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F:\1 - DISTRICTS\Lemon Grove\Lemon Grove MMP\"/>
    </mc:Choice>
  </mc:AlternateContent>
  <bookViews>
    <workbookView xWindow="0" yWindow="0" windowWidth="16815" windowHeight="7020" tabRatio="859" activeTab="3"/>
  </bookViews>
  <sheets>
    <sheet name="FCI" sheetId="21" r:id="rId1"/>
    <sheet name="PM Program" sheetId="24" r:id="rId2"/>
    <sheet name="Financials" sheetId="20" r:id="rId3"/>
    <sheet name="Inventory" sheetId="1" r:id="rId4"/>
    <sheet name="Current Priority List" sheetId="35" r:id="rId5"/>
    <sheet name="20 Year Forecast" sheetId="34" r:id="rId6"/>
    <sheet name="5 Year DMP" sheetId="31" r:id="rId7"/>
    <sheet name="Summary" sheetId="18" r:id="rId8"/>
    <sheet name="Schools" sheetId="15" r:id="rId9"/>
    <sheet name="Systems" sheetId="2" r:id="rId10"/>
    <sheet name="MiscCodes" sheetId="28" r:id="rId11"/>
    <sheet name="CSI Codes" sheetId="3" r:id="rId12"/>
    <sheet name="Roofing" sheetId="4" r:id="rId13"/>
    <sheet name="Fencing" sheetId="13" r:id="rId14"/>
    <sheet name="Paving" sheetId="5" r:id="rId15"/>
    <sheet name="Plumbing" sheetId="6" r:id="rId16"/>
    <sheet name="Electrical" sheetId="7" r:id="rId17"/>
    <sheet name="LowVoltage" sheetId="17" r:id="rId18"/>
    <sheet name="Finishes" sheetId="8" r:id="rId19"/>
    <sheet name="Openings" sheetId="10" r:id="rId20"/>
    <sheet name="HVAC" sheetId="11" r:id="rId21"/>
    <sheet name="Playground" sheetId="12" r:id="rId22"/>
  </sheets>
  <definedNames>
    <definedName name="_xlnm._FilterDatabase" localSheetId="3" hidden="1">Inventory!$B$3:$AI$1877</definedName>
    <definedName name="_xlnm._FilterDatabase" localSheetId="9" hidden="1">Systems!$B$3:$F$999</definedName>
    <definedName name="AlpineElementary">Schools!$F$4:$F$36</definedName>
    <definedName name="AUSDSchools">Schools!$C$4:$C$9</definedName>
    <definedName name="BonsallElementary">Schools!$E$4:$E$20</definedName>
    <definedName name="BonsallHS">Schools!$G$4:$G$13</definedName>
    <definedName name="BonsallWest">Schools!$F$4:$F$21</definedName>
    <definedName name="BoulderOak">Schools!$G$4:$G$34</definedName>
    <definedName name="Campo">Schools!$G$4:$G$19</definedName>
    <definedName name="CloverFlat">Schools!$H$4:$H$15</definedName>
    <definedName name="Condition">MiscCodes!$B$3:$B$5</definedName>
    <definedName name="Creekside">Schools!$H$4:$H$15</definedName>
    <definedName name="Descanso">Schools!$F$4:$F$30</definedName>
    <definedName name="dfasdf" localSheetId="5">Schools!#REF!</definedName>
    <definedName name="dfasdf" localSheetId="4">Schools!#REF!</definedName>
    <definedName name="dfasdf">Schools!#REF!</definedName>
    <definedName name="District">Schools!$B$4</definedName>
    <definedName name="DistrictOffice">Schools!$J$4:$J$10</definedName>
    <definedName name="Division">'CSI Codes'!$D$4:$D$13</definedName>
    <definedName name="Divisions">Systems!$B$3:$B$26</definedName>
    <definedName name="Electrical">Electrical!$B$4:$B$25</definedName>
    <definedName name="EucalyptusHills">Schools!$G$4:$G$11</definedName>
    <definedName name="Fencing">Fencing!$B$4:$B$16</definedName>
    <definedName name="Finishes">Finishes!$B$4:$B$44</definedName>
    <definedName name="HVAC">HVAC!$B$4:$B$30</definedName>
    <definedName name="Jacumba" localSheetId="5">Schools!#REF!</definedName>
    <definedName name="Jacumba" localSheetId="6">Schools!#REF!</definedName>
    <definedName name="Jacumba" localSheetId="4">Schools!#REF!</definedName>
    <definedName name="Jacumba">Schools!#REF!</definedName>
    <definedName name="JamulDulzura" localSheetId="5">#REF!</definedName>
    <definedName name="JamulDulzura" localSheetId="6">#REF!</definedName>
    <definedName name="JamulDulzura" localSheetId="4">#REF!</definedName>
    <definedName name="JamulDulzura">#REF!</definedName>
    <definedName name="JamulDulzuraJamulIntermediate">Schools!$G$4:$G$32</definedName>
    <definedName name="JamulDulzuraJamulPrimary">Schools!$F$4:$F$44</definedName>
    <definedName name="JamulDulzuraOakGroveMiddleSchool">Schools!$H$4:$H$19</definedName>
    <definedName name="JamulDulzuraPrimary">Schools!$F$4:$F$16</definedName>
    <definedName name="JDBuilding">Schools!$F$4:$F$16</definedName>
    <definedName name="JoanMacQueen">Schools!$J$4:$J$23</definedName>
    <definedName name="LakesideMiddle">Schools!$F$4:$F$35</definedName>
    <definedName name="Lakeview">Schools!$I$4:$I$35</definedName>
    <definedName name="LemonCrest">Schools!$J$4:$J$35</definedName>
    <definedName name="LGAcademyES">Schools!$E$4:$E$45</definedName>
    <definedName name="LGAcademyMS">Schools!$F$4:$F$52</definedName>
    <definedName name="LGDistrictOffice">Schools!$G$4:$G$10</definedName>
    <definedName name="LGSD">Schools!$C$4:$C$12</definedName>
    <definedName name="LibertyCharter">Schools!$H$4:$H$55</definedName>
    <definedName name="LindoPark">Schools!$K$4:$K$32</definedName>
    <definedName name="LowVoltage">LowVoltage!$B$4:$B$9</definedName>
    <definedName name="LUSDSchools">Schools!$C$4:$C$16</definedName>
    <definedName name="MaintenanceOperations">Schools!#REF!</definedName>
    <definedName name="MontereyHeightsES">Schools!$I$4:$I$50</definedName>
    <definedName name="MountainEmpireAltEd" localSheetId="5">Schools!#REF!</definedName>
    <definedName name="MountainEmpireAltEd" localSheetId="6">Schools!#REF!</definedName>
    <definedName name="MountainEmpireAltEd" localSheetId="4">Schools!#REF!</definedName>
    <definedName name="MountainEmpireAltEd">Schools!#REF!</definedName>
    <definedName name="MountainEmpireHS" localSheetId="5">Schools!#REF!</definedName>
    <definedName name="MountainEmpireHS" localSheetId="6">Schools!#REF!</definedName>
    <definedName name="MountainEmpireHS" localSheetId="4">Schools!#REF!</definedName>
    <definedName name="MountainEmpireHS">Schools!#REF!</definedName>
    <definedName name="MountVernonES">Schools!$J$4:$J$53</definedName>
    <definedName name="Paving">Paving!$B$3:$B$8</definedName>
    <definedName name="PineValley">Schools!$J$4:$J$18</definedName>
    <definedName name="Playground">Playground!$B$4:$B$11</definedName>
    <definedName name="Plumbing">Plumbing!$B$3:$B$22</definedName>
    <definedName name="Portable">MiscCodes!$D$3:$D$4</definedName>
    <definedName name="Potrero">Schools!$K$4:$K$46</definedName>
    <definedName name="RiverValley" localSheetId="5">Schools!#REF!</definedName>
    <definedName name="RiverValley" localSheetId="6">Schools!#REF!</definedName>
    <definedName name="RiverValley" localSheetId="4">Schools!#REF!</definedName>
    <definedName name="RiverValley">Schools!#REF!</definedName>
    <definedName name="Riverview">Schools!$L$4:$L$35</definedName>
    <definedName name="Roofing">Roofing!$C$4:$C$16</definedName>
    <definedName name="SanAltosES">Schools!$K$4:$K$41</definedName>
    <definedName name="SanMiguelES">Schools!$L$4:$L$51</definedName>
    <definedName name="ShadowHills">Schools!$K$4:$K$44</definedName>
    <definedName name="SullivanMS">Schools!$H$4:$H$39</definedName>
    <definedName name="System">'CSI Codes'!$C$4:$C$13</definedName>
    <definedName name="TierradelSol">Schools!#REF!</definedName>
    <definedName name="Transportation">Schools!#REF!</definedName>
    <definedName name="VistaLaMesaES">Schools!$M$4:$M$62</definedName>
    <definedName name="VivianBanksCharter">Schools!$I$4:$I$6</definedName>
    <definedName name="Winter" localSheetId="5">Schools!#REF!</definedName>
    <definedName name="Winter" localSheetId="6">Schools!#REF!</definedName>
    <definedName name="Winter" localSheetId="4">Schools!#REF!</definedName>
    <definedName name="Winter">Schools!#REF!</definedName>
    <definedName name="WinterGardens">Schools!#REF!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19" i="1" l="1"/>
  <c r="O1719" i="1" s="1"/>
  <c r="I1719" i="1"/>
  <c r="N1719" i="1" s="1"/>
  <c r="J1691" i="1"/>
  <c r="O1691" i="1" s="1"/>
  <c r="I1691" i="1"/>
  <c r="N1691" i="1" s="1"/>
  <c r="AI1719" i="1" l="1"/>
  <c r="AE1719" i="1"/>
  <c r="AA1719" i="1"/>
  <c r="W1719" i="1"/>
  <c r="S1719" i="1"/>
  <c r="U1719" i="1"/>
  <c r="AH1719" i="1"/>
  <c r="AD1719" i="1"/>
  <c r="Z1719" i="1"/>
  <c r="V1719" i="1"/>
  <c r="R1719" i="1"/>
  <c r="AG1719" i="1"/>
  <c r="AC1719" i="1"/>
  <c r="Y1719" i="1"/>
  <c r="Q1719" i="1"/>
  <c r="AF1719" i="1"/>
  <c r="AB1719" i="1"/>
  <c r="X1719" i="1"/>
  <c r="T1719" i="1"/>
  <c r="P1719" i="1"/>
  <c r="AH1691" i="1"/>
  <c r="AI1691" i="1"/>
  <c r="S1691" i="1"/>
  <c r="AA1691" i="1"/>
  <c r="Q1691" i="1"/>
  <c r="U1691" i="1"/>
  <c r="Y1691" i="1"/>
  <c r="AC1691" i="1"/>
  <c r="AG1691" i="1"/>
  <c r="W1691" i="1"/>
  <c r="AE1691" i="1"/>
  <c r="P1691" i="1"/>
  <c r="T1691" i="1"/>
  <c r="X1691" i="1"/>
  <c r="AB1691" i="1"/>
  <c r="AF1691" i="1"/>
  <c r="R1691" i="1"/>
  <c r="V1691" i="1"/>
  <c r="Z1691" i="1"/>
  <c r="AD1691" i="1"/>
  <c r="O1721" i="1"/>
  <c r="J1721" i="1"/>
  <c r="I1721" i="1"/>
  <c r="N1721" i="1" s="1"/>
  <c r="J1692" i="1"/>
  <c r="O1692" i="1" s="1"/>
  <c r="I1692" i="1"/>
  <c r="N1692" i="1" s="1"/>
  <c r="J1707" i="1"/>
  <c r="O1707" i="1" s="1"/>
  <c r="I1707" i="1"/>
  <c r="N1707" i="1" s="1"/>
  <c r="J1706" i="1"/>
  <c r="O1706" i="1" s="1"/>
  <c r="I1706" i="1"/>
  <c r="N1706" i="1" s="1"/>
  <c r="J1705" i="1"/>
  <c r="O1705" i="1" s="1"/>
  <c r="I1705" i="1"/>
  <c r="N1705" i="1" s="1"/>
  <c r="J1704" i="1"/>
  <c r="O1704" i="1" s="1"/>
  <c r="I1704" i="1"/>
  <c r="N1704" i="1" s="1"/>
  <c r="J1703" i="1"/>
  <c r="O1703" i="1" s="1"/>
  <c r="I1703" i="1"/>
  <c r="N1703" i="1" s="1"/>
  <c r="J1702" i="1"/>
  <c r="O1702" i="1" s="1"/>
  <c r="I1702" i="1"/>
  <c r="N1702" i="1" s="1"/>
  <c r="J1701" i="1"/>
  <c r="O1701" i="1" s="1"/>
  <c r="I1701" i="1"/>
  <c r="N1701" i="1" s="1"/>
  <c r="J1700" i="1"/>
  <c r="O1700" i="1" s="1"/>
  <c r="I1700" i="1"/>
  <c r="N1700" i="1" s="1"/>
  <c r="J1699" i="1"/>
  <c r="O1699" i="1" s="1"/>
  <c r="I1699" i="1"/>
  <c r="N1699" i="1" s="1"/>
  <c r="J1698" i="1"/>
  <c r="O1698" i="1" s="1"/>
  <c r="I1698" i="1"/>
  <c r="N1698" i="1" s="1"/>
  <c r="J1697" i="1"/>
  <c r="O1697" i="1" s="1"/>
  <c r="I1697" i="1"/>
  <c r="N1697" i="1" s="1"/>
  <c r="J1696" i="1"/>
  <c r="O1696" i="1" s="1"/>
  <c r="I1696" i="1"/>
  <c r="N1696" i="1" s="1"/>
  <c r="J1695" i="1"/>
  <c r="O1695" i="1" s="1"/>
  <c r="I1695" i="1"/>
  <c r="N1695" i="1" s="1"/>
  <c r="J1694" i="1"/>
  <c r="O1694" i="1" s="1"/>
  <c r="I1694" i="1"/>
  <c r="N1694" i="1" s="1"/>
  <c r="J1693" i="1"/>
  <c r="O1693" i="1" s="1"/>
  <c r="I1693" i="1"/>
  <c r="N1693" i="1" s="1"/>
  <c r="J1688" i="1"/>
  <c r="O1688" i="1" s="1"/>
  <c r="I1688" i="1"/>
  <c r="N1688" i="1" s="1"/>
  <c r="J1455" i="1" l="1"/>
  <c r="O1455" i="1" s="1"/>
  <c r="I1455" i="1"/>
  <c r="N1455" i="1" s="1"/>
  <c r="J1454" i="1"/>
  <c r="O1454" i="1" s="1"/>
  <c r="I1454" i="1"/>
  <c r="N1454" i="1" s="1"/>
  <c r="J1684" i="1"/>
  <c r="O1684" i="1" s="1"/>
  <c r="I1684" i="1"/>
  <c r="N1684" i="1" s="1"/>
  <c r="J1683" i="1"/>
  <c r="O1683" i="1" s="1"/>
  <c r="I1683" i="1"/>
  <c r="N1683" i="1" s="1"/>
  <c r="J1682" i="1"/>
  <c r="O1682" i="1" s="1"/>
  <c r="I1682" i="1"/>
  <c r="N1682" i="1" s="1"/>
  <c r="J1681" i="1"/>
  <c r="O1681" i="1" s="1"/>
  <c r="I1681" i="1"/>
  <c r="N1681" i="1" s="1"/>
  <c r="J1680" i="1"/>
  <c r="O1680" i="1" s="1"/>
  <c r="I1680" i="1"/>
  <c r="N1680" i="1" s="1"/>
  <c r="J1679" i="1"/>
  <c r="O1679" i="1" s="1"/>
  <c r="I1679" i="1"/>
  <c r="N1679" i="1" s="1"/>
  <c r="J1678" i="1"/>
  <c r="O1678" i="1" s="1"/>
  <c r="I1678" i="1"/>
  <c r="N1678" i="1" s="1"/>
  <c r="J1677" i="1"/>
  <c r="O1677" i="1" s="1"/>
  <c r="I1677" i="1"/>
  <c r="N1677" i="1" s="1"/>
  <c r="J1676" i="1"/>
  <c r="O1676" i="1" s="1"/>
  <c r="I1676" i="1"/>
  <c r="N1676" i="1" s="1"/>
  <c r="J1675" i="1"/>
  <c r="O1675" i="1" s="1"/>
  <c r="I1675" i="1"/>
  <c r="N1675" i="1" s="1"/>
  <c r="J1674" i="1"/>
  <c r="O1674" i="1" s="1"/>
  <c r="I1674" i="1"/>
  <c r="N1674" i="1" s="1"/>
  <c r="J1673" i="1"/>
  <c r="O1673" i="1" s="1"/>
  <c r="I1673" i="1"/>
  <c r="N1673" i="1" s="1"/>
  <c r="J1672" i="1"/>
  <c r="O1672" i="1" s="1"/>
  <c r="I1672" i="1"/>
  <c r="N1672" i="1" s="1"/>
  <c r="J1671" i="1"/>
  <c r="O1671" i="1" s="1"/>
  <c r="I1671" i="1"/>
  <c r="N1671" i="1" s="1"/>
  <c r="J1670" i="1"/>
  <c r="O1670" i="1" s="1"/>
  <c r="I1670" i="1"/>
  <c r="N1670" i="1" s="1"/>
  <c r="J1669" i="1"/>
  <c r="O1669" i="1" s="1"/>
  <c r="I1669" i="1"/>
  <c r="N1669" i="1" s="1"/>
  <c r="J1668" i="1"/>
  <c r="O1668" i="1" s="1"/>
  <c r="I1668" i="1"/>
  <c r="N1668" i="1" s="1"/>
  <c r="J1667" i="1"/>
  <c r="O1667" i="1" s="1"/>
  <c r="I1667" i="1"/>
  <c r="N1667" i="1" s="1"/>
  <c r="J1666" i="1"/>
  <c r="O1666" i="1" s="1"/>
  <c r="I1666" i="1"/>
  <c r="N1666" i="1" s="1"/>
  <c r="J1665" i="1"/>
  <c r="O1665" i="1" s="1"/>
  <c r="I1665" i="1"/>
  <c r="N1665" i="1" s="1"/>
  <c r="J1664" i="1"/>
  <c r="O1664" i="1" s="1"/>
  <c r="I1664" i="1"/>
  <c r="N1664" i="1" s="1"/>
  <c r="J1663" i="1"/>
  <c r="O1663" i="1" s="1"/>
  <c r="I1663" i="1"/>
  <c r="N1663" i="1" s="1"/>
  <c r="J1662" i="1"/>
  <c r="O1662" i="1" s="1"/>
  <c r="I1662" i="1"/>
  <c r="N1662" i="1" s="1"/>
  <c r="J1661" i="1"/>
  <c r="O1661" i="1" s="1"/>
  <c r="I1661" i="1"/>
  <c r="N1661" i="1" s="1"/>
  <c r="J1660" i="1"/>
  <c r="O1660" i="1" s="1"/>
  <c r="I1660" i="1"/>
  <c r="N1660" i="1" s="1"/>
  <c r="J1659" i="1"/>
  <c r="O1659" i="1" s="1"/>
  <c r="I1659" i="1"/>
  <c r="N1659" i="1" s="1"/>
  <c r="J1658" i="1"/>
  <c r="O1658" i="1" s="1"/>
  <c r="I1658" i="1"/>
  <c r="N1658" i="1" s="1"/>
  <c r="J1657" i="1"/>
  <c r="O1657" i="1" s="1"/>
  <c r="I1657" i="1"/>
  <c r="N1657" i="1" s="1"/>
  <c r="J1656" i="1"/>
  <c r="O1656" i="1" s="1"/>
  <c r="I1656" i="1"/>
  <c r="N1656" i="1" s="1"/>
  <c r="J1655" i="1"/>
  <c r="O1655" i="1" s="1"/>
  <c r="I1655" i="1"/>
  <c r="N1655" i="1" s="1"/>
  <c r="J1654" i="1"/>
  <c r="O1654" i="1" s="1"/>
  <c r="I1654" i="1"/>
  <c r="N1654" i="1" s="1"/>
  <c r="J1653" i="1"/>
  <c r="O1653" i="1" s="1"/>
  <c r="I1653" i="1"/>
  <c r="N1653" i="1" s="1"/>
  <c r="J1652" i="1"/>
  <c r="O1652" i="1" s="1"/>
  <c r="I1652" i="1"/>
  <c r="N1652" i="1" s="1"/>
  <c r="J1651" i="1"/>
  <c r="O1651" i="1" s="1"/>
  <c r="I1651" i="1"/>
  <c r="N1651" i="1" s="1"/>
  <c r="J1650" i="1"/>
  <c r="O1650" i="1" s="1"/>
  <c r="I1650" i="1"/>
  <c r="N1650" i="1" s="1"/>
  <c r="J1649" i="1"/>
  <c r="O1649" i="1" s="1"/>
  <c r="I1649" i="1"/>
  <c r="N1649" i="1" s="1"/>
  <c r="J1648" i="1"/>
  <c r="O1648" i="1" s="1"/>
  <c r="I1648" i="1"/>
  <c r="N1648" i="1" s="1"/>
  <c r="J1647" i="1"/>
  <c r="O1647" i="1" s="1"/>
  <c r="I1647" i="1"/>
  <c r="N1647" i="1" s="1"/>
  <c r="J1646" i="1"/>
  <c r="O1646" i="1" s="1"/>
  <c r="I1646" i="1"/>
  <c r="N1646" i="1" s="1"/>
  <c r="J1645" i="1"/>
  <c r="O1645" i="1" s="1"/>
  <c r="I1645" i="1"/>
  <c r="N1645" i="1" s="1"/>
  <c r="J1644" i="1"/>
  <c r="O1644" i="1" s="1"/>
  <c r="I1644" i="1"/>
  <c r="N1644" i="1" s="1"/>
  <c r="J1643" i="1"/>
  <c r="O1643" i="1" s="1"/>
  <c r="I1643" i="1"/>
  <c r="N1643" i="1" s="1"/>
  <c r="J1642" i="1"/>
  <c r="O1642" i="1" s="1"/>
  <c r="I1642" i="1"/>
  <c r="N1642" i="1" s="1"/>
  <c r="J1641" i="1"/>
  <c r="O1641" i="1" s="1"/>
  <c r="I1641" i="1"/>
  <c r="N1641" i="1" s="1"/>
  <c r="J1640" i="1"/>
  <c r="O1640" i="1" s="1"/>
  <c r="I1640" i="1"/>
  <c r="N1640" i="1" s="1"/>
  <c r="J1639" i="1"/>
  <c r="O1639" i="1" s="1"/>
  <c r="I1639" i="1"/>
  <c r="N1639" i="1" s="1"/>
  <c r="J1638" i="1"/>
  <c r="O1638" i="1" s="1"/>
  <c r="I1638" i="1"/>
  <c r="N1638" i="1" s="1"/>
  <c r="J1637" i="1"/>
  <c r="O1637" i="1" s="1"/>
  <c r="I1637" i="1"/>
  <c r="N1637" i="1" s="1"/>
  <c r="J1636" i="1"/>
  <c r="O1636" i="1" s="1"/>
  <c r="I1636" i="1"/>
  <c r="N1636" i="1" s="1"/>
  <c r="J1635" i="1"/>
  <c r="O1635" i="1" s="1"/>
  <c r="I1635" i="1"/>
  <c r="N1635" i="1" s="1"/>
  <c r="J1634" i="1"/>
  <c r="O1634" i="1" s="1"/>
  <c r="I1634" i="1"/>
  <c r="N1634" i="1" s="1"/>
  <c r="J1633" i="1"/>
  <c r="O1633" i="1" s="1"/>
  <c r="I1633" i="1"/>
  <c r="N1633" i="1" s="1"/>
  <c r="J1632" i="1"/>
  <c r="O1632" i="1" s="1"/>
  <c r="I1632" i="1"/>
  <c r="N1632" i="1" s="1"/>
  <c r="J1631" i="1"/>
  <c r="O1631" i="1" s="1"/>
  <c r="I1631" i="1"/>
  <c r="N1631" i="1" s="1"/>
  <c r="J1630" i="1"/>
  <c r="O1630" i="1" s="1"/>
  <c r="I1630" i="1"/>
  <c r="N1630" i="1" s="1"/>
  <c r="J1629" i="1"/>
  <c r="O1629" i="1" s="1"/>
  <c r="I1629" i="1"/>
  <c r="N1629" i="1" s="1"/>
  <c r="J1628" i="1"/>
  <c r="O1628" i="1" s="1"/>
  <c r="I1628" i="1"/>
  <c r="N1628" i="1" s="1"/>
  <c r="J1627" i="1"/>
  <c r="O1627" i="1" s="1"/>
  <c r="I1627" i="1"/>
  <c r="N1627" i="1" s="1"/>
  <c r="J1626" i="1"/>
  <c r="O1626" i="1" s="1"/>
  <c r="I1626" i="1"/>
  <c r="N1626" i="1" s="1"/>
  <c r="J1625" i="1"/>
  <c r="O1625" i="1" s="1"/>
  <c r="I1625" i="1"/>
  <c r="N1625" i="1" s="1"/>
  <c r="J1622" i="1"/>
  <c r="O1622" i="1" s="1"/>
  <c r="I1622" i="1"/>
  <c r="N1622" i="1" s="1"/>
  <c r="J1618" i="1"/>
  <c r="O1618" i="1" s="1"/>
  <c r="I1618" i="1"/>
  <c r="N1618" i="1" s="1"/>
  <c r="J1617" i="1"/>
  <c r="O1617" i="1" s="1"/>
  <c r="I1617" i="1"/>
  <c r="N1617" i="1" s="1"/>
  <c r="J1616" i="1"/>
  <c r="O1616" i="1" s="1"/>
  <c r="I1616" i="1"/>
  <c r="N1616" i="1" s="1"/>
  <c r="J1615" i="1"/>
  <c r="O1615" i="1" s="1"/>
  <c r="I1615" i="1"/>
  <c r="N1615" i="1" s="1"/>
  <c r="J1551" i="1"/>
  <c r="O1551" i="1" s="1"/>
  <c r="I1551" i="1"/>
  <c r="N1551" i="1" s="1"/>
  <c r="J1550" i="1"/>
  <c r="O1550" i="1" s="1"/>
  <c r="I1550" i="1"/>
  <c r="N1550" i="1" s="1"/>
  <c r="J1549" i="1"/>
  <c r="O1549" i="1" s="1"/>
  <c r="I1549" i="1"/>
  <c r="N1549" i="1" s="1"/>
  <c r="J1548" i="1"/>
  <c r="O1548" i="1" s="1"/>
  <c r="I1548" i="1"/>
  <c r="N1548" i="1" s="1"/>
  <c r="J1605" i="1"/>
  <c r="O1605" i="1" s="1"/>
  <c r="I1605" i="1"/>
  <c r="N1605" i="1" s="1"/>
  <c r="J1599" i="1"/>
  <c r="O1599" i="1" s="1"/>
  <c r="I1599" i="1"/>
  <c r="N1599" i="1" s="1"/>
  <c r="J1603" i="1"/>
  <c r="O1603" i="1" s="1"/>
  <c r="I1603" i="1"/>
  <c r="N1603" i="1" s="1"/>
  <c r="J1602" i="1"/>
  <c r="O1602" i="1" s="1"/>
  <c r="I1602" i="1"/>
  <c r="N1602" i="1" s="1"/>
  <c r="J1601" i="1"/>
  <c r="O1601" i="1" s="1"/>
  <c r="I1601" i="1"/>
  <c r="N1601" i="1" s="1"/>
  <c r="J1600" i="1"/>
  <c r="O1600" i="1" s="1"/>
  <c r="I1600" i="1"/>
  <c r="N1600" i="1" s="1"/>
  <c r="J1604" i="1"/>
  <c r="O1604" i="1" s="1"/>
  <c r="I1604" i="1"/>
  <c r="N1604" i="1" s="1"/>
  <c r="J1598" i="1"/>
  <c r="O1598" i="1" s="1"/>
  <c r="I1598" i="1"/>
  <c r="N1598" i="1" s="1"/>
  <c r="J1597" i="1"/>
  <c r="O1597" i="1" s="1"/>
  <c r="I1597" i="1"/>
  <c r="N1597" i="1" s="1"/>
  <c r="J1596" i="1"/>
  <c r="O1596" i="1" s="1"/>
  <c r="I1596" i="1"/>
  <c r="N1596" i="1" s="1"/>
  <c r="J1595" i="1"/>
  <c r="O1595" i="1" s="1"/>
  <c r="I1595" i="1"/>
  <c r="N1595" i="1" s="1"/>
  <c r="J1592" i="1"/>
  <c r="O1592" i="1" s="1"/>
  <c r="I1592" i="1"/>
  <c r="N1592" i="1" s="1"/>
  <c r="J1591" i="1"/>
  <c r="O1591" i="1" s="1"/>
  <c r="I1591" i="1"/>
  <c r="N1591" i="1" s="1"/>
  <c r="J1590" i="1"/>
  <c r="O1590" i="1" s="1"/>
  <c r="I1590" i="1"/>
  <c r="N1590" i="1" s="1"/>
  <c r="J1589" i="1"/>
  <c r="O1589" i="1" s="1"/>
  <c r="I1589" i="1"/>
  <c r="N1589" i="1" s="1"/>
  <c r="J1588" i="1"/>
  <c r="O1588" i="1" s="1"/>
  <c r="I1588" i="1"/>
  <c r="N1588" i="1" s="1"/>
  <c r="J1587" i="1"/>
  <c r="O1587" i="1" s="1"/>
  <c r="I1587" i="1"/>
  <c r="N1587" i="1" s="1"/>
  <c r="J1586" i="1"/>
  <c r="O1586" i="1" s="1"/>
  <c r="I1586" i="1"/>
  <c r="N1586" i="1" s="1"/>
  <c r="J1585" i="1"/>
  <c r="O1585" i="1" s="1"/>
  <c r="I1585" i="1"/>
  <c r="N1585" i="1" s="1"/>
  <c r="J1584" i="1"/>
  <c r="O1584" i="1" s="1"/>
  <c r="I1584" i="1"/>
  <c r="N1584" i="1" s="1"/>
  <c r="J1583" i="1"/>
  <c r="O1583" i="1" s="1"/>
  <c r="I1583" i="1"/>
  <c r="N1583" i="1" s="1"/>
  <c r="J1582" i="1"/>
  <c r="O1582" i="1" s="1"/>
  <c r="I1582" i="1"/>
  <c r="N1582" i="1" s="1"/>
  <c r="J1581" i="1"/>
  <c r="O1581" i="1" s="1"/>
  <c r="I1581" i="1"/>
  <c r="N1581" i="1" s="1"/>
  <c r="J1580" i="1"/>
  <c r="O1580" i="1" s="1"/>
  <c r="I1580" i="1"/>
  <c r="N1580" i="1" s="1"/>
  <c r="J1579" i="1"/>
  <c r="O1579" i="1" s="1"/>
  <c r="I1579" i="1"/>
  <c r="N1579" i="1" s="1"/>
  <c r="J1578" i="1"/>
  <c r="O1578" i="1" s="1"/>
  <c r="I1578" i="1"/>
  <c r="N1578" i="1" s="1"/>
  <c r="J1577" i="1"/>
  <c r="O1577" i="1" s="1"/>
  <c r="I1577" i="1"/>
  <c r="N1577" i="1" s="1"/>
  <c r="J1576" i="1"/>
  <c r="O1576" i="1" s="1"/>
  <c r="I1576" i="1"/>
  <c r="N1576" i="1" s="1"/>
  <c r="I1593" i="1"/>
  <c r="N1593" i="1" s="1"/>
  <c r="J1593" i="1"/>
  <c r="O1593" i="1" s="1"/>
  <c r="J1575" i="1"/>
  <c r="O1575" i="1" s="1"/>
  <c r="I1575" i="1"/>
  <c r="N1575" i="1" s="1"/>
  <c r="J1574" i="1"/>
  <c r="O1574" i="1" s="1"/>
  <c r="I1574" i="1"/>
  <c r="N1574" i="1" s="1"/>
  <c r="J1573" i="1"/>
  <c r="O1573" i="1" s="1"/>
  <c r="I1573" i="1"/>
  <c r="N1573" i="1" s="1"/>
  <c r="J1572" i="1"/>
  <c r="O1572" i="1" s="1"/>
  <c r="I1572" i="1"/>
  <c r="N1572" i="1" s="1"/>
  <c r="J1568" i="1"/>
  <c r="O1568" i="1" s="1"/>
  <c r="I1568" i="1"/>
  <c r="N1568" i="1" s="1"/>
  <c r="J1567" i="1"/>
  <c r="O1567" i="1" s="1"/>
  <c r="I1567" i="1"/>
  <c r="N1567" i="1" s="1"/>
  <c r="J1566" i="1"/>
  <c r="O1566" i="1" s="1"/>
  <c r="I1566" i="1"/>
  <c r="N1566" i="1" s="1"/>
  <c r="J1565" i="1"/>
  <c r="O1565" i="1" s="1"/>
  <c r="I1565" i="1"/>
  <c r="N1565" i="1" s="1"/>
  <c r="J1564" i="1"/>
  <c r="O1564" i="1" s="1"/>
  <c r="I1564" i="1"/>
  <c r="N1564" i="1" s="1"/>
  <c r="J1563" i="1"/>
  <c r="O1563" i="1" s="1"/>
  <c r="I1563" i="1"/>
  <c r="N1563" i="1" s="1"/>
  <c r="J1562" i="1"/>
  <c r="O1562" i="1" s="1"/>
  <c r="I1562" i="1"/>
  <c r="N1562" i="1" s="1"/>
  <c r="J1561" i="1"/>
  <c r="O1561" i="1" s="1"/>
  <c r="I1561" i="1"/>
  <c r="N1561" i="1" s="1"/>
  <c r="J1547" i="1"/>
  <c r="O1547" i="1" s="1"/>
  <c r="I1547" i="1"/>
  <c r="N1547" i="1" s="1"/>
  <c r="J1546" i="1"/>
  <c r="O1546" i="1" s="1"/>
  <c r="I1546" i="1"/>
  <c r="N1546" i="1" s="1"/>
  <c r="J1545" i="1"/>
  <c r="O1545" i="1" s="1"/>
  <c r="I1545" i="1"/>
  <c r="N1545" i="1" s="1"/>
  <c r="J1544" i="1"/>
  <c r="O1544" i="1" s="1"/>
  <c r="I1544" i="1"/>
  <c r="N1544" i="1" s="1"/>
  <c r="I1540" i="1"/>
  <c r="N1540" i="1" s="1"/>
  <c r="J1540" i="1"/>
  <c r="O1540" i="1" s="1"/>
  <c r="I1541" i="1"/>
  <c r="N1541" i="1" s="1"/>
  <c r="J1541" i="1"/>
  <c r="O1541" i="1" s="1"/>
  <c r="I1542" i="1"/>
  <c r="N1542" i="1" s="1"/>
  <c r="J1542" i="1"/>
  <c r="O1542" i="1" s="1"/>
  <c r="I1543" i="1"/>
  <c r="N1543" i="1" s="1"/>
  <c r="J1543" i="1"/>
  <c r="O1543" i="1" s="1"/>
  <c r="J1539" i="1"/>
  <c r="O1539" i="1" s="1"/>
  <c r="I1539" i="1"/>
  <c r="N1539" i="1" s="1"/>
  <c r="J1538" i="1"/>
  <c r="O1538" i="1" s="1"/>
  <c r="I1538" i="1"/>
  <c r="N1538" i="1" s="1"/>
  <c r="J1537" i="1"/>
  <c r="O1537" i="1" s="1"/>
  <c r="I1537" i="1"/>
  <c r="N1537" i="1" s="1"/>
  <c r="J1536" i="1"/>
  <c r="O1536" i="1" s="1"/>
  <c r="I1536" i="1"/>
  <c r="N1536" i="1" s="1"/>
  <c r="J1535" i="1"/>
  <c r="O1535" i="1" s="1"/>
  <c r="I1535" i="1"/>
  <c r="N1535" i="1" s="1"/>
  <c r="J1534" i="1"/>
  <c r="O1534" i="1" s="1"/>
  <c r="I1534" i="1"/>
  <c r="N1534" i="1" s="1"/>
  <c r="J1533" i="1"/>
  <c r="O1533" i="1" s="1"/>
  <c r="I1533" i="1"/>
  <c r="N1533" i="1" s="1"/>
  <c r="J1532" i="1"/>
  <c r="O1532" i="1" s="1"/>
  <c r="I1532" i="1"/>
  <c r="N1532" i="1" s="1"/>
  <c r="J1531" i="1"/>
  <c r="O1531" i="1" s="1"/>
  <c r="I1531" i="1"/>
  <c r="N1531" i="1" s="1"/>
  <c r="J1511" i="1"/>
  <c r="O1511" i="1" s="1"/>
  <c r="I1511" i="1"/>
  <c r="N1511" i="1" s="1"/>
  <c r="J1512" i="1"/>
  <c r="O1512" i="1" s="1"/>
  <c r="I1512" i="1"/>
  <c r="N1512" i="1" s="1"/>
  <c r="J1510" i="1"/>
  <c r="O1510" i="1" s="1"/>
  <c r="I1510" i="1"/>
  <c r="N1510" i="1" s="1"/>
  <c r="J1509" i="1"/>
  <c r="O1509" i="1" s="1"/>
  <c r="I1509" i="1"/>
  <c r="N1509" i="1" s="1"/>
  <c r="J1528" i="1"/>
  <c r="O1528" i="1" s="1"/>
  <c r="I1528" i="1"/>
  <c r="N1528" i="1" s="1"/>
  <c r="J1527" i="1"/>
  <c r="O1527" i="1" s="1"/>
  <c r="I1527" i="1"/>
  <c r="N1527" i="1" s="1"/>
  <c r="J1526" i="1"/>
  <c r="O1526" i="1" s="1"/>
  <c r="I1526" i="1"/>
  <c r="N1526" i="1" s="1"/>
  <c r="J1525" i="1"/>
  <c r="O1525" i="1" s="1"/>
  <c r="I1525" i="1"/>
  <c r="N1525" i="1" s="1"/>
  <c r="J1524" i="1"/>
  <c r="O1524" i="1" s="1"/>
  <c r="I1524" i="1"/>
  <c r="N1524" i="1" s="1"/>
  <c r="J1523" i="1"/>
  <c r="O1523" i="1" s="1"/>
  <c r="I1523" i="1"/>
  <c r="N1523" i="1" s="1"/>
  <c r="J1522" i="1"/>
  <c r="O1522" i="1" s="1"/>
  <c r="I1522" i="1"/>
  <c r="N1522" i="1" s="1"/>
  <c r="J1521" i="1"/>
  <c r="O1521" i="1" s="1"/>
  <c r="I1521" i="1"/>
  <c r="N1521" i="1" s="1"/>
  <c r="J1508" i="1"/>
  <c r="O1508" i="1" s="1"/>
  <c r="I1508" i="1"/>
  <c r="N1508" i="1" s="1"/>
  <c r="J1507" i="1"/>
  <c r="O1507" i="1" s="1"/>
  <c r="I1507" i="1"/>
  <c r="N1507" i="1" s="1"/>
  <c r="J1506" i="1"/>
  <c r="O1506" i="1" s="1"/>
  <c r="I1506" i="1"/>
  <c r="N1506" i="1" s="1"/>
  <c r="J1505" i="1"/>
  <c r="O1505" i="1" s="1"/>
  <c r="I1505" i="1"/>
  <c r="N1505" i="1" s="1"/>
  <c r="J1504" i="1"/>
  <c r="O1504" i="1" s="1"/>
  <c r="I1504" i="1"/>
  <c r="N1504" i="1" s="1"/>
  <c r="J1503" i="1"/>
  <c r="O1503" i="1" s="1"/>
  <c r="I1503" i="1"/>
  <c r="N1503" i="1" s="1"/>
  <c r="J1502" i="1"/>
  <c r="O1502" i="1" s="1"/>
  <c r="I1502" i="1"/>
  <c r="N1502" i="1" s="1"/>
  <c r="J1501" i="1"/>
  <c r="O1501" i="1" s="1"/>
  <c r="I1501" i="1"/>
  <c r="N1501" i="1" s="1"/>
  <c r="J1500" i="1"/>
  <c r="O1500" i="1" s="1"/>
  <c r="I1500" i="1"/>
  <c r="N1500" i="1" s="1"/>
  <c r="J1499" i="1"/>
  <c r="O1499" i="1" s="1"/>
  <c r="I1499" i="1"/>
  <c r="N1499" i="1" s="1"/>
  <c r="J1498" i="1"/>
  <c r="O1498" i="1" s="1"/>
  <c r="I1498" i="1"/>
  <c r="N1498" i="1" s="1"/>
  <c r="J1497" i="1"/>
  <c r="O1497" i="1" s="1"/>
  <c r="I1497" i="1"/>
  <c r="N1497" i="1" s="1"/>
  <c r="J1496" i="1"/>
  <c r="O1496" i="1" s="1"/>
  <c r="I1496" i="1"/>
  <c r="N1496" i="1" s="1"/>
  <c r="J1495" i="1"/>
  <c r="O1495" i="1" s="1"/>
  <c r="I1495" i="1"/>
  <c r="N1495" i="1" s="1"/>
  <c r="J1494" i="1"/>
  <c r="O1494" i="1" s="1"/>
  <c r="I1494" i="1"/>
  <c r="N1494" i="1" s="1"/>
  <c r="J1493" i="1"/>
  <c r="O1493" i="1" s="1"/>
  <c r="I1493" i="1"/>
  <c r="N1493" i="1" s="1"/>
  <c r="J1489" i="1"/>
  <c r="O1489" i="1" s="1"/>
  <c r="I1489" i="1"/>
  <c r="N1489" i="1" s="1"/>
  <c r="J1488" i="1"/>
  <c r="O1488" i="1" s="1"/>
  <c r="I1488" i="1"/>
  <c r="N1488" i="1" s="1"/>
  <c r="J1487" i="1"/>
  <c r="O1487" i="1" s="1"/>
  <c r="I1487" i="1"/>
  <c r="N1487" i="1" s="1"/>
  <c r="J1486" i="1"/>
  <c r="O1486" i="1" s="1"/>
  <c r="I1486" i="1"/>
  <c r="N1486" i="1" s="1"/>
  <c r="J1465" i="1"/>
  <c r="O1465" i="1" s="1"/>
  <c r="I1465" i="1"/>
  <c r="N1465" i="1" s="1"/>
  <c r="J1464" i="1"/>
  <c r="O1464" i="1" s="1"/>
  <c r="I1464" i="1"/>
  <c r="N1464" i="1" s="1"/>
  <c r="I1472" i="1"/>
  <c r="N1472" i="1" s="1"/>
  <c r="J1472" i="1"/>
  <c r="O1472" i="1" s="1"/>
  <c r="I1480" i="1"/>
  <c r="J1447" i="1" l="1"/>
  <c r="O1447" i="1" s="1"/>
  <c r="I1447" i="1"/>
  <c r="N1447" i="1" s="1"/>
  <c r="J1446" i="1"/>
  <c r="O1446" i="1" s="1"/>
  <c r="I1446" i="1"/>
  <c r="N1446" i="1" s="1"/>
  <c r="J1445" i="1"/>
  <c r="O1445" i="1" s="1"/>
  <c r="I1445" i="1"/>
  <c r="N1445" i="1" s="1"/>
  <c r="J1444" i="1"/>
  <c r="O1444" i="1" s="1"/>
  <c r="I1444" i="1"/>
  <c r="N1444" i="1" s="1"/>
  <c r="J1443" i="1"/>
  <c r="O1443" i="1" s="1"/>
  <c r="I1443" i="1"/>
  <c r="N1443" i="1" s="1"/>
  <c r="J1442" i="1"/>
  <c r="O1442" i="1" s="1"/>
  <c r="I1442" i="1"/>
  <c r="N1442" i="1" s="1"/>
  <c r="J1441" i="1"/>
  <c r="O1441" i="1" s="1"/>
  <c r="I1441" i="1"/>
  <c r="N1441" i="1" s="1"/>
  <c r="J1440" i="1"/>
  <c r="O1440" i="1" s="1"/>
  <c r="I1440" i="1"/>
  <c r="N1440" i="1" s="1"/>
  <c r="J1439" i="1"/>
  <c r="O1439" i="1" s="1"/>
  <c r="I1439" i="1"/>
  <c r="N1439" i="1" s="1"/>
  <c r="J1438" i="1"/>
  <c r="O1438" i="1" s="1"/>
  <c r="I1438" i="1"/>
  <c r="N1438" i="1" s="1"/>
  <c r="J1437" i="1"/>
  <c r="O1437" i="1" s="1"/>
  <c r="I1437" i="1"/>
  <c r="N1437" i="1" s="1"/>
  <c r="J1436" i="1"/>
  <c r="O1436" i="1" s="1"/>
  <c r="I1436" i="1"/>
  <c r="N1436" i="1" s="1"/>
  <c r="J1435" i="1"/>
  <c r="O1435" i="1" s="1"/>
  <c r="I1435" i="1"/>
  <c r="N1435" i="1" s="1"/>
  <c r="J1434" i="1"/>
  <c r="O1434" i="1" s="1"/>
  <c r="I1434" i="1"/>
  <c r="N1434" i="1" s="1"/>
  <c r="J1433" i="1"/>
  <c r="O1433" i="1" s="1"/>
  <c r="I1433" i="1"/>
  <c r="N1433" i="1" s="1"/>
  <c r="J1432" i="1"/>
  <c r="O1432" i="1" s="1"/>
  <c r="I1432" i="1"/>
  <c r="N1432" i="1" s="1"/>
  <c r="J1431" i="1"/>
  <c r="O1431" i="1" s="1"/>
  <c r="I1431" i="1"/>
  <c r="N1431" i="1" s="1"/>
  <c r="J1430" i="1"/>
  <c r="O1430" i="1" s="1"/>
  <c r="I1430" i="1"/>
  <c r="N1430" i="1" s="1"/>
  <c r="J1429" i="1"/>
  <c r="O1429" i="1" s="1"/>
  <c r="I1429" i="1"/>
  <c r="N1429" i="1" s="1"/>
  <c r="J1428" i="1"/>
  <c r="O1428" i="1" s="1"/>
  <c r="I1428" i="1"/>
  <c r="N1428" i="1" s="1"/>
  <c r="J1427" i="1"/>
  <c r="O1427" i="1" s="1"/>
  <c r="I1427" i="1"/>
  <c r="N1427" i="1" s="1"/>
  <c r="J1426" i="1"/>
  <c r="O1426" i="1" s="1"/>
  <c r="I1426" i="1"/>
  <c r="N1426" i="1" s="1"/>
  <c r="J1425" i="1"/>
  <c r="O1425" i="1" s="1"/>
  <c r="I1425" i="1"/>
  <c r="N1425" i="1" s="1"/>
  <c r="J1424" i="1"/>
  <c r="O1424" i="1" s="1"/>
  <c r="I1424" i="1"/>
  <c r="N1424" i="1" s="1"/>
  <c r="J1423" i="1"/>
  <c r="O1423" i="1" s="1"/>
  <c r="I1423" i="1"/>
  <c r="N1423" i="1" s="1"/>
  <c r="J1422" i="1"/>
  <c r="O1422" i="1" s="1"/>
  <c r="I1422" i="1"/>
  <c r="N1422" i="1" s="1"/>
  <c r="J1421" i="1"/>
  <c r="O1421" i="1" s="1"/>
  <c r="I1421" i="1"/>
  <c r="N1421" i="1" s="1"/>
  <c r="J1420" i="1"/>
  <c r="O1420" i="1" s="1"/>
  <c r="I1420" i="1"/>
  <c r="N1420" i="1" s="1"/>
  <c r="J1419" i="1"/>
  <c r="O1419" i="1" s="1"/>
  <c r="I1419" i="1"/>
  <c r="N1419" i="1" s="1"/>
  <c r="J1418" i="1"/>
  <c r="O1418" i="1" s="1"/>
  <c r="I1418" i="1"/>
  <c r="N1418" i="1" s="1"/>
  <c r="J1417" i="1"/>
  <c r="O1417" i="1" s="1"/>
  <c r="I1417" i="1"/>
  <c r="N1417" i="1" s="1"/>
  <c r="J1416" i="1"/>
  <c r="O1416" i="1" s="1"/>
  <c r="I1416" i="1"/>
  <c r="N1416" i="1" s="1"/>
  <c r="J1415" i="1"/>
  <c r="O1415" i="1" s="1"/>
  <c r="I1415" i="1"/>
  <c r="N1415" i="1" s="1"/>
  <c r="J1414" i="1"/>
  <c r="O1414" i="1" s="1"/>
  <c r="I1414" i="1"/>
  <c r="N1414" i="1" s="1"/>
  <c r="J1413" i="1"/>
  <c r="O1413" i="1" s="1"/>
  <c r="I1413" i="1"/>
  <c r="N1413" i="1" s="1"/>
  <c r="J1412" i="1"/>
  <c r="O1412" i="1" s="1"/>
  <c r="I1412" i="1"/>
  <c r="N1412" i="1" s="1"/>
  <c r="J1411" i="1"/>
  <c r="O1411" i="1" s="1"/>
  <c r="I1411" i="1"/>
  <c r="N1411" i="1" s="1"/>
  <c r="J1410" i="1"/>
  <c r="O1410" i="1" s="1"/>
  <c r="I1410" i="1"/>
  <c r="N1410" i="1" s="1"/>
  <c r="J1409" i="1"/>
  <c r="O1409" i="1" s="1"/>
  <c r="I1409" i="1"/>
  <c r="N1409" i="1" s="1"/>
  <c r="J1408" i="1"/>
  <c r="O1408" i="1" s="1"/>
  <c r="I1408" i="1"/>
  <c r="N1408" i="1" s="1"/>
  <c r="J1407" i="1"/>
  <c r="O1407" i="1" s="1"/>
  <c r="I1407" i="1"/>
  <c r="N1407" i="1" s="1"/>
  <c r="J1406" i="1"/>
  <c r="O1406" i="1" s="1"/>
  <c r="I1406" i="1"/>
  <c r="N1406" i="1" s="1"/>
  <c r="J1387" i="1"/>
  <c r="O1387" i="1" s="1"/>
  <c r="I1387" i="1"/>
  <c r="N1387" i="1" s="1"/>
  <c r="J1386" i="1"/>
  <c r="O1386" i="1" s="1"/>
  <c r="I1386" i="1"/>
  <c r="N1386" i="1" s="1"/>
  <c r="J1385" i="1"/>
  <c r="O1385" i="1" s="1"/>
  <c r="I1385" i="1"/>
  <c r="N1385" i="1" s="1"/>
  <c r="J1384" i="1"/>
  <c r="O1384" i="1" s="1"/>
  <c r="I1384" i="1"/>
  <c r="N1384" i="1" s="1"/>
  <c r="J1383" i="1"/>
  <c r="O1383" i="1" s="1"/>
  <c r="I1383" i="1"/>
  <c r="N1383" i="1" s="1"/>
  <c r="J1382" i="1"/>
  <c r="O1382" i="1" s="1"/>
  <c r="I1382" i="1"/>
  <c r="N1382" i="1" s="1"/>
  <c r="J1381" i="1"/>
  <c r="O1381" i="1" s="1"/>
  <c r="I1381" i="1"/>
  <c r="N1381" i="1" s="1"/>
  <c r="J1380" i="1"/>
  <c r="O1380" i="1" s="1"/>
  <c r="I1380" i="1"/>
  <c r="N1380" i="1" s="1"/>
  <c r="J1379" i="1"/>
  <c r="O1379" i="1" s="1"/>
  <c r="I1379" i="1"/>
  <c r="N1379" i="1" s="1"/>
  <c r="J1378" i="1"/>
  <c r="O1378" i="1" s="1"/>
  <c r="I1378" i="1"/>
  <c r="N1378" i="1" s="1"/>
  <c r="J1377" i="1"/>
  <c r="O1377" i="1" s="1"/>
  <c r="I1377" i="1"/>
  <c r="N1377" i="1" s="1"/>
  <c r="J1376" i="1"/>
  <c r="O1376" i="1" s="1"/>
  <c r="I1376" i="1"/>
  <c r="N1376" i="1" s="1"/>
  <c r="J1375" i="1"/>
  <c r="O1375" i="1" s="1"/>
  <c r="I1375" i="1"/>
  <c r="N1375" i="1" s="1"/>
  <c r="J1374" i="1"/>
  <c r="O1374" i="1" s="1"/>
  <c r="I1374" i="1"/>
  <c r="N1374" i="1" s="1"/>
  <c r="J1373" i="1"/>
  <c r="O1373" i="1" s="1"/>
  <c r="I1373" i="1"/>
  <c r="N1373" i="1" s="1"/>
  <c r="J1372" i="1"/>
  <c r="O1372" i="1" s="1"/>
  <c r="I1372" i="1"/>
  <c r="N1372" i="1" s="1"/>
  <c r="J1371" i="1"/>
  <c r="O1371" i="1" s="1"/>
  <c r="I1371" i="1"/>
  <c r="N1371" i="1" s="1"/>
  <c r="J1370" i="1"/>
  <c r="O1370" i="1" s="1"/>
  <c r="I1370" i="1"/>
  <c r="N1370" i="1" s="1"/>
  <c r="J1369" i="1"/>
  <c r="O1369" i="1" s="1"/>
  <c r="I1369" i="1"/>
  <c r="N1369" i="1" s="1"/>
  <c r="J1368" i="1"/>
  <c r="O1368" i="1" s="1"/>
  <c r="I1368" i="1"/>
  <c r="N1368" i="1" s="1"/>
  <c r="J1367" i="1"/>
  <c r="O1367" i="1" s="1"/>
  <c r="I1367" i="1"/>
  <c r="N1367" i="1" s="1"/>
  <c r="J1366" i="1"/>
  <c r="O1366" i="1" s="1"/>
  <c r="I1366" i="1"/>
  <c r="N1366" i="1" s="1"/>
  <c r="J1365" i="1"/>
  <c r="O1365" i="1" s="1"/>
  <c r="I1365" i="1"/>
  <c r="N1365" i="1" s="1"/>
  <c r="J1364" i="1"/>
  <c r="O1364" i="1" s="1"/>
  <c r="I1364" i="1"/>
  <c r="N1364" i="1" s="1"/>
  <c r="J1363" i="1"/>
  <c r="O1363" i="1" s="1"/>
  <c r="I1363" i="1"/>
  <c r="N1363" i="1" s="1"/>
  <c r="J1362" i="1"/>
  <c r="O1362" i="1" s="1"/>
  <c r="I1362" i="1"/>
  <c r="N1362" i="1" s="1"/>
  <c r="J1361" i="1"/>
  <c r="O1361" i="1" s="1"/>
  <c r="I1361" i="1"/>
  <c r="N1361" i="1" s="1"/>
  <c r="J1360" i="1"/>
  <c r="O1360" i="1" s="1"/>
  <c r="I1360" i="1"/>
  <c r="N1360" i="1" s="1"/>
  <c r="J1359" i="1"/>
  <c r="O1359" i="1" s="1"/>
  <c r="I1359" i="1"/>
  <c r="N1359" i="1" s="1"/>
  <c r="J1358" i="1"/>
  <c r="O1358" i="1" s="1"/>
  <c r="I1358" i="1"/>
  <c r="N1358" i="1" s="1"/>
  <c r="J1357" i="1"/>
  <c r="O1357" i="1" s="1"/>
  <c r="I1357" i="1"/>
  <c r="N1357" i="1" s="1"/>
  <c r="J1356" i="1"/>
  <c r="O1356" i="1" s="1"/>
  <c r="I1356" i="1"/>
  <c r="N1356" i="1" s="1"/>
  <c r="J1355" i="1"/>
  <c r="O1355" i="1" s="1"/>
  <c r="I1355" i="1"/>
  <c r="N1355" i="1" s="1"/>
  <c r="J1354" i="1"/>
  <c r="O1354" i="1" s="1"/>
  <c r="I1354" i="1"/>
  <c r="N1354" i="1" s="1"/>
  <c r="J1353" i="1"/>
  <c r="O1353" i="1" s="1"/>
  <c r="I1353" i="1"/>
  <c r="N1353" i="1" s="1"/>
  <c r="J1352" i="1"/>
  <c r="O1352" i="1" s="1"/>
  <c r="I1352" i="1"/>
  <c r="N1352" i="1" s="1"/>
  <c r="J1351" i="1"/>
  <c r="O1351" i="1" s="1"/>
  <c r="I1351" i="1"/>
  <c r="N1351" i="1" s="1"/>
  <c r="J1350" i="1"/>
  <c r="O1350" i="1" s="1"/>
  <c r="I1350" i="1"/>
  <c r="N1350" i="1" s="1"/>
  <c r="J1349" i="1"/>
  <c r="O1349" i="1" s="1"/>
  <c r="I1349" i="1"/>
  <c r="N1349" i="1" s="1"/>
  <c r="J1348" i="1"/>
  <c r="O1348" i="1" s="1"/>
  <c r="I1348" i="1"/>
  <c r="N1348" i="1" s="1"/>
  <c r="J1347" i="1"/>
  <c r="O1347" i="1" s="1"/>
  <c r="I1347" i="1"/>
  <c r="N1347" i="1" s="1"/>
  <c r="J1346" i="1"/>
  <c r="O1346" i="1" s="1"/>
  <c r="I1346" i="1"/>
  <c r="N1346" i="1" s="1"/>
  <c r="J1345" i="1"/>
  <c r="O1345" i="1" s="1"/>
  <c r="I1345" i="1"/>
  <c r="N1345" i="1" s="1"/>
  <c r="J1344" i="1"/>
  <c r="O1344" i="1" s="1"/>
  <c r="I1344" i="1"/>
  <c r="N1344" i="1" s="1"/>
  <c r="J1343" i="1"/>
  <c r="O1343" i="1" s="1"/>
  <c r="I1343" i="1"/>
  <c r="N1343" i="1" s="1"/>
  <c r="J1342" i="1"/>
  <c r="O1342" i="1" s="1"/>
  <c r="I1342" i="1"/>
  <c r="N1342" i="1" s="1"/>
  <c r="J1341" i="1"/>
  <c r="O1341" i="1" s="1"/>
  <c r="I1341" i="1"/>
  <c r="N1341" i="1" s="1"/>
  <c r="J1340" i="1"/>
  <c r="O1340" i="1" s="1"/>
  <c r="I1340" i="1"/>
  <c r="N1340" i="1" s="1"/>
  <c r="J1339" i="1"/>
  <c r="O1339" i="1" s="1"/>
  <c r="I1339" i="1"/>
  <c r="N1339" i="1" s="1"/>
  <c r="J1338" i="1"/>
  <c r="O1338" i="1" s="1"/>
  <c r="I1338" i="1"/>
  <c r="N1338" i="1" s="1"/>
  <c r="J1337" i="1"/>
  <c r="O1337" i="1" s="1"/>
  <c r="I1337" i="1"/>
  <c r="N1337" i="1" s="1"/>
  <c r="J1336" i="1"/>
  <c r="O1336" i="1" s="1"/>
  <c r="I1336" i="1"/>
  <c r="N1336" i="1" s="1"/>
  <c r="J1335" i="1"/>
  <c r="O1335" i="1" s="1"/>
  <c r="I1335" i="1"/>
  <c r="N1335" i="1" s="1"/>
  <c r="J1334" i="1"/>
  <c r="O1334" i="1" s="1"/>
  <c r="I1334" i="1"/>
  <c r="N1334" i="1" s="1"/>
  <c r="J1333" i="1"/>
  <c r="O1333" i="1" s="1"/>
  <c r="I1333" i="1"/>
  <c r="N1333" i="1" s="1"/>
  <c r="J1332" i="1"/>
  <c r="O1332" i="1" s="1"/>
  <c r="I1332" i="1"/>
  <c r="N1332" i="1" s="1"/>
  <c r="J1331" i="1"/>
  <c r="O1331" i="1" s="1"/>
  <c r="I1331" i="1"/>
  <c r="N1331" i="1" s="1"/>
  <c r="J1330" i="1"/>
  <c r="O1330" i="1" s="1"/>
  <c r="I1330" i="1"/>
  <c r="N1330" i="1" s="1"/>
  <c r="J1329" i="1"/>
  <c r="O1329" i="1" s="1"/>
  <c r="I1329" i="1"/>
  <c r="N1329" i="1" s="1"/>
  <c r="J1328" i="1"/>
  <c r="O1328" i="1" s="1"/>
  <c r="I1328" i="1"/>
  <c r="N1328" i="1" s="1"/>
  <c r="J1327" i="1"/>
  <c r="O1327" i="1" s="1"/>
  <c r="I1327" i="1"/>
  <c r="N1327" i="1" s="1"/>
  <c r="J1326" i="1"/>
  <c r="O1326" i="1" s="1"/>
  <c r="I1326" i="1"/>
  <c r="N1326" i="1" s="1"/>
  <c r="J1316" i="1"/>
  <c r="O1316" i="1" s="1"/>
  <c r="I1316" i="1"/>
  <c r="N1316" i="1" s="1"/>
  <c r="J1315" i="1"/>
  <c r="O1315" i="1" s="1"/>
  <c r="I1315" i="1"/>
  <c r="N1315" i="1" s="1"/>
  <c r="J1314" i="1"/>
  <c r="O1314" i="1" s="1"/>
  <c r="I1314" i="1"/>
  <c r="N1314" i="1" s="1"/>
  <c r="J1313" i="1"/>
  <c r="O1313" i="1" s="1"/>
  <c r="I1313" i="1"/>
  <c r="N1313" i="1" s="1"/>
  <c r="J1312" i="1"/>
  <c r="O1312" i="1" s="1"/>
  <c r="I1312" i="1"/>
  <c r="N1312" i="1" s="1"/>
  <c r="J1311" i="1"/>
  <c r="O1311" i="1" s="1"/>
  <c r="I1311" i="1"/>
  <c r="N1311" i="1" s="1"/>
  <c r="J1310" i="1"/>
  <c r="O1310" i="1" s="1"/>
  <c r="I1310" i="1"/>
  <c r="N1310" i="1" s="1"/>
  <c r="J1309" i="1"/>
  <c r="O1309" i="1" s="1"/>
  <c r="I1309" i="1"/>
  <c r="N1309" i="1" s="1"/>
  <c r="J1308" i="1"/>
  <c r="O1308" i="1" s="1"/>
  <c r="I1308" i="1"/>
  <c r="N1308" i="1" s="1"/>
  <c r="J1307" i="1"/>
  <c r="O1307" i="1" s="1"/>
  <c r="I1307" i="1"/>
  <c r="N1307" i="1" s="1"/>
  <c r="J1306" i="1"/>
  <c r="O1306" i="1" s="1"/>
  <c r="I1306" i="1"/>
  <c r="N1306" i="1" s="1"/>
  <c r="J1305" i="1"/>
  <c r="O1305" i="1" s="1"/>
  <c r="I1305" i="1"/>
  <c r="N1305" i="1" s="1"/>
  <c r="J1303" i="1"/>
  <c r="O1303" i="1" s="1"/>
  <c r="I1303" i="1"/>
  <c r="N1303" i="1" s="1"/>
  <c r="J1302" i="1"/>
  <c r="O1302" i="1" s="1"/>
  <c r="I1302" i="1"/>
  <c r="N1302" i="1" s="1"/>
  <c r="J1301" i="1"/>
  <c r="O1301" i="1" s="1"/>
  <c r="I1301" i="1"/>
  <c r="N1301" i="1" s="1"/>
  <c r="J1300" i="1"/>
  <c r="O1300" i="1" s="1"/>
  <c r="I1300" i="1"/>
  <c r="N1300" i="1" s="1"/>
  <c r="J1299" i="1"/>
  <c r="O1299" i="1" s="1"/>
  <c r="I1299" i="1"/>
  <c r="N1299" i="1" s="1"/>
  <c r="J1298" i="1"/>
  <c r="O1298" i="1" s="1"/>
  <c r="I1298" i="1"/>
  <c r="N1298" i="1" s="1"/>
  <c r="J1297" i="1"/>
  <c r="O1297" i="1" s="1"/>
  <c r="I1297" i="1"/>
  <c r="N1297" i="1" s="1"/>
  <c r="J1296" i="1"/>
  <c r="O1296" i="1" s="1"/>
  <c r="I1296" i="1"/>
  <c r="N1296" i="1" s="1"/>
  <c r="J1277" i="1"/>
  <c r="O1277" i="1" s="1"/>
  <c r="I1277" i="1"/>
  <c r="N1277" i="1" s="1"/>
  <c r="J1276" i="1"/>
  <c r="O1276" i="1" s="1"/>
  <c r="I1276" i="1"/>
  <c r="N1276" i="1" s="1"/>
  <c r="J1275" i="1"/>
  <c r="O1275" i="1" s="1"/>
  <c r="I1275" i="1"/>
  <c r="N1275" i="1" s="1"/>
  <c r="J1274" i="1"/>
  <c r="O1274" i="1" s="1"/>
  <c r="I1274" i="1"/>
  <c r="N1274" i="1" s="1"/>
  <c r="J1273" i="1"/>
  <c r="O1273" i="1" s="1"/>
  <c r="I1273" i="1"/>
  <c r="N1273" i="1" s="1"/>
  <c r="J1272" i="1"/>
  <c r="O1272" i="1" s="1"/>
  <c r="I1272" i="1"/>
  <c r="N1272" i="1" s="1"/>
  <c r="J1271" i="1"/>
  <c r="O1271" i="1" s="1"/>
  <c r="I1271" i="1"/>
  <c r="N1271" i="1" s="1"/>
  <c r="J1270" i="1"/>
  <c r="O1270" i="1" s="1"/>
  <c r="I1270" i="1"/>
  <c r="N1270" i="1" s="1"/>
  <c r="J1291" i="1"/>
  <c r="O1291" i="1" s="1"/>
  <c r="I1291" i="1"/>
  <c r="N1291" i="1" s="1"/>
  <c r="J1290" i="1"/>
  <c r="O1290" i="1" s="1"/>
  <c r="I1290" i="1"/>
  <c r="N1290" i="1" s="1"/>
  <c r="J1289" i="1"/>
  <c r="O1289" i="1" s="1"/>
  <c r="I1289" i="1"/>
  <c r="N1289" i="1" s="1"/>
  <c r="J1288" i="1"/>
  <c r="O1288" i="1" s="1"/>
  <c r="I1288" i="1"/>
  <c r="N1288" i="1" s="1"/>
  <c r="J1287" i="1"/>
  <c r="O1287" i="1" s="1"/>
  <c r="I1287" i="1"/>
  <c r="N1287" i="1" s="1"/>
  <c r="J1286" i="1"/>
  <c r="O1286" i="1" s="1"/>
  <c r="I1286" i="1"/>
  <c r="N1286" i="1" s="1"/>
  <c r="J1285" i="1"/>
  <c r="O1285" i="1" s="1"/>
  <c r="I1285" i="1"/>
  <c r="N1285" i="1" s="1"/>
  <c r="J1284" i="1"/>
  <c r="O1284" i="1" s="1"/>
  <c r="I1284" i="1"/>
  <c r="N1284" i="1" s="1"/>
  <c r="J1265" i="1" l="1"/>
  <c r="O1265" i="1" s="1"/>
  <c r="I1265" i="1"/>
  <c r="N1265" i="1" s="1"/>
  <c r="J1264" i="1"/>
  <c r="O1264" i="1" s="1"/>
  <c r="I1264" i="1"/>
  <c r="N1264" i="1" s="1"/>
  <c r="J1263" i="1"/>
  <c r="O1263" i="1" s="1"/>
  <c r="I1263" i="1"/>
  <c r="N1263" i="1" s="1"/>
  <c r="J1262" i="1"/>
  <c r="O1262" i="1" s="1"/>
  <c r="I1262" i="1"/>
  <c r="N1262" i="1" s="1"/>
  <c r="J1261" i="1"/>
  <c r="O1261" i="1" s="1"/>
  <c r="I1261" i="1"/>
  <c r="N1261" i="1" s="1"/>
  <c r="J1260" i="1"/>
  <c r="O1260" i="1" s="1"/>
  <c r="I1260" i="1"/>
  <c r="N1260" i="1" s="1"/>
  <c r="J1259" i="1"/>
  <c r="O1259" i="1" s="1"/>
  <c r="I1259" i="1"/>
  <c r="N1259" i="1" s="1"/>
  <c r="J1258" i="1"/>
  <c r="O1258" i="1" s="1"/>
  <c r="I1258" i="1"/>
  <c r="N1258" i="1" s="1"/>
  <c r="J1257" i="1"/>
  <c r="O1257" i="1" s="1"/>
  <c r="I1257" i="1"/>
  <c r="N1257" i="1" s="1"/>
  <c r="J1256" i="1"/>
  <c r="O1256" i="1" s="1"/>
  <c r="I1256" i="1"/>
  <c r="N1256" i="1" s="1"/>
  <c r="J1255" i="1"/>
  <c r="O1255" i="1" s="1"/>
  <c r="I1255" i="1"/>
  <c r="N1255" i="1" s="1"/>
  <c r="J1254" i="1"/>
  <c r="O1254" i="1" s="1"/>
  <c r="I1254" i="1"/>
  <c r="N1254" i="1" s="1"/>
  <c r="J1253" i="1"/>
  <c r="O1253" i="1" s="1"/>
  <c r="I1253" i="1"/>
  <c r="N1253" i="1" s="1"/>
  <c r="J1252" i="1"/>
  <c r="O1252" i="1" s="1"/>
  <c r="I1252" i="1"/>
  <c r="N1252" i="1" s="1"/>
  <c r="J1251" i="1"/>
  <c r="O1251" i="1" s="1"/>
  <c r="I1251" i="1"/>
  <c r="N1251" i="1" s="1"/>
  <c r="J1250" i="1"/>
  <c r="O1250" i="1" s="1"/>
  <c r="I1250" i="1"/>
  <c r="N1250" i="1" s="1"/>
  <c r="J1249" i="1"/>
  <c r="O1249" i="1" s="1"/>
  <c r="I1249" i="1"/>
  <c r="N1249" i="1" s="1"/>
  <c r="J1248" i="1"/>
  <c r="O1248" i="1" s="1"/>
  <c r="I1248" i="1"/>
  <c r="N1248" i="1" s="1"/>
  <c r="J1247" i="1"/>
  <c r="O1247" i="1" s="1"/>
  <c r="I1247" i="1"/>
  <c r="N1247" i="1" s="1"/>
  <c r="J1246" i="1"/>
  <c r="O1246" i="1" s="1"/>
  <c r="I1246" i="1"/>
  <c r="N1246" i="1" s="1"/>
  <c r="J1245" i="1"/>
  <c r="O1245" i="1" s="1"/>
  <c r="I1245" i="1"/>
  <c r="N1245" i="1" s="1"/>
  <c r="J1244" i="1"/>
  <c r="O1244" i="1" s="1"/>
  <c r="I1244" i="1"/>
  <c r="N1244" i="1" s="1"/>
  <c r="J1243" i="1"/>
  <c r="O1243" i="1" s="1"/>
  <c r="I1243" i="1"/>
  <c r="N1243" i="1" s="1"/>
  <c r="J1242" i="1"/>
  <c r="O1242" i="1" s="1"/>
  <c r="I1242" i="1"/>
  <c r="N1242" i="1" s="1"/>
  <c r="J1241" i="1"/>
  <c r="O1241" i="1" s="1"/>
  <c r="I1241" i="1"/>
  <c r="N1241" i="1" s="1"/>
  <c r="J1240" i="1"/>
  <c r="O1240" i="1" s="1"/>
  <c r="I1240" i="1"/>
  <c r="N1240" i="1" s="1"/>
  <c r="J1239" i="1"/>
  <c r="O1239" i="1" s="1"/>
  <c r="I1239" i="1"/>
  <c r="N1239" i="1" s="1"/>
  <c r="J1238" i="1"/>
  <c r="O1238" i="1" s="1"/>
  <c r="I1238" i="1"/>
  <c r="N1238" i="1" s="1"/>
  <c r="J1237" i="1"/>
  <c r="O1237" i="1" s="1"/>
  <c r="I1237" i="1"/>
  <c r="N1237" i="1" s="1"/>
  <c r="J1236" i="1"/>
  <c r="O1236" i="1" s="1"/>
  <c r="I1236" i="1"/>
  <c r="N1236" i="1" s="1"/>
  <c r="J1235" i="1"/>
  <c r="O1235" i="1" s="1"/>
  <c r="I1235" i="1"/>
  <c r="N1235" i="1" s="1"/>
  <c r="J1234" i="1"/>
  <c r="O1234" i="1" s="1"/>
  <c r="I1234" i="1"/>
  <c r="N1234" i="1" s="1"/>
  <c r="J1233" i="1"/>
  <c r="O1233" i="1" s="1"/>
  <c r="I1233" i="1"/>
  <c r="N1233" i="1" s="1"/>
  <c r="J1232" i="1"/>
  <c r="O1232" i="1" s="1"/>
  <c r="I1232" i="1"/>
  <c r="N1232" i="1" s="1"/>
  <c r="J1231" i="1"/>
  <c r="O1231" i="1" s="1"/>
  <c r="I1231" i="1"/>
  <c r="N1231" i="1" s="1"/>
  <c r="J1230" i="1"/>
  <c r="O1230" i="1" s="1"/>
  <c r="I1230" i="1"/>
  <c r="N1230" i="1" s="1"/>
  <c r="J1229" i="1"/>
  <c r="O1229" i="1" s="1"/>
  <c r="I1229" i="1"/>
  <c r="N1229" i="1" s="1"/>
  <c r="J1228" i="1"/>
  <c r="O1228" i="1" s="1"/>
  <c r="I1228" i="1"/>
  <c r="N1228" i="1" s="1"/>
  <c r="J1227" i="1"/>
  <c r="O1227" i="1" s="1"/>
  <c r="I1227" i="1"/>
  <c r="N1227" i="1" s="1"/>
  <c r="J1226" i="1"/>
  <c r="O1226" i="1" s="1"/>
  <c r="I1226" i="1"/>
  <c r="N1226" i="1" s="1"/>
  <c r="J1225" i="1"/>
  <c r="O1225" i="1" s="1"/>
  <c r="I1225" i="1"/>
  <c r="N1225" i="1" s="1"/>
  <c r="J1224" i="1"/>
  <c r="O1224" i="1" s="1"/>
  <c r="I1224" i="1"/>
  <c r="N1224" i="1" s="1"/>
  <c r="J1223" i="1"/>
  <c r="O1223" i="1" s="1"/>
  <c r="I1223" i="1"/>
  <c r="N1223" i="1" s="1"/>
  <c r="J1222" i="1"/>
  <c r="O1222" i="1" s="1"/>
  <c r="I1222" i="1"/>
  <c r="N1222" i="1" s="1"/>
  <c r="J1221" i="1"/>
  <c r="O1221" i="1" s="1"/>
  <c r="I1221" i="1"/>
  <c r="N1221" i="1" s="1"/>
  <c r="J1220" i="1"/>
  <c r="O1220" i="1" s="1"/>
  <c r="I1220" i="1"/>
  <c r="N1220" i="1" s="1"/>
  <c r="J1219" i="1"/>
  <c r="O1219" i="1" s="1"/>
  <c r="I1219" i="1"/>
  <c r="N1219" i="1" s="1"/>
  <c r="J1218" i="1"/>
  <c r="O1218" i="1" s="1"/>
  <c r="I1218" i="1"/>
  <c r="N1218" i="1" s="1"/>
  <c r="J1217" i="1" l="1"/>
  <c r="O1217" i="1" s="1"/>
  <c r="I1217" i="1"/>
  <c r="N1217" i="1" s="1"/>
  <c r="J1216" i="1"/>
  <c r="O1216" i="1" s="1"/>
  <c r="I1216" i="1"/>
  <c r="N1216" i="1" s="1"/>
  <c r="J1215" i="1"/>
  <c r="O1215" i="1" s="1"/>
  <c r="I1215" i="1"/>
  <c r="N1215" i="1" s="1"/>
  <c r="J1214" i="1"/>
  <c r="O1214" i="1" s="1"/>
  <c r="I1214" i="1"/>
  <c r="N1214" i="1" s="1"/>
  <c r="J1213" i="1"/>
  <c r="O1213" i="1" s="1"/>
  <c r="I1213" i="1"/>
  <c r="N1213" i="1" s="1"/>
  <c r="J1212" i="1"/>
  <c r="O1212" i="1" s="1"/>
  <c r="I1212" i="1"/>
  <c r="N1212" i="1" s="1"/>
  <c r="J1205" i="1"/>
  <c r="O1205" i="1" s="1"/>
  <c r="I1205" i="1"/>
  <c r="N1205" i="1" s="1"/>
  <c r="J1204" i="1"/>
  <c r="O1204" i="1" s="1"/>
  <c r="I1204" i="1"/>
  <c r="N1204" i="1" s="1"/>
  <c r="J1203" i="1"/>
  <c r="O1203" i="1" s="1"/>
  <c r="I1203" i="1"/>
  <c r="N1203" i="1" s="1"/>
  <c r="J1202" i="1"/>
  <c r="O1202" i="1" s="1"/>
  <c r="I1202" i="1"/>
  <c r="N1202" i="1" s="1"/>
  <c r="J1201" i="1"/>
  <c r="O1201" i="1" s="1"/>
  <c r="I1201" i="1"/>
  <c r="N1201" i="1" s="1"/>
  <c r="J1200" i="1"/>
  <c r="O1200" i="1" s="1"/>
  <c r="I1200" i="1"/>
  <c r="N1200" i="1" s="1"/>
  <c r="J1199" i="1"/>
  <c r="O1199" i="1" s="1"/>
  <c r="I1199" i="1"/>
  <c r="N1199" i="1" s="1"/>
  <c r="J1198" i="1"/>
  <c r="O1198" i="1" s="1"/>
  <c r="I1198" i="1"/>
  <c r="N1198" i="1" s="1"/>
  <c r="J1197" i="1"/>
  <c r="O1197" i="1" s="1"/>
  <c r="I1197" i="1"/>
  <c r="N1197" i="1" s="1"/>
  <c r="J1196" i="1"/>
  <c r="O1196" i="1" s="1"/>
  <c r="I1196" i="1"/>
  <c r="N1196" i="1" s="1"/>
  <c r="J1195" i="1"/>
  <c r="O1195" i="1" s="1"/>
  <c r="I1195" i="1"/>
  <c r="N1195" i="1" s="1"/>
  <c r="J1194" i="1"/>
  <c r="O1194" i="1" s="1"/>
  <c r="I1194" i="1"/>
  <c r="N1194" i="1" s="1"/>
  <c r="J1192" i="1"/>
  <c r="O1192" i="1" s="1"/>
  <c r="I1192" i="1"/>
  <c r="N1192" i="1" s="1"/>
  <c r="J1191" i="1"/>
  <c r="O1191" i="1" s="1"/>
  <c r="I1191" i="1"/>
  <c r="N1191" i="1" s="1"/>
  <c r="J1190" i="1"/>
  <c r="O1190" i="1" s="1"/>
  <c r="I1190" i="1"/>
  <c r="N1190" i="1" s="1"/>
  <c r="J1189" i="1"/>
  <c r="O1189" i="1" s="1"/>
  <c r="I1189" i="1"/>
  <c r="N1189" i="1" s="1"/>
  <c r="J1188" i="1"/>
  <c r="O1188" i="1" s="1"/>
  <c r="I1188" i="1"/>
  <c r="N1188" i="1" s="1"/>
  <c r="J1187" i="1"/>
  <c r="O1187" i="1" s="1"/>
  <c r="I1187" i="1"/>
  <c r="N1187" i="1" s="1"/>
  <c r="J1186" i="1"/>
  <c r="O1186" i="1" s="1"/>
  <c r="I1186" i="1"/>
  <c r="N1186" i="1" s="1"/>
  <c r="J1185" i="1"/>
  <c r="O1185" i="1" s="1"/>
  <c r="I1185" i="1"/>
  <c r="N1185" i="1" s="1"/>
  <c r="J1184" i="1"/>
  <c r="O1184" i="1" s="1"/>
  <c r="I1184" i="1"/>
  <c r="N1184" i="1" s="1"/>
  <c r="J1183" i="1"/>
  <c r="O1183" i="1" s="1"/>
  <c r="I1183" i="1"/>
  <c r="N1183" i="1" s="1"/>
  <c r="J1129" i="1"/>
  <c r="O1129" i="1" s="1"/>
  <c r="I1129" i="1"/>
  <c r="N1129" i="1" s="1"/>
  <c r="J1128" i="1"/>
  <c r="O1128" i="1" s="1"/>
  <c r="I1128" i="1"/>
  <c r="N1128" i="1" s="1"/>
  <c r="J1127" i="1"/>
  <c r="O1127" i="1" s="1"/>
  <c r="I1127" i="1"/>
  <c r="N1127" i="1" s="1"/>
  <c r="J1126" i="1"/>
  <c r="O1126" i="1" s="1"/>
  <c r="I1126" i="1"/>
  <c r="N1126" i="1" s="1"/>
  <c r="J1175" i="1"/>
  <c r="O1175" i="1" s="1"/>
  <c r="I1175" i="1"/>
  <c r="N1175" i="1" s="1"/>
  <c r="J1174" i="1"/>
  <c r="O1174" i="1" s="1"/>
  <c r="I1174" i="1"/>
  <c r="N1174" i="1" s="1"/>
  <c r="J1173" i="1"/>
  <c r="O1173" i="1" s="1"/>
  <c r="I1173" i="1"/>
  <c r="N1173" i="1" s="1"/>
  <c r="J1172" i="1"/>
  <c r="O1172" i="1" s="1"/>
  <c r="I1172" i="1"/>
  <c r="N1172" i="1" s="1"/>
  <c r="J1171" i="1"/>
  <c r="O1171" i="1" s="1"/>
  <c r="I1171" i="1"/>
  <c r="N1171" i="1" s="1"/>
  <c r="J1170" i="1"/>
  <c r="O1170" i="1" s="1"/>
  <c r="I1170" i="1"/>
  <c r="N1170" i="1" s="1"/>
  <c r="J1169" i="1"/>
  <c r="O1169" i="1" s="1"/>
  <c r="I1169" i="1"/>
  <c r="N1169" i="1" s="1"/>
  <c r="J1168" i="1"/>
  <c r="O1168" i="1" s="1"/>
  <c r="I1168" i="1"/>
  <c r="N1168" i="1" s="1"/>
  <c r="J1166" i="1"/>
  <c r="O1166" i="1" s="1"/>
  <c r="I1166" i="1"/>
  <c r="N1166" i="1" s="1"/>
  <c r="J1165" i="1"/>
  <c r="O1165" i="1" s="1"/>
  <c r="I1165" i="1"/>
  <c r="N1165" i="1" s="1"/>
  <c r="J1164" i="1"/>
  <c r="O1164" i="1" s="1"/>
  <c r="I1164" i="1"/>
  <c r="N1164" i="1" s="1"/>
  <c r="J1163" i="1"/>
  <c r="O1163" i="1" s="1"/>
  <c r="I1163" i="1"/>
  <c r="N1163" i="1" s="1"/>
  <c r="J1162" i="1"/>
  <c r="O1162" i="1" s="1"/>
  <c r="I1162" i="1"/>
  <c r="N1162" i="1" s="1"/>
  <c r="J1161" i="1"/>
  <c r="O1161" i="1" s="1"/>
  <c r="I1161" i="1"/>
  <c r="N1161" i="1" s="1"/>
  <c r="J1160" i="1"/>
  <c r="O1160" i="1" s="1"/>
  <c r="I1160" i="1"/>
  <c r="N1160" i="1" s="1"/>
  <c r="J1159" i="1"/>
  <c r="O1159" i="1" s="1"/>
  <c r="I1159" i="1"/>
  <c r="N1159" i="1" s="1"/>
  <c r="J1158" i="1"/>
  <c r="O1158" i="1" s="1"/>
  <c r="I1158" i="1"/>
  <c r="N1158" i="1" s="1"/>
  <c r="J1157" i="1"/>
  <c r="O1157" i="1" s="1"/>
  <c r="I1157" i="1"/>
  <c r="N1157" i="1" s="1"/>
  <c r="J1156" i="1"/>
  <c r="O1156" i="1" s="1"/>
  <c r="I1156" i="1"/>
  <c r="N1156" i="1" s="1"/>
  <c r="J1155" i="1"/>
  <c r="O1155" i="1" s="1"/>
  <c r="I1155" i="1"/>
  <c r="N1155" i="1" s="1"/>
  <c r="J1154" i="1"/>
  <c r="O1154" i="1" s="1"/>
  <c r="I1154" i="1"/>
  <c r="N1154" i="1" s="1"/>
  <c r="J1153" i="1"/>
  <c r="O1153" i="1" s="1"/>
  <c r="I1153" i="1"/>
  <c r="N1153" i="1" s="1"/>
  <c r="J1152" i="1"/>
  <c r="O1152" i="1" s="1"/>
  <c r="I1152" i="1"/>
  <c r="N1152" i="1" s="1"/>
  <c r="J1151" i="1"/>
  <c r="O1151" i="1" s="1"/>
  <c r="I1151" i="1"/>
  <c r="N1151" i="1" s="1"/>
  <c r="J1167" i="1"/>
  <c r="O1167" i="1" s="1"/>
  <c r="I1167" i="1"/>
  <c r="N1167" i="1" s="1"/>
  <c r="J1150" i="1"/>
  <c r="O1150" i="1" s="1"/>
  <c r="I1150" i="1"/>
  <c r="N1150" i="1" s="1"/>
  <c r="J1149" i="1"/>
  <c r="O1149" i="1" s="1"/>
  <c r="I1149" i="1"/>
  <c r="N1149" i="1" s="1"/>
  <c r="J1148" i="1"/>
  <c r="O1148" i="1" s="1"/>
  <c r="I1148" i="1"/>
  <c r="N1148" i="1" s="1"/>
  <c r="J1147" i="1"/>
  <c r="O1147" i="1" s="1"/>
  <c r="I1147" i="1"/>
  <c r="N1147" i="1" s="1"/>
  <c r="J1146" i="1"/>
  <c r="O1146" i="1" s="1"/>
  <c r="I1146" i="1"/>
  <c r="N1146" i="1" s="1"/>
  <c r="J1145" i="1"/>
  <c r="O1145" i="1" s="1"/>
  <c r="I1145" i="1"/>
  <c r="N1145" i="1" s="1"/>
  <c r="J1143" i="1"/>
  <c r="O1143" i="1" s="1"/>
  <c r="I1143" i="1"/>
  <c r="N1143" i="1" s="1"/>
  <c r="J1142" i="1"/>
  <c r="O1142" i="1" s="1"/>
  <c r="I1142" i="1"/>
  <c r="N1142" i="1" s="1"/>
  <c r="J1141" i="1"/>
  <c r="O1141" i="1" s="1"/>
  <c r="I1141" i="1"/>
  <c r="N1141" i="1" s="1"/>
  <c r="J1140" i="1"/>
  <c r="O1140" i="1" s="1"/>
  <c r="I1140" i="1"/>
  <c r="N1140" i="1" s="1"/>
  <c r="J1139" i="1"/>
  <c r="O1139" i="1" s="1"/>
  <c r="I1139" i="1"/>
  <c r="N1139" i="1" s="1"/>
  <c r="J1138" i="1"/>
  <c r="O1138" i="1" s="1"/>
  <c r="I1138" i="1"/>
  <c r="N1138" i="1" s="1"/>
  <c r="J1137" i="1"/>
  <c r="O1137" i="1" s="1"/>
  <c r="I1137" i="1"/>
  <c r="N1137" i="1" s="1"/>
  <c r="J1136" i="1"/>
  <c r="O1136" i="1" s="1"/>
  <c r="I1136" i="1"/>
  <c r="N1136" i="1" s="1"/>
  <c r="J1135" i="1"/>
  <c r="O1135" i="1" s="1"/>
  <c r="I1135" i="1"/>
  <c r="N1135" i="1" s="1"/>
  <c r="J1134" i="1"/>
  <c r="O1134" i="1" s="1"/>
  <c r="I1134" i="1"/>
  <c r="N1134" i="1" s="1"/>
  <c r="J1133" i="1"/>
  <c r="O1133" i="1" s="1"/>
  <c r="I1133" i="1"/>
  <c r="N1133" i="1" s="1"/>
  <c r="J1132" i="1"/>
  <c r="O1132" i="1" s="1"/>
  <c r="I1132" i="1"/>
  <c r="N1132" i="1" s="1"/>
  <c r="J1122" i="1"/>
  <c r="O1122" i="1" s="1"/>
  <c r="I1122" i="1"/>
  <c r="N1122" i="1" s="1"/>
  <c r="J1121" i="1"/>
  <c r="O1121" i="1" s="1"/>
  <c r="I1121" i="1"/>
  <c r="N1121" i="1" s="1"/>
  <c r="J1120" i="1"/>
  <c r="O1120" i="1" s="1"/>
  <c r="I1120" i="1"/>
  <c r="N1120" i="1" s="1"/>
  <c r="J1119" i="1"/>
  <c r="O1119" i="1" s="1"/>
  <c r="I1119" i="1"/>
  <c r="N1119" i="1" s="1"/>
  <c r="J1118" i="1"/>
  <c r="O1118" i="1" s="1"/>
  <c r="I1118" i="1"/>
  <c r="N1118" i="1" s="1"/>
  <c r="J1117" i="1"/>
  <c r="O1117" i="1" s="1"/>
  <c r="I1117" i="1"/>
  <c r="N1117" i="1" s="1"/>
  <c r="J1116" i="1"/>
  <c r="O1116" i="1" s="1"/>
  <c r="I1116" i="1"/>
  <c r="N1116" i="1" s="1"/>
  <c r="J1115" i="1"/>
  <c r="O1115" i="1" s="1"/>
  <c r="I1115" i="1"/>
  <c r="N1115" i="1" s="1"/>
  <c r="J1114" i="1"/>
  <c r="O1114" i="1" s="1"/>
  <c r="I1114" i="1"/>
  <c r="N1114" i="1" s="1"/>
  <c r="J1113" i="1"/>
  <c r="O1113" i="1" s="1"/>
  <c r="I1113" i="1"/>
  <c r="N1113" i="1" s="1"/>
  <c r="J1112" i="1"/>
  <c r="O1112" i="1" s="1"/>
  <c r="I1112" i="1"/>
  <c r="N1112" i="1" s="1"/>
  <c r="J1111" i="1"/>
  <c r="O1111" i="1" s="1"/>
  <c r="I1111" i="1"/>
  <c r="N1111" i="1" s="1"/>
  <c r="J1110" i="1"/>
  <c r="O1110" i="1" s="1"/>
  <c r="I1110" i="1"/>
  <c r="N1110" i="1" s="1"/>
  <c r="J1109" i="1"/>
  <c r="O1109" i="1" s="1"/>
  <c r="I1109" i="1"/>
  <c r="N1109" i="1" s="1"/>
  <c r="J1108" i="1"/>
  <c r="O1108" i="1" s="1"/>
  <c r="I1108" i="1"/>
  <c r="N1108" i="1" s="1"/>
  <c r="J1107" i="1"/>
  <c r="O1107" i="1" s="1"/>
  <c r="I1107" i="1"/>
  <c r="N1107" i="1" s="1"/>
  <c r="J1059" i="1"/>
  <c r="O1059" i="1" s="1"/>
  <c r="I1059" i="1"/>
  <c r="N1059" i="1" s="1"/>
  <c r="J1058" i="1"/>
  <c r="O1058" i="1" s="1"/>
  <c r="I1058" i="1"/>
  <c r="N1058" i="1" s="1"/>
  <c r="J1057" i="1"/>
  <c r="O1057" i="1" s="1"/>
  <c r="I1057" i="1"/>
  <c r="N1057" i="1" s="1"/>
  <c r="J1056" i="1"/>
  <c r="O1056" i="1" s="1"/>
  <c r="I1056" i="1"/>
  <c r="N1056" i="1" s="1"/>
  <c r="O1052" i="1"/>
  <c r="J1052" i="1"/>
  <c r="I1052" i="1"/>
  <c r="N1052" i="1" s="1"/>
  <c r="J1051" i="1"/>
  <c r="O1051" i="1" s="1"/>
  <c r="I1051" i="1"/>
  <c r="N1051" i="1" s="1"/>
  <c r="J1044" i="1" l="1"/>
  <c r="O1044" i="1" s="1"/>
  <c r="I1044" i="1"/>
  <c r="N1044" i="1" s="1"/>
  <c r="J1043" i="1"/>
  <c r="O1043" i="1" s="1"/>
  <c r="I1043" i="1"/>
  <c r="N1043" i="1" s="1"/>
  <c r="J1042" i="1"/>
  <c r="O1042" i="1" s="1"/>
  <c r="I1042" i="1"/>
  <c r="N1042" i="1" s="1"/>
  <c r="J1041" i="1"/>
  <c r="O1041" i="1" s="1"/>
  <c r="I1041" i="1"/>
  <c r="N1041" i="1" s="1"/>
  <c r="J1040" i="1"/>
  <c r="O1040" i="1" s="1"/>
  <c r="I1040" i="1"/>
  <c r="N1040" i="1" s="1"/>
  <c r="J1039" i="1"/>
  <c r="O1039" i="1" s="1"/>
  <c r="I1039" i="1"/>
  <c r="N1039" i="1" s="1"/>
  <c r="J1038" i="1"/>
  <c r="O1038" i="1" s="1"/>
  <c r="I1038" i="1"/>
  <c r="N1038" i="1" s="1"/>
  <c r="J1037" i="1"/>
  <c r="O1037" i="1" s="1"/>
  <c r="I1037" i="1"/>
  <c r="N1037" i="1" s="1"/>
  <c r="J1036" i="1"/>
  <c r="O1036" i="1" s="1"/>
  <c r="I1036" i="1"/>
  <c r="N1036" i="1" s="1"/>
  <c r="J1035" i="1"/>
  <c r="O1035" i="1" s="1"/>
  <c r="I1035" i="1"/>
  <c r="N1035" i="1" s="1"/>
  <c r="J1034" i="1"/>
  <c r="O1034" i="1" s="1"/>
  <c r="I1034" i="1"/>
  <c r="N1034" i="1" s="1"/>
  <c r="J1033" i="1"/>
  <c r="O1033" i="1" s="1"/>
  <c r="I1033" i="1"/>
  <c r="N1033" i="1" s="1"/>
  <c r="J1032" i="1"/>
  <c r="O1032" i="1" s="1"/>
  <c r="I1032" i="1"/>
  <c r="N1032" i="1" s="1"/>
  <c r="J1031" i="1"/>
  <c r="O1031" i="1" s="1"/>
  <c r="I1031" i="1"/>
  <c r="N1031" i="1" s="1"/>
  <c r="J1030" i="1"/>
  <c r="O1030" i="1" s="1"/>
  <c r="I1030" i="1"/>
  <c r="N1030" i="1" s="1"/>
  <c r="J1029" i="1"/>
  <c r="O1029" i="1" s="1"/>
  <c r="I1029" i="1"/>
  <c r="N1029" i="1" s="1"/>
  <c r="J1028" i="1"/>
  <c r="O1028" i="1" s="1"/>
  <c r="I1028" i="1"/>
  <c r="N1028" i="1" s="1"/>
  <c r="J1027" i="1"/>
  <c r="O1027" i="1" s="1"/>
  <c r="I1027" i="1"/>
  <c r="N1027" i="1" s="1"/>
  <c r="J1026" i="1"/>
  <c r="O1026" i="1" s="1"/>
  <c r="I1026" i="1"/>
  <c r="N1026" i="1" s="1"/>
  <c r="J1025" i="1"/>
  <c r="O1025" i="1" s="1"/>
  <c r="I1025" i="1"/>
  <c r="N1025" i="1" s="1"/>
  <c r="J1024" i="1"/>
  <c r="O1024" i="1" s="1"/>
  <c r="I1024" i="1"/>
  <c r="N1024" i="1" s="1"/>
  <c r="J1023" i="1"/>
  <c r="O1023" i="1" s="1"/>
  <c r="I1023" i="1"/>
  <c r="N1023" i="1" s="1"/>
  <c r="J1017" i="1"/>
  <c r="O1017" i="1" s="1"/>
  <c r="I1017" i="1"/>
  <c r="N1017" i="1" s="1"/>
  <c r="J1022" i="1"/>
  <c r="O1022" i="1" s="1"/>
  <c r="I1022" i="1"/>
  <c r="N1022" i="1" s="1"/>
  <c r="J1021" i="1"/>
  <c r="O1021" i="1" s="1"/>
  <c r="I1021" i="1"/>
  <c r="N1021" i="1" s="1"/>
  <c r="J1020" i="1"/>
  <c r="O1020" i="1" s="1"/>
  <c r="I1020" i="1"/>
  <c r="N1020" i="1" s="1"/>
  <c r="J1019" i="1"/>
  <c r="O1019" i="1" s="1"/>
  <c r="I1019" i="1"/>
  <c r="N1019" i="1" s="1"/>
  <c r="J1018" i="1"/>
  <c r="O1018" i="1" s="1"/>
  <c r="I1018" i="1"/>
  <c r="N1018" i="1" s="1"/>
  <c r="J1016" i="1"/>
  <c r="O1016" i="1" s="1"/>
  <c r="I1016" i="1"/>
  <c r="N1016" i="1" s="1"/>
  <c r="J1015" i="1"/>
  <c r="O1015" i="1" s="1"/>
  <c r="I1015" i="1"/>
  <c r="N1015" i="1" s="1"/>
  <c r="J1014" i="1"/>
  <c r="O1014" i="1" s="1"/>
  <c r="I1014" i="1"/>
  <c r="N1014" i="1" s="1"/>
  <c r="J1013" i="1"/>
  <c r="O1013" i="1" s="1"/>
  <c r="I1013" i="1"/>
  <c r="N1013" i="1" s="1"/>
  <c r="J1012" i="1"/>
  <c r="O1012" i="1" s="1"/>
  <c r="I1012" i="1"/>
  <c r="N1012" i="1" s="1"/>
  <c r="J1011" i="1"/>
  <c r="O1011" i="1" s="1"/>
  <c r="I1011" i="1"/>
  <c r="N1011" i="1" s="1"/>
  <c r="J1010" i="1"/>
  <c r="O1010" i="1" s="1"/>
  <c r="I1010" i="1"/>
  <c r="N1010" i="1" s="1"/>
  <c r="J1009" i="1"/>
  <c r="O1009" i="1" s="1"/>
  <c r="I1009" i="1"/>
  <c r="N1009" i="1" s="1"/>
  <c r="J1008" i="1"/>
  <c r="O1008" i="1" s="1"/>
  <c r="I1008" i="1"/>
  <c r="N1008" i="1" s="1"/>
  <c r="J1007" i="1"/>
  <c r="O1007" i="1" s="1"/>
  <c r="I1007" i="1"/>
  <c r="N1007" i="1" s="1"/>
  <c r="J1006" i="1"/>
  <c r="O1006" i="1" s="1"/>
  <c r="I1006" i="1"/>
  <c r="N1006" i="1" s="1"/>
  <c r="J1005" i="1"/>
  <c r="O1005" i="1" s="1"/>
  <c r="I1005" i="1"/>
  <c r="N1005" i="1" s="1"/>
  <c r="J986" i="1"/>
  <c r="O986" i="1" s="1"/>
  <c r="I986" i="1"/>
  <c r="N986" i="1" s="1"/>
  <c r="J1004" i="1"/>
  <c r="O1004" i="1" s="1"/>
  <c r="I1004" i="1"/>
  <c r="N1004" i="1" s="1"/>
  <c r="J1003" i="1"/>
  <c r="O1003" i="1" s="1"/>
  <c r="I1003" i="1"/>
  <c r="N1003" i="1" s="1"/>
  <c r="J1002" i="1"/>
  <c r="O1002" i="1" s="1"/>
  <c r="I1002" i="1"/>
  <c r="N1002" i="1" s="1"/>
  <c r="J1001" i="1"/>
  <c r="O1001" i="1" s="1"/>
  <c r="I1001" i="1"/>
  <c r="N1001" i="1" s="1"/>
  <c r="J1000" i="1"/>
  <c r="O1000" i="1" s="1"/>
  <c r="I1000" i="1"/>
  <c r="N1000" i="1" s="1"/>
  <c r="J999" i="1"/>
  <c r="O999" i="1" s="1"/>
  <c r="I999" i="1"/>
  <c r="N999" i="1" s="1"/>
  <c r="J998" i="1"/>
  <c r="O998" i="1" s="1"/>
  <c r="I998" i="1"/>
  <c r="N998" i="1" s="1"/>
  <c r="J997" i="1"/>
  <c r="O997" i="1" s="1"/>
  <c r="I997" i="1"/>
  <c r="N997" i="1" s="1"/>
  <c r="J996" i="1"/>
  <c r="O996" i="1" s="1"/>
  <c r="I996" i="1"/>
  <c r="N996" i="1" s="1"/>
  <c r="J995" i="1"/>
  <c r="O995" i="1" s="1"/>
  <c r="I995" i="1"/>
  <c r="N995" i="1" s="1"/>
  <c r="J994" i="1"/>
  <c r="O994" i="1" s="1"/>
  <c r="I994" i="1"/>
  <c r="N994" i="1" s="1"/>
  <c r="J993" i="1"/>
  <c r="O993" i="1" s="1"/>
  <c r="I993" i="1"/>
  <c r="N993" i="1" s="1"/>
  <c r="J985" i="1"/>
  <c r="O985" i="1" s="1"/>
  <c r="I985" i="1"/>
  <c r="N985" i="1" s="1"/>
  <c r="J984" i="1"/>
  <c r="O984" i="1" s="1"/>
  <c r="I984" i="1"/>
  <c r="N984" i="1" s="1"/>
  <c r="I987" i="1"/>
  <c r="N987" i="1" s="1"/>
  <c r="J987" i="1"/>
  <c r="O987" i="1" s="1"/>
  <c r="I988" i="1"/>
  <c r="N988" i="1" s="1"/>
  <c r="J988" i="1"/>
  <c r="O988" i="1" s="1"/>
  <c r="J983" i="1"/>
  <c r="O983" i="1" s="1"/>
  <c r="I983" i="1"/>
  <c r="N983" i="1" s="1"/>
  <c r="J982" i="1"/>
  <c r="O982" i="1" s="1"/>
  <c r="I982" i="1"/>
  <c r="N982" i="1" s="1"/>
  <c r="J981" i="1"/>
  <c r="O981" i="1" s="1"/>
  <c r="I981" i="1"/>
  <c r="N981" i="1" s="1"/>
  <c r="J980" i="1"/>
  <c r="O980" i="1" s="1"/>
  <c r="I980" i="1"/>
  <c r="N980" i="1" s="1"/>
  <c r="J932" i="1"/>
  <c r="O932" i="1" s="1"/>
  <c r="I932" i="1"/>
  <c r="N932" i="1" s="1"/>
  <c r="J931" i="1"/>
  <c r="O931" i="1" s="1"/>
  <c r="I931" i="1"/>
  <c r="N931" i="1" s="1"/>
  <c r="J892" i="1"/>
  <c r="O892" i="1" s="1"/>
  <c r="I892" i="1"/>
  <c r="N892" i="1" s="1"/>
  <c r="J891" i="1"/>
  <c r="O891" i="1" s="1"/>
  <c r="I891" i="1"/>
  <c r="N891" i="1" s="1"/>
  <c r="J875" i="1"/>
  <c r="O875" i="1" s="1"/>
  <c r="I875" i="1"/>
  <c r="N875" i="1" s="1"/>
  <c r="J874" i="1"/>
  <c r="O874" i="1" s="1"/>
  <c r="I874" i="1"/>
  <c r="N874" i="1" s="1"/>
  <c r="J843" i="1"/>
  <c r="O843" i="1" s="1"/>
  <c r="I843" i="1"/>
  <c r="N843" i="1" s="1"/>
  <c r="J842" i="1"/>
  <c r="O842" i="1" s="1"/>
  <c r="I842" i="1"/>
  <c r="N842" i="1" s="1"/>
  <c r="J841" i="1"/>
  <c r="O841" i="1" s="1"/>
  <c r="I841" i="1"/>
  <c r="N841" i="1" s="1"/>
  <c r="J840" i="1"/>
  <c r="O840" i="1" s="1"/>
  <c r="I840" i="1"/>
  <c r="N840" i="1" s="1"/>
  <c r="J930" i="1"/>
  <c r="O930" i="1" s="1"/>
  <c r="I930" i="1"/>
  <c r="N930" i="1" s="1"/>
  <c r="J929" i="1"/>
  <c r="O929" i="1" s="1"/>
  <c r="I929" i="1"/>
  <c r="N929" i="1" s="1"/>
  <c r="J928" i="1"/>
  <c r="O928" i="1" s="1"/>
  <c r="I928" i="1"/>
  <c r="N928" i="1" s="1"/>
  <c r="J927" i="1"/>
  <c r="O927" i="1" s="1"/>
  <c r="I927" i="1"/>
  <c r="N927" i="1" s="1"/>
  <c r="J914" i="1"/>
  <c r="O914" i="1" s="1"/>
  <c r="I914" i="1"/>
  <c r="N914" i="1" s="1"/>
  <c r="J953" i="1"/>
  <c r="O953" i="1" s="1"/>
  <c r="I953" i="1"/>
  <c r="N953" i="1" s="1"/>
  <c r="J895" i="1"/>
  <c r="O895" i="1" s="1"/>
  <c r="I895" i="1"/>
  <c r="N895" i="1" s="1"/>
  <c r="J886" i="1"/>
  <c r="O886" i="1" s="1"/>
  <c r="I886" i="1"/>
  <c r="N886" i="1" s="1"/>
  <c r="J973" i="1"/>
  <c r="O973" i="1" s="1"/>
  <c r="I973" i="1"/>
  <c r="N973" i="1" s="1"/>
  <c r="J972" i="1"/>
  <c r="O972" i="1" s="1"/>
  <c r="I972" i="1"/>
  <c r="N972" i="1" s="1"/>
  <c r="J971" i="1"/>
  <c r="O971" i="1" s="1"/>
  <c r="I971" i="1"/>
  <c r="N971" i="1" s="1"/>
  <c r="J970" i="1"/>
  <c r="O970" i="1" s="1"/>
  <c r="I970" i="1"/>
  <c r="N970" i="1" s="1"/>
  <c r="J969" i="1"/>
  <c r="O969" i="1" s="1"/>
  <c r="I969" i="1"/>
  <c r="N969" i="1" s="1"/>
  <c r="J968" i="1"/>
  <c r="O968" i="1" s="1"/>
  <c r="I968" i="1"/>
  <c r="N968" i="1" s="1"/>
  <c r="J967" i="1"/>
  <c r="O967" i="1" s="1"/>
  <c r="I967" i="1"/>
  <c r="N967" i="1" s="1"/>
  <c r="J966" i="1"/>
  <c r="O966" i="1" s="1"/>
  <c r="I966" i="1"/>
  <c r="N966" i="1" s="1"/>
  <c r="J965" i="1"/>
  <c r="O965" i="1" s="1"/>
  <c r="I965" i="1"/>
  <c r="N965" i="1" s="1"/>
  <c r="J964" i="1"/>
  <c r="O964" i="1" s="1"/>
  <c r="I964" i="1"/>
  <c r="N964" i="1" s="1"/>
  <c r="J963" i="1"/>
  <c r="O963" i="1" s="1"/>
  <c r="I963" i="1"/>
  <c r="N963" i="1" s="1"/>
  <c r="J962" i="1"/>
  <c r="O962" i="1" s="1"/>
  <c r="I962" i="1"/>
  <c r="N962" i="1" s="1"/>
  <c r="J961" i="1"/>
  <c r="O961" i="1" s="1"/>
  <c r="I961" i="1"/>
  <c r="N961" i="1" s="1"/>
  <c r="J960" i="1"/>
  <c r="O960" i="1" s="1"/>
  <c r="I960" i="1"/>
  <c r="N960" i="1" s="1"/>
  <c r="J959" i="1"/>
  <c r="O959" i="1" s="1"/>
  <c r="I959" i="1"/>
  <c r="N959" i="1" s="1"/>
  <c r="J958" i="1"/>
  <c r="O958" i="1" s="1"/>
  <c r="I958" i="1"/>
  <c r="N958" i="1" s="1"/>
  <c r="J957" i="1"/>
  <c r="O957" i="1" s="1"/>
  <c r="I957" i="1"/>
  <c r="N957" i="1" s="1"/>
  <c r="J956" i="1"/>
  <c r="O956" i="1" s="1"/>
  <c r="I956" i="1"/>
  <c r="N956" i="1" s="1"/>
  <c r="J955" i="1"/>
  <c r="O955" i="1" s="1"/>
  <c r="I955" i="1"/>
  <c r="N955" i="1" s="1"/>
  <c r="J954" i="1"/>
  <c r="O954" i="1" s="1"/>
  <c r="I954" i="1"/>
  <c r="N954" i="1" s="1"/>
  <c r="J952" i="1"/>
  <c r="O952" i="1" s="1"/>
  <c r="I952" i="1"/>
  <c r="N952" i="1" s="1"/>
  <c r="J951" i="1"/>
  <c r="O951" i="1" s="1"/>
  <c r="I951" i="1"/>
  <c r="N951" i="1" s="1"/>
  <c r="J950" i="1"/>
  <c r="O950" i="1" s="1"/>
  <c r="I950" i="1"/>
  <c r="N950" i="1" s="1"/>
  <c r="J949" i="1"/>
  <c r="O949" i="1" s="1"/>
  <c r="I949" i="1"/>
  <c r="N949" i="1" s="1"/>
  <c r="J948" i="1"/>
  <c r="O948" i="1" s="1"/>
  <c r="I948" i="1"/>
  <c r="N948" i="1" s="1"/>
  <c r="J947" i="1"/>
  <c r="O947" i="1" s="1"/>
  <c r="I947" i="1"/>
  <c r="N947" i="1" s="1"/>
  <c r="J946" i="1"/>
  <c r="O946" i="1" s="1"/>
  <c r="I946" i="1"/>
  <c r="N946" i="1" s="1"/>
  <c r="J945" i="1"/>
  <c r="O945" i="1" s="1"/>
  <c r="I945" i="1"/>
  <c r="N945" i="1" s="1"/>
  <c r="J944" i="1"/>
  <c r="O944" i="1" s="1"/>
  <c r="I944" i="1"/>
  <c r="N944" i="1" s="1"/>
  <c r="J943" i="1"/>
  <c r="O943" i="1" s="1"/>
  <c r="I943" i="1"/>
  <c r="N943" i="1" s="1"/>
  <c r="J942" i="1"/>
  <c r="O942" i="1" s="1"/>
  <c r="I942" i="1"/>
  <c r="N942" i="1" s="1"/>
  <c r="J941" i="1"/>
  <c r="O941" i="1" s="1"/>
  <c r="I941" i="1"/>
  <c r="N941" i="1" s="1"/>
  <c r="J940" i="1"/>
  <c r="O940" i="1" s="1"/>
  <c r="I940" i="1"/>
  <c r="N940" i="1" s="1"/>
  <c r="J939" i="1"/>
  <c r="O939" i="1" s="1"/>
  <c r="I939" i="1"/>
  <c r="N939" i="1" s="1"/>
  <c r="J926" i="1"/>
  <c r="O926" i="1" s="1"/>
  <c r="I926" i="1"/>
  <c r="N926" i="1" s="1"/>
  <c r="J925" i="1"/>
  <c r="O925" i="1" s="1"/>
  <c r="I925" i="1"/>
  <c r="N925" i="1" s="1"/>
  <c r="J924" i="1"/>
  <c r="O924" i="1" s="1"/>
  <c r="I924" i="1"/>
  <c r="N924" i="1" s="1"/>
  <c r="J923" i="1"/>
  <c r="O923" i="1" s="1"/>
  <c r="I923" i="1"/>
  <c r="N923" i="1" s="1"/>
  <c r="J922" i="1"/>
  <c r="O922" i="1" s="1"/>
  <c r="I922" i="1"/>
  <c r="N922" i="1" s="1"/>
  <c r="J921" i="1"/>
  <c r="O921" i="1" s="1"/>
  <c r="I921" i="1"/>
  <c r="N921" i="1" s="1"/>
  <c r="J920" i="1"/>
  <c r="O920" i="1" s="1"/>
  <c r="I920" i="1"/>
  <c r="N920" i="1" s="1"/>
  <c r="J919" i="1"/>
  <c r="O919" i="1" s="1"/>
  <c r="I919" i="1"/>
  <c r="N919" i="1" s="1"/>
  <c r="J911" i="1"/>
  <c r="O911" i="1" s="1"/>
  <c r="I911" i="1"/>
  <c r="N911" i="1" s="1"/>
  <c r="J910" i="1"/>
  <c r="O910" i="1" s="1"/>
  <c r="I910" i="1"/>
  <c r="N910" i="1" s="1"/>
  <c r="J909" i="1"/>
  <c r="O909" i="1" s="1"/>
  <c r="I909" i="1"/>
  <c r="N909" i="1" s="1"/>
  <c r="J908" i="1"/>
  <c r="O908" i="1" s="1"/>
  <c r="I908" i="1"/>
  <c r="N908" i="1" s="1"/>
  <c r="J907" i="1"/>
  <c r="O907" i="1" s="1"/>
  <c r="I907" i="1"/>
  <c r="N907" i="1" s="1"/>
  <c r="J906" i="1"/>
  <c r="O906" i="1" s="1"/>
  <c r="I906" i="1"/>
  <c r="N906" i="1" s="1"/>
  <c r="J905" i="1"/>
  <c r="O905" i="1" s="1"/>
  <c r="I905" i="1"/>
  <c r="N905" i="1" s="1"/>
  <c r="J904" i="1"/>
  <c r="O904" i="1" s="1"/>
  <c r="I904" i="1"/>
  <c r="N904" i="1" s="1"/>
  <c r="J903" i="1"/>
  <c r="O903" i="1" s="1"/>
  <c r="I903" i="1"/>
  <c r="N903" i="1" s="1"/>
  <c r="J902" i="1"/>
  <c r="O902" i="1" s="1"/>
  <c r="I902" i="1"/>
  <c r="N902" i="1" s="1"/>
  <c r="J901" i="1"/>
  <c r="O901" i="1" s="1"/>
  <c r="I901" i="1"/>
  <c r="N901" i="1" s="1"/>
  <c r="J900" i="1"/>
  <c r="O900" i="1" s="1"/>
  <c r="I900" i="1"/>
  <c r="N900" i="1" s="1"/>
  <c r="J885" i="1"/>
  <c r="O885" i="1" s="1"/>
  <c r="I885" i="1"/>
  <c r="N885" i="1" s="1"/>
  <c r="J884" i="1"/>
  <c r="O884" i="1" s="1"/>
  <c r="I884" i="1"/>
  <c r="N884" i="1" s="1"/>
  <c r="J883" i="1"/>
  <c r="O883" i="1" s="1"/>
  <c r="I883" i="1"/>
  <c r="N883" i="1" s="1"/>
  <c r="J882" i="1"/>
  <c r="O882" i="1" s="1"/>
  <c r="I882" i="1"/>
  <c r="N882" i="1" s="1"/>
  <c r="J869" i="1"/>
  <c r="O869" i="1" s="1"/>
  <c r="I869" i="1"/>
  <c r="N869" i="1" s="1"/>
  <c r="J868" i="1"/>
  <c r="O868" i="1" s="1"/>
  <c r="I868" i="1"/>
  <c r="N868" i="1" s="1"/>
  <c r="J867" i="1"/>
  <c r="O867" i="1" s="1"/>
  <c r="I867" i="1"/>
  <c r="N867" i="1" s="1"/>
  <c r="J866" i="1"/>
  <c r="O866" i="1" s="1"/>
  <c r="I866" i="1"/>
  <c r="N866" i="1" s="1"/>
  <c r="J865" i="1"/>
  <c r="O865" i="1" s="1"/>
  <c r="I865" i="1"/>
  <c r="N865" i="1" s="1"/>
  <c r="J864" i="1"/>
  <c r="O864" i="1" s="1"/>
  <c r="I864" i="1"/>
  <c r="N864" i="1" s="1"/>
  <c r="J863" i="1"/>
  <c r="O863" i="1" s="1"/>
  <c r="I863" i="1"/>
  <c r="N863" i="1" s="1"/>
  <c r="J862" i="1"/>
  <c r="O862" i="1" s="1"/>
  <c r="I862" i="1"/>
  <c r="N862" i="1" s="1"/>
  <c r="J861" i="1"/>
  <c r="O861" i="1" s="1"/>
  <c r="I861" i="1"/>
  <c r="N861" i="1" s="1"/>
  <c r="J860" i="1"/>
  <c r="O860" i="1" s="1"/>
  <c r="I860" i="1"/>
  <c r="N860" i="1" s="1"/>
  <c r="J859" i="1"/>
  <c r="O859" i="1" s="1"/>
  <c r="I859" i="1"/>
  <c r="N859" i="1" s="1"/>
  <c r="J858" i="1"/>
  <c r="O858" i="1" s="1"/>
  <c r="I858" i="1"/>
  <c r="N858" i="1" s="1"/>
  <c r="J857" i="1"/>
  <c r="O857" i="1" s="1"/>
  <c r="I857" i="1"/>
  <c r="N857" i="1" s="1"/>
  <c r="J856" i="1"/>
  <c r="O856" i="1" s="1"/>
  <c r="I856" i="1"/>
  <c r="N856" i="1" s="1"/>
  <c r="J855" i="1"/>
  <c r="O855" i="1" s="1"/>
  <c r="I855" i="1"/>
  <c r="N855" i="1" s="1"/>
  <c r="J854" i="1"/>
  <c r="O854" i="1" s="1"/>
  <c r="I854" i="1"/>
  <c r="N854" i="1" s="1"/>
  <c r="J853" i="1"/>
  <c r="O853" i="1" s="1"/>
  <c r="I853" i="1"/>
  <c r="N853" i="1" s="1"/>
  <c r="J852" i="1"/>
  <c r="O852" i="1" s="1"/>
  <c r="I852" i="1"/>
  <c r="N852" i="1" s="1"/>
  <c r="J851" i="1"/>
  <c r="O851" i="1" s="1"/>
  <c r="I851" i="1"/>
  <c r="N851" i="1" s="1"/>
  <c r="J850" i="1"/>
  <c r="O850" i="1" s="1"/>
  <c r="I850" i="1"/>
  <c r="N850" i="1" s="1"/>
  <c r="J836" i="1"/>
  <c r="O836" i="1" s="1"/>
  <c r="I836" i="1"/>
  <c r="N836" i="1" s="1"/>
  <c r="J835" i="1"/>
  <c r="O835" i="1" s="1"/>
  <c r="I835" i="1"/>
  <c r="N835" i="1" s="1"/>
  <c r="J834" i="1"/>
  <c r="O834" i="1" s="1"/>
  <c r="I834" i="1"/>
  <c r="N834" i="1" s="1"/>
  <c r="J833" i="1"/>
  <c r="O833" i="1" s="1"/>
  <c r="I833" i="1"/>
  <c r="N833" i="1" s="1"/>
  <c r="J832" i="1"/>
  <c r="O832" i="1" s="1"/>
  <c r="I832" i="1"/>
  <c r="N832" i="1" s="1"/>
  <c r="J831" i="1"/>
  <c r="O831" i="1" s="1"/>
  <c r="I831" i="1"/>
  <c r="N831" i="1" s="1"/>
  <c r="J830" i="1"/>
  <c r="O830" i="1" s="1"/>
  <c r="I830" i="1"/>
  <c r="N830" i="1" s="1"/>
  <c r="J829" i="1"/>
  <c r="O829" i="1" s="1"/>
  <c r="I829" i="1"/>
  <c r="N829" i="1" s="1"/>
  <c r="J828" i="1"/>
  <c r="O828" i="1" s="1"/>
  <c r="I828" i="1"/>
  <c r="N828" i="1" s="1"/>
  <c r="J827" i="1"/>
  <c r="O827" i="1" s="1"/>
  <c r="I827" i="1"/>
  <c r="N827" i="1" s="1"/>
  <c r="J826" i="1"/>
  <c r="O826" i="1" s="1"/>
  <c r="I826" i="1"/>
  <c r="N826" i="1" s="1"/>
  <c r="J825" i="1"/>
  <c r="O825" i="1" s="1"/>
  <c r="I825" i="1"/>
  <c r="N825" i="1" s="1"/>
  <c r="J824" i="1"/>
  <c r="O824" i="1" s="1"/>
  <c r="I824" i="1"/>
  <c r="N824" i="1" s="1"/>
  <c r="J823" i="1"/>
  <c r="O823" i="1" s="1"/>
  <c r="I823" i="1"/>
  <c r="N823" i="1" s="1"/>
  <c r="J822" i="1"/>
  <c r="O822" i="1" s="1"/>
  <c r="I822" i="1"/>
  <c r="N822" i="1" s="1"/>
  <c r="J821" i="1"/>
  <c r="O821" i="1" s="1"/>
  <c r="I821" i="1"/>
  <c r="N821" i="1" s="1"/>
  <c r="J801" i="1"/>
  <c r="O801" i="1" s="1"/>
  <c r="I801" i="1"/>
  <c r="N801" i="1" s="1"/>
  <c r="J800" i="1"/>
  <c r="O800" i="1" s="1"/>
  <c r="I800" i="1"/>
  <c r="N800" i="1" s="1"/>
  <c r="J793" i="1" l="1"/>
  <c r="O793" i="1" s="1"/>
  <c r="I793" i="1"/>
  <c r="N793" i="1" s="1"/>
  <c r="J792" i="1"/>
  <c r="O792" i="1" s="1"/>
  <c r="I792" i="1"/>
  <c r="N792" i="1" s="1"/>
  <c r="J791" i="1"/>
  <c r="O791" i="1" s="1"/>
  <c r="I791" i="1"/>
  <c r="N791" i="1" s="1"/>
  <c r="J790" i="1"/>
  <c r="O790" i="1" s="1"/>
  <c r="I790" i="1"/>
  <c r="N790" i="1" s="1"/>
  <c r="J789" i="1"/>
  <c r="O789" i="1" s="1"/>
  <c r="I789" i="1"/>
  <c r="N789" i="1" s="1"/>
  <c r="O788" i="1"/>
  <c r="J788" i="1"/>
  <c r="I788" i="1"/>
  <c r="N788" i="1" s="1"/>
  <c r="J787" i="1"/>
  <c r="O787" i="1" s="1"/>
  <c r="I787" i="1"/>
  <c r="N787" i="1" s="1"/>
  <c r="J786" i="1"/>
  <c r="O786" i="1" s="1"/>
  <c r="I786" i="1"/>
  <c r="N786" i="1" s="1"/>
  <c r="J785" i="1"/>
  <c r="O785" i="1" s="1"/>
  <c r="I785" i="1"/>
  <c r="N785" i="1" s="1"/>
  <c r="J784" i="1"/>
  <c r="O784" i="1" s="1"/>
  <c r="I784" i="1"/>
  <c r="N784" i="1" s="1"/>
  <c r="J783" i="1"/>
  <c r="O783" i="1" s="1"/>
  <c r="I783" i="1"/>
  <c r="N783" i="1" s="1"/>
  <c r="J782" i="1"/>
  <c r="O782" i="1" s="1"/>
  <c r="I782" i="1"/>
  <c r="N782" i="1" s="1"/>
  <c r="J772" i="1"/>
  <c r="O772" i="1" s="1"/>
  <c r="I772" i="1"/>
  <c r="N772" i="1" s="1"/>
  <c r="J778" i="1"/>
  <c r="O778" i="1" s="1"/>
  <c r="I778" i="1"/>
  <c r="N778" i="1" s="1"/>
  <c r="J781" i="1"/>
  <c r="O781" i="1" s="1"/>
  <c r="I781" i="1"/>
  <c r="N781" i="1" s="1"/>
  <c r="J780" i="1"/>
  <c r="O780" i="1" s="1"/>
  <c r="I780" i="1"/>
  <c r="N780" i="1" s="1"/>
  <c r="J779" i="1"/>
  <c r="O779" i="1" s="1"/>
  <c r="I779" i="1"/>
  <c r="N779" i="1" s="1"/>
  <c r="J777" i="1"/>
  <c r="O777" i="1" s="1"/>
  <c r="I777" i="1"/>
  <c r="N777" i="1" s="1"/>
  <c r="J776" i="1"/>
  <c r="O776" i="1" s="1"/>
  <c r="I776" i="1"/>
  <c r="N776" i="1" s="1"/>
  <c r="J693" i="1"/>
  <c r="O693" i="1" s="1"/>
  <c r="I693" i="1"/>
  <c r="N693" i="1" s="1"/>
  <c r="J757" i="1"/>
  <c r="O757" i="1" s="1"/>
  <c r="I757" i="1"/>
  <c r="N757" i="1" s="1"/>
  <c r="J756" i="1"/>
  <c r="O756" i="1" s="1"/>
  <c r="I756" i="1"/>
  <c r="N756" i="1" s="1"/>
  <c r="J755" i="1"/>
  <c r="O755" i="1" s="1"/>
  <c r="I755" i="1"/>
  <c r="N755" i="1" s="1"/>
  <c r="J754" i="1"/>
  <c r="O754" i="1" s="1"/>
  <c r="I754" i="1"/>
  <c r="N754" i="1" s="1"/>
  <c r="J769" i="1"/>
  <c r="O769" i="1" s="1"/>
  <c r="I769" i="1"/>
  <c r="N769" i="1" s="1"/>
  <c r="J768" i="1"/>
  <c r="O768" i="1" s="1"/>
  <c r="I768" i="1"/>
  <c r="N768" i="1" s="1"/>
  <c r="J767" i="1"/>
  <c r="O767" i="1" s="1"/>
  <c r="I767" i="1"/>
  <c r="N767" i="1" s="1"/>
  <c r="J766" i="1"/>
  <c r="O766" i="1" s="1"/>
  <c r="I766" i="1"/>
  <c r="N766" i="1" s="1"/>
  <c r="J765" i="1"/>
  <c r="O765" i="1" s="1"/>
  <c r="I765" i="1"/>
  <c r="N765" i="1" s="1"/>
  <c r="J764" i="1"/>
  <c r="O764" i="1" s="1"/>
  <c r="I764" i="1"/>
  <c r="N764" i="1" s="1"/>
  <c r="J763" i="1"/>
  <c r="O763" i="1" s="1"/>
  <c r="I763" i="1"/>
  <c r="N763" i="1" s="1"/>
  <c r="J762" i="1"/>
  <c r="O762" i="1" s="1"/>
  <c r="I762" i="1"/>
  <c r="N762" i="1" s="1"/>
  <c r="J761" i="1"/>
  <c r="O761" i="1" s="1"/>
  <c r="I761" i="1"/>
  <c r="N761" i="1" s="1"/>
  <c r="J760" i="1"/>
  <c r="O760" i="1" s="1"/>
  <c r="I760" i="1"/>
  <c r="N760" i="1" s="1"/>
  <c r="J759" i="1"/>
  <c r="O759" i="1" s="1"/>
  <c r="I759" i="1"/>
  <c r="N759" i="1" s="1"/>
  <c r="J758" i="1"/>
  <c r="O758" i="1" s="1"/>
  <c r="I758" i="1"/>
  <c r="N758" i="1" s="1"/>
  <c r="J753" i="1"/>
  <c r="O753" i="1" s="1"/>
  <c r="I753" i="1"/>
  <c r="N753" i="1" s="1"/>
  <c r="J752" i="1"/>
  <c r="O752" i="1" s="1"/>
  <c r="I752" i="1"/>
  <c r="N752" i="1" s="1"/>
  <c r="J751" i="1"/>
  <c r="O751" i="1" s="1"/>
  <c r="I751" i="1"/>
  <c r="N751" i="1" s="1"/>
  <c r="J750" i="1"/>
  <c r="O750" i="1" s="1"/>
  <c r="I750" i="1"/>
  <c r="N750" i="1" s="1"/>
  <c r="J747" i="1"/>
  <c r="O747" i="1" s="1"/>
  <c r="I747" i="1"/>
  <c r="N747" i="1" s="1"/>
  <c r="J746" i="1"/>
  <c r="O746" i="1" s="1"/>
  <c r="I746" i="1"/>
  <c r="N746" i="1" s="1"/>
  <c r="J745" i="1"/>
  <c r="O745" i="1" s="1"/>
  <c r="I745" i="1"/>
  <c r="N745" i="1" s="1"/>
  <c r="J744" i="1"/>
  <c r="O744" i="1" s="1"/>
  <c r="I744" i="1"/>
  <c r="N744" i="1" s="1"/>
  <c r="J743" i="1"/>
  <c r="O743" i="1" s="1"/>
  <c r="I743" i="1"/>
  <c r="N743" i="1" s="1"/>
  <c r="J742" i="1"/>
  <c r="O742" i="1" s="1"/>
  <c r="I742" i="1"/>
  <c r="N742" i="1" s="1"/>
  <c r="J741" i="1"/>
  <c r="O741" i="1" s="1"/>
  <c r="I741" i="1"/>
  <c r="N741" i="1" s="1"/>
  <c r="J740" i="1"/>
  <c r="O740" i="1" s="1"/>
  <c r="I740" i="1"/>
  <c r="N740" i="1" s="1"/>
  <c r="J739" i="1"/>
  <c r="O739" i="1" s="1"/>
  <c r="I739" i="1"/>
  <c r="N739" i="1" s="1"/>
  <c r="J738" i="1"/>
  <c r="O738" i="1" s="1"/>
  <c r="I738" i="1"/>
  <c r="N738" i="1" s="1"/>
  <c r="J737" i="1"/>
  <c r="O737" i="1" s="1"/>
  <c r="I737" i="1"/>
  <c r="N737" i="1" s="1"/>
  <c r="J736" i="1"/>
  <c r="O736" i="1" s="1"/>
  <c r="I736" i="1"/>
  <c r="N736" i="1" s="1"/>
  <c r="J735" i="1"/>
  <c r="O735" i="1" s="1"/>
  <c r="I735" i="1"/>
  <c r="N735" i="1" s="1"/>
  <c r="J734" i="1"/>
  <c r="O734" i="1" s="1"/>
  <c r="I734" i="1"/>
  <c r="N734" i="1" s="1"/>
  <c r="J733" i="1"/>
  <c r="O733" i="1" s="1"/>
  <c r="I733" i="1"/>
  <c r="N733" i="1" s="1"/>
  <c r="J732" i="1"/>
  <c r="O732" i="1" s="1"/>
  <c r="I732" i="1"/>
  <c r="N732" i="1" s="1"/>
  <c r="J731" i="1"/>
  <c r="O731" i="1" s="1"/>
  <c r="I731" i="1"/>
  <c r="N731" i="1" s="1"/>
  <c r="O730" i="1"/>
  <c r="J730" i="1"/>
  <c r="I730" i="1"/>
  <c r="N730" i="1" s="1"/>
  <c r="J702" i="1"/>
  <c r="O702" i="1" s="1"/>
  <c r="I702" i="1"/>
  <c r="N702" i="1" s="1"/>
  <c r="J701" i="1"/>
  <c r="O701" i="1" s="1"/>
  <c r="I701" i="1"/>
  <c r="N701" i="1" s="1"/>
  <c r="J700" i="1"/>
  <c r="O700" i="1" s="1"/>
  <c r="I700" i="1"/>
  <c r="N700" i="1" s="1"/>
  <c r="J699" i="1"/>
  <c r="O699" i="1" s="1"/>
  <c r="I699" i="1"/>
  <c r="N699" i="1" s="1"/>
  <c r="J698" i="1"/>
  <c r="O698" i="1" s="1"/>
  <c r="I698" i="1"/>
  <c r="N698" i="1" s="1"/>
  <c r="J729" i="1"/>
  <c r="O729" i="1" s="1"/>
  <c r="I729" i="1"/>
  <c r="N729" i="1" s="1"/>
  <c r="J728" i="1"/>
  <c r="O728" i="1" s="1"/>
  <c r="I728" i="1"/>
  <c r="N728" i="1" s="1"/>
  <c r="J727" i="1"/>
  <c r="O727" i="1" s="1"/>
  <c r="I727" i="1"/>
  <c r="N727" i="1" s="1"/>
  <c r="J726" i="1"/>
  <c r="O726" i="1" s="1"/>
  <c r="I726" i="1"/>
  <c r="N726" i="1" s="1"/>
  <c r="J725" i="1"/>
  <c r="O725" i="1" s="1"/>
  <c r="I725" i="1"/>
  <c r="N725" i="1" s="1"/>
  <c r="J724" i="1"/>
  <c r="O724" i="1" s="1"/>
  <c r="I724" i="1"/>
  <c r="N724" i="1" s="1"/>
  <c r="J723" i="1"/>
  <c r="O723" i="1" s="1"/>
  <c r="I723" i="1"/>
  <c r="N723" i="1" s="1"/>
  <c r="J722" i="1"/>
  <c r="O722" i="1" s="1"/>
  <c r="I722" i="1"/>
  <c r="N722" i="1" s="1"/>
  <c r="J718" i="1"/>
  <c r="O718" i="1" s="1"/>
  <c r="I718" i="1"/>
  <c r="N718" i="1" s="1"/>
  <c r="J717" i="1"/>
  <c r="O717" i="1" s="1"/>
  <c r="I717" i="1"/>
  <c r="N717" i="1" s="1"/>
  <c r="J716" i="1"/>
  <c r="O716" i="1" s="1"/>
  <c r="I716" i="1"/>
  <c r="N716" i="1" s="1"/>
  <c r="J715" i="1"/>
  <c r="O715" i="1" s="1"/>
  <c r="I715" i="1"/>
  <c r="N715" i="1" s="1"/>
  <c r="J714" i="1"/>
  <c r="O714" i="1" s="1"/>
  <c r="I714" i="1"/>
  <c r="N714" i="1" s="1"/>
  <c r="J713" i="1"/>
  <c r="O713" i="1" s="1"/>
  <c r="I713" i="1"/>
  <c r="N713" i="1" s="1"/>
  <c r="J712" i="1"/>
  <c r="O712" i="1" s="1"/>
  <c r="I712" i="1"/>
  <c r="N712" i="1" s="1"/>
  <c r="J711" i="1"/>
  <c r="O711" i="1" s="1"/>
  <c r="I711" i="1"/>
  <c r="N711" i="1" s="1"/>
  <c r="J710" i="1"/>
  <c r="O710" i="1" s="1"/>
  <c r="I710" i="1"/>
  <c r="N710" i="1" s="1"/>
  <c r="J709" i="1"/>
  <c r="O709" i="1" s="1"/>
  <c r="I709" i="1"/>
  <c r="N709" i="1" s="1"/>
  <c r="J708" i="1"/>
  <c r="O708" i="1" s="1"/>
  <c r="I708" i="1"/>
  <c r="N708" i="1" s="1"/>
  <c r="J707" i="1"/>
  <c r="O707" i="1" s="1"/>
  <c r="I707" i="1"/>
  <c r="N707" i="1" s="1"/>
  <c r="J626" i="1"/>
  <c r="O626" i="1" s="1"/>
  <c r="I626" i="1"/>
  <c r="N626" i="1" s="1"/>
  <c r="J683" i="1"/>
  <c r="O683" i="1" s="1"/>
  <c r="I683" i="1"/>
  <c r="N683" i="1" s="1"/>
  <c r="J660" i="1"/>
  <c r="O660" i="1" s="1"/>
  <c r="I660" i="1"/>
  <c r="N660" i="1" s="1"/>
  <c r="J647" i="1"/>
  <c r="O647" i="1" s="1"/>
  <c r="I647" i="1"/>
  <c r="N647" i="1" s="1"/>
  <c r="J678" i="1"/>
  <c r="O678" i="1" s="1"/>
  <c r="I678" i="1"/>
  <c r="N678" i="1" s="1"/>
  <c r="J677" i="1"/>
  <c r="O677" i="1" s="1"/>
  <c r="I677" i="1"/>
  <c r="N677" i="1" s="1"/>
  <c r="J676" i="1"/>
  <c r="O676" i="1" s="1"/>
  <c r="I676" i="1"/>
  <c r="N676" i="1" s="1"/>
  <c r="J675" i="1"/>
  <c r="O675" i="1" s="1"/>
  <c r="I675" i="1"/>
  <c r="N675" i="1" s="1"/>
  <c r="J674" i="1"/>
  <c r="O674" i="1" s="1"/>
  <c r="I674" i="1"/>
  <c r="N674" i="1" s="1"/>
  <c r="J673" i="1"/>
  <c r="O673" i="1" s="1"/>
  <c r="I673" i="1"/>
  <c r="N673" i="1" s="1"/>
  <c r="J672" i="1"/>
  <c r="O672" i="1" s="1"/>
  <c r="I672" i="1"/>
  <c r="N672" i="1" s="1"/>
  <c r="J671" i="1"/>
  <c r="O671" i="1" s="1"/>
  <c r="I671" i="1"/>
  <c r="N671" i="1" s="1"/>
  <c r="J670" i="1"/>
  <c r="O670" i="1" s="1"/>
  <c r="I670" i="1"/>
  <c r="N670" i="1" s="1"/>
  <c r="J669" i="1"/>
  <c r="O669" i="1" s="1"/>
  <c r="I669" i="1"/>
  <c r="N669" i="1" s="1"/>
  <c r="J668" i="1"/>
  <c r="O668" i="1" s="1"/>
  <c r="I668" i="1"/>
  <c r="N668" i="1" s="1"/>
  <c r="J667" i="1"/>
  <c r="O667" i="1" s="1"/>
  <c r="I667" i="1"/>
  <c r="N667" i="1" s="1"/>
  <c r="J651" i="1"/>
  <c r="O651" i="1" s="1"/>
  <c r="I651" i="1"/>
  <c r="N651" i="1" s="1"/>
  <c r="J665" i="1"/>
  <c r="O665" i="1" s="1"/>
  <c r="I665" i="1"/>
  <c r="N665" i="1" s="1"/>
  <c r="J664" i="1"/>
  <c r="O664" i="1" s="1"/>
  <c r="I664" i="1"/>
  <c r="N664" i="1" s="1"/>
  <c r="J663" i="1"/>
  <c r="O663" i="1" s="1"/>
  <c r="I663" i="1"/>
  <c r="N663" i="1" s="1"/>
  <c r="J640" i="1" l="1"/>
  <c r="O640" i="1" s="1"/>
  <c r="I640" i="1"/>
  <c r="N640" i="1" s="1"/>
  <c r="J638" i="1"/>
  <c r="O638" i="1" s="1"/>
  <c r="I638" i="1"/>
  <c r="N638" i="1" s="1"/>
  <c r="J637" i="1"/>
  <c r="O637" i="1" s="1"/>
  <c r="I637" i="1"/>
  <c r="N637" i="1" s="1"/>
  <c r="J636" i="1"/>
  <c r="O636" i="1" s="1"/>
  <c r="I636" i="1"/>
  <c r="N636" i="1" s="1"/>
  <c r="J635" i="1"/>
  <c r="O635" i="1" s="1"/>
  <c r="I635" i="1"/>
  <c r="N635" i="1" s="1"/>
  <c r="J634" i="1"/>
  <c r="O634" i="1" s="1"/>
  <c r="I634" i="1"/>
  <c r="N634" i="1" s="1"/>
  <c r="J633" i="1"/>
  <c r="O633" i="1" s="1"/>
  <c r="I633" i="1"/>
  <c r="N633" i="1" s="1"/>
  <c r="J632" i="1"/>
  <c r="O632" i="1" s="1"/>
  <c r="I632" i="1"/>
  <c r="N632" i="1" s="1"/>
  <c r="J631" i="1"/>
  <c r="O631" i="1" s="1"/>
  <c r="I631" i="1"/>
  <c r="N631" i="1" s="1"/>
  <c r="J429" i="1"/>
  <c r="O429" i="1" s="1"/>
  <c r="I429" i="1"/>
  <c r="N429" i="1" s="1"/>
  <c r="J485" i="1"/>
  <c r="O485" i="1" s="1"/>
  <c r="I485" i="1"/>
  <c r="N485" i="1" s="1"/>
  <c r="J604" i="1"/>
  <c r="O604" i="1" s="1"/>
  <c r="I604" i="1"/>
  <c r="N604" i="1" s="1"/>
  <c r="J603" i="1"/>
  <c r="O603" i="1" s="1"/>
  <c r="I603" i="1"/>
  <c r="N603" i="1" s="1"/>
  <c r="J425" i="1"/>
  <c r="O425" i="1" s="1"/>
  <c r="I425" i="1"/>
  <c r="N425" i="1" s="1"/>
  <c r="J223" i="1"/>
  <c r="O223" i="1" s="1"/>
  <c r="I223" i="1"/>
  <c r="N223" i="1" s="1"/>
  <c r="J602" i="1"/>
  <c r="O602" i="1" s="1"/>
  <c r="I602" i="1"/>
  <c r="N602" i="1" s="1"/>
  <c r="J601" i="1"/>
  <c r="O601" i="1" s="1"/>
  <c r="I601" i="1"/>
  <c r="N601" i="1" s="1"/>
  <c r="J600" i="1"/>
  <c r="O600" i="1" s="1"/>
  <c r="I600" i="1"/>
  <c r="N600" i="1" s="1"/>
  <c r="J599" i="1"/>
  <c r="O599" i="1" s="1"/>
  <c r="I599" i="1"/>
  <c r="N599" i="1" s="1"/>
  <c r="J598" i="1"/>
  <c r="O598" i="1" s="1"/>
  <c r="I598" i="1"/>
  <c r="N598" i="1" s="1"/>
  <c r="J597" i="1"/>
  <c r="O597" i="1" s="1"/>
  <c r="I597" i="1"/>
  <c r="N597" i="1" s="1"/>
  <c r="J593" i="1"/>
  <c r="O593" i="1" s="1"/>
  <c r="I593" i="1"/>
  <c r="N593" i="1" s="1"/>
  <c r="J587" i="1"/>
  <c r="O587" i="1" s="1"/>
  <c r="I587" i="1"/>
  <c r="N587" i="1" s="1"/>
  <c r="J596" i="1"/>
  <c r="O596" i="1" s="1"/>
  <c r="I596" i="1"/>
  <c r="N596" i="1" s="1"/>
  <c r="J595" i="1"/>
  <c r="O595" i="1" s="1"/>
  <c r="I595" i="1"/>
  <c r="N595" i="1" s="1"/>
  <c r="J594" i="1"/>
  <c r="O594" i="1" s="1"/>
  <c r="I594" i="1"/>
  <c r="N594" i="1" s="1"/>
  <c r="J592" i="1"/>
  <c r="O592" i="1" s="1"/>
  <c r="I592" i="1"/>
  <c r="N592" i="1" s="1"/>
  <c r="J591" i="1"/>
  <c r="O591" i="1" s="1"/>
  <c r="I591" i="1"/>
  <c r="N591" i="1" s="1"/>
  <c r="J584" i="1"/>
  <c r="O584" i="1" s="1"/>
  <c r="I584" i="1"/>
  <c r="N584" i="1" s="1"/>
  <c r="J583" i="1"/>
  <c r="O583" i="1" s="1"/>
  <c r="I583" i="1"/>
  <c r="N583" i="1" s="1"/>
  <c r="J582" i="1"/>
  <c r="O582" i="1" s="1"/>
  <c r="I582" i="1"/>
  <c r="N582" i="1" s="1"/>
  <c r="J580" i="1"/>
  <c r="O580" i="1" s="1"/>
  <c r="I580" i="1"/>
  <c r="N580" i="1" s="1"/>
  <c r="J579" i="1"/>
  <c r="O579" i="1" s="1"/>
  <c r="I579" i="1"/>
  <c r="N579" i="1" s="1"/>
  <c r="J578" i="1"/>
  <c r="O578" i="1" s="1"/>
  <c r="I578" i="1"/>
  <c r="N578" i="1" s="1"/>
  <c r="J577" i="1"/>
  <c r="O577" i="1" s="1"/>
  <c r="I577" i="1"/>
  <c r="N577" i="1" s="1"/>
  <c r="J576" i="1"/>
  <c r="O576" i="1" s="1"/>
  <c r="I576" i="1"/>
  <c r="N576" i="1" s="1"/>
  <c r="J565" i="1"/>
  <c r="O565" i="1" s="1"/>
  <c r="I565" i="1"/>
  <c r="N565" i="1" s="1"/>
  <c r="J564" i="1"/>
  <c r="O564" i="1" s="1"/>
  <c r="I564" i="1"/>
  <c r="N564" i="1" s="1"/>
  <c r="J563" i="1"/>
  <c r="O563" i="1" s="1"/>
  <c r="I563" i="1"/>
  <c r="N563" i="1" s="1"/>
  <c r="J562" i="1"/>
  <c r="O562" i="1" s="1"/>
  <c r="I562" i="1"/>
  <c r="N562" i="1" s="1"/>
  <c r="J561" i="1"/>
  <c r="O561" i="1" s="1"/>
  <c r="I561" i="1"/>
  <c r="N561" i="1" s="1"/>
  <c r="J575" i="1"/>
  <c r="O575" i="1" s="1"/>
  <c r="I575" i="1"/>
  <c r="N575" i="1" s="1"/>
  <c r="J574" i="1"/>
  <c r="O574" i="1" s="1"/>
  <c r="I574" i="1"/>
  <c r="N574" i="1" s="1"/>
  <c r="J573" i="1"/>
  <c r="O573" i="1" s="1"/>
  <c r="I573" i="1"/>
  <c r="N573" i="1" s="1"/>
  <c r="J572" i="1"/>
  <c r="O572" i="1" s="1"/>
  <c r="I572" i="1"/>
  <c r="N572" i="1" s="1"/>
  <c r="J571" i="1"/>
  <c r="O571" i="1" s="1"/>
  <c r="I571" i="1"/>
  <c r="N571" i="1" s="1"/>
  <c r="J570" i="1"/>
  <c r="O570" i="1" s="1"/>
  <c r="I570" i="1"/>
  <c r="N570" i="1" s="1"/>
  <c r="J569" i="1"/>
  <c r="O569" i="1" s="1"/>
  <c r="I569" i="1"/>
  <c r="N569" i="1" s="1"/>
  <c r="J568" i="1"/>
  <c r="O568" i="1" s="1"/>
  <c r="I568" i="1"/>
  <c r="N568" i="1" s="1"/>
  <c r="J567" i="1"/>
  <c r="O567" i="1" s="1"/>
  <c r="I567" i="1"/>
  <c r="N567" i="1" s="1"/>
  <c r="J566" i="1"/>
  <c r="O566" i="1" s="1"/>
  <c r="I566" i="1"/>
  <c r="N566" i="1" s="1"/>
  <c r="J560" i="1"/>
  <c r="O560" i="1" s="1"/>
  <c r="I560" i="1"/>
  <c r="N560" i="1" s="1"/>
  <c r="J559" i="1"/>
  <c r="O559" i="1" s="1"/>
  <c r="I559" i="1"/>
  <c r="N559" i="1" s="1"/>
  <c r="J558" i="1"/>
  <c r="O558" i="1" s="1"/>
  <c r="I558" i="1"/>
  <c r="N558" i="1" s="1"/>
  <c r="J557" i="1"/>
  <c r="O557" i="1" s="1"/>
  <c r="I557" i="1"/>
  <c r="N557" i="1" s="1"/>
  <c r="J556" i="1"/>
  <c r="O556" i="1" s="1"/>
  <c r="I556" i="1"/>
  <c r="N556" i="1" s="1"/>
  <c r="J555" i="1"/>
  <c r="O555" i="1" s="1"/>
  <c r="I555" i="1"/>
  <c r="N555" i="1" s="1"/>
  <c r="J554" i="1"/>
  <c r="O554" i="1" s="1"/>
  <c r="I554" i="1"/>
  <c r="N554" i="1" s="1"/>
  <c r="J553" i="1"/>
  <c r="O553" i="1" s="1"/>
  <c r="I553" i="1"/>
  <c r="N553" i="1" s="1"/>
  <c r="J552" i="1"/>
  <c r="O552" i="1" s="1"/>
  <c r="I552" i="1"/>
  <c r="N552" i="1" s="1"/>
  <c r="J551" i="1"/>
  <c r="O551" i="1" s="1"/>
  <c r="I551" i="1"/>
  <c r="N551" i="1" s="1"/>
  <c r="J550" i="1"/>
  <c r="O550" i="1" s="1"/>
  <c r="I550" i="1"/>
  <c r="N550" i="1" s="1"/>
  <c r="J549" i="1"/>
  <c r="O549" i="1" s="1"/>
  <c r="I549" i="1"/>
  <c r="N549" i="1" s="1"/>
  <c r="J548" i="1"/>
  <c r="O548" i="1" s="1"/>
  <c r="I548" i="1"/>
  <c r="N548" i="1" s="1"/>
  <c r="J547" i="1"/>
  <c r="O547" i="1" s="1"/>
  <c r="I547" i="1"/>
  <c r="N547" i="1" s="1"/>
  <c r="J546" i="1"/>
  <c r="O546" i="1" s="1"/>
  <c r="I546" i="1"/>
  <c r="N546" i="1" s="1"/>
  <c r="J545" i="1"/>
  <c r="O545" i="1" s="1"/>
  <c r="I545" i="1"/>
  <c r="N545" i="1" s="1"/>
  <c r="J544" i="1"/>
  <c r="O544" i="1" s="1"/>
  <c r="I544" i="1"/>
  <c r="N544" i="1" s="1"/>
  <c r="J543" i="1"/>
  <c r="O543" i="1" s="1"/>
  <c r="I543" i="1"/>
  <c r="N543" i="1" s="1"/>
  <c r="J542" i="1"/>
  <c r="O542" i="1" s="1"/>
  <c r="I542" i="1"/>
  <c r="N542" i="1" s="1"/>
  <c r="J541" i="1"/>
  <c r="O541" i="1" s="1"/>
  <c r="I541" i="1"/>
  <c r="N541" i="1" s="1"/>
  <c r="J540" i="1"/>
  <c r="O540" i="1" s="1"/>
  <c r="I540" i="1"/>
  <c r="N540" i="1" s="1"/>
  <c r="J539" i="1"/>
  <c r="O539" i="1" s="1"/>
  <c r="I539" i="1"/>
  <c r="N539" i="1" s="1"/>
  <c r="J538" i="1"/>
  <c r="O538" i="1" s="1"/>
  <c r="I538" i="1"/>
  <c r="N538" i="1" s="1"/>
  <c r="J537" i="1"/>
  <c r="O537" i="1" s="1"/>
  <c r="I537" i="1"/>
  <c r="N537" i="1" s="1"/>
  <c r="J532" i="1"/>
  <c r="O532" i="1" s="1"/>
  <c r="I532" i="1"/>
  <c r="N532" i="1" s="1"/>
  <c r="J531" i="1"/>
  <c r="O531" i="1" s="1"/>
  <c r="I531" i="1"/>
  <c r="N531" i="1" s="1"/>
  <c r="J530" i="1"/>
  <c r="O530" i="1" s="1"/>
  <c r="I530" i="1"/>
  <c r="N530" i="1" s="1"/>
  <c r="J529" i="1"/>
  <c r="O529" i="1" s="1"/>
  <c r="I529" i="1"/>
  <c r="N529" i="1" s="1"/>
  <c r="J528" i="1"/>
  <c r="O528" i="1" s="1"/>
  <c r="I528" i="1"/>
  <c r="N528" i="1" s="1"/>
  <c r="J527" i="1"/>
  <c r="O527" i="1" s="1"/>
  <c r="I527" i="1"/>
  <c r="N527" i="1" s="1"/>
  <c r="J526" i="1"/>
  <c r="O526" i="1" s="1"/>
  <c r="I526" i="1"/>
  <c r="N526" i="1" s="1"/>
  <c r="J525" i="1"/>
  <c r="O525" i="1" s="1"/>
  <c r="I525" i="1"/>
  <c r="N525" i="1" s="1"/>
  <c r="J524" i="1"/>
  <c r="O524" i="1" s="1"/>
  <c r="I524" i="1"/>
  <c r="N524" i="1" s="1"/>
  <c r="J523" i="1"/>
  <c r="O523" i="1" s="1"/>
  <c r="I523" i="1"/>
  <c r="N523" i="1" s="1"/>
  <c r="J522" i="1"/>
  <c r="O522" i="1" s="1"/>
  <c r="I522" i="1"/>
  <c r="N522" i="1" s="1"/>
  <c r="J521" i="1"/>
  <c r="O521" i="1" s="1"/>
  <c r="I521" i="1"/>
  <c r="N521" i="1" s="1"/>
  <c r="J520" i="1"/>
  <c r="O520" i="1" s="1"/>
  <c r="I520" i="1"/>
  <c r="N520" i="1" s="1"/>
  <c r="J519" i="1"/>
  <c r="O519" i="1" s="1"/>
  <c r="I519" i="1"/>
  <c r="N519" i="1" s="1"/>
  <c r="J518" i="1"/>
  <c r="O518" i="1" s="1"/>
  <c r="I518" i="1"/>
  <c r="N518" i="1" s="1"/>
  <c r="J517" i="1"/>
  <c r="O517" i="1" s="1"/>
  <c r="I517" i="1"/>
  <c r="N517" i="1" s="1"/>
  <c r="J516" i="1"/>
  <c r="O516" i="1" s="1"/>
  <c r="I516" i="1"/>
  <c r="N516" i="1" s="1"/>
  <c r="J515" i="1"/>
  <c r="O515" i="1" s="1"/>
  <c r="I515" i="1"/>
  <c r="N515" i="1" s="1"/>
  <c r="J514" i="1"/>
  <c r="O514" i="1" s="1"/>
  <c r="I514" i="1"/>
  <c r="N514" i="1" s="1"/>
  <c r="J513" i="1"/>
  <c r="O513" i="1" s="1"/>
  <c r="I513" i="1"/>
  <c r="N513" i="1" s="1"/>
  <c r="J512" i="1"/>
  <c r="O512" i="1" s="1"/>
  <c r="I512" i="1"/>
  <c r="N512" i="1" s="1"/>
  <c r="J511" i="1"/>
  <c r="O511" i="1" s="1"/>
  <c r="I511" i="1"/>
  <c r="N511" i="1" s="1"/>
  <c r="J510" i="1"/>
  <c r="O510" i="1" s="1"/>
  <c r="I510" i="1"/>
  <c r="N510" i="1" s="1"/>
  <c r="J509" i="1"/>
  <c r="O509" i="1" s="1"/>
  <c r="I509" i="1"/>
  <c r="N509" i="1" s="1"/>
  <c r="J508" i="1"/>
  <c r="O508" i="1" s="1"/>
  <c r="I508" i="1"/>
  <c r="N508" i="1" s="1"/>
  <c r="J507" i="1"/>
  <c r="O507" i="1" s="1"/>
  <c r="I507" i="1"/>
  <c r="N507" i="1" s="1"/>
  <c r="J506" i="1"/>
  <c r="O506" i="1" s="1"/>
  <c r="I506" i="1"/>
  <c r="N506" i="1" s="1"/>
  <c r="J505" i="1"/>
  <c r="O505" i="1" s="1"/>
  <c r="I505" i="1"/>
  <c r="N505" i="1" s="1"/>
  <c r="J504" i="1"/>
  <c r="O504" i="1" s="1"/>
  <c r="I504" i="1"/>
  <c r="N504" i="1" s="1"/>
  <c r="J503" i="1"/>
  <c r="O503" i="1" s="1"/>
  <c r="I503" i="1"/>
  <c r="N503" i="1" s="1"/>
  <c r="J502" i="1"/>
  <c r="O502" i="1" s="1"/>
  <c r="I502" i="1"/>
  <c r="N502" i="1" s="1"/>
  <c r="J501" i="1"/>
  <c r="O501" i="1" s="1"/>
  <c r="I501" i="1"/>
  <c r="N501" i="1" s="1"/>
  <c r="J500" i="1"/>
  <c r="O500" i="1" s="1"/>
  <c r="I500" i="1"/>
  <c r="N500" i="1" s="1"/>
  <c r="J499" i="1"/>
  <c r="O499" i="1" s="1"/>
  <c r="I499" i="1"/>
  <c r="N499" i="1" s="1"/>
  <c r="J498" i="1"/>
  <c r="O498" i="1" s="1"/>
  <c r="I498" i="1"/>
  <c r="N498" i="1" s="1"/>
  <c r="J497" i="1"/>
  <c r="O497" i="1" s="1"/>
  <c r="I497" i="1"/>
  <c r="N497" i="1" s="1"/>
  <c r="J496" i="1"/>
  <c r="O496" i="1" s="1"/>
  <c r="I496" i="1"/>
  <c r="N496" i="1" s="1"/>
  <c r="J402" i="1" l="1"/>
  <c r="O402" i="1" s="1"/>
  <c r="I402" i="1"/>
  <c r="N402" i="1" s="1"/>
  <c r="J401" i="1"/>
  <c r="O401" i="1" s="1"/>
  <c r="I401" i="1"/>
  <c r="N401" i="1" s="1"/>
  <c r="J400" i="1"/>
  <c r="O400" i="1" s="1"/>
  <c r="I400" i="1"/>
  <c r="N400" i="1" s="1"/>
  <c r="J399" i="1"/>
  <c r="O399" i="1" s="1"/>
  <c r="I399" i="1"/>
  <c r="N399" i="1" s="1"/>
  <c r="J398" i="1"/>
  <c r="O398" i="1" s="1"/>
  <c r="I398" i="1"/>
  <c r="N398" i="1" s="1"/>
  <c r="J397" i="1"/>
  <c r="O397" i="1" s="1"/>
  <c r="I397" i="1"/>
  <c r="N397" i="1" s="1"/>
  <c r="J396" i="1"/>
  <c r="O396" i="1" s="1"/>
  <c r="I396" i="1"/>
  <c r="N396" i="1" s="1"/>
  <c r="J395" i="1"/>
  <c r="O395" i="1" s="1"/>
  <c r="I395" i="1"/>
  <c r="N395" i="1" s="1"/>
  <c r="J394" i="1"/>
  <c r="O394" i="1" s="1"/>
  <c r="I394" i="1"/>
  <c r="N394" i="1" s="1"/>
  <c r="J393" i="1"/>
  <c r="O393" i="1" s="1"/>
  <c r="I393" i="1"/>
  <c r="N393" i="1" s="1"/>
  <c r="J392" i="1"/>
  <c r="O392" i="1" s="1"/>
  <c r="I392" i="1"/>
  <c r="N392" i="1" s="1"/>
  <c r="J391" i="1"/>
  <c r="O391" i="1" s="1"/>
  <c r="I391" i="1"/>
  <c r="N391" i="1" s="1"/>
  <c r="J390" i="1"/>
  <c r="O390" i="1" s="1"/>
  <c r="I390" i="1"/>
  <c r="N390" i="1" s="1"/>
  <c r="J389" i="1"/>
  <c r="O389" i="1" s="1"/>
  <c r="I389" i="1"/>
  <c r="N389" i="1" s="1"/>
  <c r="J388" i="1"/>
  <c r="O388" i="1" s="1"/>
  <c r="I388" i="1"/>
  <c r="N388" i="1" s="1"/>
  <c r="J387" i="1"/>
  <c r="O387" i="1" s="1"/>
  <c r="I387" i="1"/>
  <c r="N387" i="1" s="1"/>
  <c r="J386" i="1"/>
  <c r="O386" i="1" s="1"/>
  <c r="I386" i="1"/>
  <c r="N386" i="1" s="1"/>
  <c r="J385" i="1"/>
  <c r="O385" i="1" s="1"/>
  <c r="I385" i="1"/>
  <c r="N385" i="1" s="1"/>
  <c r="J384" i="1"/>
  <c r="O384" i="1" s="1"/>
  <c r="I384" i="1"/>
  <c r="N384" i="1" s="1"/>
  <c r="J383" i="1"/>
  <c r="O383" i="1" s="1"/>
  <c r="I383" i="1"/>
  <c r="N383" i="1" s="1"/>
  <c r="J382" i="1"/>
  <c r="O382" i="1" s="1"/>
  <c r="I382" i="1"/>
  <c r="N382" i="1" s="1"/>
  <c r="J381" i="1"/>
  <c r="O381" i="1" s="1"/>
  <c r="I381" i="1"/>
  <c r="N381" i="1" s="1"/>
  <c r="J380" i="1"/>
  <c r="O380" i="1" s="1"/>
  <c r="I380" i="1"/>
  <c r="N380" i="1" s="1"/>
  <c r="J379" i="1"/>
  <c r="O379" i="1" s="1"/>
  <c r="I379" i="1"/>
  <c r="N379" i="1" s="1"/>
  <c r="J378" i="1"/>
  <c r="O378" i="1" s="1"/>
  <c r="I378" i="1"/>
  <c r="N378" i="1" s="1"/>
  <c r="J377" i="1"/>
  <c r="O377" i="1" s="1"/>
  <c r="I377" i="1"/>
  <c r="N377" i="1" s="1"/>
  <c r="J376" i="1"/>
  <c r="O376" i="1" s="1"/>
  <c r="I376" i="1"/>
  <c r="N376" i="1" s="1"/>
  <c r="J375" i="1"/>
  <c r="O375" i="1" s="1"/>
  <c r="I375" i="1"/>
  <c r="N375" i="1" s="1"/>
  <c r="J374" i="1"/>
  <c r="O374" i="1" s="1"/>
  <c r="I374" i="1"/>
  <c r="N374" i="1" s="1"/>
  <c r="J373" i="1"/>
  <c r="O373" i="1" s="1"/>
  <c r="I373" i="1"/>
  <c r="N373" i="1" s="1"/>
  <c r="J372" i="1"/>
  <c r="O372" i="1" s="1"/>
  <c r="I372" i="1"/>
  <c r="N372" i="1" s="1"/>
  <c r="J371" i="1"/>
  <c r="O371" i="1" s="1"/>
  <c r="I371" i="1"/>
  <c r="N371" i="1" s="1"/>
  <c r="J370" i="1"/>
  <c r="O370" i="1" s="1"/>
  <c r="I370" i="1"/>
  <c r="N370" i="1" s="1"/>
  <c r="J369" i="1"/>
  <c r="O369" i="1" s="1"/>
  <c r="I369" i="1"/>
  <c r="N369" i="1" s="1"/>
  <c r="J368" i="1"/>
  <c r="O368" i="1" s="1"/>
  <c r="I368" i="1"/>
  <c r="N368" i="1" s="1"/>
  <c r="J367" i="1"/>
  <c r="O367" i="1" s="1"/>
  <c r="I367" i="1"/>
  <c r="N367" i="1" s="1"/>
  <c r="F87" i="2" l="1"/>
  <c r="F86" i="2"/>
  <c r="F85" i="2"/>
  <c r="F84" i="2"/>
  <c r="F83" i="2"/>
  <c r="F82" i="2"/>
  <c r="F80" i="2"/>
  <c r="F81" i="2"/>
  <c r="F79" i="2"/>
  <c r="F78" i="2"/>
  <c r="F77" i="2"/>
  <c r="F76" i="2"/>
  <c r="F133" i="2"/>
  <c r="F148" i="2"/>
  <c r="J54" i="1" l="1"/>
  <c r="O54" i="1" s="1"/>
  <c r="I54" i="1"/>
  <c r="N54" i="1" s="1"/>
  <c r="N74" i="35" l="1"/>
  <c r="N75" i="35"/>
  <c r="N76" i="35"/>
  <c r="N77" i="35"/>
  <c r="N78" i="35"/>
  <c r="N79" i="35"/>
  <c r="N80" i="35"/>
  <c r="M74" i="35"/>
  <c r="M75" i="35"/>
  <c r="M76" i="35"/>
  <c r="M77" i="35"/>
  <c r="M78" i="35"/>
  <c r="M79" i="35"/>
  <c r="M80" i="35"/>
  <c r="L74" i="35"/>
  <c r="L75" i="35"/>
  <c r="L76" i="35"/>
  <c r="L77" i="35"/>
  <c r="L78" i="35"/>
  <c r="L79" i="35"/>
  <c r="L80" i="35"/>
  <c r="K74" i="35"/>
  <c r="K76" i="35"/>
  <c r="K77" i="35"/>
  <c r="K79" i="35"/>
  <c r="J74" i="35"/>
  <c r="J76" i="35"/>
  <c r="J77" i="35"/>
  <c r="J79" i="35"/>
  <c r="I74" i="35"/>
  <c r="I75" i="35"/>
  <c r="I76" i="35"/>
  <c r="I77" i="35"/>
  <c r="I78" i="35"/>
  <c r="I79" i="35"/>
  <c r="I80" i="35"/>
  <c r="H74" i="35"/>
  <c r="H76" i="35"/>
  <c r="H77" i="35"/>
  <c r="H79" i="35"/>
  <c r="G74" i="35"/>
  <c r="G76" i="35"/>
  <c r="G77" i="35"/>
  <c r="G79" i="35"/>
  <c r="F74" i="35"/>
  <c r="F75" i="35"/>
  <c r="F76" i="35"/>
  <c r="F77" i="35"/>
  <c r="F79" i="35"/>
  <c r="E74" i="35"/>
  <c r="E75" i="35"/>
  <c r="E76" i="35"/>
  <c r="E77" i="35"/>
  <c r="E79" i="35"/>
  <c r="E80" i="35"/>
  <c r="D74" i="35"/>
  <c r="D76" i="35"/>
  <c r="D77" i="35"/>
  <c r="D79" i="35"/>
  <c r="D73" i="35"/>
  <c r="E73" i="35"/>
  <c r="F73" i="35"/>
  <c r="G73" i="35"/>
  <c r="H73" i="35"/>
  <c r="I73" i="35"/>
  <c r="J73" i="35"/>
  <c r="K73" i="35"/>
  <c r="L73" i="35"/>
  <c r="M73" i="35"/>
  <c r="N73" i="35"/>
  <c r="C74" i="35"/>
  <c r="C76" i="35"/>
  <c r="C77" i="35"/>
  <c r="C78" i="35"/>
  <c r="C79" i="35"/>
  <c r="C73" i="35"/>
  <c r="N34" i="35"/>
  <c r="N35" i="35"/>
  <c r="N36" i="35"/>
  <c r="N37" i="35"/>
  <c r="N38" i="35"/>
  <c r="N39" i="35"/>
  <c r="N40" i="35"/>
  <c r="N41" i="35"/>
  <c r="M34" i="35"/>
  <c r="M35" i="35"/>
  <c r="M36" i="35"/>
  <c r="M37" i="35"/>
  <c r="M38" i="35"/>
  <c r="M39" i="35"/>
  <c r="M40" i="35"/>
  <c r="M41" i="35"/>
  <c r="L34" i="35"/>
  <c r="L35" i="35"/>
  <c r="L36" i="35"/>
  <c r="L37" i="35"/>
  <c r="L38" i="35"/>
  <c r="L39" i="35"/>
  <c r="L40" i="35"/>
  <c r="L41" i="35"/>
  <c r="K41" i="35"/>
  <c r="J41" i="35"/>
  <c r="H34" i="35"/>
  <c r="H41" i="35"/>
  <c r="G41" i="35"/>
  <c r="F38" i="35"/>
  <c r="F41" i="35"/>
  <c r="E34" i="35"/>
  <c r="E37" i="35"/>
  <c r="E41" i="35"/>
  <c r="D34" i="35"/>
  <c r="D41" i="35"/>
  <c r="L33" i="35"/>
  <c r="M33" i="35"/>
  <c r="N33" i="35"/>
  <c r="C41" i="35"/>
  <c r="N22" i="35"/>
  <c r="N23" i="35"/>
  <c r="N24" i="35"/>
  <c r="N25" i="35"/>
  <c r="N26" i="35"/>
  <c r="N27" i="35"/>
  <c r="N28" i="35"/>
  <c r="N29" i="35"/>
  <c r="M22" i="35"/>
  <c r="M23" i="35"/>
  <c r="M24" i="35"/>
  <c r="M25" i="35"/>
  <c r="M26" i="35"/>
  <c r="M27" i="35"/>
  <c r="M28" i="35"/>
  <c r="M29" i="35"/>
  <c r="L22" i="35"/>
  <c r="L23" i="35"/>
  <c r="L24" i="35"/>
  <c r="L25" i="35"/>
  <c r="L26" i="35"/>
  <c r="L27" i="35"/>
  <c r="L28" i="35"/>
  <c r="L29" i="35"/>
  <c r="K24" i="35"/>
  <c r="K25" i="35"/>
  <c r="K27" i="35"/>
  <c r="J24" i="35"/>
  <c r="J25" i="35"/>
  <c r="J26" i="35"/>
  <c r="J27" i="35"/>
  <c r="J29" i="35"/>
  <c r="I24" i="35"/>
  <c r="I25" i="35"/>
  <c r="I27" i="35"/>
  <c r="I29" i="35"/>
  <c r="H24" i="35"/>
  <c r="H25" i="35"/>
  <c r="H27" i="35"/>
  <c r="H29" i="35"/>
  <c r="G22" i="35"/>
  <c r="G24" i="35"/>
  <c r="G25" i="35"/>
  <c r="G26" i="35"/>
  <c r="G27" i="35"/>
  <c r="G29" i="35"/>
  <c r="F25" i="35"/>
  <c r="F27" i="35"/>
  <c r="F29" i="35"/>
  <c r="E22" i="35"/>
  <c r="E23" i="35"/>
  <c r="E24" i="35"/>
  <c r="E25" i="35"/>
  <c r="E26" i="35"/>
  <c r="E27" i="35"/>
  <c r="E28" i="35"/>
  <c r="E29" i="35"/>
  <c r="D22" i="35"/>
  <c r="D24" i="35"/>
  <c r="D25" i="35"/>
  <c r="D27" i="35"/>
  <c r="D29" i="35"/>
  <c r="D21" i="35"/>
  <c r="E21" i="35"/>
  <c r="F21" i="35"/>
  <c r="G21" i="35"/>
  <c r="H21" i="35"/>
  <c r="I21" i="35"/>
  <c r="J21" i="35"/>
  <c r="K21" i="35"/>
  <c r="L21" i="35"/>
  <c r="M21" i="35"/>
  <c r="N21" i="35"/>
  <c r="C22" i="35"/>
  <c r="C24" i="35"/>
  <c r="C25" i="35"/>
  <c r="C27" i="35"/>
  <c r="C29" i="35"/>
  <c r="C21" i="35"/>
  <c r="N10" i="35"/>
  <c r="N11" i="35"/>
  <c r="N12" i="35"/>
  <c r="N13" i="35"/>
  <c r="N14" i="35"/>
  <c r="N15" i="35"/>
  <c r="N16" i="35"/>
  <c r="N17" i="35"/>
  <c r="M10" i="35"/>
  <c r="M11" i="35"/>
  <c r="M12" i="35"/>
  <c r="M13" i="35"/>
  <c r="M14" i="35"/>
  <c r="M15" i="35"/>
  <c r="M16" i="35"/>
  <c r="M17" i="35"/>
  <c r="L10" i="35"/>
  <c r="L11" i="35"/>
  <c r="L12" i="35"/>
  <c r="L13" i="35"/>
  <c r="L14" i="35"/>
  <c r="L15" i="35"/>
  <c r="L16" i="35"/>
  <c r="L17" i="35"/>
  <c r="K10" i="35"/>
  <c r="K12" i="35"/>
  <c r="K13" i="35"/>
  <c r="K15" i="35"/>
  <c r="K17" i="35"/>
  <c r="J10" i="35"/>
  <c r="J12" i="35"/>
  <c r="J13" i="35"/>
  <c r="J15" i="35"/>
  <c r="J17" i="35"/>
  <c r="I10" i="35"/>
  <c r="I11" i="35"/>
  <c r="I12" i="35"/>
  <c r="I13" i="35"/>
  <c r="I14" i="35"/>
  <c r="I15" i="35"/>
  <c r="I16" i="35"/>
  <c r="I17" i="35"/>
  <c r="H10" i="35"/>
  <c r="H12" i="35"/>
  <c r="H13" i="35"/>
  <c r="H15" i="35"/>
  <c r="H17" i="35"/>
  <c r="G10" i="35"/>
  <c r="G12" i="35"/>
  <c r="G13" i="35"/>
  <c r="G15" i="35"/>
  <c r="G17" i="35"/>
  <c r="F10" i="35"/>
  <c r="F11" i="35"/>
  <c r="F12" i="35"/>
  <c r="F13" i="35"/>
  <c r="F15" i="35"/>
  <c r="F17" i="35"/>
  <c r="E10" i="35"/>
  <c r="E11" i="35"/>
  <c r="E12" i="35"/>
  <c r="E13" i="35"/>
  <c r="E15" i="35"/>
  <c r="E16" i="35"/>
  <c r="E17" i="35"/>
  <c r="D10" i="35"/>
  <c r="D12" i="35"/>
  <c r="D13" i="35"/>
  <c r="D15" i="35"/>
  <c r="D17" i="35"/>
  <c r="D9" i="35"/>
  <c r="E9" i="35"/>
  <c r="F9" i="35"/>
  <c r="G9" i="35"/>
  <c r="H9" i="35"/>
  <c r="I9" i="35"/>
  <c r="J9" i="35"/>
  <c r="K9" i="35"/>
  <c r="L9" i="35"/>
  <c r="M9" i="35"/>
  <c r="N9" i="35"/>
  <c r="C10" i="35"/>
  <c r="C12" i="35"/>
  <c r="C13" i="35"/>
  <c r="C14" i="35"/>
  <c r="C15" i="35"/>
  <c r="C17" i="35"/>
  <c r="C9" i="35"/>
  <c r="N286" i="18"/>
  <c r="N287" i="18"/>
  <c r="N288" i="18"/>
  <c r="N289" i="18"/>
  <c r="N290" i="18"/>
  <c r="N291" i="18"/>
  <c r="N292" i="18"/>
  <c r="M286" i="18"/>
  <c r="M287" i="18"/>
  <c r="M288" i="18"/>
  <c r="M289" i="18"/>
  <c r="M290" i="18"/>
  <c r="M291" i="18"/>
  <c r="M292" i="18"/>
  <c r="L286" i="18"/>
  <c r="L287" i="18"/>
  <c r="L288" i="18"/>
  <c r="L289" i="18"/>
  <c r="L290" i="18"/>
  <c r="L291" i="18"/>
  <c r="L292" i="18"/>
  <c r="K286" i="18"/>
  <c r="K288" i="18"/>
  <c r="K289" i="18"/>
  <c r="K291" i="18"/>
  <c r="J286" i="18"/>
  <c r="J288" i="18"/>
  <c r="J289" i="18"/>
  <c r="J291" i="18"/>
  <c r="I286" i="18"/>
  <c r="I287" i="18"/>
  <c r="I288" i="18"/>
  <c r="I289" i="18"/>
  <c r="I290" i="18"/>
  <c r="I291" i="18"/>
  <c r="I292" i="18"/>
  <c r="H286" i="18"/>
  <c r="H288" i="18"/>
  <c r="H289" i="18"/>
  <c r="H291" i="18"/>
  <c r="G286" i="18"/>
  <c r="G288" i="18"/>
  <c r="G289" i="18"/>
  <c r="G291" i="18"/>
  <c r="F286" i="18"/>
  <c r="F287" i="18"/>
  <c r="F288" i="18"/>
  <c r="F289" i="18"/>
  <c r="F291" i="18"/>
  <c r="E286" i="18"/>
  <c r="E287" i="18"/>
  <c r="E288" i="18"/>
  <c r="E289" i="18"/>
  <c r="E291" i="18"/>
  <c r="E292" i="18"/>
  <c r="D286" i="18"/>
  <c r="D288" i="18"/>
  <c r="D289" i="18"/>
  <c r="D291" i="18"/>
  <c r="D285" i="18"/>
  <c r="E285" i="18"/>
  <c r="F285" i="18"/>
  <c r="G285" i="18"/>
  <c r="H285" i="18"/>
  <c r="I285" i="18"/>
  <c r="J285" i="18"/>
  <c r="K285" i="18"/>
  <c r="L285" i="18"/>
  <c r="M285" i="18"/>
  <c r="N285" i="18"/>
  <c r="C286" i="18"/>
  <c r="C288" i="18"/>
  <c r="C289" i="18"/>
  <c r="C290" i="18"/>
  <c r="C291" i="18"/>
  <c r="C285" i="18"/>
  <c r="N246" i="18"/>
  <c r="N247" i="18"/>
  <c r="N248" i="18"/>
  <c r="N249" i="18"/>
  <c r="N250" i="18"/>
  <c r="N251" i="18"/>
  <c r="N252" i="18"/>
  <c r="N253" i="18"/>
  <c r="M246" i="18"/>
  <c r="M247" i="18"/>
  <c r="M248" i="18"/>
  <c r="M249" i="18"/>
  <c r="M250" i="18"/>
  <c r="M251" i="18"/>
  <c r="M252" i="18"/>
  <c r="M253" i="18"/>
  <c r="L246" i="18"/>
  <c r="L247" i="18"/>
  <c r="L248" i="18"/>
  <c r="L249" i="18"/>
  <c r="L250" i="18"/>
  <c r="L251" i="18"/>
  <c r="L252" i="18"/>
  <c r="L253" i="18"/>
  <c r="K253" i="18"/>
  <c r="J253" i="18"/>
  <c r="H253" i="18"/>
  <c r="G253" i="18"/>
  <c r="F253" i="18"/>
  <c r="D253" i="18"/>
  <c r="L245" i="18"/>
  <c r="M245" i="18"/>
  <c r="N245" i="18"/>
  <c r="C253" i="18"/>
  <c r="N234" i="18"/>
  <c r="N235" i="18"/>
  <c r="N236" i="18"/>
  <c r="N237" i="18"/>
  <c r="N238" i="18"/>
  <c r="N239" i="18"/>
  <c r="N240" i="18"/>
  <c r="N241" i="18"/>
  <c r="M234" i="18"/>
  <c r="M235" i="18"/>
  <c r="M236" i="18"/>
  <c r="M237" i="18"/>
  <c r="M238" i="18"/>
  <c r="M239" i="18"/>
  <c r="M240" i="18"/>
  <c r="M241" i="18"/>
  <c r="L234" i="18"/>
  <c r="L235" i="18"/>
  <c r="L236" i="18"/>
  <c r="L237" i="18"/>
  <c r="L238" i="18"/>
  <c r="L239" i="18"/>
  <c r="L240" i="18"/>
  <c r="L241" i="18"/>
  <c r="K236" i="18"/>
  <c r="K237" i="18"/>
  <c r="K239" i="18"/>
  <c r="J236" i="18"/>
  <c r="J237" i="18"/>
  <c r="J238" i="18"/>
  <c r="J239" i="18"/>
  <c r="J241" i="18"/>
  <c r="I236" i="18"/>
  <c r="I237" i="18"/>
  <c r="I239" i="18"/>
  <c r="I241" i="18"/>
  <c r="H236" i="18"/>
  <c r="H239" i="18"/>
  <c r="H241" i="18"/>
  <c r="G236" i="18"/>
  <c r="G237" i="18"/>
  <c r="G239" i="18"/>
  <c r="F237" i="18"/>
  <c r="F239" i="18"/>
  <c r="F241" i="18"/>
  <c r="E236" i="18"/>
  <c r="E237" i="18"/>
  <c r="E241" i="18"/>
  <c r="D236" i="18"/>
  <c r="D237" i="18"/>
  <c r="D239" i="18"/>
  <c r="D241" i="18"/>
  <c r="D233" i="18"/>
  <c r="E233" i="18"/>
  <c r="F233" i="18"/>
  <c r="G233" i="18"/>
  <c r="H233" i="18"/>
  <c r="I233" i="18"/>
  <c r="J233" i="18"/>
  <c r="K233" i="18"/>
  <c r="L233" i="18"/>
  <c r="M233" i="18"/>
  <c r="N233" i="18"/>
  <c r="C241" i="18"/>
  <c r="C236" i="18"/>
  <c r="C237" i="18"/>
  <c r="C239" i="18"/>
  <c r="C233" i="18"/>
  <c r="N222" i="18"/>
  <c r="N223" i="18"/>
  <c r="N224" i="18"/>
  <c r="N225" i="18"/>
  <c r="N226" i="18"/>
  <c r="N227" i="18"/>
  <c r="N228" i="18"/>
  <c r="N229" i="18"/>
  <c r="M222" i="18"/>
  <c r="M223" i="18"/>
  <c r="M224" i="18"/>
  <c r="M225" i="18"/>
  <c r="M226" i="18"/>
  <c r="M227" i="18"/>
  <c r="M228" i="18"/>
  <c r="M229" i="18"/>
  <c r="L222" i="18"/>
  <c r="L223" i="18"/>
  <c r="L224" i="18"/>
  <c r="L225" i="18"/>
  <c r="L226" i="18"/>
  <c r="L227" i="18"/>
  <c r="L228" i="18"/>
  <c r="L229" i="18"/>
  <c r="K222" i="18"/>
  <c r="K224" i="18"/>
  <c r="K225" i="18"/>
  <c r="K227" i="18"/>
  <c r="K229" i="18"/>
  <c r="J222" i="18"/>
  <c r="J224" i="18"/>
  <c r="J225" i="18"/>
  <c r="J227" i="18"/>
  <c r="J229" i="18"/>
  <c r="I222" i="18"/>
  <c r="I223" i="18"/>
  <c r="I224" i="18"/>
  <c r="I225" i="18"/>
  <c r="I226" i="18"/>
  <c r="I227" i="18"/>
  <c r="I228" i="18"/>
  <c r="I229" i="18"/>
  <c r="H222" i="18"/>
  <c r="H224" i="18"/>
  <c r="H225" i="18"/>
  <c r="H227" i="18"/>
  <c r="H229" i="18"/>
  <c r="G222" i="18"/>
  <c r="G224" i="18"/>
  <c r="G225" i="18"/>
  <c r="G227" i="18"/>
  <c r="G229" i="18"/>
  <c r="F222" i="18"/>
  <c r="F223" i="18"/>
  <c r="F224" i="18"/>
  <c r="F225" i="18"/>
  <c r="F227" i="18"/>
  <c r="F229" i="18"/>
  <c r="E222" i="18"/>
  <c r="E223" i="18"/>
  <c r="E224" i="18"/>
  <c r="E225" i="18"/>
  <c r="E227" i="18"/>
  <c r="E228" i="18"/>
  <c r="E229" i="18"/>
  <c r="D222" i="18"/>
  <c r="D224" i="18"/>
  <c r="D225" i="18"/>
  <c r="D227" i="18"/>
  <c r="D229" i="18"/>
  <c r="D221" i="18"/>
  <c r="E221" i="18"/>
  <c r="F221" i="18"/>
  <c r="G221" i="18"/>
  <c r="H221" i="18"/>
  <c r="I221" i="18"/>
  <c r="J221" i="18"/>
  <c r="K221" i="18"/>
  <c r="L221" i="18"/>
  <c r="M221" i="18"/>
  <c r="N221" i="18"/>
  <c r="C222" i="18"/>
  <c r="C224" i="18"/>
  <c r="C225" i="18"/>
  <c r="C226" i="18"/>
  <c r="C227" i="18"/>
  <c r="C229" i="18"/>
  <c r="C221" i="18"/>
  <c r="V55" i="18"/>
  <c r="V56" i="18"/>
  <c r="V57" i="18"/>
  <c r="V58" i="18"/>
  <c r="U55" i="18"/>
  <c r="U56" i="18"/>
  <c r="U57" i="18"/>
  <c r="U58" i="18"/>
  <c r="T55" i="18"/>
  <c r="T56" i="18"/>
  <c r="T57" i="18"/>
  <c r="T58" i="18"/>
  <c r="S55" i="18"/>
  <c r="S56" i="18"/>
  <c r="S57" i="18"/>
  <c r="S58" i="18"/>
  <c r="R55" i="18"/>
  <c r="R56" i="18"/>
  <c r="R57" i="18"/>
  <c r="R58" i="18"/>
  <c r="Q55" i="18"/>
  <c r="Q56" i="18"/>
  <c r="Q57" i="18"/>
  <c r="Q58" i="18"/>
  <c r="P55" i="18"/>
  <c r="P56" i="18"/>
  <c r="P57" i="18"/>
  <c r="P58" i="18"/>
  <c r="O55" i="18"/>
  <c r="O56" i="18"/>
  <c r="O57" i="18"/>
  <c r="O58" i="18"/>
  <c r="N55" i="18"/>
  <c r="N56" i="18"/>
  <c r="N57" i="18"/>
  <c r="N58" i="18"/>
  <c r="M55" i="18"/>
  <c r="M56" i="18"/>
  <c r="M57" i="18"/>
  <c r="M58" i="18"/>
  <c r="L55" i="18"/>
  <c r="L56" i="18"/>
  <c r="L57" i="18"/>
  <c r="L58" i="18"/>
  <c r="K55" i="18"/>
  <c r="K56" i="18"/>
  <c r="K57" i="18"/>
  <c r="K58" i="18"/>
  <c r="J55" i="18"/>
  <c r="J56" i="18"/>
  <c r="J57" i="18"/>
  <c r="J58" i="18"/>
  <c r="I55" i="18"/>
  <c r="I56" i="18"/>
  <c r="I57" i="18"/>
  <c r="I58" i="18"/>
  <c r="H55" i="18"/>
  <c r="H56" i="18"/>
  <c r="H57" i="18"/>
  <c r="H58" i="18"/>
  <c r="G55" i="18"/>
  <c r="G56" i="18"/>
  <c r="G57" i="18"/>
  <c r="G58" i="18"/>
  <c r="F55" i="18"/>
  <c r="F56" i="18"/>
  <c r="F57" i="18"/>
  <c r="F58" i="18"/>
  <c r="E55" i="18"/>
  <c r="E56" i="18"/>
  <c r="E57" i="18"/>
  <c r="E58" i="18"/>
  <c r="D55" i="18"/>
  <c r="D56" i="18"/>
  <c r="D57" i="18"/>
  <c r="D58" i="18"/>
  <c r="C55" i="18"/>
  <c r="C56" i="18"/>
  <c r="C57" i="18"/>
  <c r="C58" i="18"/>
  <c r="W57" i="18" l="1"/>
  <c r="I47" i="1" l="1"/>
  <c r="N47" i="1" s="1"/>
  <c r="J47" i="1"/>
  <c r="I48" i="1"/>
  <c r="N48" i="1" s="1"/>
  <c r="J48" i="1"/>
  <c r="I49" i="1"/>
  <c r="N49" i="1" s="1"/>
  <c r="J49" i="1"/>
  <c r="J117" i="1" l="1"/>
  <c r="I117" i="1"/>
  <c r="J116" i="1"/>
  <c r="I116" i="1"/>
  <c r="J137" i="1"/>
  <c r="I137" i="1"/>
  <c r="J136" i="1"/>
  <c r="I136" i="1"/>
  <c r="J135" i="1"/>
  <c r="I135" i="1"/>
  <c r="J133" i="1"/>
  <c r="I133" i="1"/>
  <c r="J99" i="1"/>
  <c r="I99" i="1"/>
  <c r="J95" i="1"/>
  <c r="I95" i="1"/>
  <c r="J100" i="1"/>
  <c r="I100" i="1"/>
  <c r="J90" i="1"/>
  <c r="I90" i="1"/>
  <c r="J91" i="1"/>
  <c r="I91" i="1"/>
  <c r="J6" i="1"/>
  <c r="I6" i="1"/>
  <c r="J5" i="1"/>
  <c r="I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4" i="1"/>
  <c r="I4" i="1"/>
  <c r="J111" i="1"/>
  <c r="I111" i="1"/>
  <c r="J110" i="1"/>
  <c r="I110" i="1"/>
  <c r="J109" i="1"/>
  <c r="I109" i="1"/>
  <c r="J103" i="1"/>
  <c r="I103" i="1"/>
  <c r="J102" i="1"/>
  <c r="I102" i="1"/>
  <c r="J108" i="1"/>
  <c r="I108" i="1"/>
  <c r="J107" i="1"/>
  <c r="I107" i="1"/>
  <c r="J106" i="1"/>
  <c r="I106" i="1"/>
  <c r="J105" i="1"/>
  <c r="I105" i="1"/>
  <c r="J104" i="1"/>
  <c r="I104" i="1"/>
  <c r="J101" i="1"/>
  <c r="I101" i="1"/>
  <c r="J191" i="1"/>
  <c r="I191" i="1"/>
  <c r="J22" i="1"/>
  <c r="I22" i="1"/>
  <c r="J19" i="1"/>
  <c r="I19" i="1"/>
  <c r="J46" i="1"/>
  <c r="I46" i="1"/>
  <c r="J43" i="1"/>
  <c r="I43" i="1"/>
  <c r="J40" i="1"/>
  <c r="I40" i="1"/>
  <c r="J37" i="1"/>
  <c r="I37" i="1"/>
  <c r="J34" i="1"/>
  <c r="I34" i="1"/>
  <c r="J31" i="1"/>
  <c r="I31" i="1"/>
  <c r="J28" i="1"/>
  <c r="I28" i="1"/>
  <c r="J25" i="1"/>
  <c r="I25" i="1"/>
  <c r="J16" i="1"/>
  <c r="I16" i="1"/>
  <c r="J23" i="1"/>
  <c r="I23" i="1"/>
  <c r="J20" i="1"/>
  <c r="I20" i="1"/>
  <c r="J44" i="1"/>
  <c r="I44" i="1"/>
  <c r="J41" i="1"/>
  <c r="I41" i="1"/>
  <c r="J38" i="1"/>
  <c r="I38" i="1"/>
  <c r="J35" i="1"/>
  <c r="I35" i="1"/>
  <c r="J32" i="1"/>
  <c r="I32" i="1"/>
  <c r="J29" i="1"/>
  <c r="I29" i="1"/>
  <c r="J26" i="1"/>
  <c r="I26" i="1"/>
  <c r="J17" i="1"/>
  <c r="I17" i="1"/>
  <c r="J98" i="1"/>
  <c r="I124" i="1" l="1"/>
  <c r="N124" i="1" s="1"/>
  <c r="J124" i="1"/>
  <c r="O124" i="1" s="1"/>
  <c r="I125" i="1"/>
  <c r="N125" i="1" s="1"/>
  <c r="J125" i="1"/>
  <c r="O125" i="1" s="1"/>
  <c r="I126" i="1"/>
  <c r="N126" i="1" s="1"/>
  <c r="J126" i="1"/>
  <c r="O126" i="1" s="1"/>
  <c r="I130" i="1"/>
  <c r="N130" i="1" s="1"/>
  <c r="J130" i="1"/>
  <c r="O130" i="1" s="1"/>
  <c r="I128" i="1"/>
  <c r="N128" i="1" s="1"/>
  <c r="J128" i="1"/>
  <c r="O128" i="1" s="1"/>
  <c r="I129" i="1"/>
  <c r="N129" i="1" s="1"/>
  <c r="J129" i="1"/>
  <c r="O129" i="1" s="1"/>
  <c r="I134" i="1"/>
  <c r="N134" i="1" s="1"/>
  <c r="J134" i="1"/>
  <c r="O134" i="1" s="1"/>
  <c r="I131" i="1"/>
  <c r="N131" i="1" s="1"/>
  <c r="J131" i="1"/>
  <c r="O131" i="1" s="1"/>
  <c r="I132" i="1"/>
  <c r="N132" i="1" s="1"/>
  <c r="J132" i="1"/>
  <c r="O132" i="1" s="1"/>
  <c r="I92" i="1"/>
  <c r="N92" i="1" s="1"/>
  <c r="J92" i="1"/>
  <c r="O92" i="1" s="1"/>
  <c r="I93" i="1"/>
  <c r="N93" i="1" s="1"/>
  <c r="J93" i="1"/>
  <c r="O93" i="1" s="1"/>
  <c r="I97" i="1"/>
  <c r="N97" i="1" s="1"/>
  <c r="J97" i="1"/>
  <c r="O97" i="1" s="1"/>
  <c r="I94" i="1"/>
  <c r="N94" i="1" s="1"/>
  <c r="J94" i="1"/>
  <c r="O94" i="1" s="1"/>
  <c r="I96" i="1"/>
  <c r="N96" i="1" s="1"/>
  <c r="J96" i="1"/>
  <c r="O96" i="1" s="1"/>
  <c r="I15" i="1"/>
  <c r="N15" i="1" s="1"/>
  <c r="J15" i="1"/>
  <c r="O15" i="1" s="1"/>
  <c r="I24" i="1"/>
  <c r="N24" i="1" s="1"/>
  <c r="J24" i="1"/>
  <c r="O24" i="1" s="1"/>
  <c r="I27" i="1"/>
  <c r="N27" i="1" s="1"/>
  <c r="J27" i="1"/>
  <c r="O27" i="1" s="1"/>
  <c r="I30" i="1"/>
  <c r="N30" i="1" s="1"/>
  <c r="J30" i="1"/>
  <c r="O30" i="1" s="1"/>
  <c r="I33" i="1"/>
  <c r="N33" i="1" s="1"/>
  <c r="J33" i="1"/>
  <c r="O33" i="1" s="1"/>
  <c r="I36" i="1"/>
  <c r="N36" i="1" s="1"/>
  <c r="J36" i="1"/>
  <c r="O36" i="1" s="1"/>
  <c r="I39" i="1"/>
  <c r="N39" i="1" s="1"/>
  <c r="J39" i="1"/>
  <c r="O39" i="1" s="1"/>
  <c r="I42" i="1"/>
  <c r="N42" i="1" s="1"/>
  <c r="J42" i="1"/>
  <c r="O42" i="1" s="1"/>
  <c r="I45" i="1"/>
  <c r="N45" i="1" s="1"/>
  <c r="J45" i="1"/>
  <c r="O45" i="1" s="1"/>
  <c r="I18" i="1"/>
  <c r="N18" i="1" s="1"/>
  <c r="J18" i="1"/>
  <c r="O18" i="1" s="1"/>
  <c r="I21" i="1"/>
  <c r="N21" i="1" s="1"/>
  <c r="J21" i="1"/>
  <c r="O21" i="1" s="1"/>
  <c r="N17" i="1"/>
  <c r="O17" i="1"/>
  <c r="N26" i="1"/>
  <c r="O26" i="1"/>
  <c r="N29" i="1"/>
  <c r="O29" i="1"/>
  <c r="N32" i="1"/>
  <c r="O32" i="1"/>
  <c r="N35" i="1"/>
  <c r="O35" i="1"/>
  <c r="N38" i="1"/>
  <c r="O38" i="1"/>
  <c r="N41" i="1"/>
  <c r="O41" i="1"/>
  <c r="N44" i="1"/>
  <c r="O44" i="1"/>
  <c r="N20" i="1"/>
  <c r="O20" i="1"/>
  <c r="N23" i="1"/>
  <c r="O23" i="1"/>
  <c r="N16" i="1"/>
  <c r="O16" i="1"/>
  <c r="N25" i="1"/>
  <c r="O25" i="1"/>
  <c r="N28" i="1"/>
  <c r="O28" i="1"/>
  <c r="N31" i="1"/>
  <c r="O31" i="1"/>
  <c r="N34" i="1"/>
  <c r="O34" i="1"/>
  <c r="N37" i="1"/>
  <c r="O37" i="1"/>
  <c r="N40" i="1"/>
  <c r="O40" i="1"/>
  <c r="N43" i="1"/>
  <c r="O43" i="1"/>
  <c r="N46" i="1"/>
  <c r="O46" i="1"/>
  <c r="N19" i="1"/>
  <c r="O19" i="1"/>
  <c r="N22" i="1"/>
  <c r="O22" i="1"/>
  <c r="N191" i="1"/>
  <c r="O191" i="1"/>
  <c r="N101" i="1"/>
  <c r="O101" i="1"/>
  <c r="N104" i="1"/>
  <c r="O104" i="1"/>
  <c r="N105" i="1"/>
  <c r="O105" i="1"/>
  <c r="N106" i="1"/>
  <c r="O106" i="1"/>
  <c r="N107" i="1"/>
  <c r="O107" i="1"/>
  <c r="N108" i="1"/>
  <c r="O108" i="1"/>
  <c r="N102" i="1"/>
  <c r="O102" i="1"/>
  <c r="N103" i="1"/>
  <c r="O103" i="1"/>
  <c r="N109" i="1"/>
  <c r="O109" i="1"/>
  <c r="N110" i="1"/>
  <c r="O110" i="1"/>
  <c r="N111" i="1"/>
  <c r="O111" i="1"/>
  <c r="N4" i="1"/>
  <c r="O4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5" i="1"/>
  <c r="O5" i="1"/>
  <c r="N6" i="1"/>
  <c r="O6" i="1"/>
  <c r="N91" i="1"/>
  <c r="O91" i="1"/>
  <c r="N90" i="1"/>
  <c r="O90" i="1"/>
  <c r="N100" i="1"/>
  <c r="O100" i="1"/>
  <c r="N95" i="1"/>
  <c r="O95" i="1"/>
  <c r="N99" i="1"/>
  <c r="O99" i="1"/>
  <c r="N133" i="1"/>
  <c r="O133" i="1"/>
  <c r="N135" i="1"/>
  <c r="O135" i="1"/>
  <c r="N136" i="1"/>
  <c r="O136" i="1"/>
  <c r="N137" i="1"/>
  <c r="O137" i="1"/>
  <c r="N116" i="1"/>
  <c r="O116" i="1"/>
  <c r="N117" i="1"/>
  <c r="O117" i="1"/>
  <c r="I225" i="1"/>
  <c r="N225" i="1" s="1"/>
  <c r="J225" i="1"/>
  <c r="O225" i="1" s="1"/>
  <c r="J83" i="1"/>
  <c r="O83" i="1" s="1"/>
  <c r="J84" i="1"/>
  <c r="O84" i="1" s="1"/>
  <c r="J82" i="1"/>
  <c r="O82" i="1" s="1"/>
  <c r="J85" i="1"/>
  <c r="O85" i="1" s="1"/>
  <c r="J86" i="1"/>
  <c r="O86" i="1" s="1"/>
  <c r="J70" i="1"/>
  <c r="O70" i="1" s="1"/>
  <c r="J71" i="1"/>
  <c r="O71" i="1" s="1"/>
  <c r="J72" i="1"/>
  <c r="O72" i="1" s="1"/>
  <c r="J73" i="1"/>
  <c r="O73" i="1" s="1"/>
  <c r="J74" i="1"/>
  <c r="O74" i="1" s="1"/>
  <c r="J76" i="1"/>
  <c r="O76" i="1" s="1"/>
  <c r="J77" i="1"/>
  <c r="O77" i="1" s="1"/>
  <c r="J78" i="1"/>
  <c r="O78" i="1" s="1"/>
  <c r="J79" i="1"/>
  <c r="O79" i="1" s="1"/>
  <c r="J80" i="1"/>
  <c r="O80" i="1" s="1"/>
  <c r="J59" i="1"/>
  <c r="O59" i="1" s="1"/>
  <c r="J62" i="1"/>
  <c r="O62" i="1" s="1"/>
  <c r="I201" i="1"/>
  <c r="N201" i="1" s="1"/>
  <c r="J201" i="1"/>
  <c r="O201" i="1" s="1"/>
  <c r="I212" i="1"/>
  <c r="N212" i="1" s="1"/>
  <c r="J212" i="1"/>
  <c r="O212" i="1" s="1"/>
  <c r="I219" i="1"/>
  <c r="N219" i="1" s="1"/>
  <c r="J219" i="1"/>
  <c r="O219" i="1" s="1"/>
  <c r="I220" i="1"/>
  <c r="N220" i="1" s="1"/>
  <c r="J220" i="1"/>
  <c r="O220" i="1" s="1"/>
  <c r="I221" i="1"/>
  <c r="N221" i="1" s="1"/>
  <c r="J221" i="1"/>
  <c r="O221" i="1" s="1"/>
  <c r="I167" i="1"/>
  <c r="N167" i="1" s="1"/>
  <c r="J167" i="1"/>
  <c r="O167" i="1" s="1"/>
  <c r="I198" i="1"/>
  <c r="N198" i="1" s="1"/>
  <c r="J198" i="1"/>
  <c r="O198" i="1" s="1"/>
  <c r="I227" i="1"/>
  <c r="N227" i="1" s="1"/>
  <c r="J227" i="1"/>
  <c r="O227" i="1" s="1"/>
  <c r="I222" i="1"/>
  <c r="N222" i="1" s="1"/>
  <c r="J222" i="1"/>
  <c r="O222" i="1" s="1"/>
  <c r="I168" i="1"/>
  <c r="N168" i="1" s="1"/>
  <c r="J168" i="1"/>
  <c r="O168" i="1" s="1"/>
  <c r="I169" i="1"/>
  <c r="N169" i="1" s="1"/>
  <c r="J169" i="1"/>
  <c r="O169" i="1" s="1"/>
  <c r="I170" i="1"/>
  <c r="N170" i="1" s="1"/>
  <c r="J170" i="1"/>
  <c r="O170" i="1" s="1"/>
  <c r="I171" i="1"/>
  <c r="N171" i="1" s="1"/>
  <c r="J171" i="1"/>
  <c r="O171" i="1" s="1"/>
  <c r="I224" i="1"/>
  <c r="N224" i="1" s="1"/>
  <c r="J224" i="1"/>
  <c r="O224" i="1" s="1"/>
  <c r="I199" i="1"/>
  <c r="N199" i="1" s="1"/>
  <c r="J199" i="1"/>
  <c r="O199" i="1" s="1"/>
  <c r="I200" i="1"/>
  <c r="N200" i="1" s="1"/>
  <c r="J200" i="1"/>
  <c r="O200" i="1" s="1"/>
  <c r="I172" i="1"/>
  <c r="N172" i="1" s="1"/>
  <c r="J172" i="1"/>
  <c r="O172" i="1" s="1"/>
  <c r="I173" i="1"/>
  <c r="N173" i="1" s="1"/>
  <c r="J173" i="1"/>
  <c r="O173" i="1" s="1"/>
  <c r="I174" i="1"/>
  <c r="N174" i="1" s="1"/>
  <c r="J174" i="1"/>
  <c r="O174" i="1" s="1"/>
  <c r="I175" i="1"/>
  <c r="N175" i="1" s="1"/>
  <c r="J175" i="1"/>
  <c r="O175" i="1" s="1"/>
  <c r="I176" i="1"/>
  <c r="N176" i="1" s="1"/>
  <c r="J176" i="1"/>
  <c r="O176" i="1" s="1"/>
  <c r="I177" i="1"/>
  <c r="N177" i="1" s="1"/>
  <c r="J177" i="1"/>
  <c r="O177" i="1" s="1"/>
  <c r="I178" i="1"/>
  <c r="N178" i="1" s="1"/>
  <c r="J178" i="1"/>
  <c r="O178" i="1" s="1"/>
  <c r="I179" i="1"/>
  <c r="N179" i="1" s="1"/>
  <c r="J179" i="1"/>
  <c r="O179" i="1" s="1"/>
  <c r="I180" i="1"/>
  <c r="N180" i="1" s="1"/>
  <c r="J180" i="1"/>
  <c r="O180" i="1" s="1"/>
  <c r="I181" i="1"/>
  <c r="N181" i="1" s="1"/>
  <c r="J181" i="1"/>
  <c r="O181" i="1" s="1"/>
  <c r="I182" i="1"/>
  <c r="N182" i="1" s="1"/>
  <c r="J182" i="1"/>
  <c r="O182" i="1" s="1"/>
  <c r="I183" i="1"/>
  <c r="N183" i="1" s="1"/>
  <c r="J183" i="1"/>
  <c r="O183" i="1" s="1"/>
  <c r="I259" i="1"/>
  <c r="N259" i="1" s="1"/>
  <c r="J259" i="1"/>
  <c r="O259" i="1" s="1"/>
  <c r="I184" i="1"/>
  <c r="N184" i="1" s="1"/>
  <c r="J184" i="1"/>
  <c r="O184" i="1" s="1"/>
  <c r="I185" i="1"/>
  <c r="N185" i="1" s="1"/>
  <c r="J185" i="1"/>
  <c r="O185" i="1" s="1"/>
  <c r="I186" i="1"/>
  <c r="N186" i="1" s="1"/>
  <c r="J186" i="1"/>
  <c r="O186" i="1" s="1"/>
  <c r="I187" i="1"/>
  <c r="N187" i="1" s="1"/>
  <c r="J187" i="1"/>
  <c r="O187" i="1" s="1"/>
  <c r="I188" i="1"/>
  <c r="N188" i="1" s="1"/>
  <c r="J188" i="1"/>
  <c r="O188" i="1" s="1"/>
  <c r="I189" i="1"/>
  <c r="N189" i="1" s="1"/>
  <c r="J189" i="1"/>
  <c r="O189" i="1" s="1"/>
  <c r="I190" i="1"/>
  <c r="N190" i="1" s="1"/>
  <c r="J190" i="1"/>
  <c r="O190" i="1" s="1"/>
  <c r="J63" i="1"/>
  <c r="O63" i="1" s="1"/>
  <c r="J60" i="1"/>
  <c r="O60" i="1" s="1"/>
  <c r="J61" i="1"/>
  <c r="O61" i="1" s="1"/>
  <c r="J66" i="1"/>
  <c r="O66" i="1" s="1"/>
  <c r="J64" i="1"/>
  <c r="O64" i="1" s="1"/>
  <c r="J68" i="1"/>
  <c r="O68" i="1" s="1"/>
  <c r="J67" i="1"/>
  <c r="O67" i="1" s="1"/>
  <c r="J65" i="1"/>
  <c r="O65" i="1" s="1"/>
  <c r="J55" i="1"/>
  <c r="O55" i="1" s="1"/>
  <c r="I50" i="1"/>
  <c r="N50" i="1" s="1"/>
  <c r="J50" i="1"/>
  <c r="O50" i="1" s="1"/>
  <c r="I51" i="1"/>
  <c r="N51" i="1" s="1"/>
  <c r="J51" i="1"/>
  <c r="O51" i="1" s="1"/>
  <c r="J52" i="1"/>
  <c r="O52" i="1" s="1"/>
  <c r="J56" i="1"/>
  <c r="O56" i="1" s="1"/>
  <c r="J53" i="1"/>
  <c r="O53" i="1" s="1"/>
  <c r="J57" i="1"/>
  <c r="O57" i="1" s="1"/>
  <c r="J58" i="1"/>
  <c r="O58" i="1" s="1"/>
  <c r="I87" i="1"/>
  <c r="N87" i="1" s="1"/>
  <c r="J87" i="1"/>
  <c r="O87" i="1" s="1"/>
  <c r="I88" i="1"/>
  <c r="N88" i="1" s="1"/>
  <c r="J88" i="1"/>
  <c r="O88" i="1" s="1"/>
  <c r="I89" i="1"/>
  <c r="N89" i="1" s="1"/>
  <c r="J89" i="1"/>
  <c r="O89" i="1" s="1"/>
  <c r="I260" i="1"/>
  <c r="N260" i="1" s="1"/>
  <c r="J260" i="1"/>
  <c r="O260" i="1" s="1"/>
  <c r="I226" i="1"/>
  <c r="N226" i="1" s="1"/>
  <c r="J226" i="1"/>
  <c r="O226" i="1" s="1"/>
  <c r="I202" i="1"/>
  <c r="N202" i="1" s="1"/>
  <c r="J202" i="1"/>
  <c r="O202" i="1" s="1"/>
  <c r="I203" i="1"/>
  <c r="N203" i="1" s="1"/>
  <c r="J203" i="1"/>
  <c r="O203" i="1" s="1"/>
  <c r="I204" i="1"/>
  <c r="N204" i="1" s="1"/>
  <c r="J204" i="1"/>
  <c r="O204" i="1" s="1"/>
  <c r="I205" i="1"/>
  <c r="N205" i="1" s="1"/>
  <c r="J205" i="1"/>
  <c r="O205" i="1" s="1"/>
  <c r="I206" i="1"/>
  <c r="N206" i="1" s="1"/>
  <c r="J206" i="1"/>
  <c r="O206" i="1" s="1"/>
  <c r="I207" i="1"/>
  <c r="N207" i="1" s="1"/>
  <c r="J207" i="1"/>
  <c r="O207" i="1" s="1"/>
  <c r="I208" i="1"/>
  <c r="N208" i="1" s="1"/>
  <c r="J208" i="1"/>
  <c r="O208" i="1" s="1"/>
  <c r="I209" i="1"/>
  <c r="N209" i="1" s="1"/>
  <c r="J209" i="1"/>
  <c r="O209" i="1" s="1"/>
  <c r="I210" i="1"/>
  <c r="N210" i="1" s="1"/>
  <c r="J210" i="1"/>
  <c r="O210" i="1" s="1"/>
  <c r="I211" i="1"/>
  <c r="N211" i="1" s="1"/>
  <c r="J211" i="1"/>
  <c r="O211" i="1" s="1"/>
  <c r="I213" i="1"/>
  <c r="N213" i="1" s="1"/>
  <c r="J213" i="1"/>
  <c r="O213" i="1" s="1"/>
  <c r="I214" i="1"/>
  <c r="N214" i="1" s="1"/>
  <c r="J214" i="1"/>
  <c r="O214" i="1" s="1"/>
  <c r="I215" i="1"/>
  <c r="N215" i="1" s="1"/>
  <c r="J215" i="1"/>
  <c r="O215" i="1" s="1"/>
  <c r="I216" i="1"/>
  <c r="N216" i="1" s="1"/>
  <c r="J216" i="1"/>
  <c r="O216" i="1" s="1"/>
  <c r="I217" i="1"/>
  <c r="N217" i="1" s="1"/>
  <c r="J217" i="1"/>
  <c r="O217" i="1" s="1"/>
  <c r="I218" i="1"/>
  <c r="N218" i="1" s="1"/>
  <c r="J218" i="1"/>
  <c r="O218" i="1" s="1"/>
  <c r="I192" i="1"/>
  <c r="N192" i="1" s="1"/>
  <c r="J192" i="1"/>
  <c r="O192" i="1" s="1"/>
  <c r="I197" i="1"/>
  <c r="N197" i="1" s="1"/>
  <c r="J197" i="1"/>
  <c r="O197" i="1" s="1"/>
  <c r="I228" i="1"/>
  <c r="N228" i="1" s="1"/>
  <c r="J228" i="1"/>
  <c r="O228" i="1" s="1"/>
  <c r="I229" i="1"/>
  <c r="N229" i="1" s="1"/>
  <c r="J229" i="1"/>
  <c r="I230" i="1"/>
  <c r="N230" i="1" s="1"/>
  <c r="J230" i="1"/>
  <c r="O230" i="1" s="1"/>
  <c r="I231" i="1"/>
  <c r="N231" i="1" s="1"/>
  <c r="J231" i="1"/>
  <c r="O231" i="1" s="1"/>
  <c r="I232" i="1"/>
  <c r="N232" i="1" s="1"/>
  <c r="J232" i="1"/>
  <c r="I233" i="1"/>
  <c r="N233" i="1" s="1"/>
  <c r="J233" i="1"/>
  <c r="I234" i="1"/>
  <c r="N234" i="1" s="1"/>
  <c r="J234" i="1"/>
  <c r="O234" i="1" s="1"/>
  <c r="I235" i="1"/>
  <c r="N235" i="1" s="1"/>
  <c r="J235" i="1"/>
  <c r="O235" i="1" s="1"/>
  <c r="I236" i="1"/>
  <c r="N236" i="1" s="1"/>
  <c r="J236" i="1"/>
  <c r="O236" i="1" s="1"/>
  <c r="I237" i="1"/>
  <c r="N237" i="1" s="1"/>
  <c r="J237" i="1"/>
  <c r="O237" i="1" s="1"/>
  <c r="I238" i="1"/>
  <c r="N238" i="1" s="1"/>
  <c r="J238" i="1"/>
  <c r="O238" i="1" s="1"/>
  <c r="I239" i="1"/>
  <c r="N239" i="1" s="1"/>
  <c r="J239" i="1"/>
  <c r="O239" i="1" s="1"/>
  <c r="I240" i="1"/>
  <c r="N240" i="1" s="1"/>
  <c r="J240" i="1"/>
  <c r="O240" i="1" s="1"/>
  <c r="I241" i="1"/>
  <c r="N241" i="1" s="1"/>
  <c r="J241" i="1"/>
  <c r="O241" i="1" s="1"/>
  <c r="I242" i="1"/>
  <c r="N242" i="1" s="1"/>
  <c r="J242" i="1"/>
  <c r="O242" i="1" s="1"/>
  <c r="I243" i="1"/>
  <c r="N243" i="1" s="1"/>
  <c r="J243" i="1"/>
  <c r="O243" i="1" s="1"/>
  <c r="I244" i="1"/>
  <c r="N244" i="1" s="1"/>
  <c r="J244" i="1"/>
  <c r="O244" i="1" s="1"/>
  <c r="I245" i="1"/>
  <c r="N245" i="1" s="1"/>
  <c r="J245" i="1"/>
  <c r="O245" i="1" s="1"/>
  <c r="I246" i="1"/>
  <c r="N246" i="1" s="1"/>
  <c r="J246" i="1"/>
  <c r="I247" i="1"/>
  <c r="N247" i="1" s="1"/>
  <c r="J247" i="1"/>
  <c r="I248" i="1"/>
  <c r="N248" i="1" s="1"/>
  <c r="J248" i="1"/>
  <c r="O248" i="1" s="1"/>
  <c r="I249" i="1"/>
  <c r="N249" i="1" s="1"/>
  <c r="J249" i="1"/>
  <c r="I250" i="1"/>
  <c r="N250" i="1" s="1"/>
  <c r="J250" i="1"/>
  <c r="O250" i="1" s="1"/>
  <c r="I251" i="1"/>
  <c r="N251" i="1" s="1"/>
  <c r="J251" i="1"/>
  <c r="O251" i="1" s="1"/>
  <c r="I252" i="1"/>
  <c r="N252" i="1" s="1"/>
  <c r="J252" i="1"/>
  <c r="O252" i="1" s="1"/>
  <c r="I253" i="1"/>
  <c r="N253" i="1" s="1"/>
  <c r="J253" i="1"/>
  <c r="O253" i="1" s="1"/>
  <c r="I254" i="1"/>
  <c r="N254" i="1" s="1"/>
  <c r="J254" i="1"/>
  <c r="O254" i="1" s="1"/>
  <c r="I255" i="1"/>
  <c r="N255" i="1" s="1"/>
  <c r="J255" i="1"/>
  <c r="O255" i="1" s="1"/>
  <c r="I256" i="1"/>
  <c r="N256" i="1" s="1"/>
  <c r="J256" i="1"/>
  <c r="O256" i="1" s="1"/>
  <c r="I257" i="1"/>
  <c r="N257" i="1" s="1"/>
  <c r="J257" i="1"/>
  <c r="O257" i="1" s="1"/>
  <c r="I258" i="1"/>
  <c r="N258" i="1" s="1"/>
  <c r="J258" i="1"/>
  <c r="O258" i="1" s="1"/>
  <c r="I75" i="1"/>
  <c r="N75" i="1" s="1"/>
  <c r="J75" i="1"/>
  <c r="O75" i="1" s="1"/>
  <c r="I69" i="1"/>
  <c r="N69" i="1" s="1"/>
  <c r="J69" i="1"/>
  <c r="O69" i="1" s="1"/>
  <c r="I81" i="1"/>
  <c r="N81" i="1" s="1"/>
  <c r="J81" i="1"/>
  <c r="O47" i="1"/>
  <c r="O48" i="1"/>
  <c r="O49" i="1"/>
  <c r="I194" i="1"/>
  <c r="N194" i="1" s="1"/>
  <c r="J194" i="1"/>
  <c r="O194" i="1" s="1"/>
  <c r="I195" i="1"/>
  <c r="N195" i="1" s="1"/>
  <c r="J195" i="1"/>
  <c r="O195" i="1" s="1"/>
  <c r="I196" i="1"/>
  <c r="N196" i="1" s="1"/>
  <c r="J196" i="1"/>
  <c r="O196" i="1" s="1"/>
  <c r="I193" i="1"/>
  <c r="N193" i="1" s="1"/>
  <c r="J193" i="1"/>
  <c r="O193" i="1" s="1"/>
  <c r="I261" i="1"/>
  <c r="N261" i="1" s="1"/>
  <c r="J261" i="1"/>
  <c r="O261" i="1" s="1"/>
  <c r="I262" i="1"/>
  <c r="N262" i="1" s="1"/>
  <c r="J262" i="1"/>
  <c r="O262" i="1" s="1"/>
  <c r="I263" i="1"/>
  <c r="N263" i="1" s="1"/>
  <c r="J263" i="1"/>
  <c r="I264" i="1"/>
  <c r="N264" i="1" s="1"/>
  <c r="J264" i="1"/>
  <c r="I265" i="1"/>
  <c r="N265" i="1" s="1"/>
  <c r="J265" i="1"/>
  <c r="I266" i="1"/>
  <c r="N266" i="1" s="1"/>
  <c r="J266" i="1"/>
  <c r="I267" i="1"/>
  <c r="N267" i="1" s="1"/>
  <c r="J267" i="1"/>
  <c r="O267" i="1" s="1"/>
  <c r="I268" i="1"/>
  <c r="N268" i="1" s="1"/>
  <c r="J268" i="1"/>
  <c r="O268" i="1" s="1"/>
  <c r="I269" i="1"/>
  <c r="N269" i="1" s="1"/>
  <c r="J269" i="1"/>
  <c r="O269" i="1" s="1"/>
  <c r="I270" i="1"/>
  <c r="N270" i="1" s="1"/>
  <c r="J270" i="1"/>
  <c r="O270" i="1" s="1"/>
  <c r="I271" i="1"/>
  <c r="N271" i="1" s="1"/>
  <c r="J271" i="1"/>
  <c r="O271" i="1" s="1"/>
  <c r="I272" i="1"/>
  <c r="N272" i="1" s="1"/>
  <c r="J272" i="1"/>
  <c r="O272" i="1" s="1"/>
  <c r="I273" i="1"/>
  <c r="N273" i="1" s="1"/>
  <c r="J273" i="1"/>
  <c r="I274" i="1"/>
  <c r="N274" i="1" s="1"/>
  <c r="J274" i="1"/>
  <c r="O274" i="1" s="1"/>
  <c r="I275" i="1"/>
  <c r="N275" i="1" s="1"/>
  <c r="J275" i="1"/>
  <c r="O275" i="1" s="1"/>
  <c r="I276" i="1"/>
  <c r="N276" i="1" s="1"/>
  <c r="J276" i="1"/>
  <c r="O276" i="1" s="1"/>
  <c r="I277" i="1"/>
  <c r="N277" i="1" s="1"/>
  <c r="J277" i="1"/>
  <c r="O277" i="1" s="1"/>
  <c r="I278" i="1"/>
  <c r="N278" i="1" s="1"/>
  <c r="J278" i="1"/>
  <c r="I138" i="1"/>
  <c r="N138" i="1" s="1"/>
  <c r="J138" i="1"/>
  <c r="O138" i="1" s="1"/>
  <c r="I139" i="1"/>
  <c r="N139" i="1" s="1"/>
  <c r="J139" i="1"/>
  <c r="O139" i="1" s="1"/>
  <c r="I140" i="1"/>
  <c r="N140" i="1" s="1"/>
  <c r="J140" i="1"/>
  <c r="O140" i="1" s="1"/>
  <c r="I141" i="1"/>
  <c r="N141" i="1" s="1"/>
  <c r="J141" i="1"/>
  <c r="O141" i="1" s="1"/>
  <c r="I142" i="1"/>
  <c r="N142" i="1" s="1"/>
  <c r="J142" i="1"/>
  <c r="O142" i="1" s="1"/>
  <c r="I143" i="1"/>
  <c r="N143" i="1" s="1"/>
  <c r="J143" i="1"/>
  <c r="O143" i="1" s="1"/>
  <c r="I144" i="1"/>
  <c r="N144" i="1" s="1"/>
  <c r="J144" i="1"/>
  <c r="O144" i="1" s="1"/>
  <c r="I145" i="1"/>
  <c r="N145" i="1" s="1"/>
  <c r="J145" i="1"/>
  <c r="O145" i="1" s="1"/>
  <c r="I146" i="1"/>
  <c r="N146" i="1" s="1"/>
  <c r="J146" i="1"/>
  <c r="O146" i="1" s="1"/>
  <c r="I147" i="1"/>
  <c r="N147" i="1" s="1"/>
  <c r="J147" i="1"/>
  <c r="O147" i="1" s="1"/>
  <c r="I148" i="1"/>
  <c r="N148" i="1" s="1"/>
  <c r="J148" i="1"/>
  <c r="O148" i="1" s="1"/>
  <c r="I149" i="1"/>
  <c r="N149" i="1" s="1"/>
  <c r="J149" i="1"/>
  <c r="I150" i="1"/>
  <c r="N150" i="1" s="1"/>
  <c r="J150" i="1"/>
  <c r="I151" i="1"/>
  <c r="N151" i="1" s="1"/>
  <c r="J151" i="1"/>
  <c r="O151" i="1" s="1"/>
  <c r="I152" i="1"/>
  <c r="N152" i="1" s="1"/>
  <c r="J152" i="1"/>
  <c r="O152" i="1" s="1"/>
  <c r="I153" i="1"/>
  <c r="N153" i="1" s="1"/>
  <c r="J153" i="1"/>
  <c r="O153" i="1" s="1"/>
  <c r="I154" i="1"/>
  <c r="N154" i="1" s="1"/>
  <c r="J154" i="1"/>
  <c r="O154" i="1" s="1"/>
  <c r="I155" i="1"/>
  <c r="N155" i="1" s="1"/>
  <c r="J155" i="1"/>
  <c r="O155" i="1" s="1"/>
  <c r="I156" i="1"/>
  <c r="N156" i="1" s="1"/>
  <c r="J156" i="1"/>
  <c r="O156" i="1" s="1"/>
  <c r="I157" i="1"/>
  <c r="N157" i="1" s="1"/>
  <c r="J157" i="1"/>
  <c r="O157" i="1" s="1"/>
  <c r="I158" i="1"/>
  <c r="N158" i="1" s="1"/>
  <c r="J158" i="1"/>
  <c r="O158" i="1" s="1"/>
  <c r="I159" i="1"/>
  <c r="N159" i="1" s="1"/>
  <c r="J159" i="1"/>
  <c r="O159" i="1" s="1"/>
  <c r="I279" i="1"/>
  <c r="N279" i="1" s="1"/>
  <c r="J279" i="1"/>
  <c r="O279" i="1" s="1"/>
  <c r="I280" i="1"/>
  <c r="N280" i="1" s="1"/>
  <c r="J280" i="1"/>
  <c r="O280" i="1" s="1"/>
  <c r="I281" i="1"/>
  <c r="N281" i="1" s="1"/>
  <c r="J281" i="1"/>
  <c r="O281" i="1" s="1"/>
  <c r="I282" i="1"/>
  <c r="N282" i="1" s="1"/>
  <c r="J282" i="1"/>
  <c r="O282" i="1" s="1"/>
  <c r="I283" i="1"/>
  <c r="N283" i="1" s="1"/>
  <c r="J283" i="1"/>
  <c r="O283" i="1" s="1"/>
  <c r="I284" i="1"/>
  <c r="N284" i="1" s="1"/>
  <c r="J284" i="1"/>
  <c r="O284" i="1" s="1"/>
  <c r="I285" i="1"/>
  <c r="N285" i="1" s="1"/>
  <c r="J285" i="1"/>
  <c r="O285" i="1" s="1"/>
  <c r="I286" i="1"/>
  <c r="N286" i="1" s="1"/>
  <c r="J286" i="1"/>
  <c r="O286" i="1" s="1"/>
  <c r="I287" i="1"/>
  <c r="N287" i="1" s="1"/>
  <c r="J287" i="1"/>
  <c r="O287" i="1" s="1"/>
  <c r="I288" i="1"/>
  <c r="N288" i="1" s="1"/>
  <c r="J288" i="1"/>
  <c r="O288" i="1" s="1"/>
  <c r="I289" i="1"/>
  <c r="N289" i="1" s="1"/>
  <c r="J289" i="1"/>
  <c r="O289" i="1" s="1"/>
  <c r="I290" i="1"/>
  <c r="N290" i="1" s="1"/>
  <c r="J290" i="1"/>
  <c r="O290" i="1" s="1"/>
  <c r="I291" i="1"/>
  <c r="N291" i="1" s="1"/>
  <c r="J291" i="1"/>
  <c r="O291" i="1" s="1"/>
  <c r="I292" i="1"/>
  <c r="N292" i="1" s="1"/>
  <c r="J292" i="1"/>
  <c r="O292" i="1" s="1"/>
  <c r="I293" i="1"/>
  <c r="N293" i="1" s="1"/>
  <c r="J293" i="1"/>
  <c r="O293" i="1" s="1"/>
  <c r="I294" i="1"/>
  <c r="N294" i="1" s="1"/>
  <c r="J294" i="1"/>
  <c r="O294" i="1" s="1"/>
  <c r="I295" i="1"/>
  <c r="N295" i="1" s="1"/>
  <c r="J295" i="1"/>
  <c r="O295" i="1" s="1"/>
  <c r="I296" i="1"/>
  <c r="N296" i="1" s="1"/>
  <c r="J296" i="1"/>
  <c r="O296" i="1" s="1"/>
  <c r="I297" i="1"/>
  <c r="N297" i="1" s="1"/>
  <c r="J297" i="1"/>
  <c r="O297" i="1" s="1"/>
  <c r="I298" i="1"/>
  <c r="N298" i="1" s="1"/>
  <c r="J298" i="1"/>
  <c r="O298" i="1" s="1"/>
  <c r="I299" i="1"/>
  <c r="N299" i="1" s="1"/>
  <c r="J299" i="1"/>
  <c r="O299" i="1" s="1"/>
  <c r="I300" i="1"/>
  <c r="N300" i="1" s="1"/>
  <c r="J300" i="1"/>
  <c r="O300" i="1" s="1"/>
  <c r="I301" i="1"/>
  <c r="N301" i="1" s="1"/>
  <c r="J301" i="1"/>
  <c r="O301" i="1" s="1"/>
  <c r="I302" i="1"/>
  <c r="N302" i="1" s="1"/>
  <c r="J302" i="1"/>
  <c r="O302" i="1" s="1"/>
  <c r="I303" i="1"/>
  <c r="N303" i="1" s="1"/>
  <c r="J303" i="1"/>
  <c r="O303" i="1" s="1"/>
  <c r="I304" i="1"/>
  <c r="N304" i="1" s="1"/>
  <c r="J304" i="1"/>
  <c r="O304" i="1" s="1"/>
  <c r="I305" i="1"/>
  <c r="N305" i="1" s="1"/>
  <c r="J305" i="1"/>
  <c r="O305" i="1" s="1"/>
  <c r="I306" i="1"/>
  <c r="N306" i="1" s="1"/>
  <c r="J306" i="1"/>
  <c r="O306" i="1" s="1"/>
  <c r="I307" i="1"/>
  <c r="N307" i="1" s="1"/>
  <c r="J307" i="1"/>
  <c r="O307" i="1" s="1"/>
  <c r="I160" i="1"/>
  <c r="N160" i="1" s="1"/>
  <c r="J160" i="1"/>
  <c r="O160" i="1" s="1"/>
  <c r="I161" i="1"/>
  <c r="N161" i="1" s="1"/>
  <c r="J161" i="1"/>
  <c r="O161" i="1" s="1"/>
  <c r="I162" i="1"/>
  <c r="N162" i="1" s="1"/>
  <c r="J162" i="1"/>
  <c r="O162" i="1" s="1"/>
  <c r="I308" i="1"/>
  <c r="N308" i="1" s="1"/>
  <c r="J308" i="1"/>
  <c r="O308" i="1" s="1"/>
  <c r="I309" i="1"/>
  <c r="N309" i="1" s="1"/>
  <c r="J309" i="1"/>
  <c r="O309" i="1" s="1"/>
  <c r="I310" i="1"/>
  <c r="N310" i="1" s="1"/>
  <c r="J310" i="1"/>
  <c r="O310" i="1" s="1"/>
  <c r="I311" i="1"/>
  <c r="N311" i="1" s="1"/>
  <c r="J311" i="1"/>
  <c r="O311" i="1" s="1"/>
  <c r="I312" i="1"/>
  <c r="N312" i="1" s="1"/>
  <c r="J312" i="1"/>
  <c r="O312" i="1" s="1"/>
  <c r="I313" i="1"/>
  <c r="N313" i="1" s="1"/>
  <c r="J313" i="1"/>
  <c r="O313" i="1" s="1"/>
  <c r="I314" i="1"/>
  <c r="N314" i="1" s="1"/>
  <c r="J314" i="1"/>
  <c r="O314" i="1" s="1"/>
  <c r="I315" i="1"/>
  <c r="N315" i="1" s="1"/>
  <c r="J315" i="1"/>
  <c r="O315" i="1" s="1"/>
  <c r="I316" i="1"/>
  <c r="N316" i="1" s="1"/>
  <c r="J316" i="1"/>
  <c r="O316" i="1" s="1"/>
  <c r="I317" i="1"/>
  <c r="N317" i="1" s="1"/>
  <c r="J317" i="1"/>
  <c r="O317" i="1" s="1"/>
  <c r="I318" i="1"/>
  <c r="N318" i="1" s="1"/>
  <c r="J318" i="1"/>
  <c r="O318" i="1" s="1"/>
  <c r="I319" i="1"/>
  <c r="N319" i="1" s="1"/>
  <c r="J319" i="1"/>
  <c r="O319" i="1" s="1"/>
  <c r="I320" i="1"/>
  <c r="N320" i="1" s="1"/>
  <c r="J320" i="1"/>
  <c r="O320" i="1" s="1"/>
  <c r="I321" i="1"/>
  <c r="N321" i="1" s="1"/>
  <c r="J321" i="1"/>
  <c r="O321" i="1" s="1"/>
  <c r="I322" i="1"/>
  <c r="N322" i="1" s="1"/>
  <c r="J322" i="1"/>
  <c r="O322" i="1" s="1"/>
  <c r="I323" i="1"/>
  <c r="N323" i="1" s="1"/>
  <c r="J323" i="1"/>
  <c r="O323" i="1" s="1"/>
  <c r="I324" i="1"/>
  <c r="N324" i="1" s="1"/>
  <c r="J324" i="1"/>
  <c r="O324" i="1" s="1"/>
  <c r="I325" i="1"/>
  <c r="N325" i="1" s="1"/>
  <c r="J325" i="1"/>
  <c r="O325" i="1" s="1"/>
  <c r="I326" i="1"/>
  <c r="N326" i="1" s="1"/>
  <c r="J326" i="1"/>
  <c r="O326" i="1" s="1"/>
  <c r="I327" i="1"/>
  <c r="N327" i="1" s="1"/>
  <c r="J327" i="1"/>
  <c r="O327" i="1" s="1"/>
  <c r="I328" i="1"/>
  <c r="N328" i="1" s="1"/>
  <c r="J328" i="1"/>
  <c r="O328" i="1" s="1"/>
  <c r="I329" i="1"/>
  <c r="N329" i="1" s="1"/>
  <c r="J329" i="1"/>
  <c r="O329" i="1" s="1"/>
  <c r="I330" i="1"/>
  <c r="N330" i="1" s="1"/>
  <c r="J330" i="1"/>
  <c r="O330" i="1" s="1"/>
  <c r="I331" i="1"/>
  <c r="N331" i="1" s="1"/>
  <c r="J331" i="1"/>
  <c r="O331" i="1" s="1"/>
  <c r="I332" i="1"/>
  <c r="N332" i="1" s="1"/>
  <c r="J332" i="1"/>
  <c r="O332" i="1" s="1"/>
  <c r="I333" i="1"/>
  <c r="N333" i="1" s="1"/>
  <c r="J333" i="1"/>
  <c r="O333" i="1" s="1"/>
  <c r="I334" i="1"/>
  <c r="N334" i="1" s="1"/>
  <c r="J334" i="1"/>
  <c r="O334" i="1" s="1"/>
  <c r="I163" i="1"/>
  <c r="N163" i="1" s="1"/>
  <c r="J163" i="1"/>
  <c r="O163" i="1" s="1"/>
  <c r="I164" i="1"/>
  <c r="N164" i="1" s="1"/>
  <c r="J164" i="1"/>
  <c r="O164" i="1" s="1"/>
  <c r="I335" i="1"/>
  <c r="N335" i="1" s="1"/>
  <c r="J335" i="1"/>
  <c r="O335" i="1" s="1"/>
  <c r="I336" i="1"/>
  <c r="N336" i="1" s="1"/>
  <c r="J336" i="1"/>
  <c r="O336" i="1" s="1"/>
  <c r="I337" i="1"/>
  <c r="N337" i="1" s="1"/>
  <c r="J337" i="1"/>
  <c r="O337" i="1" s="1"/>
  <c r="I338" i="1"/>
  <c r="N338" i="1" s="1"/>
  <c r="J338" i="1"/>
  <c r="O338" i="1" s="1"/>
  <c r="I339" i="1"/>
  <c r="N339" i="1" s="1"/>
  <c r="J339" i="1"/>
  <c r="O339" i="1" s="1"/>
  <c r="I340" i="1"/>
  <c r="N340" i="1" s="1"/>
  <c r="J340" i="1"/>
  <c r="O340" i="1" s="1"/>
  <c r="I341" i="1"/>
  <c r="N341" i="1" s="1"/>
  <c r="J341" i="1"/>
  <c r="O341" i="1" s="1"/>
  <c r="I342" i="1"/>
  <c r="N342" i="1" s="1"/>
  <c r="J342" i="1"/>
  <c r="O342" i="1" s="1"/>
  <c r="I343" i="1"/>
  <c r="N343" i="1" s="1"/>
  <c r="J343" i="1"/>
  <c r="O343" i="1" s="1"/>
  <c r="I344" i="1"/>
  <c r="N344" i="1" s="1"/>
  <c r="J344" i="1"/>
  <c r="O344" i="1" s="1"/>
  <c r="I345" i="1"/>
  <c r="N345" i="1" s="1"/>
  <c r="J345" i="1"/>
  <c r="O345" i="1" s="1"/>
  <c r="I346" i="1"/>
  <c r="N346" i="1" s="1"/>
  <c r="J346" i="1"/>
  <c r="O346" i="1" s="1"/>
  <c r="I347" i="1"/>
  <c r="N347" i="1" s="1"/>
  <c r="J347" i="1"/>
  <c r="O347" i="1" s="1"/>
  <c r="I348" i="1"/>
  <c r="N348" i="1" s="1"/>
  <c r="J348" i="1"/>
  <c r="O348" i="1" s="1"/>
  <c r="I349" i="1"/>
  <c r="N349" i="1" s="1"/>
  <c r="J349" i="1"/>
  <c r="O349" i="1" s="1"/>
  <c r="I350" i="1"/>
  <c r="N350" i="1" s="1"/>
  <c r="J350" i="1"/>
  <c r="O350" i="1" s="1"/>
  <c r="I351" i="1"/>
  <c r="N351" i="1" s="1"/>
  <c r="J351" i="1"/>
  <c r="O351" i="1" s="1"/>
  <c r="I352" i="1"/>
  <c r="N352" i="1" s="1"/>
  <c r="J352" i="1"/>
  <c r="O352" i="1" s="1"/>
  <c r="I353" i="1"/>
  <c r="N353" i="1" s="1"/>
  <c r="J353" i="1"/>
  <c r="O353" i="1" s="1"/>
  <c r="I354" i="1"/>
  <c r="N354" i="1" s="1"/>
  <c r="J354" i="1"/>
  <c r="O354" i="1" s="1"/>
  <c r="I355" i="1"/>
  <c r="N355" i="1" s="1"/>
  <c r="J355" i="1"/>
  <c r="O355" i="1" s="1"/>
  <c r="I356" i="1"/>
  <c r="N356" i="1" s="1"/>
  <c r="J356" i="1"/>
  <c r="O356" i="1" s="1"/>
  <c r="I357" i="1"/>
  <c r="N357" i="1" s="1"/>
  <c r="J357" i="1"/>
  <c r="O357" i="1" s="1"/>
  <c r="I358" i="1"/>
  <c r="N358" i="1" s="1"/>
  <c r="J358" i="1"/>
  <c r="O358" i="1" s="1"/>
  <c r="I359" i="1"/>
  <c r="N359" i="1" s="1"/>
  <c r="J359" i="1"/>
  <c r="O359" i="1" s="1"/>
  <c r="I360" i="1"/>
  <c r="N360" i="1" s="1"/>
  <c r="J360" i="1"/>
  <c r="O360" i="1" s="1"/>
  <c r="I361" i="1"/>
  <c r="N361" i="1" s="1"/>
  <c r="J361" i="1"/>
  <c r="O361" i="1" s="1"/>
  <c r="I362" i="1"/>
  <c r="N362" i="1" s="1"/>
  <c r="J362" i="1"/>
  <c r="O362" i="1" s="1"/>
  <c r="I165" i="1"/>
  <c r="N165" i="1" s="1"/>
  <c r="J165" i="1"/>
  <c r="O165" i="1" s="1"/>
  <c r="I166" i="1"/>
  <c r="N166" i="1" s="1"/>
  <c r="J166" i="1"/>
  <c r="O166" i="1" s="1"/>
  <c r="I363" i="1"/>
  <c r="N363" i="1" s="1"/>
  <c r="J363" i="1"/>
  <c r="O363" i="1" s="1"/>
  <c r="I364" i="1"/>
  <c r="N364" i="1" s="1"/>
  <c r="J364" i="1"/>
  <c r="O364" i="1" s="1"/>
  <c r="I365" i="1"/>
  <c r="N365" i="1" s="1"/>
  <c r="J365" i="1"/>
  <c r="O365" i="1" s="1"/>
  <c r="I366" i="1"/>
  <c r="N366" i="1" s="1"/>
  <c r="J366" i="1"/>
  <c r="O366" i="1" s="1"/>
  <c r="I403" i="1"/>
  <c r="N403" i="1" s="1"/>
  <c r="J403" i="1"/>
  <c r="O403" i="1" s="1"/>
  <c r="I404" i="1"/>
  <c r="N404" i="1" s="1"/>
  <c r="J404" i="1"/>
  <c r="O404" i="1" s="1"/>
  <c r="I405" i="1"/>
  <c r="N405" i="1" s="1"/>
  <c r="J405" i="1"/>
  <c r="O405" i="1" s="1"/>
  <c r="I406" i="1"/>
  <c r="N406" i="1" s="1"/>
  <c r="J406" i="1"/>
  <c r="O406" i="1" s="1"/>
  <c r="I407" i="1"/>
  <c r="N407" i="1" s="1"/>
  <c r="J407" i="1"/>
  <c r="O407" i="1" s="1"/>
  <c r="I408" i="1"/>
  <c r="N408" i="1" s="1"/>
  <c r="J408" i="1"/>
  <c r="O408" i="1" s="1"/>
  <c r="I409" i="1"/>
  <c r="N409" i="1" s="1"/>
  <c r="J409" i="1"/>
  <c r="O409" i="1" s="1"/>
  <c r="I410" i="1"/>
  <c r="N410" i="1" s="1"/>
  <c r="J410" i="1"/>
  <c r="O410" i="1" s="1"/>
  <c r="I411" i="1"/>
  <c r="N411" i="1" s="1"/>
  <c r="J411" i="1"/>
  <c r="O411" i="1" s="1"/>
  <c r="I412" i="1"/>
  <c r="N412" i="1" s="1"/>
  <c r="J412" i="1"/>
  <c r="O412" i="1" s="1"/>
  <c r="I413" i="1"/>
  <c r="N413" i="1" s="1"/>
  <c r="J413" i="1"/>
  <c r="O413" i="1" s="1"/>
  <c r="I414" i="1"/>
  <c r="N414" i="1" s="1"/>
  <c r="J414" i="1"/>
  <c r="O414" i="1" s="1"/>
  <c r="I415" i="1"/>
  <c r="N415" i="1" s="1"/>
  <c r="J415" i="1"/>
  <c r="O415" i="1" s="1"/>
  <c r="I416" i="1"/>
  <c r="N416" i="1" s="1"/>
  <c r="J416" i="1"/>
  <c r="I417" i="1"/>
  <c r="N417" i="1" s="1"/>
  <c r="J417" i="1"/>
  <c r="O417" i="1" s="1"/>
  <c r="I418" i="1"/>
  <c r="N418" i="1" s="1"/>
  <c r="J418" i="1"/>
  <c r="O418" i="1" s="1"/>
  <c r="I419" i="1"/>
  <c r="N419" i="1" s="1"/>
  <c r="J419" i="1"/>
  <c r="O419" i="1" s="1"/>
  <c r="I420" i="1"/>
  <c r="N420" i="1" s="1"/>
  <c r="J420" i="1"/>
  <c r="I421" i="1"/>
  <c r="N421" i="1" s="1"/>
  <c r="J421" i="1"/>
  <c r="I422" i="1"/>
  <c r="N422" i="1" s="1"/>
  <c r="J422" i="1"/>
  <c r="O422" i="1" s="1"/>
  <c r="I423" i="1"/>
  <c r="N423" i="1" s="1"/>
  <c r="J423" i="1"/>
  <c r="O423" i="1" s="1"/>
  <c r="I424" i="1"/>
  <c r="N424" i="1" s="1"/>
  <c r="J424" i="1"/>
  <c r="O424" i="1" s="1"/>
  <c r="I426" i="1"/>
  <c r="N426" i="1" s="1"/>
  <c r="J426" i="1"/>
  <c r="O426" i="1" s="1"/>
  <c r="I427" i="1"/>
  <c r="N427" i="1" s="1"/>
  <c r="J427" i="1"/>
  <c r="O427" i="1" s="1"/>
  <c r="I428" i="1"/>
  <c r="N428" i="1" s="1"/>
  <c r="J428" i="1"/>
  <c r="O428" i="1" s="1"/>
  <c r="I430" i="1"/>
  <c r="N430" i="1" s="1"/>
  <c r="J430" i="1"/>
  <c r="O430" i="1" s="1"/>
  <c r="I431" i="1"/>
  <c r="N431" i="1" s="1"/>
  <c r="J431" i="1"/>
  <c r="O431" i="1" s="1"/>
  <c r="I432" i="1"/>
  <c r="N432" i="1" s="1"/>
  <c r="J432" i="1"/>
  <c r="O432" i="1" s="1"/>
  <c r="I433" i="1"/>
  <c r="N433" i="1" s="1"/>
  <c r="J433" i="1"/>
  <c r="I434" i="1"/>
  <c r="N434" i="1" s="1"/>
  <c r="J434" i="1"/>
  <c r="O434" i="1" s="1"/>
  <c r="I435" i="1"/>
  <c r="N435" i="1" s="1"/>
  <c r="J435" i="1"/>
  <c r="O435" i="1" s="1"/>
  <c r="I436" i="1"/>
  <c r="N436" i="1" s="1"/>
  <c r="J436" i="1"/>
  <c r="O436" i="1" s="1"/>
  <c r="I437" i="1"/>
  <c r="N437" i="1" s="1"/>
  <c r="J437" i="1"/>
  <c r="O437" i="1" s="1"/>
  <c r="I438" i="1"/>
  <c r="N438" i="1" s="1"/>
  <c r="J438" i="1"/>
  <c r="O438" i="1" s="1"/>
  <c r="I439" i="1"/>
  <c r="N439" i="1" s="1"/>
  <c r="J439" i="1"/>
  <c r="I440" i="1"/>
  <c r="N440" i="1" s="1"/>
  <c r="J440" i="1"/>
  <c r="O440" i="1" s="1"/>
  <c r="I441" i="1"/>
  <c r="N441" i="1" s="1"/>
  <c r="J441" i="1"/>
  <c r="O441" i="1" s="1"/>
  <c r="I442" i="1"/>
  <c r="N442" i="1" s="1"/>
  <c r="J442" i="1"/>
  <c r="I443" i="1"/>
  <c r="N443" i="1" s="1"/>
  <c r="J443" i="1"/>
  <c r="O443" i="1" s="1"/>
  <c r="I444" i="1"/>
  <c r="N444" i="1" s="1"/>
  <c r="J444" i="1"/>
  <c r="O444" i="1" s="1"/>
  <c r="I445" i="1"/>
  <c r="N445" i="1" s="1"/>
  <c r="J445" i="1"/>
  <c r="O445" i="1" s="1"/>
  <c r="I446" i="1"/>
  <c r="N446" i="1" s="1"/>
  <c r="J446" i="1"/>
  <c r="O446" i="1" s="1"/>
  <c r="I447" i="1"/>
  <c r="N447" i="1" s="1"/>
  <c r="J447" i="1"/>
  <c r="I448" i="1"/>
  <c r="N448" i="1" s="1"/>
  <c r="J448" i="1"/>
  <c r="O448" i="1" s="1"/>
  <c r="I449" i="1"/>
  <c r="N449" i="1" s="1"/>
  <c r="J449" i="1"/>
  <c r="O449" i="1" s="1"/>
  <c r="I450" i="1"/>
  <c r="N450" i="1" s="1"/>
  <c r="J450" i="1"/>
  <c r="O450" i="1" s="1"/>
  <c r="I451" i="1"/>
  <c r="N451" i="1" s="1"/>
  <c r="J451" i="1"/>
  <c r="O451" i="1" s="1"/>
  <c r="I452" i="1"/>
  <c r="N452" i="1" s="1"/>
  <c r="J452" i="1"/>
  <c r="O452" i="1" s="1"/>
  <c r="I453" i="1"/>
  <c r="N453" i="1" s="1"/>
  <c r="J453" i="1"/>
  <c r="O453" i="1" s="1"/>
  <c r="I454" i="1"/>
  <c r="N454" i="1" s="1"/>
  <c r="J454" i="1"/>
  <c r="O454" i="1" s="1"/>
  <c r="I455" i="1"/>
  <c r="N455" i="1" s="1"/>
  <c r="J455" i="1"/>
  <c r="O455" i="1" s="1"/>
  <c r="I456" i="1"/>
  <c r="N456" i="1" s="1"/>
  <c r="J456" i="1"/>
  <c r="O456" i="1" s="1"/>
  <c r="I457" i="1"/>
  <c r="N457" i="1" s="1"/>
  <c r="J457" i="1"/>
  <c r="O457" i="1" s="1"/>
  <c r="I458" i="1"/>
  <c r="N458" i="1" s="1"/>
  <c r="J458" i="1"/>
  <c r="O458" i="1" s="1"/>
  <c r="I459" i="1"/>
  <c r="N459" i="1" s="1"/>
  <c r="J459" i="1"/>
  <c r="O459" i="1" s="1"/>
  <c r="I460" i="1"/>
  <c r="N460" i="1" s="1"/>
  <c r="J460" i="1"/>
  <c r="I461" i="1"/>
  <c r="N461" i="1" s="1"/>
  <c r="J461" i="1"/>
  <c r="O461" i="1" s="1"/>
  <c r="I462" i="1"/>
  <c r="N462" i="1" s="1"/>
  <c r="J462" i="1"/>
  <c r="O462" i="1" s="1"/>
  <c r="I463" i="1"/>
  <c r="N463" i="1" s="1"/>
  <c r="J463" i="1"/>
  <c r="O463" i="1" s="1"/>
  <c r="I464" i="1"/>
  <c r="N464" i="1" s="1"/>
  <c r="J464" i="1"/>
  <c r="O464" i="1" s="1"/>
  <c r="I465" i="1"/>
  <c r="N465" i="1" s="1"/>
  <c r="J465" i="1"/>
  <c r="O465" i="1" s="1"/>
  <c r="I466" i="1"/>
  <c r="N466" i="1" s="1"/>
  <c r="J466" i="1"/>
  <c r="I467" i="1"/>
  <c r="N467" i="1" s="1"/>
  <c r="J467" i="1"/>
  <c r="O467" i="1" s="1"/>
  <c r="I468" i="1"/>
  <c r="N468" i="1" s="1"/>
  <c r="J468" i="1"/>
  <c r="O468" i="1" s="1"/>
  <c r="I469" i="1"/>
  <c r="N469" i="1" s="1"/>
  <c r="J469" i="1"/>
  <c r="O469" i="1" s="1"/>
  <c r="I470" i="1"/>
  <c r="N470" i="1" s="1"/>
  <c r="J470" i="1"/>
  <c r="O470" i="1" s="1"/>
  <c r="I471" i="1"/>
  <c r="N471" i="1" s="1"/>
  <c r="J471" i="1"/>
  <c r="O471" i="1" s="1"/>
  <c r="I472" i="1"/>
  <c r="N472" i="1" s="1"/>
  <c r="J472" i="1"/>
  <c r="O472" i="1" s="1"/>
  <c r="I473" i="1"/>
  <c r="N473" i="1" s="1"/>
  <c r="J473" i="1"/>
  <c r="I474" i="1"/>
  <c r="N474" i="1" s="1"/>
  <c r="J474" i="1"/>
  <c r="O474" i="1" s="1"/>
  <c r="I475" i="1"/>
  <c r="N475" i="1" s="1"/>
  <c r="J475" i="1"/>
  <c r="I476" i="1"/>
  <c r="N476" i="1" s="1"/>
  <c r="J476" i="1"/>
  <c r="O476" i="1" s="1"/>
  <c r="I477" i="1"/>
  <c r="N477" i="1" s="1"/>
  <c r="J477" i="1"/>
  <c r="O477" i="1" s="1"/>
  <c r="I478" i="1"/>
  <c r="N478" i="1" s="1"/>
  <c r="J478" i="1"/>
  <c r="O478" i="1" s="1"/>
  <c r="I479" i="1"/>
  <c r="N479" i="1" s="1"/>
  <c r="J479" i="1"/>
  <c r="O479" i="1" s="1"/>
  <c r="I480" i="1"/>
  <c r="N480" i="1" s="1"/>
  <c r="J480" i="1"/>
  <c r="O480" i="1" s="1"/>
  <c r="I481" i="1"/>
  <c r="N481" i="1" s="1"/>
  <c r="J481" i="1"/>
  <c r="I482" i="1"/>
  <c r="N482" i="1" s="1"/>
  <c r="J482" i="1"/>
  <c r="O482" i="1" s="1"/>
  <c r="I483" i="1"/>
  <c r="N483" i="1" s="1"/>
  <c r="J483" i="1"/>
  <c r="O483" i="1" s="1"/>
  <c r="I484" i="1"/>
  <c r="N484" i="1" s="1"/>
  <c r="J484" i="1"/>
  <c r="O484" i="1" s="1"/>
  <c r="I486" i="1"/>
  <c r="N486" i="1" s="1"/>
  <c r="J486" i="1"/>
  <c r="O486" i="1" s="1"/>
  <c r="I487" i="1"/>
  <c r="N487" i="1" s="1"/>
  <c r="J487" i="1"/>
  <c r="O487" i="1" s="1"/>
  <c r="I488" i="1"/>
  <c r="N488" i="1" s="1"/>
  <c r="J488" i="1"/>
  <c r="O488" i="1" s="1"/>
  <c r="I489" i="1"/>
  <c r="N489" i="1" s="1"/>
  <c r="J489" i="1"/>
  <c r="O489" i="1" s="1"/>
  <c r="I490" i="1"/>
  <c r="N490" i="1" s="1"/>
  <c r="J490" i="1"/>
  <c r="I491" i="1"/>
  <c r="N491" i="1" s="1"/>
  <c r="J491" i="1"/>
  <c r="O491" i="1" s="1"/>
  <c r="I492" i="1"/>
  <c r="N492" i="1" s="1"/>
  <c r="J492" i="1"/>
  <c r="O492" i="1" s="1"/>
  <c r="I493" i="1"/>
  <c r="N493" i="1" s="1"/>
  <c r="J493" i="1"/>
  <c r="O493" i="1" s="1"/>
  <c r="I494" i="1"/>
  <c r="N494" i="1" s="1"/>
  <c r="J494" i="1"/>
  <c r="O494" i="1" s="1"/>
  <c r="I495" i="1"/>
  <c r="N495" i="1" s="1"/>
  <c r="J495" i="1"/>
  <c r="O495" i="1" s="1"/>
  <c r="I533" i="1"/>
  <c r="N533" i="1" s="1"/>
  <c r="J533" i="1"/>
  <c r="O533" i="1" s="1"/>
  <c r="I534" i="1"/>
  <c r="N534" i="1" s="1"/>
  <c r="J534" i="1"/>
  <c r="O534" i="1" s="1"/>
  <c r="I535" i="1"/>
  <c r="N535" i="1" s="1"/>
  <c r="J535" i="1"/>
  <c r="O535" i="1" s="1"/>
  <c r="I536" i="1"/>
  <c r="N536" i="1" s="1"/>
  <c r="J536" i="1"/>
  <c r="O536" i="1" s="1"/>
  <c r="I581" i="1"/>
  <c r="N581" i="1" s="1"/>
  <c r="J581" i="1"/>
  <c r="O581" i="1" s="1"/>
  <c r="I585" i="1"/>
  <c r="N585" i="1" s="1"/>
  <c r="J585" i="1"/>
  <c r="O585" i="1" s="1"/>
  <c r="I586" i="1"/>
  <c r="N586" i="1" s="1"/>
  <c r="J586" i="1"/>
  <c r="O586" i="1" s="1"/>
  <c r="I588" i="1"/>
  <c r="N588" i="1" s="1"/>
  <c r="J588" i="1"/>
  <c r="O588" i="1" s="1"/>
  <c r="I589" i="1"/>
  <c r="N589" i="1" s="1"/>
  <c r="J589" i="1"/>
  <c r="O589" i="1" s="1"/>
  <c r="I590" i="1"/>
  <c r="N590" i="1" s="1"/>
  <c r="J590" i="1"/>
  <c r="O590" i="1" s="1"/>
  <c r="I605" i="1"/>
  <c r="N605" i="1" s="1"/>
  <c r="J605" i="1"/>
  <c r="O605" i="1" s="1"/>
  <c r="I606" i="1"/>
  <c r="N606" i="1" s="1"/>
  <c r="J606" i="1"/>
  <c r="O606" i="1" s="1"/>
  <c r="I607" i="1"/>
  <c r="N607" i="1" s="1"/>
  <c r="J607" i="1"/>
  <c r="O607" i="1" s="1"/>
  <c r="I608" i="1"/>
  <c r="N608" i="1" s="1"/>
  <c r="J608" i="1"/>
  <c r="O608" i="1" s="1"/>
  <c r="I609" i="1"/>
  <c r="N609" i="1" s="1"/>
  <c r="J609" i="1"/>
  <c r="O609" i="1" s="1"/>
  <c r="I610" i="1"/>
  <c r="N610" i="1" s="1"/>
  <c r="J610" i="1"/>
  <c r="O610" i="1" s="1"/>
  <c r="I611" i="1"/>
  <c r="N611" i="1" s="1"/>
  <c r="J611" i="1"/>
  <c r="O611" i="1" s="1"/>
  <c r="I612" i="1"/>
  <c r="N612" i="1" s="1"/>
  <c r="J612" i="1"/>
  <c r="O612" i="1" s="1"/>
  <c r="I613" i="1"/>
  <c r="N613" i="1" s="1"/>
  <c r="J613" i="1"/>
  <c r="O613" i="1" s="1"/>
  <c r="I614" i="1"/>
  <c r="N614" i="1" s="1"/>
  <c r="J614" i="1"/>
  <c r="O614" i="1" s="1"/>
  <c r="I616" i="1"/>
  <c r="N616" i="1" s="1"/>
  <c r="J616" i="1"/>
  <c r="O616" i="1" s="1"/>
  <c r="I617" i="1"/>
  <c r="N617" i="1" s="1"/>
  <c r="J617" i="1"/>
  <c r="O617" i="1" s="1"/>
  <c r="I618" i="1"/>
  <c r="N618" i="1" s="1"/>
  <c r="J618" i="1"/>
  <c r="O618" i="1" s="1"/>
  <c r="I619" i="1"/>
  <c r="N619" i="1" s="1"/>
  <c r="J619" i="1"/>
  <c r="O619" i="1" s="1"/>
  <c r="I620" i="1"/>
  <c r="N620" i="1" s="1"/>
  <c r="J620" i="1"/>
  <c r="O620" i="1" s="1"/>
  <c r="I621" i="1"/>
  <c r="N621" i="1" s="1"/>
  <c r="J621" i="1"/>
  <c r="O621" i="1" s="1"/>
  <c r="I622" i="1"/>
  <c r="N622" i="1" s="1"/>
  <c r="J622" i="1"/>
  <c r="O622" i="1" s="1"/>
  <c r="I623" i="1"/>
  <c r="N623" i="1" s="1"/>
  <c r="J623" i="1"/>
  <c r="O623" i="1" s="1"/>
  <c r="I624" i="1"/>
  <c r="N624" i="1" s="1"/>
  <c r="J624" i="1"/>
  <c r="O624" i="1" s="1"/>
  <c r="I625" i="1"/>
  <c r="N625" i="1" s="1"/>
  <c r="J625" i="1"/>
  <c r="O625" i="1" s="1"/>
  <c r="I627" i="1"/>
  <c r="N627" i="1" s="1"/>
  <c r="J627" i="1"/>
  <c r="I628" i="1"/>
  <c r="N628" i="1" s="1"/>
  <c r="J628" i="1"/>
  <c r="O628" i="1" s="1"/>
  <c r="I629" i="1"/>
  <c r="N629" i="1" s="1"/>
  <c r="J629" i="1"/>
  <c r="O629" i="1" s="1"/>
  <c r="I630" i="1"/>
  <c r="N630" i="1" s="1"/>
  <c r="J630" i="1"/>
  <c r="O630" i="1" s="1"/>
  <c r="I639" i="1"/>
  <c r="N639" i="1" s="1"/>
  <c r="J639" i="1"/>
  <c r="O639" i="1" s="1"/>
  <c r="I641" i="1"/>
  <c r="N641" i="1" s="1"/>
  <c r="J641" i="1"/>
  <c r="O641" i="1" s="1"/>
  <c r="I642" i="1"/>
  <c r="N642" i="1" s="1"/>
  <c r="J642" i="1"/>
  <c r="O642" i="1" s="1"/>
  <c r="I643" i="1"/>
  <c r="N643" i="1" s="1"/>
  <c r="J643" i="1"/>
  <c r="O643" i="1" s="1"/>
  <c r="I644" i="1"/>
  <c r="N644" i="1" s="1"/>
  <c r="J644" i="1"/>
  <c r="O644" i="1" s="1"/>
  <c r="I645" i="1"/>
  <c r="N645" i="1" s="1"/>
  <c r="J645" i="1"/>
  <c r="I646" i="1"/>
  <c r="N646" i="1" s="1"/>
  <c r="J646" i="1"/>
  <c r="O646" i="1" s="1"/>
  <c r="I648" i="1"/>
  <c r="N648" i="1" s="1"/>
  <c r="J648" i="1"/>
  <c r="O648" i="1" s="1"/>
  <c r="I649" i="1"/>
  <c r="N649" i="1" s="1"/>
  <c r="J649" i="1"/>
  <c r="O649" i="1" s="1"/>
  <c r="I650" i="1"/>
  <c r="N650" i="1" s="1"/>
  <c r="J650" i="1"/>
  <c r="O650" i="1" s="1"/>
  <c r="I652" i="1"/>
  <c r="N652" i="1" s="1"/>
  <c r="J652" i="1"/>
  <c r="O652" i="1" s="1"/>
  <c r="I653" i="1"/>
  <c r="N653" i="1" s="1"/>
  <c r="J653" i="1"/>
  <c r="O653" i="1" s="1"/>
  <c r="I654" i="1"/>
  <c r="N654" i="1" s="1"/>
  <c r="J654" i="1"/>
  <c r="O654" i="1" s="1"/>
  <c r="I655" i="1"/>
  <c r="N655" i="1" s="1"/>
  <c r="J655" i="1"/>
  <c r="O655" i="1" s="1"/>
  <c r="I656" i="1"/>
  <c r="N656" i="1" s="1"/>
  <c r="J656" i="1"/>
  <c r="O656" i="1" s="1"/>
  <c r="I657" i="1"/>
  <c r="N657" i="1" s="1"/>
  <c r="J657" i="1"/>
  <c r="O657" i="1" s="1"/>
  <c r="I658" i="1"/>
  <c r="N658" i="1" s="1"/>
  <c r="J658" i="1"/>
  <c r="O658" i="1" s="1"/>
  <c r="I659" i="1"/>
  <c r="N659" i="1" s="1"/>
  <c r="J659" i="1"/>
  <c r="O659" i="1" s="1"/>
  <c r="I661" i="1"/>
  <c r="N661" i="1" s="1"/>
  <c r="J661" i="1"/>
  <c r="O661" i="1" s="1"/>
  <c r="I662" i="1"/>
  <c r="N662" i="1" s="1"/>
  <c r="J662" i="1"/>
  <c r="O662" i="1" s="1"/>
  <c r="I666" i="1"/>
  <c r="N666" i="1" s="1"/>
  <c r="J666" i="1"/>
  <c r="O666" i="1" s="1"/>
  <c r="I679" i="1"/>
  <c r="N679" i="1" s="1"/>
  <c r="J679" i="1"/>
  <c r="O679" i="1" s="1"/>
  <c r="I680" i="1"/>
  <c r="N680" i="1" s="1"/>
  <c r="J680" i="1"/>
  <c r="O680" i="1" s="1"/>
  <c r="I681" i="1"/>
  <c r="N681" i="1" s="1"/>
  <c r="J681" i="1"/>
  <c r="O681" i="1" s="1"/>
  <c r="I682" i="1"/>
  <c r="N682" i="1" s="1"/>
  <c r="J682" i="1"/>
  <c r="O682" i="1" s="1"/>
  <c r="I684" i="1"/>
  <c r="N684" i="1" s="1"/>
  <c r="J684" i="1"/>
  <c r="O684" i="1" s="1"/>
  <c r="I685" i="1"/>
  <c r="N685" i="1" s="1"/>
  <c r="J685" i="1"/>
  <c r="O685" i="1" s="1"/>
  <c r="I686" i="1"/>
  <c r="N686" i="1" s="1"/>
  <c r="J686" i="1"/>
  <c r="O686" i="1" s="1"/>
  <c r="I687" i="1"/>
  <c r="N687" i="1" s="1"/>
  <c r="J687" i="1"/>
  <c r="O687" i="1" s="1"/>
  <c r="I688" i="1"/>
  <c r="N688" i="1" s="1"/>
  <c r="J688" i="1"/>
  <c r="O688" i="1" s="1"/>
  <c r="I689" i="1"/>
  <c r="N689" i="1" s="1"/>
  <c r="J689" i="1"/>
  <c r="O689" i="1" s="1"/>
  <c r="I690" i="1"/>
  <c r="N690" i="1" s="1"/>
  <c r="J690" i="1"/>
  <c r="O690" i="1" s="1"/>
  <c r="I691" i="1"/>
  <c r="N691" i="1" s="1"/>
  <c r="J691" i="1"/>
  <c r="O691" i="1" s="1"/>
  <c r="I692" i="1"/>
  <c r="N692" i="1" s="1"/>
  <c r="J692" i="1"/>
  <c r="O692" i="1" s="1"/>
  <c r="I694" i="1"/>
  <c r="N694" i="1" s="1"/>
  <c r="J694" i="1"/>
  <c r="O694" i="1" s="1"/>
  <c r="I695" i="1"/>
  <c r="N695" i="1" s="1"/>
  <c r="J695" i="1"/>
  <c r="O695" i="1" s="1"/>
  <c r="I696" i="1"/>
  <c r="N696" i="1" s="1"/>
  <c r="J696" i="1"/>
  <c r="O696" i="1" s="1"/>
  <c r="I697" i="1"/>
  <c r="N697" i="1" s="1"/>
  <c r="J697" i="1"/>
  <c r="O697" i="1" s="1"/>
  <c r="I703" i="1"/>
  <c r="N703" i="1" s="1"/>
  <c r="J703" i="1"/>
  <c r="O703" i="1" s="1"/>
  <c r="I704" i="1"/>
  <c r="N704" i="1" s="1"/>
  <c r="J704" i="1"/>
  <c r="O704" i="1" s="1"/>
  <c r="I705" i="1"/>
  <c r="N705" i="1" s="1"/>
  <c r="J705" i="1"/>
  <c r="O705" i="1" s="1"/>
  <c r="I706" i="1"/>
  <c r="N706" i="1" s="1"/>
  <c r="J706" i="1"/>
  <c r="O706" i="1" s="1"/>
  <c r="I719" i="1"/>
  <c r="N719" i="1" s="1"/>
  <c r="J719" i="1"/>
  <c r="O719" i="1" s="1"/>
  <c r="I720" i="1"/>
  <c r="N720" i="1" s="1"/>
  <c r="J720" i="1"/>
  <c r="O720" i="1" s="1"/>
  <c r="I721" i="1"/>
  <c r="N721" i="1" s="1"/>
  <c r="J721" i="1"/>
  <c r="O721" i="1" s="1"/>
  <c r="I615" i="1"/>
  <c r="N615" i="1" s="1"/>
  <c r="J615" i="1"/>
  <c r="O615" i="1" s="1"/>
  <c r="I748" i="1"/>
  <c r="N748" i="1" s="1"/>
  <c r="J748" i="1"/>
  <c r="O748" i="1" s="1"/>
  <c r="I749" i="1"/>
  <c r="N749" i="1" s="1"/>
  <c r="J749" i="1"/>
  <c r="I770" i="1"/>
  <c r="N770" i="1" s="1"/>
  <c r="J770" i="1"/>
  <c r="O770" i="1" s="1"/>
  <c r="I771" i="1"/>
  <c r="N771" i="1" s="1"/>
  <c r="J771" i="1"/>
  <c r="O771" i="1" s="1"/>
  <c r="I773" i="1"/>
  <c r="N773" i="1" s="1"/>
  <c r="J773" i="1"/>
  <c r="O773" i="1" s="1"/>
  <c r="I774" i="1"/>
  <c r="N774" i="1" s="1"/>
  <c r="J774" i="1"/>
  <c r="O774" i="1" s="1"/>
  <c r="I775" i="1"/>
  <c r="N775" i="1" s="1"/>
  <c r="J775" i="1"/>
  <c r="O775" i="1" s="1"/>
  <c r="I794" i="1"/>
  <c r="N794" i="1" s="1"/>
  <c r="J794" i="1"/>
  <c r="O794" i="1" s="1"/>
  <c r="I795" i="1"/>
  <c r="N795" i="1" s="1"/>
  <c r="J795" i="1"/>
  <c r="O795" i="1" s="1"/>
  <c r="I796" i="1"/>
  <c r="N796" i="1" s="1"/>
  <c r="J796" i="1"/>
  <c r="O796" i="1"/>
  <c r="I797" i="1"/>
  <c r="N797" i="1" s="1"/>
  <c r="J797" i="1"/>
  <c r="O797" i="1" s="1"/>
  <c r="I798" i="1"/>
  <c r="N798" i="1" s="1"/>
  <c r="J798" i="1"/>
  <c r="O798" i="1"/>
  <c r="I799" i="1"/>
  <c r="N799" i="1" s="1"/>
  <c r="J799" i="1"/>
  <c r="O799" i="1" s="1"/>
  <c r="I802" i="1"/>
  <c r="N802" i="1" s="1"/>
  <c r="J802" i="1"/>
  <c r="O802" i="1" s="1"/>
  <c r="I803" i="1"/>
  <c r="N803" i="1" s="1"/>
  <c r="J803" i="1"/>
  <c r="O803" i="1" s="1"/>
  <c r="I804" i="1"/>
  <c r="N804" i="1" s="1"/>
  <c r="J804" i="1"/>
  <c r="O804" i="1" s="1"/>
  <c r="I805" i="1"/>
  <c r="N805" i="1" s="1"/>
  <c r="J805" i="1"/>
  <c r="O805" i="1" s="1"/>
  <c r="I807" i="1"/>
  <c r="N807" i="1" s="1"/>
  <c r="J807" i="1"/>
  <c r="O807" i="1" s="1"/>
  <c r="I806" i="1"/>
  <c r="N806" i="1" s="1"/>
  <c r="J806" i="1"/>
  <c r="O806" i="1" s="1"/>
  <c r="I808" i="1"/>
  <c r="N808" i="1" s="1"/>
  <c r="J808" i="1"/>
  <c r="O808" i="1" s="1"/>
  <c r="I809" i="1"/>
  <c r="N809" i="1" s="1"/>
  <c r="J809" i="1"/>
  <c r="O809" i="1" s="1"/>
  <c r="I810" i="1"/>
  <c r="N810" i="1" s="1"/>
  <c r="J810" i="1"/>
  <c r="O810" i="1" s="1"/>
  <c r="I811" i="1"/>
  <c r="N811" i="1" s="1"/>
  <c r="J811" i="1"/>
  <c r="O811" i="1" s="1"/>
  <c r="I812" i="1"/>
  <c r="N812" i="1" s="1"/>
  <c r="J812" i="1"/>
  <c r="O812" i="1" s="1"/>
  <c r="I813" i="1"/>
  <c r="N813" i="1" s="1"/>
  <c r="J813" i="1"/>
  <c r="O813" i="1" s="1"/>
  <c r="I814" i="1"/>
  <c r="N814" i="1" s="1"/>
  <c r="J814" i="1"/>
  <c r="O814" i="1" s="1"/>
  <c r="I815" i="1"/>
  <c r="N815" i="1" s="1"/>
  <c r="J815" i="1"/>
  <c r="O815" i="1" s="1"/>
  <c r="I816" i="1"/>
  <c r="N816" i="1" s="1"/>
  <c r="J816" i="1"/>
  <c r="O816" i="1" s="1"/>
  <c r="I817" i="1"/>
  <c r="N817" i="1" s="1"/>
  <c r="J817" i="1"/>
  <c r="O817" i="1" s="1"/>
  <c r="I818" i="1"/>
  <c r="N818" i="1" s="1"/>
  <c r="J818" i="1"/>
  <c r="O818" i="1" s="1"/>
  <c r="I819" i="1"/>
  <c r="N819" i="1" s="1"/>
  <c r="J819" i="1"/>
  <c r="O819" i="1" s="1"/>
  <c r="I820" i="1"/>
  <c r="N820" i="1" s="1"/>
  <c r="J820" i="1"/>
  <c r="O820" i="1" s="1"/>
  <c r="I837" i="1"/>
  <c r="N837" i="1" s="1"/>
  <c r="J837" i="1"/>
  <c r="O837" i="1" s="1"/>
  <c r="I838" i="1"/>
  <c r="N838" i="1" s="1"/>
  <c r="J838" i="1"/>
  <c r="O838" i="1" s="1"/>
  <c r="I839" i="1"/>
  <c r="N839" i="1" s="1"/>
  <c r="J839" i="1"/>
  <c r="O839" i="1" s="1"/>
  <c r="I844" i="1"/>
  <c r="N844" i="1" s="1"/>
  <c r="J844" i="1"/>
  <c r="O844" i="1" s="1"/>
  <c r="I845" i="1"/>
  <c r="N845" i="1" s="1"/>
  <c r="J845" i="1"/>
  <c r="O845" i="1" s="1"/>
  <c r="I846" i="1"/>
  <c r="N846" i="1" s="1"/>
  <c r="J846" i="1"/>
  <c r="O846" i="1" s="1"/>
  <c r="I847" i="1"/>
  <c r="N847" i="1" s="1"/>
  <c r="J847" i="1"/>
  <c r="O847" i="1" s="1"/>
  <c r="I848" i="1"/>
  <c r="N848" i="1" s="1"/>
  <c r="J848" i="1"/>
  <c r="O848" i="1" s="1"/>
  <c r="I849" i="1"/>
  <c r="N849" i="1" s="1"/>
  <c r="J849" i="1"/>
  <c r="O849" i="1" s="1"/>
  <c r="I870" i="1"/>
  <c r="N870" i="1" s="1"/>
  <c r="J870" i="1"/>
  <c r="O870" i="1" s="1"/>
  <c r="I871" i="1"/>
  <c r="N871" i="1" s="1"/>
  <c r="J871" i="1"/>
  <c r="O871" i="1" s="1"/>
  <c r="I872" i="1"/>
  <c r="N872" i="1" s="1"/>
  <c r="J872" i="1"/>
  <c r="O872" i="1" s="1"/>
  <c r="I873" i="1"/>
  <c r="N873" i="1" s="1"/>
  <c r="J873" i="1"/>
  <c r="O873" i="1" s="1"/>
  <c r="I876" i="1"/>
  <c r="N876" i="1" s="1"/>
  <c r="J876" i="1"/>
  <c r="O876" i="1" s="1"/>
  <c r="I877" i="1"/>
  <c r="N877" i="1" s="1"/>
  <c r="J877" i="1"/>
  <c r="O877" i="1" s="1"/>
  <c r="I878" i="1"/>
  <c r="N878" i="1" s="1"/>
  <c r="J878" i="1"/>
  <c r="O878" i="1" s="1"/>
  <c r="I879" i="1"/>
  <c r="N879" i="1" s="1"/>
  <c r="J879" i="1"/>
  <c r="O879" i="1" s="1"/>
  <c r="I880" i="1"/>
  <c r="N880" i="1" s="1"/>
  <c r="J880" i="1"/>
  <c r="O880" i="1" s="1"/>
  <c r="I881" i="1"/>
  <c r="N881" i="1" s="1"/>
  <c r="J881" i="1"/>
  <c r="O881" i="1" s="1"/>
  <c r="I887" i="1"/>
  <c r="N887" i="1" s="1"/>
  <c r="J887" i="1"/>
  <c r="O887" i="1" s="1"/>
  <c r="I888" i="1"/>
  <c r="N888" i="1" s="1"/>
  <c r="J888" i="1"/>
  <c r="O888" i="1" s="1"/>
  <c r="I889" i="1"/>
  <c r="N889" i="1" s="1"/>
  <c r="J889" i="1"/>
  <c r="O889" i="1" s="1"/>
  <c r="I890" i="1"/>
  <c r="N890" i="1" s="1"/>
  <c r="J890" i="1"/>
  <c r="O890" i="1" s="1"/>
  <c r="I893" i="1"/>
  <c r="N893" i="1" s="1"/>
  <c r="J893" i="1"/>
  <c r="O893" i="1" s="1"/>
  <c r="I894" i="1"/>
  <c r="N894" i="1" s="1"/>
  <c r="J894" i="1"/>
  <c r="O894" i="1" s="1"/>
  <c r="I896" i="1"/>
  <c r="N896" i="1" s="1"/>
  <c r="J896" i="1"/>
  <c r="O896" i="1" s="1"/>
  <c r="I897" i="1"/>
  <c r="N897" i="1" s="1"/>
  <c r="J897" i="1"/>
  <c r="O897" i="1" s="1"/>
  <c r="I898" i="1"/>
  <c r="N898" i="1" s="1"/>
  <c r="J898" i="1"/>
  <c r="O898" i="1" s="1"/>
  <c r="I899" i="1"/>
  <c r="N899" i="1" s="1"/>
  <c r="J899" i="1"/>
  <c r="O899" i="1" s="1"/>
  <c r="I912" i="1"/>
  <c r="N912" i="1" s="1"/>
  <c r="J912" i="1"/>
  <c r="O912" i="1" s="1"/>
  <c r="I913" i="1"/>
  <c r="N913" i="1" s="1"/>
  <c r="J913" i="1"/>
  <c r="O913" i="1" s="1"/>
  <c r="I915" i="1"/>
  <c r="N915" i="1" s="1"/>
  <c r="J915" i="1"/>
  <c r="O915" i="1" s="1"/>
  <c r="I916" i="1"/>
  <c r="N916" i="1" s="1"/>
  <c r="J916" i="1"/>
  <c r="O916" i="1" s="1"/>
  <c r="I917" i="1"/>
  <c r="N917" i="1" s="1"/>
  <c r="J917" i="1"/>
  <c r="O917" i="1" s="1"/>
  <c r="I918" i="1"/>
  <c r="N918" i="1" s="1"/>
  <c r="J918" i="1"/>
  <c r="O918" i="1" s="1"/>
  <c r="I933" i="1"/>
  <c r="N933" i="1" s="1"/>
  <c r="J933" i="1"/>
  <c r="O933" i="1" s="1"/>
  <c r="I934" i="1"/>
  <c r="N934" i="1" s="1"/>
  <c r="J934" i="1"/>
  <c r="O934" i="1" s="1"/>
  <c r="I935" i="1"/>
  <c r="N935" i="1" s="1"/>
  <c r="J935" i="1"/>
  <c r="O935" i="1" s="1"/>
  <c r="I936" i="1"/>
  <c r="N936" i="1" s="1"/>
  <c r="J936" i="1"/>
  <c r="O936" i="1" s="1"/>
  <c r="I937" i="1"/>
  <c r="N937" i="1" s="1"/>
  <c r="J937" i="1"/>
  <c r="O937" i="1" s="1"/>
  <c r="I938" i="1"/>
  <c r="N938" i="1" s="1"/>
  <c r="J938" i="1"/>
  <c r="O938" i="1" s="1"/>
  <c r="I974" i="1"/>
  <c r="N974" i="1" s="1"/>
  <c r="J974" i="1"/>
  <c r="O974" i="1" s="1"/>
  <c r="I975" i="1"/>
  <c r="N975" i="1" s="1"/>
  <c r="J975" i="1"/>
  <c r="O975" i="1" s="1"/>
  <c r="I976" i="1"/>
  <c r="N976" i="1" s="1"/>
  <c r="J976" i="1"/>
  <c r="O976" i="1" s="1"/>
  <c r="I977" i="1"/>
  <c r="N977" i="1" s="1"/>
  <c r="J977" i="1"/>
  <c r="O977" i="1" s="1"/>
  <c r="I978" i="1"/>
  <c r="N978" i="1" s="1"/>
  <c r="J978" i="1"/>
  <c r="O978" i="1" s="1"/>
  <c r="I979" i="1"/>
  <c r="N979" i="1" s="1"/>
  <c r="J979" i="1"/>
  <c r="O979" i="1" s="1"/>
  <c r="I989" i="1"/>
  <c r="N989" i="1" s="1"/>
  <c r="J989" i="1"/>
  <c r="O989" i="1" s="1"/>
  <c r="I990" i="1"/>
  <c r="N990" i="1" s="1"/>
  <c r="J990" i="1"/>
  <c r="O990" i="1" s="1"/>
  <c r="I991" i="1"/>
  <c r="N991" i="1" s="1"/>
  <c r="J991" i="1"/>
  <c r="O991" i="1" s="1"/>
  <c r="I992" i="1"/>
  <c r="N992" i="1" s="1"/>
  <c r="J992" i="1"/>
  <c r="O992" i="1" s="1"/>
  <c r="I1045" i="1"/>
  <c r="N1045" i="1" s="1"/>
  <c r="J1045" i="1"/>
  <c r="O1045" i="1" s="1"/>
  <c r="I1046" i="1"/>
  <c r="N1046" i="1" s="1"/>
  <c r="J1046" i="1"/>
  <c r="O1046" i="1" s="1"/>
  <c r="I1047" i="1"/>
  <c r="N1047" i="1" s="1"/>
  <c r="J1047" i="1"/>
  <c r="O1047" i="1" s="1"/>
  <c r="I1048" i="1"/>
  <c r="N1048" i="1" s="1"/>
  <c r="J1048" i="1"/>
  <c r="O1048" i="1"/>
  <c r="I1049" i="1"/>
  <c r="N1049" i="1" s="1"/>
  <c r="J1049" i="1"/>
  <c r="O1049" i="1" s="1"/>
  <c r="I1050" i="1"/>
  <c r="N1050" i="1" s="1"/>
  <c r="J1050" i="1"/>
  <c r="O1050" i="1"/>
  <c r="I1053" i="1"/>
  <c r="N1053" i="1" s="1"/>
  <c r="J1053" i="1"/>
  <c r="O1053" i="1" s="1"/>
  <c r="I1054" i="1"/>
  <c r="N1054" i="1" s="1"/>
  <c r="J1054" i="1"/>
  <c r="O1054" i="1"/>
  <c r="I1055" i="1"/>
  <c r="N1055" i="1" s="1"/>
  <c r="J1055" i="1"/>
  <c r="O1055" i="1" s="1"/>
  <c r="I1060" i="1"/>
  <c r="N1060" i="1" s="1"/>
  <c r="J1060" i="1"/>
  <c r="O1060" i="1" s="1"/>
  <c r="I1061" i="1"/>
  <c r="N1061" i="1" s="1"/>
  <c r="J1061" i="1"/>
  <c r="O1061" i="1" s="1"/>
  <c r="I1062" i="1"/>
  <c r="N1062" i="1" s="1"/>
  <c r="J1062" i="1"/>
  <c r="O1062" i="1" s="1"/>
  <c r="I1063" i="1"/>
  <c r="N1063" i="1" s="1"/>
  <c r="J1063" i="1"/>
  <c r="O1063" i="1" s="1"/>
  <c r="I1064" i="1"/>
  <c r="N1064" i="1" s="1"/>
  <c r="J1064" i="1"/>
  <c r="O1064" i="1" s="1"/>
  <c r="I1065" i="1"/>
  <c r="N1065" i="1" s="1"/>
  <c r="J1065" i="1"/>
  <c r="O1065" i="1" s="1"/>
  <c r="I1066" i="1"/>
  <c r="N1066" i="1" s="1"/>
  <c r="J1066" i="1"/>
  <c r="O1066" i="1" s="1"/>
  <c r="I1067" i="1"/>
  <c r="N1067" i="1" s="1"/>
  <c r="J1067" i="1"/>
  <c r="O1067" i="1" s="1"/>
  <c r="I1068" i="1"/>
  <c r="N1068" i="1" s="1"/>
  <c r="J1068" i="1"/>
  <c r="O1068" i="1" s="1"/>
  <c r="I1069" i="1"/>
  <c r="N1069" i="1" s="1"/>
  <c r="J1069" i="1"/>
  <c r="O1069" i="1" s="1"/>
  <c r="I1070" i="1"/>
  <c r="N1070" i="1" s="1"/>
  <c r="J1070" i="1"/>
  <c r="O1070" i="1" s="1"/>
  <c r="I1071" i="1"/>
  <c r="N1071" i="1" s="1"/>
  <c r="J1071" i="1"/>
  <c r="O1071" i="1" s="1"/>
  <c r="I1072" i="1"/>
  <c r="N1072" i="1" s="1"/>
  <c r="J1072" i="1"/>
  <c r="O1072" i="1" s="1"/>
  <c r="I1073" i="1"/>
  <c r="N1073" i="1" s="1"/>
  <c r="J1073" i="1"/>
  <c r="O1073" i="1" s="1"/>
  <c r="I1074" i="1"/>
  <c r="N1074" i="1" s="1"/>
  <c r="J1074" i="1"/>
  <c r="O1074" i="1" s="1"/>
  <c r="I1075" i="1"/>
  <c r="N1075" i="1" s="1"/>
  <c r="J1075" i="1"/>
  <c r="O1075" i="1" s="1"/>
  <c r="I1076" i="1"/>
  <c r="N1076" i="1" s="1"/>
  <c r="J1076" i="1"/>
  <c r="O1076" i="1" s="1"/>
  <c r="I1077" i="1"/>
  <c r="N1077" i="1" s="1"/>
  <c r="J1077" i="1"/>
  <c r="O1077" i="1" s="1"/>
  <c r="I1078" i="1"/>
  <c r="N1078" i="1" s="1"/>
  <c r="J1078" i="1"/>
  <c r="O1078" i="1" s="1"/>
  <c r="I1079" i="1"/>
  <c r="N1079" i="1" s="1"/>
  <c r="J1079" i="1"/>
  <c r="O1079" i="1" s="1"/>
  <c r="I1080" i="1"/>
  <c r="N1080" i="1" s="1"/>
  <c r="J1080" i="1"/>
  <c r="O1080" i="1" s="1"/>
  <c r="I1081" i="1"/>
  <c r="N1081" i="1" s="1"/>
  <c r="J1081" i="1"/>
  <c r="O1081" i="1" s="1"/>
  <c r="I1082" i="1"/>
  <c r="N1082" i="1" s="1"/>
  <c r="J1082" i="1"/>
  <c r="O1082" i="1" s="1"/>
  <c r="I1083" i="1"/>
  <c r="N1083" i="1" s="1"/>
  <c r="J1083" i="1"/>
  <c r="O1083" i="1" s="1"/>
  <c r="I1084" i="1"/>
  <c r="N1084" i="1" s="1"/>
  <c r="J1084" i="1"/>
  <c r="O1084" i="1" s="1"/>
  <c r="I1085" i="1"/>
  <c r="N1085" i="1" s="1"/>
  <c r="J1085" i="1"/>
  <c r="O1085" i="1" s="1"/>
  <c r="I1086" i="1"/>
  <c r="N1086" i="1" s="1"/>
  <c r="J1086" i="1"/>
  <c r="O1086" i="1" s="1"/>
  <c r="I1087" i="1"/>
  <c r="N1087" i="1" s="1"/>
  <c r="J1087" i="1"/>
  <c r="O1087" i="1" s="1"/>
  <c r="I1088" i="1"/>
  <c r="N1088" i="1" s="1"/>
  <c r="J1088" i="1"/>
  <c r="O1088" i="1" s="1"/>
  <c r="I1089" i="1"/>
  <c r="N1089" i="1" s="1"/>
  <c r="J1089" i="1"/>
  <c r="O1089" i="1" s="1"/>
  <c r="I1090" i="1"/>
  <c r="N1090" i="1" s="1"/>
  <c r="J1090" i="1"/>
  <c r="O1090" i="1" s="1"/>
  <c r="I1091" i="1"/>
  <c r="N1091" i="1" s="1"/>
  <c r="J1091" i="1"/>
  <c r="O1091" i="1" s="1"/>
  <c r="I1092" i="1"/>
  <c r="N1092" i="1" s="1"/>
  <c r="J1092" i="1"/>
  <c r="O1092" i="1" s="1"/>
  <c r="I1093" i="1"/>
  <c r="N1093" i="1" s="1"/>
  <c r="J1093" i="1"/>
  <c r="O1093" i="1" s="1"/>
  <c r="I1094" i="1"/>
  <c r="N1094" i="1" s="1"/>
  <c r="J1094" i="1"/>
  <c r="O1094" i="1" s="1"/>
  <c r="I1095" i="1"/>
  <c r="N1095" i="1" s="1"/>
  <c r="J1095" i="1"/>
  <c r="O1095" i="1" s="1"/>
  <c r="I1096" i="1"/>
  <c r="N1096" i="1" s="1"/>
  <c r="J1096" i="1"/>
  <c r="O1096" i="1" s="1"/>
  <c r="I1097" i="1"/>
  <c r="N1097" i="1" s="1"/>
  <c r="J1097" i="1"/>
  <c r="O1097" i="1" s="1"/>
  <c r="I1098" i="1"/>
  <c r="N1098" i="1" s="1"/>
  <c r="J1098" i="1"/>
  <c r="O1098" i="1" s="1"/>
  <c r="I1099" i="1"/>
  <c r="N1099" i="1" s="1"/>
  <c r="J1099" i="1"/>
  <c r="O1099" i="1" s="1"/>
  <c r="I1100" i="1"/>
  <c r="N1100" i="1" s="1"/>
  <c r="J1100" i="1"/>
  <c r="O1100" i="1" s="1"/>
  <c r="I1101" i="1"/>
  <c r="N1101" i="1" s="1"/>
  <c r="J1101" i="1"/>
  <c r="O1101" i="1" s="1"/>
  <c r="I1102" i="1"/>
  <c r="N1102" i="1" s="1"/>
  <c r="J1102" i="1"/>
  <c r="O1102" i="1" s="1"/>
  <c r="I1103" i="1"/>
  <c r="N1103" i="1" s="1"/>
  <c r="J1103" i="1"/>
  <c r="O1103" i="1" s="1"/>
  <c r="I1104" i="1"/>
  <c r="N1104" i="1" s="1"/>
  <c r="J1104" i="1"/>
  <c r="O1104" i="1" s="1"/>
  <c r="I1105" i="1"/>
  <c r="N1105" i="1" s="1"/>
  <c r="J1105" i="1"/>
  <c r="O1105" i="1" s="1"/>
  <c r="I1106" i="1"/>
  <c r="N1106" i="1" s="1"/>
  <c r="J1106" i="1"/>
  <c r="O1106" i="1" s="1"/>
  <c r="I1123" i="1"/>
  <c r="N1123" i="1" s="1"/>
  <c r="J1123" i="1"/>
  <c r="O1123" i="1" s="1"/>
  <c r="I1124" i="1"/>
  <c r="N1124" i="1" s="1"/>
  <c r="J1124" i="1"/>
  <c r="O1124" i="1" s="1"/>
  <c r="I1125" i="1"/>
  <c r="N1125" i="1" s="1"/>
  <c r="J1125" i="1"/>
  <c r="O1125" i="1" s="1"/>
  <c r="I1130" i="1"/>
  <c r="N1130" i="1" s="1"/>
  <c r="J1130" i="1"/>
  <c r="O1130" i="1" s="1"/>
  <c r="I1131" i="1"/>
  <c r="N1131" i="1" s="1"/>
  <c r="J1131" i="1"/>
  <c r="O1131" i="1" s="1"/>
  <c r="I1144" i="1"/>
  <c r="N1144" i="1" s="1"/>
  <c r="J1144" i="1"/>
  <c r="O1144" i="1" s="1"/>
  <c r="I1176" i="1"/>
  <c r="N1176" i="1" s="1"/>
  <c r="J1176" i="1"/>
  <c r="O1176" i="1" s="1"/>
  <c r="I1177" i="1"/>
  <c r="N1177" i="1" s="1"/>
  <c r="J1177" i="1"/>
  <c r="O1177" i="1" s="1"/>
  <c r="I1178" i="1"/>
  <c r="N1178" i="1" s="1"/>
  <c r="J1178" i="1"/>
  <c r="O1178" i="1" s="1"/>
  <c r="I1179" i="1"/>
  <c r="N1179" i="1" s="1"/>
  <c r="J1179" i="1"/>
  <c r="O1179" i="1" s="1"/>
  <c r="I1180" i="1"/>
  <c r="N1180" i="1" s="1"/>
  <c r="J1180" i="1"/>
  <c r="O1180" i="1" s="1"/>
  <c r="I1181" i="1"/>
  <c r="N1181" i="1" s="1"/>
  <c r="J1181" i="1"/>
  <c r="O1181" i="1" s="1"/>
  <c r="I1182" i="1"/>
  <c r="N1182" i="1" s="1"/>
  <c r="J1182" i="1"/>
  <c r="O1182" i="1" s="1"/>
  <c r="I1193" i="1"/>
  <c r="N1193" i="1" s="1"/>
  <c r="J1193" i="1"/>
  <c r="O1193" i="1" s="1"/>
  <c r="I1206" i="1"/>
  <c r="N1206" i="1" s="1"/>
  <c r="J1206" i="1"/>
  <c r="O1206" i="1" s="1"/>
  <c r="I1207" i="1"/>
  <c r="N1207" i="1" s="1"/>
  <c r="J1207" i="1"/>
  <c r="O1207" i="1" s="1"/>
  <c r="I1208" i="1"/>
  <c r="N1208" i="1" s="1"/>
  <c r="J1208" i="1"/>
  <c r="O1208" i="1" s="1"/>
  <c r="I1209" i="1"/>
  <c r="N1209" i="1" s="1"/>
  <c r="J1209" i="1"/>
  <c r="O1209" i="1" s="1"/>
  <c r="I1210" i="1"/>
  <c r="N1210" i="1" s="1"/>
  <c r="J1210" i="1"/>
  <c r="O1210" i="1" s="1"/>
  <c r="I1211" i="1"/>
  <c r="N1211" i="1" s="1"/>
  <c r="J1211" i="1"/>
  <c r="O1211" i="1" s="1"/>
  <c r="I1266" i="1"/>
  <c r="N1266" i="1" s="1"/>
  <c r="J1266" i="1"/>
  <c r="O1266" i="1" s="1"/>
  <c r="I1267" i="1"/>
  <c r="N1267" i="1" s="1"/>
  <c r="J1267" i="1"/>
  <c r="O1267" i="1" s="1"/>
  <c r="I1268" i="1"/>
  <c r="N1268" i="1" s="1"/>
  <c r="J1268" i="1"/>
  <c r="O1268" i="1" s="1"/>
  <c r="I1269" i="1"/>
  <c r="N1269" i="1" s="1"/>
  <c r="J1269" i="1"/>
  <c r="O1269" i="1" s="1"/>
  <c r="I1278" i="1"/>
  <c r="N1278" i="1" s="1"/>
  <c r="J1278" i="1"/>
  <c r="O1278" i="1" s="1"/>
  <c r="I1279" i="1"/>
  <c r="N1279" i="1" s="1"/>
  <c r="J1279" i="1"/>
  <c r="O1279" i="1" s="1"/>
  <c r="I1280" i="1"/>
  <c r="N1280" i="1" s="1"/>
  <c r="J1280" i="1"/>
  <c r="O1280" i="1" s="1"/>
  <c r="I1281" i="1"/>
  <c r="N1281" i="1" s="1"/>
  <c r="J1281" i="1"/>
  <c r="O1281" i="1" s="1"/>
  <c r="I1282" i="1"/>
  <c r="N1282" i="1" s="1"/>
  <c r="J1282" i="1"/>
  <c r="O1282" i="1" s="1"/>
  <c r="I1283" i="1"/>
  <c r="N1283" i="1" s="1"/>
  <c r="J1283" i="1"/>
  <c r="O1283" i="1" s="1"/>
  <c r="I1292" i="1"/>
  <c r="N1292" i="1" s="1"/>
  <c r="J1292" i="1"/>
  <c r="O1292" i="1" s="1"/>
  <c r="I1293" i="1"/>
  <c r="N1293" i="1" s="1"/>
  <c r="J1293" i="1"/>
  <c r="O1293" i="1" s="1"/>
  <c r="I1294" i="1"/>
  <c r="N1294" i="1" s="1"/>
  <c r="J1294" i="1"/>
  <c r="O1294" i="1" s="1"/>
  <c r="I1295" i="1"/>
  <c r="N1295" i="1" s="1"/>
  <c r="J1295" i="1"/>
  <c r="O1295" i="1" s="1"/>
  <c r="I1304" i="1"/>
  <c r="N1304" i="1" s="1"/>
  <c r="J1304" i="1"/>
  <c r="O1304" i="1" s="1"/>
  <c r="I1317" i="1"/>
  <c r="N1317" i="1" s="1"/>
  <c r="J1317" i="1"/>
  <c r="O1317" i="1" s="1"/>
  <c r="I1318" i="1"/>
  <c r="N1318" i="1" s="1"/>
  <c r="J1318" i="1"/>
  <c r="O1318" i="1" s="1"/>
  <c r="I1319" i="1"/>
  <c r="N1319" i="1" s="1"/>
  <c r="J1319" i="1"/>
  <c r="O1319" i="1" s="1"/>
  <c r="I1320" i="1"/>
  <c r="N1320" i="1" s="1"/>
  <c r="J1320" i="1"/>
  <c r="O1320" i="1" s="1"/>
  <c r="I1321" i="1"/>
  <c r="N1321" i="1" s="1"/>
  <c r="J1321" i="1"/>
  <c r="O1321" i="1" s="1"/>
  <c r="I1322" i="1"/>
  <c r="N1322" i="1" s="1"/>
  <c r="J1322" i="1"/>
  <c r="O1322" i="1" s="1"/>
  <c r="I1323" i="1"/>
  <c r="N1323" i="1" s="1"/>
  <c r="J1323" i="1"/>
  <c r="O1323" i="1" s="1"/>
  <c r="I1324" i="1"/>
  <c r="N1324" i="1" s="1"/>
  <c r="J1324" i="1"/>
  <c r="O1324" i="1" s="1"/>
  <c r="I1325" i="1"/>
  <c r="N1325" i="1" s="1"/>
  <c r="J1325" i="1"/>
  <c r="O1325" i="1" s="1"/>
  <c r="I1388" i="1"/>
  <c r="N1388" i="1" s="1"/>
  <c r="J1388" i="1"/>
  <c r="O1388" i="1" s="1"/>
  <c r="I1389" i="1"/>
  <c r="N1389" i="1" s="1"/>
  <c r="J1389" i="1"/>
  <c r="O1389" i="1" s="1"/>
  <c r="I1390" i="1"/>
  <c r="N1390" i="1" s="1"/>
  <c r="J1390" i="1"/>
  <c r="O1390" i="1" s="1"/>
  <c r="I1391" i="1"/>
  <c r="N1391" i="1" s="1"/>
  <c r="J1391" i="1"/>
  <c r="O1391" i="1" s="1"/>
  <c r="I1392" i="1"/>
  <c r="N1392" i="1" s="1"/>
  <c r="J1392" i="1"/>
  <c r="O1392" i="1" s="1"/>
  <c r="I1393" i="1"/>
  <c r="N1393" i="1" s="1"/>
  <c r="J1393" i="1"/>
  <c r="O1393" i="1" s="1"/>
  <c r="I1394" i="1"/>
  <c r="N1394" i="1" s="1"/>
  <c r="J1394" i="1"/>
  <c r="O1394" i="1" s="1"/>
  <c r="I1395" i="1"/>
  <c r="N1395" i="1" s="1"/>
  <c r="J1395" i="1"/>
  <c r="O1395" i="1" s="1"/>
  <c r="I1396" i="1"/>
  <c r="N1396" i="1" s="1"/>
  <c r="J1396" i="1"/>
  <c r="O1396" i="1" s="1"/>
  <c r="I1397" i="1"/>
  <c r="N1397" i="1" s="1"/>
  <c r="J1397" i="1"/>
  <c r="O1397" i="1" s="1"/>
  <c r="I1398" i="1"/>
  <c r="N1398" i="1" s="1"/>
  <c r="J1398" i="1"/>
  <c r="O1398" i="1" s="1"/>
  <c r="I1399" i="1"/>
  <c r="N1399" i="1" s="1"/>
  <c r="J1399" i="1"/>
  <c r="O1399" i="1" s="1"/>
  <c r="I1400" i="1"/>
  <c r="N1400" i="1" s="1"/>
  <c r="J1400" i="1"/>
  <c r="O1400" i="1" s="1"/>
  <c r="I1401" i="1"/>
  <c r="N1401" i="1" s="1"/>
  <c r="J1401" i="1"/>
  <c r="O1401" i="1" s="1"/>
  <c r="I1402" i="1"/>
  <c r="N1402" i="1" s="1"/>
  <c r="J1402" i="1"/>
  <c r="O1402" i="1" s="1"/>
  <c r="I1403" i="1"/>
  <c r="N1403" i="1" s="1"/>
  <c r="J1403" i="1"/>
  <c r="O1403" i="1" s="1"/>
  <c r="I1404" i="1"/>
  <c r="N1404" i="1" s="1"/>
  <c r="J1404" i="1"/>
  <c r="O1404" i="1" s="1"/>
  <c r="I1405" i="1"/>
  <c r="N1405" i="1" s="1"/>
  <c r="J1405" i="1"/>
  <c r="O1405" i="1" s="1"/>
  <c r="I1448" i="1"/>
  <c r="N1448" i="1" s="1"/>
  <c r="J1448" i="1"/>
  <c r="O1448" i="1" s="1"/>
  <c r="I1449" i="1"/>
  <c r="N1449" i="1" s="1"/>
  <c r="J1449" i="1"/>
  <c r="O1449" i="1" s="1"/>
  <c r="I1450" i="1"/>
  <c r="N1450" i="1" s="1"/>
  <c r="J1450" i="1"/>
  <c r="O1450" i="1" s="1"/>
  <c r="I1451" i="1"/>
  <c r="N1451" i="1" s="1"/>
  <c r="J1451" i="1"/>
  <c r="O1451" i="1" s="1"/>
  <c r="I1452" i="1"/>
  <c r="N1452" i="1" s="1"/>
  <c r="J1452" i="1"/>
  <c r="O1452" i="1" s="1"/>
  <c r="I1453" i="1"/>
  <c r="N1453" i="1" s="1"/>
  <c r="J1453" i="1"/>
  <c r="O1453" i="1" s="1"/>
  <c r="I1456" i="1"/>
  <c r="N1456" i="1" s="1"/>
  <c r="J1456" i="1"/>
  <c r="O1456" i="1" s="1"/>
  <c r="I1457" i="1"/>
  <c r="N1457" i="1" s="1"/>
  <c r="J1457" i="1"/>
  <c r="O1457" i="1" s="1"/>
  <c r="I1458" i="1"/>
  <c r="N1458" i="1" s="1"/>
  <c r="J1458" i="1"/>
  <c r="O1458" i="1" s="1"/>
  <c r="I1459" i="1"/>
  <c r="N1459" i="1" s="1"/>
  <c r="J1459" i="1"/>
  <c r="O1459" i="1" s="1"/>
  <c r="I1460" i="1"/>
  <c r="N1460" i="1" s="1"/>
  <c r="J1460" i="1"/>
  <c r="O1460" i="1" s="1"/>
  <c r="I1461" i="1"/>
  <c r="N1461" i="1" s="1"/>
  <c r="J1461" i="1"/>
  <c r="O1461" i="1" s="1"/>
  <c r="I1462" i="1"/>
  <c r="N1462" i="1" s="1"/>
  <c r="J1462" i="1"/>
  <c r="O1462" i="1" s="1"/>
  <c r="I1463" i="1"/>
  <c r="N1463" i="1" s="1"/>
  <c r="J1463" i="1"/>
  <c r="O1463" i="1" s="1"/>
  <c r="I1466" i="1"/>
  <c r="N1466" i="1" s="1"/>
  <c r="J1466" i="1"/>
  <c r="O1466" i="1" s="1"/>
  <c r="I1467" i="1"/>
  <c r="N1467" i="1" s="1"/>
  <c r="J1467" i="1"/>
  <c r="O1467" i="1" s="1"/>
  <c r="I1468" i="1"/>
  <c r="N1468" i="1" s="1"/>
  <c r="J1468" i="1"/>
  <c r="O1468" i="1" s="1"/>
  <c r="I1469" i="1"/>
  <c r="N1469" i="1" s="1"/>
  <c r="J1469" i="1"/>
  <c r="O1469" i="1" s="1"/>
  <c r="I1470" i="1"/>
  <c r="N1470" i="1" s="1"/>
  <c r="J1470" i="1"/>
  <c r="O1470" i="1" s="1"/>
  <c r="I1471" i="1"/>
  <c r="N1471" i="1" s="1"/>
  <c r="J1471" i="1"/>
  <c r="O1471" i="1" s="1"/>
  <c r="I1473" i="1"/>
  <c r="N1473" i="1" s="1"/>
  <c r="J1473" i="1"/>
  <c r="O1473" i="1" s="1"/>
  <c r="I1474" i="1"/>
  <c r="N1474" i="1" s="1"/>
  <c r="J1474" i="1"/>
  <c r="O1474" i="1" s="1"/>
  <c r="I1475" i="1"/>
  <c r="N1475" i="1" s="1"/>
  <c r="J1475" i="1"/>
  <c r="O1475" i="1" s="1"/>
  <c r="I1476" i="1"/>
  <c r="N1476" i="1" s="1"/>
  <c r="J1476" i="1"/>
  <c r="O1476" i="1" s="1"/>
  <c r="I1477" i="1"/>
  <c r="N1477" i="1" s="1"/>
  <c r="J1477" i="1"/>
  <c r="O1477" i="1" s="1"/>
  <c r="I1478" i="1"/>
  <c r="N1478" i="1" s="1"/>
  <c r="J1478" i="1"/>
  <c r="O1478" i="1" s="1"/>
  <c r="I1479" i="1"/>
  <c r="N1479" i="1" s="1"/>
  <c r="J1479" i="1"/>
  <c r="O1479" i="1" s="1"/>
  <c r="N1480" i="1"/>
  <c r="J1480" i="1"/>
  <c r="O1480" i="1" s="1"/>
  <c r="I1481" i="1"/>
  <c r="N1481" i="1" s="1"/>
  <c r="J1481" i="1"/>
  <c r="O1481" i="1" s="1"/>
  <c r="I1482" i="1"/>
  <c r="N1482" i="1" s="1"/>
  <c r="J1482" i="1"/>
  <c r="O1482" i="1" s="1"/>
  <c r="I1483" i="1"/>
  <c r="N1483" i="1" s="1"/>
  <c r="J1483" i="1"/>
  <c r="O1483" i="1" s="1"/>
  <c r="I1484" i="1"/>
  <c r="N1484" i="1" s="1"/>
  <c r="J1484" i="1"/>
  <c r="O1484" i="1" s="1"/>
  <c r="I1485" i="1"/>
  <c r="N1485" i="1" s="1"/>
  <c r="J1485" i="1"/>
  <c r="O1485" i="1" s="1"/>
  <c r="I1490" i="1"/>
  <c r="N1490" i="1" s="1"/>
  <c r="J1490" i="1"/>
  <c r="O1490" i="1"/>
  <c r="I1491" i="1"/>
  <c r="N1491" i="1" s="1"/>
  <c r="J1491" i="1"/>
  <c r="O1491" i="1" s="1"/>
  <c r="I1492" i="1"/>
  <c r="N1492" i="1" s="1"/>
  <c r="J1492" i="1"/>
  <c r="O1492" i="1" s="1"/>
  <c r="I1513" i="1"/>
  <c r="N1513" i="1" s="1"/>
  <c r="J1513" i="1"/>
  <c r="O1513" i="1"/>
  <c r="I1514" i="1"/>
  <c r="N1514" i="1" s="1"/>
  <c r="J1514" i="1"/>
  <c r="O1514" i="1" s="1"/>
  <c r="I1515" i="1"/>
  <c r="N1515" i="1" s="1"/>
  <c r="J1515" i="1"/>
  <c r="O1515" i="1" s="1"/>
  <c r="I1516" i="1"/>
  <c r="N1516" i="1" s="1"/>
  <c r="J1516" i="1"/>
  <c r="O1516" i="1" s="1"/>
  <c r="I1517" i="1"/>
  <c r="N1517" i="1" s="1"/>
  <c r="J1517" i="1"/>
  <c r="O1517" i="1" s="1"/>
  <c r="I1518" i="1"/>
  <c r="N1518" i="1" s="1"/>
  <c r="J1518" i="1"/>
  <c r="O1518" i="1" s="1"/>
  <c r="I1519" i="1"/>
  <c r="N1519" i="1" s="1"/>
  <c r="J1519" i="1"/>
  <c r="O1519" i="1"/>
  <c r="I1520" i="1"/>
  <c r="N1520" i="1" s="1"/>
  <c r="J1520" i="1"/>
  <c r="O1520" i="1" s="1"/>
  <c r="I1529" i="1"/>
  <c r="N1529" i="1" s="1"/>
  <c r="J1529" i="1"/>
  <c r="O1529" i="1" s="1"/>
  <c r="I1530" i="1"/>
  <c r="N1530" i="1" s="1"/>
  <c r="J1530" i="1"/>
  <c r="O1530" i="1" s="1"/>
  <c r="I1552" i="1"/>
  <c r="N1552" i="1" s="1"/>
  <c r="J1552" i="1"/>
  <c r="O1552" i="1" s="1"/>
  <c r="I1553" i="1"/>
  <c r="N1553" i="1" s="1"/>
  <c r="J1553" i="1"/>
  <c r="O1553" i="1" s="1"/>
  <c r="I1554" i="1"/>
  <c r="N1554" i="1" s="1"/>
  <c r="J1554" i="1"/>
  <c r="O1554" i="1" s="1"/>
  <c r="I1555" i="1"/>
  <c r="N1555" i="1" s="1"/>
  <c r="J1555" i="1"/>
  <c r="O1555" i="1" s="1"/>
  <c r="I1556" i="1"/>
  <c r="N1556" i="1" s="1"/>
  <c r="J1556" i="1"/>
  <c r="O1556" i="1" s="1"/>
  <c r="I1557" i="1"/>
  <c r="N1557" i="1" s="1"/>
  <c r="J1557" i="1"/>
  <c r="O1557" i="1" s="1"/>
  <c r="I1558" i="1"/>
  <c r="N1558" i="1" s="1"/>
  <c r="J1558" i="1"/>
  <c r="O1558" i="1" s="1"/>
  <c r="I1559" i="1"/>
  <c r="N1559" i="1" s="1"/>
  <c r="J1559" i="1"/>
  <c r="O1559" i="1" s="1"/>
  <c r="I1560" i="1"/>
  <c r="N1560" i="1" s="1"/>
  <c r="J1560" i="1"/>
  <c r="O1560" i="1" s="1"/>
  <c r="I1569" i="1"/>
  <c r="N1569" i="1" s="1"/>
  <c r="J1569" i="1"/>
  <c r="O1569" i="1" s="1"/>
  <c r="I1570" i="1"/>
  <c r="N1570" i="1" s="1"/>
  <c r="J1570" i="1"/>
  <c r="O1570" i="1" s="1"/>
  <c r="I1571" i="1"/>
  <c r="N1571" i="1" s="1"/>
  <c r="J1571" i="1"/>
  <c r="O1571" i="1" s="1"/>
  <c r="I1594" i="1"/>
  <c r="N1594" i="1" s="1"/>
  <c r="J1594" i="1"/>
  <c r="O1594" i="1" s="1"/>
  <c r="I1606" i="1"/>
  <c r="N1606" i="1" s="1"/>
  <c r="J1606" i="1"/>
  <c r="O1606" i="1" s="1"/>
  <c r="I1607" i="1"/>
  <c r="N1607" i="1" s="1"/>
  <c r="J1607" i="1"/>
  <c r="O1607" i="1" s="1"/>
  <c r="I1608" i="1"/>
  <c r="N1608" i="1" s="1"/>
  <c r="J1608" i="1"/>
  <c r="O1608" i="1" s="1"/>
  <c r="I1609" i="1"/>
  <c r="N1609" i="1" s="1"/>
  <c r="J1609" i="1"/>
  <c r="O1609" i="1" s="1"/>
  <c r="I1610" i="1"/>
  <c r="N1610" i="1" s="1"/>
  <c r="J1610" i="1"/>
  <c r="O1610" i="1" s="1"/>
  <c r="I1611" i="1"/>
  <c r="N1611" i="1" s="1"/>
  <c r="J1611" i="1"/>
  <c r="O1611" i="1" s="1"/>
  <c r="I1612" i="1"/>
  <c r="N1612" i="1" s="1"/>
  <c r="J1612" i="1"/>
  <c r="O1612" i="1" s="1"/>
  <c r="I1613" i="1"/>
  <c r="N1613" i="1" s="1"/>
  <c r="J1613" i="1"/>
  <c r="O1613" i="1" s="1"/>
  <c r="I1614" i="1"/>
  <c r="N1614" i="1" s="1"/>
  <c r="J1614" i="1"/>
  <c r="O1614" i="1" s="1"/>
  <c r="I1619" i="1"/>
  <c r="N1619" i="1" s="1"/>
  <c r="J1619" i="1"/>
  <c r="O1619" i="1" s="1"/>
  <c r="I1620" i="1"/>
  <c r="N1620" i="1" s="1"/>
  <c r="J1620" i="1"/>
  <c r="O1620" i="1" s="1"/>
  <c r="I1621" i="1"/>
  <c r="N1621" i="1" s="1"/>
  <c r="J1621" i="1"/>
  <c r="O1621" i="1" s="1"/>
  <c r="I1623" i="1"/>
  <c r="N1623" i="1" s="1"/>
  <c r="J1623" i="1"/>
  <c r="O1623" i="1" s="1"/>
  <c r="I1624" i="1"/>
  <c r="N1624" i="1" s="1"/>
  <c r="J1624" i="1"/>
  <c r="O1624" i="1" s="1"/>
  <c r="I1685" i="1"/>
  <c r="N1685" i="1" s="1"/>
  <c r="J1685" i="1"/>
  <c r="O1685" i="1" s="1"/>
  <c r="I1686" i="1"/>
  <c r="N1686" i="1" s="1"/>
  <c r="J1686" i="1"/>
  <c r="O1686" i="1" s="1"/>
  <c r="I1687" i="1"/>
  <c r="N1687" i="1" s="1"/>
  <c r="J1687" i="1"/>
  <c r="O1687" i="1" s="1"/>
  <c r="I1689" i="1"/>
  <c r="N1689" i="1" s="1"/>
  <c r="J1689" i="1"/>
  <c r="O1689" i="1" s="1"/>
  <c r="I1690" i="1"/>
  <c r="N1690" i="1" s="1"/>
  <c r="J1690" i="1"/>
  <c r="O1690" i="1" s="1"/>
  <c r="I1708" i="1"/>
  <c r="N1708" i="1" s="1"/>
  <c r="J1708" i="1"/>
  <c r="O1708" i="1" s="1"/>
  <c r="I1709" i="1"/>
  <c r="N1709" i="1" s="1"/>
  <c r="J1709" i="1"/>
  <c r="O1709" i="1" s="1"/>
  <c r="I1710" i="1"/>
  <c r="N1710" i="1" s="1"/>
  <c r="J1710" i="1"/>
  <c r="O1710" i="1" s="1"/>
  <c r="I1711" i="1"/>
  <c r="N1711" i="1" s="1"/>
  <c r="J1711" i="1"/>
  <c r="O1711" i="1" s="1"/>
  <c r="I1712" i="1"/>
  <c r="N1712" i="1" s="1"/>
  <c r="J1712" i="1"/>
  <c r="O1712" i="1" s="1"/>
  <c r="I1713" i="1"/>
  <c r="N1713" i="1" s="1"/>
  <c r="J1713" i="1"/>
  <c r="O1713" i="1" s="1"/>
  <c r="I1714" i="1"/>
  <c r="N1714" i="1" s="1"/>
  <c r="J1714" i="1"/>
  <c r="O1714" i="1" s="1"/>
  <c r="I1715" i="1"/>
  <c r="N1715" i="1" s="1"/>
  <c r="J1715" i="1"/>
  <c r="O1715" i="1" s="1"/>
  <c r="I1716" i="1"/>
  <c r="N1716" i="1" s="1"/>
  <c r="J1716" i="1"/>
  <c r="O1716" i="1" s="1"/>
  <c r="I1717" i="1"/>
  <c r="N1717" i="1" s="1"/>
  <c r="J1717" i="1"/>
  <c r="O1717" i="1" s="1"/>
  <c r="I1718" i="1"/>
  <c r="N1718" i="1" s="1"/>
  <c r="J1718" i="1"/>
  <c r="O1718" i="1" s="1"/>
  <c r="I1720" i="1"/>
  <c r="N1720" i="1" s="1"/>
  <c r="J1720" i="1"/>
  <c r="O1720" i="1" s="1"/>
  <c r="I1722" i="1"/>
  <c r="N1722" i="1" s="1"/>
  <c r="J1722" i="1"/>
  <c r="O1722" i="1" s="1"/>
  <c r="I1723" i="1"/>
  <c r="N1723" i="1" s="1"/>
  <c r="J1723" i="1"/>
  <c r="O1723" i="1" s="1"/>
  <c r="I1724" i="1"/>
  <c r="N1724" i="1" s="1"/>
  <c r="J1724" i="1"/>
  <c r="O1724" i="1" s="1"/>
  <c r="I1725" i="1"/>
  <c r="N1725" i="1" s="1"/>
  <c r="J1725" i="1"/>
  <c r="O1725" i="1"/>
  <c r="I1726" i="1"/>
  <c r="J1726" i="1"/>
  <c r="N1726" i="1"/>
  <c r="O1726" i="1"/>
  <c r="Q1726" i="1" s="1"/>
  <c r="I1727" i="1"/>
  <c r="J1727" i="1"/>
  <c r="AA1727" i="1" s="1"/>
  <c r="N1727" i="1"/>
  <c r="O1727" i="1"/>
  <c r="I1728" i="1"/>
  <c r="J1728" i="1"/>
  <c r="AA1728" i="1" s="1"/>
  <c r="N1728" i="1"/>
  <c r="O1728" i="1"/>
  <c r="I1729" i="1"/>
  <c r="J1729" i="1"/>
  <c r="N1729" i="1"/>
  <c r="O1729" i="1"/>
  <c r="AE1729" i="1"/>
  <c r="I1730" i="1"/>
  <c r="J1730" i="1"/>
  <c r="N1730" i="1"/>
  <c r="O1730" i="1"/>
  <c r="P1730" i="1"/>
  <c r="Q1730" i="1"/>
  <c r="R1730" i="1"/>
  <c r="S1730" i="1"/>
  <c r="T1730" i="1"/>
  <c r="U1730" i="1"/>
  <c r="V1730" i="1"/>
  <c r="W1730" i="1"/>
  <c r="X1730" i="1"/>
  <c r="Y1730" i="1"/>
  <c r="Z1730" i="1"/>
  <c r="AA1730" i="1"/>
  <c r="AB1730" i="1"/>
  <c r="AC1730" i="1"/>
  <c r="AD1730" i="1"/>
  <c r="AE1730" i="1"/>
  <c r="AF1730" i="1"/>
  <c r="AG1730" i="1"/>
  <c r="AH1730" i="1"/>
  <c r="AI1730" i="1"/>
  <c r="I1731" i="1"/>
  <c r="J1731" i="1"/>
  <c r="N1731" i="1"/>
  <c r="O1731" i="1"/>
  <c r="P1731" i="1"/>
  <c r="Q1731" i="1"/>
  <c r="R1731" i="1"/>
  <c r="S1731" i="1"/>
  <c r="T1731" i="1"/>
  <c r="U1731" i="1"/>
  <c r="V1731" i="1"/>
  <c r="W1731" i="1"/>
  <c r="X1731" i="1"/>
  <c r="Y1731" i="1"/>
  <c r="Z1731" i="1"/>
  <c r="AA1731" i="1"/>
  <c r="AB1731" i="1"/>
  <c r="AC1731" i="1"/>
  <c r="AD1731" i="1"/>
  <c r="AE1731" i="1"/>
  <c r="AF1731" i="1"/>
  <c r="AG1731" i="1"/>
  <c r="AH1731" i="1"/>
  <c r="AI1731" i="1"/>
  <c r="I1732" i="1"/>
  <c r="J1732" i="1"/>
  <c r="N1732" i="1"/>
  <c r="O1732" i="1"/>
  <c r="P1732" i="1"/>
  <c r="Q1732" i="1"/>
  <c r="R1732" i="1"/>
  <c r="S1732" i="1"/>
  <c r="T1732" i="1"/>
  <c r="U1732" i="1"/>
  <c r="V1732" i="1"/>
  <c r="W1732" i="1"/>
  <c r="X1732" i="1"/>
  <c r="Y1732" i="1"/>
  <c r="Z1732" i="1"/>
  <c r="AA1732" i="1"/>
  <c r="AB1732" i="1"/>
  <c r="AC1732" i="1"/>
  <c r="AD1732" i="1"/>
  <c r="AE1732" i="1"/>
  <c r="AF1732" i="1"/>
  <c r="AG1732" i="1"/>
  <c r="AH1732" i="1"/>
  <c r="AI1732" i="1"/>
  <c r="I1733" i="1"/>
  <c r="J1733" i="1"/>
  <c r="N1733" i="1"/>
  <c r="O1733" i="1"/>
  <c r="P1733" i="1"/>
  <c r="Q1733" i="1"/>
  <c r="R1733" i="1"/>
  <c r="S1733" i="1"/>
  <c r="T1733" i="1"/>
  <c r="U1733" i="1"/>
  <c r="V1733" i="1"/>
  <c r="W1733" i="1"/>
  <c r="X1733" i="1"/>
  <c r="Y1733" i="1"/>
  <c r="Z1733" i="1"/>
  <c r="AA1733" i="1"/>
  <c r="AB1733" i="1"/>
  <c r="AC1733" i="1"/>
  <c r="AD1733" i="1"/>
  <c r="AE1733" i="1"/>
  <c r="AF1733" i="1"/>
  <c r="AG1733" i="1"/>
  <c r="AH1733" i="1"/>
  <c r="AI1733" i="1"/>
  <c r="I1734" i="1"/>
  <c r="J1734" i="1"/>
  <c r="N1734" i="1"/>
  <c r="O1734" i="1"/>
  <c r="P1734" i="1"/>
  <c r="Q1734" i="1"/>
  <c r="R1734" i="1"/>
  <c r="S1734" i="1"/>
  <c r="T1734" i="1"/>
  <c r="U1734" i="1"/>
  <c r="V1734" i="1"/>
  <c r="W1734" i="1"/>
  <c r="X1734" i="1"/>
  <c r="Y1734" i="1"/>
  <c r="Z1734" i="1"/>
  <c r="AA1734" i="1"/>
  <c r="AB1734" i="1"/>
  <c r="AC1734" i="1"/>
  <c r="AD1734" i="1"/>
  <c r="AE1734" i="1"/>
  <c r="AF1734" i="1"/>
  <c r="AG1734" i="1"/>
  <c r="AH1734" i="1"/>
  <c r="AI1734" i="1"/>
  <c r="I1735" i="1"/>
  <c r="J1735" i="1"/>
  <c r="N1735" i="1"/>
  <c r="O1735" i="1"/>
  <c r="P1735" i="1"/>
  <c r="Q1735" i="1"/>
  <c r="R1735" i="1"/>
  <c r="S1735" i="1"/>
  <c r="T1735" i="1"/>
  <c r="U1735" i="1"/>
  <c r="V1735" i="1"/>
  <c r="W1735" i="1"/>
  <c r="X1735" i="1"/>
  <c r="Y1735" i="1"/>
  <c r="Z1735" i="1"/>
  <c r="AA1735" i="1"/>
  <c r="AB1735" i="1"/>
  <c r="AC1735" i="1"/>
  <c r="AD1735" i="1"/>
  <c r="AE1735" i="1"/>
  <c r="AF1735" i="1"/>
  <c r="AG1735" i="1"/>
  <c r="AH1735" i="1"/>
  <c r="AI1735" i="1"/>
  <c r="I1736" i="1"/>
  <c r="J1736" i="1"/>
  <c r="N1736" i="1"/>
  <c r="O1736" i="1"/>
  <c r="P1736" i="1"/>
  <c r="Q1736" i="1"/>
  <c r="R1736" i="1"/>
  <c r="S1736" i="1"/>
  <c r="T1736" i="1"/>
  <c r="U1736" i="1"/>
  <c r="V1736" i="1"/>
  <c r="W1736" i="1"/>
  <c r="X1736" i="1"/>
  <c r="Y1736" i="1"/>
  <c r="Z1736" i="1"/>
  <c r="AA1736" i="1"/>
  <c r="AB1736" i="1"/>
  <c r="AC1736" i="1"/>
  <c r="AD1736" i="1"/>
  <c r="AE1736" i="1"/>
  <c r="AF1736" i="1"/>
  <c r="AG1736" i="1"/>
  <c r="AH1736" i="1"/>
  <c r="AI1736" i="1"/>
  <c r="I1737" i="1"/>
  <c r="J1737" i="1"/>
  <c r="N1737" i="1"/>
  <c r="O1737" i="1"/>
  <c r="P1737" i="1"/>
  <c r="Q1737" i="1"/>
  <c r="R1737" i="1"/>
  <c r="S1737" i="1"/>
  <c r="T1737" i="1"/>
  <c r="U1737" i="1"/>
  <c r="V1737" i="1"/>
  <c r="W1737" i="1"/>
  <c r="X1737" i="1"/>
  <c r="Y1737" i="1"/>
  <c r="Z1737" i="1"/>
  <c r="AA1737" i="1"/>
  <c r="AB1737" i="1"/>
  <c r="AC1737" i="1"/>
  <c r="AD1737" i="1"/>
  <c r="AE1737" i="1"/>
  <c r="AF1737" i="1"/>
  <c r="AG1737" i="1"/>
  <c r="AH1737" i="1"/>
  <c r="AI1737" i="1"/>
  <c r="I1738" i="1"/>
  <c r="J1738" i="1"/>
  <c r="N1738" i="1"/>
  <c r="O1738" i="1"/>
  <c r="P1738" i="1"/>
  <c r="Q1738" i="1"/>
  <c r="R1738" i="1"/>
  <c r="S1738" i="1"/>
  <c r="T1738" i="1"/>
  <c r="U1738" i="1"/>
  <c r="V1738" i="1"/>
  <c r="W1738" i="1"/>
  <c r="X1738" i="1"/>
  <c r="Y1738" i="1"/>
  <c r="Z1738" i="1"/>
  <c r="AA1738" i="1"/>
  <c r="AB1738" i="1"/>
  <c r="AC1738" i="1"/>
  <c r="AD1738" i="1"/>
  <c r="AE1738" i="1"/>
  <c r="AF1738" i="1"/>
  <c r="AG1738" i="1"/>
  <c r="AH1738" i="1"/>
  <c r="AI1738" i="1"/>
  <c r="I1739" i="1"/>
  <c r="J1739" i="1"/>
  <c r="N1739" i="1"/>
  <c r="O1739" i="1"/>
  <c r="P1739" i="1"/>
  <c r="Q1739" i="1"/>
  <c r="R1739" i="1"/>
  <c r="S1739" i="1"/>
  <c r="T1739" i="1"/>
  <c r="U1739" i="1"/>
  <c r="V1739" i="1"/>
  <c r="W1739" i="1"/>
  <c r="X1739" i="1"/>
  <c r="Y1739" i="1"/>
  <c r="Z1739" i="1"/>
  <c r="AA1739" i="1"/>
  <c r="AB1739" i="1"/>
  <c r="AC1739" i="1"/>
  <c r="AD1739" i="1"/>
  <c r="AE1739" i="1"/>
  <c r="AF1739" i="1"/>
  <c r="AG1739" i="1"/>
  <c r="AH1739" i="1"/>
  <c r="AI1739" i="1"/>
  <c r="I1740" i="1"/>
  <c r="J1740" i="1"/>
  <c r="N1740" i="1"/>
  <c r="O1740" i="1"/>
  <c r="P1740" i="1"/>
  <c r="Q1740" i="1"/>
  <c r="R1740" i="1"/>
  <c r="S1740" i="1"/>
  <c r="T1740" i="1"/>
  <c r="U1740" i="1"/>
  <c r="V1740" i="1"/>
  <c r="W1740" i="1"/>
  <c r="X1740" i="1"/>
  <c r="Y1740" i="1"/>
  <c r="Z1740" i="1"/>
  <c r="AA1740" i="1"/>
  <c r="AB1740" i="1"/>
  <c r="AC1740" i="1"/>
  <c r="AD1740" i="1"/>
  <c r="AE1740" i="1"/>
  <c r="AF1740" i="1"/>
  <c r="AG1740" i="1"/>
  <c r="AH1740" i="1"/>
  <c r="AI1740" i="1"/>
  <c r="I1741" i="1"/>
  <c r="J1741" i="1"/>
  <c r="N1741" i="1"/>
  <c r="O1741" i="1"/>
  <c r="P1741" i="1"/>
  <c r="Q1741" i="1"/>
  <c r="R1741" i="1"/>
  <c r="S1741" i="1"/>
  <c r="T1741" i="1"/>
  <c r="U1741" i="1"/>
  <c r="V1741" i="1"/>
  <c r="W1741" i="1"/>
  <c r="X1741" i="1"/>
  <c r="Y1741" i="1"/>
  <c r="Z1741" i="1"/>
  <c r="AA1741" i="1"/>
  <c r="AB1741" i="1"/>
  <c r="AC1741" i="1"/>
  <c r="AD1741" i="1"/>
  <c r="AE1741" i="1"/>
  <c r="AF1741" i="1"/>
  <c r="AG1741" i="1"/>
  <c r="AH1741" i="1"/>
  <c r="AI1741" i="1"/>
  <c r="I1742" i="1"/>
  <c r="J1742" i="1"/>
  <c r="N1742" i="1"/>
  <c r="O1742" i="1"/>
  <c r="P1742" i="1"/>
  <c r="Q1742" i="1"/>
  <c r="R1742" i="1"/>
  <c r="S1742" i="1"/>
  <c r="T1742" i="1"/>
  <c r="U1742" i="1"/>
  <c r="V1742" i="1"/>
  <c r="W1742" i="1"/>
  <c r="X1742" i="1"/>
  <c r="Y1742" i="1"/>
  <c r="Z1742" i="1"/>
  <c r="AA1742" i="1"/>
  <c r="AB1742" i="1"/>
  <c r="AC1742" i="1"/>
  <c r="AD1742" i="1"/>
  <c r="AE1742" i="1"/>
  <c r="AF1742" i="1"/>
  <c r="AG1742" i="1"/>
  <c r="AH1742" i="1"/>
  <c r="AI1742" i="1"/>
  <c r="I1743" i="1"/>
  <c r="J1743" i="1"/>
  <c r="N1743" i="1"/>
  <c r="O1743" i="1"/>
  <c r="P1743" i="1"/>
  <c r="Q1743" i="1"/>
  <c r="R1743" i="1"/>
  <c r="S1743" i="1"/>
  <c r="T1743" i="1"/>
  <c r="U1743" i="1"/>
  <c r="V1743" i="1"/>
  <c r="W1743" i="1"/>
  <c r="X1743" i="1"/>
  <c r="Y1743" i="1"/>
  <c r="Z1743" i="1"/>
  <c r="AA1743" i="1"/>
  <c r="AB1743" i="1"/>
  <c r="AC1743" i="1"/>
  <c r="AD1743" i="1"/>
  <c r="AE1743" i="1"/>
  <c r="AF1743" i="1"/>
  <c r="AG1743" i="1"/>
  <c r="AH1743" i="1"/>
  <c r="AI1743" i="1"/>
  <c r="I1744" i="1"/>
  <c r="J1744" i="1"/>
  <c r="N1744" i="1"/>
  <c r="O1744" i="1"/>
  <c r="P1744" i="1"/>
  <c r="Q1744" i="1"/>
  <c r="R1744" i="1"/>
  <c r="S1744" i="1"/>
  <c r="T1744" i="1"/>
  <c r="U1744" i="1"/>
  <c r="V1744" i="1"/>
  <c r="W1744" i="1"/>
  <c r="X1744" i="1"/>
  <c r="Y1744" i="1"/>
  <c r="Z1744" i="1"/>
  <c r="AA1744" i="1"/>
  <c r="AB1744" i="1"/>
  <c r="AC1744" i="1"/>
  <c r="AD1744" i="1"/>
  <c r="AE1744" i="1"/>
  <c r="AF1744" i="1"/>
  <c r="AG1744" i="1"/>
  <c r="AH1744" i="1"/>
  <c r="AI1744" i="1"/>
  <c r="I1745" i="1"/>
  <c r="J1745" i="1"/>
  <c r="N1745" i="1"/>
  <c r="O1745" i="1"/>
  <c r="P1745" i="1"/>
  <c r="Q1745" i="1"/>
  <c r="R1745" i="1"/>
  <c r="S1745" i="1"/>
  <c r="T1745" i="1"/>
  <c r="U1745" i="1"/>
  <c r="V1745" i="1"/>
  <c r="W1745" i="1"/>
  <c r="X1745" i="1"/>
  <c r="Y1745" i="1"/>
  <c r="Z1745" i="1"/>
  <c r="AA1745" i="1"/>
  <c r="AB1745" i="1"/>
  <c r="AC1745" i="1"/>
  <c r="AD1745" i="1"/>
  <c r="AE1745" i="1"/>
  <c r="AF1745" i="1"/>
  <c r="AG1745" i="1"/>
  <c r="AH1745" i="1"/>
  <c r="AI1745" i="1"/>
  <c r="I1746" i="1"/>
  <c r="J1746" i="1"/>
  <c r="N1746" i="1"/>
  <c r="O1746" i="1"/>
  <c r="P1746" i="1"/>
  <c r="Q1746" i="1"/>
  <c r="R1746" i="1"/>
  <c r="S1746" i="1"/>
  <c r="T1746" i="1"/>
  <c r="U1746" i="1"/>
  <c r="V1746" i="1"/>
  <c r="W1746" i="1"/>
  <c r="X1746" i="1"/>
  <c r="Y1746" i="1"/>
  <c r="Z1746" i="1"/>
  <c r="AA1746" i="1"/>
  <c r="AB1746" i="1"/>
  <c r="AC1746" i="1"/>
  <c r="AD1746" i="1"/>
  <c r="AE1746" i="1"/>
  <c r="AF1746" i="1"/>
  <c r="AG1746" i="1"/>
  <c r="AH1746" i="1"/>
  <c r="AI1746" i="1"/>
  <c r="I1747" i="1"/>
  <c r="J1747" i="1"/>
  <c r="N1747" i="1"/>
  <c r="O1747" i="1"/>
  <c r="P1747" i="1"/>
  <c r="Q1747" i="1"/>
  <c r="R1747" i="1"/>
  <c r="S1747" i="1"/>
  <c r="T1747" i="1"/>
  <c r="U1747" i="1"/>
  <c r="V1747" i="1"/>
  <c r="W1747" i="1"/>
  <c r="X1747" i="1"/>
  <c r="Y1747" i="1"/>
  <c r="Z1747" i="1"/>
  <c r="AA1747" i="1"/>
  <c r="AB1747" i="1"/>
  <c r="AC1747" i="1"/>
  <c r="AD1747" i="1"/>
  <c r="AE1747" i="1"/>
  <c r="AF1747" i="1"/>
  <c r="AG1747" i="1"/>
  <c r="AH1747" i="1"/>
  <c r="AI1747" i="1"/>
  <c r="I1748" i="1"/>
  <c r="J1748" i="1"/>
  <c r="N1748" i="1"/>
  <c r="O1748" i="1"/>
  <c r="P1748" i="1"/>
  <c r="Q1748" i="1"/>
  <c r="R1748" i="1"/>
  <c r="S1748" i="1"/>
  <c r="T1748" i="1"/>
  <c r="U1748" i="1"/>
  <c r="V1748" i="1"/>
  <c r="W1748" i="1"/>
  <c r="X1748" i="1"/>
  <c r="Y1748" i="1"/>
  <c r="Z1748" i="1"/>
  <c r="AA1748" i="1"/>
  <c r="AB1748" i="1"/>
  <c r="AC1748" i="1"/>
  <c r="AD1748" i="1"/>
  <c r="AE1748" i="1"/>
  <c r="AF1748" i="1"/>
  <c r="AG1748" i="1"/>
  <c r="AH1748" i="1"/>
  <c r="AI1748" i="1"/>
  <c r="I1749" i="1"/>
  <c r="J1749" i="1"/>
  <c r="N1749" i="1"/>
  <c r="O1749" i="1"/>
  <c r="P1749" i="1"/>
  <c r="Q1749" i="1"/>
  <c r="R1749" i="1"/>
  <c r="S1749" i="1"/>
  <c r="T1749" i="1"/>
  <c r="U1749" i="1"/>
  <c r="V1749" i="1"/>
  <c r="W1749" i="1"/>
  <c r="X1749" i="1"/>
  <c r="Y1749" i="1"/>
  <c r="Z1749" i="1"/>
  <c r="AA1749" i="1"/>
  <c r="AB1749" i="1"/>
  <c r="AC1749" i="1"/>
  <c r="AD1749" i="1"/>
  <c r="AE1749" i="1"/>
  <c r="AF1749" i="1"/>
  <c r="AG1749" i="1"/>
  <c r="AH1749" i="1"/>
  <c r="AI1749" i="1"/>
  <c r="I1750" i="1"/>
  <c r="J1750" i="1"/>
  <c r="N1750" i="1"/>
  <c r="O1750" i="1"/>
  <c r="P1750" i="1"/>
  <c r="Q1750" i="1"/>
  <c r="R1750" i="1"/>
  <c r="S1750" i="1"/>
  <c r="T1750" i="1"/>
  <c r="U1750" i="1"/>
  <c r="V1750" i="1"/>
  <c r="W1750" i="1"/>
  <c r="X1750" i="1"/>
  <c r="Y1750" i="1"/>
  <c r="Z1750" i="1"/>
  <c r="AA1750" i="1"/>
  <c r="AB1750" i="1"/>
  <c r="AC1750" i="1"/>
  <c r="AD1750" i="1"/>
  <c r="AE1750" i="1"/>
  <c r="AF1750" i="1"/>
  <c r="AG1750" i="1"/>
  <c r="AH1750" i="1"/>
  <c r="AI1750" i="1"/>
  <c r="I1751" i="1"/>
  <c r="J1751" i="1"/>
  <c r="N1751" i="1"/>
  <c r="O1751" i="1"/>
  <c r="P1751" i="1"/>
  <c r="Q1751" i="1"/>
  <c r="R1751" i="1"/>
  <c r="S1751" i="1"/>
  <c r="T1751" i="1"/>
  <c r="U1751" i="1"/>
  <c r="V1751" i="1"/>
  <c r="W1751" i="1"/>
  <c r="X1751" i="1"/>
  <c r="Y1751" i="1"/>
  <c r="Z1751" i="1"/>
  <c r="AA1751" i="1"/>
  <c r="AB1751" i="1"/>
  <c r="AC1751" i="1"/>
  <c r="AD1751" i="1"/>
  <c r="AE1751" i="1"/>
  <c r="AF1751" i="1"/>
  <c r="AG1751" i="1"/>
  <c r="AH1751" i="1"/>
  <c r="AI1751" i="1"/>
  <c r="I1752" i="1"/>
  <c r="J1752" i="1"/>
  <c r="N1752" i="1"/>
  <c r="O1752" i="1"/>
  <c r="P1752" i="1"/>
  <c r="Q1752" i="1"/>
  <c r="R1752" i="1"/>
  <c r="S1752" i="1"/>
  <c r="T1752" i="1"/>
  <c r="U1752" i="1"/>
  <c r="V1752" i="1"/>
  <c r="W1752" i="1"/>
  <c r="X1752" i="1"/>
  <c r="Y1752" i="1"/>
  <c r="Z1752" i="1"/>
  <c r="AA1752" i="1"/>
  <c r="AB1752" i="1"/>
  <c r="AC1752" i="1"/>
  <c r="AD1752" i="1"/>
  <c r="AE1752" i="1"/>
  <c r="AF1752" i="1"/>
  <c r="AG1752" i="1"/>
  <c r="AH1752" i="1"/>
  <c r="AI1752" i="1"/>
  <c r="I1753" i="1"/>
  <c r="J1753" i="1"/>
  <c r="N1753" i="1"/>
  <c r="O1753" i="1"/>
  <c r="P1753" i="1"/>
  <c r="Q1753" i="1"/>
  <c r="R1753" i="1"/>
  <c r="S1753" i="1"/>
  <c r="T1753" i="1"/>
  <c r="U1753" i="1"/>
  <c r="V1753" i="1"/>
  <c r="W1753" i="1"/>
  <c r="X1753" i="1"/>
  <c r="Y1753" i="1"/>
  <c r="Z1753" i="1"/>
  <c r="AA1753" i="1"/>
  <c r="AB1753" i="1"/>
  <c r="AC1753" i="1"/>
  <c r="AD1753" i="1"/>
  <c r="AE1753" i="1"/>
  <c r="AF1753" i="1"/>
  <c r="AG1753" i="1"/>
  <c r="AH1753" i="1"/>
  <c r="AI1753" i="1"/>
  <c r="I1754" i="1"/>
  <c r="J1754" i="1"/>
  <c r="N1754" i="1"/>
  <c r="O1754" i="1"/>
  <c r="P1754" i="1"/>
  <c r="Q1754" i="1"/>
  <c r="R1754" i="1"/>
  <c r="S1754" i="1"/>
  <c r="T1754" i="1"/>
  <c r="U1754" i="1"/>
  <c r="V1754" i="1"/>
  <c r="W1754" i="1"/>
  <c r="X1754" i="1"/>
  <c r="Y1754" i="1"/>
  <c r="Z1754" i="1"/>
  <c r="AA1754" i="1"/>
  <c r="AB1754" i="1"/>
  <c r="AC1754" i="1"/>
  <c r="AD1754" i="1"/>
  <c r="AE1754" i="1"/>
  <c r="AF1754" i="1"/>
  <c r="AG1754" i="1"/>
  <c r="AH1754" i="1"/>
  <c r="AI1754" i="1"/>
  <c r="I1755" i="1"/>
  <c r="J1755" i="1"/>
  <c r="N1755" i="1"/>
  <c r="O1755" i="1"/>
  <c r="P1755" i="1"/>
  <c r="Q1755" i="1"/>
  <c r="R1755" i="1"/>
  <c r="S1755" i="1"/>
  <c r="T1755" i="1"/>
  <c r="U1755" i="1"/>
  <c r="V1755" i="1"/>
  <c r="W1755" i="1"/>
  <c r="X1755" i="1"/>
  <c r="Y1755" i="1"/>
  <c r="Z1755" i="1"/>
  <c r="AA1755" i="1"/>
  <c r="AB1755" i="1"/>
  <c r="AC1755" i="1"/>
  <c r="AD1755" i="1"/>
  <c r="AE1755" i="1"/>
  <c r="AF1755" i="1"/>
  <c r="AG1755" i="1"/>
  <c r="AH1755" i="1"/>
  <c r="AI1755" i="1"/>
  <c r="I1756" i="1"/>
  <c r="J1756" i="1"/>
  <c r="N1756" i="1"/>
  <c r="O1756" i="1"/>
  <c r="P1756" i="1"/>
  <c r="Q1756" i="1"/>
  <c r="R1756" i="1"/>
  <c r="S1756" i="1"/>
  <c r="T1756" i="1"/>
  <c r="U1756" i="1"/>
  <c r="V1756" i="1"/>
  <c r="W1756" i="1"/>
  <c r="X1756" i="1"/>
  <c r="Y1756" i="1"/>
  <c r="Z1756" i="1"/>
  <c r="AA1756" i="1"/>
  <c r="AB1756" i="1"/>
  <c r="AC1756" i="1"/>
  <c r="AD1756" i="1"/>
  <c r="AE1756" i="1"/>
  <c r="AF1756" i="1"/>
  <c r="AG1756" i="1"/>
  <c r="AH1756" i="1"/>
  <c r="AI1756" i="1"/>
  <c r="I1757" i="1"/>
  <c r="J1757" i="1"/>
  <c r="N1757" i="1"/>
  <c r="O1757" i="1"/>
  <c r="P1757" i="1"/>
  <c r="Q1757" i="1"/>
  <c r="R1757" i="1"/>
  <c r="S1757" i="1"/>
  <c r="T1757" i="1"/>
  <c r="U1757" i="1"/>
  <c r="V1757" i="1"/>
  <c r="W1757" i="1"/>
  <c r="X1757" i="1"/>
  <c r="Y1757" i="1"/>
  <c r="Z1757" i="1"/>
  <c r="AA1757" i="1"/>
  <c r="AB1757" i="1"/>
  <c r="AC1757" i="1"/>
  <c r="AD1757" i="1"/>
  <c r="AE1757" i="1"/>
  <c r="AF1757" i="1"/>
  <c r="AG1757" i="1"/>
  <c r="AH1757" i="1"/>
  <c r="AI1757" i="1"/>
  <c r="I1758" i="1"/>
  <c r="J1758" i="1"/>
  <c r="N1758" i="1"/>
  <c r="O1758" i="1"/>
  <c r="P1758" i="1"/>
  <c r="Q1758" i="1"/>
  <c r="R1758" i="1"/>
  <c r="S1758" i="1"/>
  <c r="T1758" i="1"/>
  <c r="U1758" i="1"/>
  <c r="V1758" i="1"/>
  <c r="W1758" i="1"/>
  <c r="X1758" i="1"/>
  <c r="Y1758" i="1"/>
  <c r="Z1758" i="1"/>
  <c r="AA1758" i="1"/>
  <c r="AB1758" i="1"/>
  <c r="AC1758" i="1"/>
  <c r="AD1758" i="1"/>
  <c r="AE1758" i="1"/>
  <c r="AF1758" i="1"/>
  <c r="AG1758" i="1"/>
  <c r="AH1758" i="1"/>
  <c r="AI1758" i="1"/>
  <c r="I1759" i="1"/>
  <c r="J1759" i="1"/>
  <c r="N1759" i="1"/>
  <c r="O1759" i="1"/>
  <c r="P1759" i="1"/>
  <c r="Q1759" i="1"/>
  <c r="R1759" i="1"/>
  <c r="S1759" i="1"/>
  <c r="T1759" i="1"/>
  <c r="U1759" i="1"/>
  <c r="V1759" i="1"/>
  <c r="W1759" i="1"/>
  <c r="X1759" i="1"/>
  <c r="Y1759" i="1"/>
  <c r="Z1759" i="1"/>
  <c r="AA1759" i="1"/>
  <c r="AB1759" i="1"/>
  <c r="AC1759" i="1"/>
  <c r="AD1759" i="1"/>
  <c r="AE1759" i="1"/>
  <c r="AF1759" i="1"/>
  <c r="AG1759" i="1"/>
  <c r="AH1759" i="1"/>
  <c r="AI1759" i="1"/>
  <c r="I1760" i="1"/>
  <c r="J1760" i="1"/>
  <c r="N1760" i="1"/>
  <c r="O1760" i="1"/>
  <c r="P1760" i="1"/>
  <c r="Q1760" i="1"/>
  <c r="R1760" i="1"/>
  <c r="S1760" i="1"/>
  <c r="T1760" i="1"/>
  <c r="U1760" i="1"/>
  <c r="V1760" i="1"/>
  <c r="W1760" i="1"/>
  <c r="X1760" i="1"/>
  <c r="Y1760" i="1"/>
  <c r="Z1760" i="1"/>
  <c r="AA1760" i="1"/>
  <c r="AB1760" i="1"/>
  <c r="AC1760" i="1"/>
  <c r="AD1760" i="1"/>
  <c r="AE1760" i="1"/>
  <c r="AF1760" i="1"/>
  <c r="AG1760" i="1"/>
  <c r="AH1760" i="1"/>
  <c r="AI1760" i="1"/>
  <c r="I1761" i="1"/>
  <c r="J1761" i="1"/>
  <c r="N1761" i="1"/>
  <c r="O1761" i="1"/>
  <c r="P1761" i="1"/>
  <c r="Q1761" i="1"/>
  <c r="R1761" i="1"/>
  <c r="S1761" i="1"/>
  <c r="T1761" i="1"/>
  <c r="U1761" i="1"/>
  <c r="V1761" i="1"/>
  <c r="W1761" i="1"/>
  <c r="X1761" i="1"/>
  <c r="Y1761" i="1"/>
  <c r="Z1761" i="1"/>
  <c r="AA1761" i="1"/>
  <c r="AB1761" i="1"/>
  <c r="AC1761" i="1"/>
  <c r="AD1761" i="1"/>
  <c r="AE1761" i="1"/>
  <c r="AF1761" i="1"/>
  <c r="AG1761" i="1"/>
  <c r="AH1761" i="1"/>
  <c r="AI1761" i="1"/>
  <c r="I1762" i="1"/>
  <c r="J1762" i="1"/>
  <c r="N1762" i="1"/>
  <c r="O1762" i="1"/>
  <c r="P1762" i="1"/>
  <c r="Q1762" i="1"/>
  <c r="R1762" i="1"/>
  <c r="S1762" i="1"/>
  <c r="T1762" i="1"/>
  <c r="U1762" i="1"/>
  <c r="V1762" i="1"/>
  <c r="W1762" i="1"/>
  <c r="X1762" i="1"/>
  <c r="Y1762" i="1"/>
  <c r="Z1762" i="1"/>
  <c r="AA1762" i="1"/>
  <c r="AB1762" i="1"/>
  <c r="AC1762" i="1"/>
  <c r="AD1762" i="1"/>
  <c r="AE1762" i="1"/>
  <c r="AF1762" i="1"/>
  <c r="AG1762" i="1"/>
  <c r="AH1762" i="1"/>
  <c r="AI1762" i="1"/>
  <c r="I1763" i="1"/>
  <c r="J1763" i="1"/>
  <c r="N1763" i="1"/>
  <c r="O1763" i="1"/>
  <c r="P1763" i="1"/>
  <c r="Q1763" i="1"/>
  <c r="R1763" i="1"/>
  <c r="S1763" i="1"/>
  <c r="T1763" i="1"/>
  <c r="U1763" i="1"/>
  <c r="V1763" i="1"/>
  <c r="W1763" i="1"/>
  <c r="X1763" i="1"/>
  <c r="Y1763" i="1"/>
  <c r="Z1763" i="1"/>
  <c r="AA1763" i="1"/>
  <c r="AB1763" i="1"/>
  <c r="AC1763" i="1"/>
  <c r="AD1763" i="1"/>
  <c r="AE1763" i="1"/>
  <c r="AF1763" i="1"/>
  <c r="AG1763" i="1"/>
  <c r="AH1763" i="1"/>
  <c r="AI1763" i="1"/>
  <c r="I1764" i="1"/>
  <c r="J1764" i="1"/>
  <c r="N1764" i="1"/>
  <c r="O1764" i="1"/>
  <c r="P1764" i="1"/>
  <c r="Q1764" i="1"/>
  <c r="R1764" i="1"/>
  <c r="S1764" i="1"/>
  <c r="T1764" i="1"/>
  <c r="U1764" i="1"/>
  <c r="V1764" i="1"/>
  <c r="W1764" i="1"/>
  <c r="X1764" i="1"/>
  <c r="Y1764" i="1"/>
  <c r="Z1764" i="1"/>
  <c r="AA1764" i="1"/>
  <c r="AB1764" i="1"/>
  <c r="AC1764" i="1"/>
  <c r="AD1764" i="1"/>
  <c r="AE1764" i="1"/>
  <c r="AF1764" i="1"/>
  <c r="AG1764" i="1"/>
  <c r="AH1764" i="1"/>
  <c r="AI1764" i="1"/>
  <c r="I1765" i="1"/>
  <c r="J1765" i="1"/>
  <c r="N1765" i="1"/>
  <c r="O1765" i="1"/>
  <c r="P1765" i="1"/>
  <c r="Q1765" i="1"/>
  <c r="R1765" i="1"/>
  <c r="S1765" i="1"/>
  <c r="T1765" i="1"/>
  <c r="U1765" i="1"/>
  <c r="V1765" i="1"/>
  <c r="W1765" i="1"/>
  <c r="X1765" i="1"/>
  <c r="Y1765" i="1"/>
  <c r="Z1765" i="1"/>
  <c r="AA1765" i="1"/>
  <c r="AB1765" i="1"/>
  <c r="AC1765" i="1"/>
  <c r="AD1765" i="1"/>
  <c r="AE1765" i="1"/>
  <c r="AF1765" i="1"/>
  <c r="AG1765" i="1"/>
  <c r="AH1765" i="1"/>
  <c r="AI1765" i="1"/>
  <c r="I1766" i="1"/>
  <c r="J1766" i="1"/>
  <c r="N1766" i="1"/>
  <c r="O1766" i="1"/>
  <c r="P1766" i="1"/>
  <c r="Q1766" i="1"/>
  <c r="R1766" i="1"/>
  <c r="S1766" i="1"/>
  <c r="T1766" i="1"/>
  <c r="U1766" i="1"/>
  <c r="V1766" i="1"/>
  <c r="W1766" i="1"/>
  <c r="X1766" i="1"/>
  <c r="Y1766" i="1"/>
  <c r="Z1766" i="1"/>
  <c r="AA1766" i="1"/>
  <c r="AB1766" i="1"/>
  <c r="AC1766" i="1"/>
  <c r="AD1766" i="1"/>
  <c r="AE1766" i="1"/>
  <c r="AF1766" i="1"/>
  <c r="AG1766" i="1"/>
  <c r="AH1766" i="1"/>
  <c r="AI1766" i="1"/>
  <c r="I1767" i="1"/>
  <c r="J1767" i="1"/>
  <c r="N1767" i="1"/>
  <c r="O1767" i="1"/>
  <c r="P1767" i="1"/>
  <c r="Q1767" i="1"/>
  <c r="R1767" i="1"/>
  <c r="S1767" i="1"/>
  <c r="T1767" i="1"/>
  <c r="U1767" i="1"/>
  <c r="V1767" i="1"/>
  <c r="W1767" i="1"/>
  <c r="X1767" i="1"/>
  <c r="Y1767" i="1"/>
  <c r="Z1767" i="1"/>
  <c r="AA1767" i="1"/>
  <c r="AB1767" i="1"/>
  <c r="AC1767" i="1"/>
  <c r="AD1767" i="1"/>
  <c r="AE1767" i="1"/>
  <c r="AF1767" i="1"/>
  <c r="AG1767" i="1"/>
  <c r="AH1767" i="1"/>
  <c r="AI1767" i="1"/>
  <c r="I1768" i="1"/>
  <c r="J1768" i="1"/>
  <c r="N1768" i="1"/>
  <c r="O1768" i="1"/>
  <c r="P1768" i="1"/>
  <c r="Q1768" i="1"/>
  <c r="R1768" i="1"/>
  <c r="S1768" i="1"/>
  <c r="T1768" i="1"/>
  <c r="U1768" i="1"/>
  <c r="V1768" i="1"/>
  <c r="W1768" i="1"/>
  <c r="X1768" i="1"/>
  <c r="Y1768" i="1"/>
  <c r="Z1768" i="1"/>
  <c r="AA1768" i="1"/>
  <c r="AB1768" i="1"/>
  <c r="AC1768" i="1"/>
  <c r="AD1768" i="1"/>
  <c r="AE1768" i="1"/>
  <c r="AF1768" i="1"/>
  <c r="AG1768" i="1"/>
  <c r="AH1768" i="1"/>
  <c r="AI1768" i="1"/>
  <c r="I1769" i="1"/>
  <c r="J1769" i="1"/>
  <c r="N1769" i="1"/>
  <c r="O1769" i="1"/>
  <c r="P1769" i="1"/>
  <c r="Q1769" i="1"/>
  <c r="R1769" i="1"/>
  <c r="S1769" i="1"/>
  <c r="T1769" i="1"/>
  <c r="U1769" i="1"/>
  <c r="V1769" i="1"/>
  <c r="W1769" i="1"/>
  <c r="X1769" i="1"/>
  <c r="Y1769" i="1"/>
  <c r="Z1769" i="1"/>
  <c r="AA1769" i="1"/>
  <c r="AB1769" i="1"/>
  <c r="AC1769" i="1"/>
  <c r="AD1769" i="1"/>
  <c r="AE1769" i="1"/>
  <c r="AF1769" i="1"/>
  <c r="AG1769" i="1"/>
  <c r="AH1769" i="1"/>
  <c r="AI1769" i="1"/>
  <c r="I1770" i="1"/>
  <c r="J1770" i="1"/>
  <c r="N1770" i="1"/>
  <c r="O1770" i="1"/>
  <c r="P1770" i="1"/>
  <c r="Q1770" i="1"/>
  <c r="R1770" i="1"/>
  <c r="S1770" i="1"/>
  <c r="T1770" i="1"/>
  <c r="U1770" i="1"/>
  <c r="V1770" i="1"/>
  <c r="W1770" i="1"/>
  <c r="X1770" i="1"/>
  <c r="Y1770" i="1"/>
  <c r="Z1770" i="1"/>
  <c r="AA1770" i="1"/>
  <c r="AB1770" i="1"/>
  <c r="AC1770" i="1"/>
  <c r="AD1770" i="1"/>
  <c r="AE1770" i="1"/>
  <c r="AF1770" i="1"/>
  <c r="AG1770" i="1"/>
  <c r="AH1770" i="1"/>
  <c r="AI1770" i="1"/>
  <c r="I1771" i="1"/>
  <c r="J1771" i="1"/>
  <c r="N1771" i="1"/>
  <c r="O1771" i="1"/>
  <c r="P1771" i="1"/>
  <c r="Q1771" i="1"/>
  <c r="R1771" i="1"/>
  <c r="S1771" i="1"/>
  <c r="T1771" i="1"/>
  <c r="U1771" i="1"/>
  <c r="V1771" i="1"/>
  <c r="W1771" i="1"/>
  <c r="X1771" i="1"/>
  <c r="Y1771" i="1"/>
  <c r="Z1771" i="1"/>
  <c r="AA1771" i="1"/>
  <c r="AB1771" i="1"/>
  <c r="AC1771" i="1"/>
  <c r="AD1771" i="1"/>
  <c r="AE1771" i="1"/>
  <c r="AF1771" i="1"/>
  <c r="AG1771" i="1"/>
  <c r="AH1771" i="1"/>
  <c r="AI1771" i="1"/>
  <c r="I1772" i="1"/>
  <c r="J1772" i="1"/>
  <c r="N1772" i="1"/>
  <c r="O1772" i="1"/>
  <c r="P1772" i="1"/>
  <c r="Q1772" i="1"/>
  <c r="R1772" i="1"/>
  <c r="S1772" i="1"/>
  <c r="T1772" i="1"/>
  <c r="U1772" i="1"/>
  <c r="V1772" i="1"/>
  <c r="W1772" i="1"/>
  <c r="X1772" i="1"/>
  <c r="Y1772" i="1"/>
  <c r="Z1772" i="1"/>
  <c r="AA1772" i="1"/>
  <c r="AB1772" i="1"/>
  <c r="AC1772" i="1"/>
  <c r="AD1772" i="1"/>
  <c r="AE1772" i="1"/>
  <c r="AF1772" i="1"/>
  <c r="AG1772" i="1"/>
  <c r="AH1772" i="1"/>
  <c r="AI1772" i="1"/>
  <c r="I1773" i="1"/>
  <c r="J1773" i="1"/>
  <c r="N1773" i="1"/>
  <c r="O1773" i="1"/>
  <c r="P1773" i="1"/>
  <c r="Q1773" i="1"/>
  <c r="R1773" i="1"/>
  <c r="S1773" i="1"/>
  <c r="T1773" i="1"/>
  <c r="U1773" i="1"/>
  <c r="V1773" i="1"/>
  <c r="W1773" i="1"/>
  <c r="X1773" i="1"/>
  <c r="Y1773" i="1"/>
  <c r="Z1773" i="1"/>
  <c r="AA1773" i="1"/>
  <c r="AB1773" i="1"/>
  <c r="AC1773" i="1"/>
  <c r="AD1773" i="1"/>
  <c r="AE1773" i="1"/>
  <c r="AF1773" i="1"/>
  <c r="AG1773" i="1"/>
  <c r="AH1773" i="1"/>
  <c r="AI1773" i="1"/>
  <c r="I1774" i="1"/>
  <c r="J1774" i="1"/>
  <c r="N1774" i="1"/>
  <c r="O1774" i="1"/>
  <c r="P1774" i="1"/>
  <c r="Q1774" i="1"/>
  <c r="R1774" i="1"/>
  <c r="S1774" i="1"/>
  <c r="T1774" i="1"/>
  <c r="U1774" i="1"/>
  <c r="V1774" i="1"/>
  <c r="W1774" i="1"/>
  <c r="X1774" i="1"/>
  <c r="Y1774" i="1"/>
  <c r="Z1774" i="1"/>
  <c r="AA1774" i="1"/>
  <c r="AB1774" i="1"/>
  <c r="AC1774" i="1"/>
  <c r="AD1774" i="1"/>
  <c r="AE1774" i="1"/>
  <c r="AF1774" i="1"/>
  <c r="AG1774" i="1"/>
  <c r="AH1774" i="1"/>
  <c r="AI1774" i="1"/>
  <c r="I1775" i="1"/>
  <c r="J1775" i="1"/>
  <c r="N1775" i="1"/>
  <c r="O1775" i="1"/>
  <c r="P1775" i="1"/>
  <c r="Q1775" i="1"/>
  <c r="R1775" i="1"/>
  <c r="S1775" i="1"/>
  <c r="T1775" i="1"/>
  <c r="U1775" i="1"/>
  <c r="V1775" i="1"/>
  <c r="W1775" i="1"/>
  <c r="X1775" i="1"/>
  <c r="Y1775" i="1"/>
  <c r="Z1775" i="1"/>
  <c r="AA1775" i="1"/>
  <c r="AB1775" i="1"/>
  <c r="AC1775" i="1"/>
  <c r="AD1775" i="1"/>
  <c r="AE1775" i="1"/>
  <c r="AF1775" i="1"/>
  <c r="AG1775" i="1"/>
  <c r="AH1775" i="1"/>
  <c r="AI1775" i="1"/>
  <c r="I1776" i="1"/>
  <c r="J1776" i="1"/>
  <c r="N1776" i="1"/>
  <c r="O1776" i="1"/>
  <c r="P1776" i="1"/>
  <c r="Q1776" i="1"/>
  <c r="R1776" i="1"/>
  <c r="S1776" i="1"/>
  <c r="T1776" i="1"/>
  <c r="U1776" i="1"/>
  <c r="V1776" i="1"/>
  <c r="W1776" i="1"/>
  <c r="X1776" i="1"/>
  <c r="Y1776" i="1"/>
  <c r="Z1776" i="1"/>
  <c r="AA1776" i="1"/>
  <c r="AB1776" i="1"/>
  <c r="AC1776" i="1"/>
  <c r="AD1776" i="1"/>
  <c r="AE1776" i="1"/>
  <c r="AF1776" i="1"/>
  <c r="AG1776" i="1"/>
  <c r="AH1776" i="1"/>
  <c r="AI1776" i="1"/>
  <c r="I1777" i="1"/>
  <c r="J1777" i="1"/>
  <c r="N1777" i="1"/>
  <c r="O1777" i="1"/>
  <c r="P1777" i="1"/>
  <c r="Q1777" i="1"/>
  <c r="R1777" i="1"/>
  <c r="S1777" i="1"/>
  <c r="T1777" i="1"/>
  <c r="U1777" i="1"/>
  <c r="V1777" i="1"/>
  <c r="W1777" i="1"/>
  <c r="X1777" i="1"/>
  <c r="Y1777" i="1"/>
  <c r="Z1777" i="1"/>
  <c r="AA1777" i="1"/>
  <c r="AB1777" i="1"/>
  <c r="AC1777" i="1"/>
  <c r="AD1777" i="1"/>
  <c r="AE1777" i="1"/>
  <c r="AF1777" i="1"/>
  <c r="AG1777" i="1"/>
  <c r="AH1777" i="1"/>
  <c r="AI1777" i="1"/>
  <c r="I1778" i="1"/>
  <c r="J1778" i="1"/>
  <c r="N1778" i="1"/>
  <c r="O1778" i="1"/>
  <c r="P1778" i="1"/>
  <c r="Q1778" i="1"/>
  <c r="R1778" i="1"/>
  <c r="S1778" i="1"/>
  <c r="T1778" i="1"/>
  <c r="U1778" i="1"/>
  <c r="V1778" i="1"/>
  <c r="W1778" i="1"/>
  <c r="X1778" i="1"/>
  <c r="Y1778" i="1"/>
  <c r="Z1778" i="1"/>
  <c r="AA1778" i="1"/>
  <c r="AB1778" i="1"/>
  <c r="AC1778" i="1"/>
  <c r="AD1778" i="1"/>
  <c r="AE1778" i="1"/>
  <c r="AF1778" i="1"/>
  <c r="AG1778" i="1"/>
  <c r="AH1778" i="1"/>
  <c r="AI1778" i="1"/>
  <c r="I1779" i="1"/>
  <c r="J1779" i="1"/>
  <c r="N1779" i="1"/>
  <c r="O1779" i="1"/>
  <c r="P1779" i="1"/>
  <c r="Q1779" i="1"/>
  <c r="R1779" i="1"/>
  <c r="S1779" i="1"/>
  <c r="T1779" i="1"/>
  <c r="U1779" i="1"/>
  <c r="V1779" i="1"/>
  <c r="W1779" i="1"/>
  <c r="X1779" i="1"/>
  <c r="Y1779" i="1"/>
  <c r="Z1779" i="1"/>
  <c r="AA1779" i="1"/>
  <c r="AB1779" i="1"/>
  <c r="AC1779" i="1"/>
  <c r="AD1779" i="1"/>
  <c r="AE1779" i="1"/>
  <c r="AF1779" i="1"/>
  <c r="AG1779" i="1"/>
  <c r="AH1779" i="1"/>
  <c r="AI1779" i="1"/>
  <c r="I1780" i="1"/>
  <c r="J1780" i="1"/>
  <c r="N1780" i="1"/>
  <c r="O1780" i="1"/>
  <c r="P1780" i="1"/>
  <c r="Q1780" i="1"/>
  <c r="R1780" i="1"/>
  <c r="S1780" i="1"/>
  <c r="T1780" i="1"/>
  <c r="U1780" i="1"/>
  <c r="V1780" i="1"/>
  <c r="W1780" i="1"/>
  <c r="X1780" i="1"/>
  <c r="Y1780" i="1"/>
  <c r="Z1780" i="1"/>
  <c r="AA1780" i="1"/>
  <c r="AB1780" i="1"/>
  <c r="AC1780" i="1"/>
  <c r="AD1780" i="1"/>
  <c r="AE1780" i="1"/>
  <c r="AF1780" i="1"/>
  <c r="AG1780" i="1"/>
  <c r="AH1780" i="1"/>
  <c r="AI1780" i="1"/>
  <c r="I1781" i="1"/>
  <c r="J1781" i="1"/>
  <c r="N1781" i="1"/>
  <c r="O1781" i="1"/>
  <c r="P1781" i="1"/>
  <c r="Q1781" i="1"/>
  <c r="R1781" i="1"/>
  <c r="S1781" i="1"/>
  <c r="T1781" i="1"/>
  <c r="U1781" i="1"/>
  <c r="V1781" i="1"/>
  <c r="W1781" i="1"/>
  <c r="X1781" i="1"/>
  <c r="Y1781" i="1"/>
  <c r="Z1781" i="1"/>
  <c r="AA1781" i="1"/>
  <c r="AB1781" i="1"/>
  <c r="AC1781" i="1"/>
  <c r="AD1781" i="1"/>
  <c r="AE1781" i="1"/>
  <c r="AF1781" i="1"/>
  <c r="AG1781" i="1"/>
  <c r="AH1781" i="1"/>
  <c r="AI1781" i="1"/>
  <c r="I1782" i="1"/>
  <c r="J1782" i="1"/>
  <c r="N1782" i="1"/>
  <c r="O1782" i="1"/>
  <c r="P1782" i="1"/>
  <c r="Q1782" i="1"/>
  <c r="R1782" i="1"/>
  <c r="S1782" i="1"/>
  <c r="T1782" i="1"/>
  <c r="U1782" i="1"/>
  <c r="V1782" i="1"/>
  <c r="W1782" i="1"/>
  <c r="X1782" i="1"/>
  <c r="Y1782" i="1"/>
  <c r="Z1782" i="1"/>
  <c r="AA1782" i="1"/>
  <c r="AB1782" i="1"/>
  <c r="AC1782" i="1"/>
  <c r="AD1782" i="1"/>
  <c r="AE1782" i="1"/>
  <c r="AF1782" i="1"/>
  <c r="AG1782" i="1"/>
  <c r="AH1782" i="1"/>
  <c r="AI1782" i="1"/>
  <c r="I1783" i="1"/>
  <c r="J1783" i="1"/>
  <c r="N1783" i="1"/>
  <c r="O1783" i="1"/>
  <c r="P1783" i="1"/>
  <c r="Q1783" i="1"/>
  <c r="R1783" i="1"/>
  <c r="S1783" i="1"/>
  <c r="T1783" i="1"/>
  <c r="U1783" i="1"/>
  <c r="V1783" i="1"/>
  <c r="W1783" i="1"/>
  <c r="X1783" i="1"/>
  <c r="Y1783" i="1"/>
  <c r="Z1783" i="1"/>
  <c r="AA1783" i="1"/>
  <c r="AB1783" i="1"/>
  <c r="AC1783" i="1"/>
  <c r="AD1783" i="1"/>
  <c r="AE1783" i="1"/>
  <c r="AF1783" i="1"/>
  <c r="AG1783" i="1"/>
  <c r="AH1783" i="1"/>
  <c r="AI1783" i="1"/>
  <c r="I1784" i="1"/>
  <c r="J1784" i="1"/>
  <c r="N1784" i="1"/>
  <c r="O1784" i="1"/>
  <c r="P1784" i="1"/>
  <c r="Q1784" i="1"/>
  <c r="R1784" i="1"/>
  <c r="S1784" i="1"/>
  <c r="T1784" i="1"/>
  <c r="U1784" i="1"/>
  <c r="V1784" i="1"/>
  <c r="W1784" i="1"/>
  <c r="X1784" i="1"/>
  <c r="Y1784" i="1"/>
  <c r="Z1784" i="1"/>
  <c r="AA1784" i="1"/>
  <c r="AB1784" i="1"/>
  <c r="AC1784" i="1"/>
  <c r="AD1784" i="1"/>
  <c r="AE1784" i="1"/>
  <c r="AF1784" i="1"/>
  <c r="AG1784" i="1"/>
  <c r="AH1784" i="1"/>
  <c r="AI1784" i="1"/>
  <c r="I1785" i="1"/>
  <c r="J1785" i="1"/>
  <c r="N1785" i="1"/>
  <c r="O1785" i="1"/>
  <c r="P1785" i="1"/>
  <c r="Q1785" i="1"/>
  <c r="R1785" i="1"/>
  <c r="S1785" i="1"/>
  <c r="T1785" i="1"/>
  <c r="U1785" i="1"/>
  <c r="V1785" i="1"/>
  <c r="W1785" i="1"/>
  <c r="X1785" i="1"/>
  <c r="Y1785" i="1"/>
  <c r="Z1785" i="1"/>
  <c r="AA1785" i="1"/>
  <c r="AB1785" i="1"/>
  <c r="AC1785" i="1"/>
  <c r="AD1785" i="1"/>
  <c r="AE1785" i="1"/>
  <c r="AF1785" i="1"/>
  <c r="AG1785" i="1"/>
  <c r="AH1785" i="1"/>
  <c r="AI1785" i="1"/>
  <c r="I1786" i="1"/>
  <c r="J1786" i="1"/>
  <c r="N1786" i="1"/>
  <c r="O1786" i="1"/>
  <c r="P1786" i="1"/>
  <c r="Q1786" i="1"/>
  <c r="R1786" i="1"/>
  <c r="S1786" i="1"/>
  <c r="T1786" i="1"/>
  <c r="U1786" i="1"/>
  <c r="V1786" i="1"/>
  <c r="W1786" i="1"/>
  <c r="X1786" i="1"/>
  <c r="Y1786" i="1"/>
  <c r="Z1786" i="1"/>
  <c r="AA1786" i="1"/>
  <c r="AB1786" i="1"/>
  <c r="AC1786" i="1"/>
  <c r="AD1786" i="1"/>
  <c r="AE1786" i="1"/>
  <c r="AF1786" i="1"/>
  <c r="AG1786" i="1"/>
  <c r="AH1786" i="1"/>
  <c r="AI1786" i="1"/>
  <c r="I1787" i="1"/>
  <c r="J1787" i="1"/>
  <c r="N1787" i="1"/>
  <c r="O1787" i="1"/>
  <c r="P1787" i="1"/>
  <c r="Q1787" i="1"/>
  <c r="R1787" i="1"/>
  <c r="S1787" i="1"/>
  <c r="T1787" i="1"/>
  <c r="U1787" i="1"/>
  <c r="V1787" i="1"/>
  <c r="W1787" i="1"/>
  <c r="X1787" i="1"/>
  <c r="Y1787" i="1"/>
  <c r="Z1787" i="1"/>
  <c r="AA1787" i="1"/>
  <c r="AB1787" i="1"/>
  <c r="AC1787" i="1"/>
  <c r="AD1787" i="1"/>
  <c r="AE1787" i="1"/>
  <c r="AF1787" i="1"/>
  <c r="AG1787" i="1"/>
  <c r="AH1787" i="1"/>
  <c r="AI1787" i="1"/>
  <c r="I1788" i="1"/>
  <c r="J1788" i="1"/>
  <c r="N1788" i="1"/>
  <c r="O1788" i="1"/>
  <c r="P1788" i="1"/>
  <c r="Q1788" i="1"/>
  <c r="R1788" i="1"/>
  <c r="S1788" i="1"/>
  <c r="T1788" i="1"/>
  <c r="U1788" i="1"/>
  <c r="V1788" i="1"/>
  <c r="W1788" i="1"/>
  <c r="X1788" i="1"/>
  <c r="Y1788" i="1"/>
  <c r="Z1788" i="1"/>
  <c r="AA1788" i="1"/>
  <c r="AB1788" i="1"/>
  <c r="AC1788" i="1"/>
  <c r="AD1788" i="1"/>
  <c r="AE1788" i="1"/>
  <c r="AF1788" i="1"/>
  <c r="AG1788" i="1"/>
  <c r="AH1788" i="1"/>
  <c r="AI1788" i="1"/>
  <c r="I1789" i="1"/>
  <c r="J1789" i="1"/>
  <c r="N1789" i="1"/>
  <c r="O1789" i="1"/>
  <c r="P1789" i="1"/>
  <c r="Q1789" i="1"/>
  <c r="R1789" i="1"/>
  <c r="S1789" i="1"/>
  <c r="T1789" i="1"/>
  <c r="U1789" i="1"/>
  <c r="V1789" i="1"/>
  <c r="W1789" i="1"/>
  <c r="X1789" i="1"/>
  <c r="Y1789" i="1"/>
  <c r="Z1789" i="1"/>
  <c r="AA1789" i="1"/>
  <c r="AB1789" i="1"/>
  <c r="AC1789" i="1"/>
  <c r="AD1789" i="1"/>
  <c r="AE1789" i="1"/>
  <c r="AF1789" i="1"/>
  <c r="AG1789" i="1"/>
  <c r="AH1789" i="1"/>
  <c r="AI1789" i="1"/>
  <c r="I1790" i="1"/>
  <c r="J1790" i="1"/>
  <c r="N1790" i="1"/>
  <c r="O1790" i="1"/>
  <c r="P1790" i="1"/>
  <c r="Q1790" i="1"/>
  <c r="R1790" i="1"/>
  <c r="S1790" i="1"/>
  <c r="T1790" i="1"/>
  <c r="U1790" i="1"/>
  <c r="V1790" i="1"/>
  <c r="W1790" i="1"/>
  <c r="X1790" i="1"/>
  <c r="Y1790" i="1"/>
  <c r="Z1790" i="1"/>
  <c r="AA1790" i="1"/>
  <c r="AB1790" i="1"/>
  <c r="AC1790" i="1"/>
  <c r="AD1790" i="1"/>
  <c r="AE1790" i="1"/>
  <c r="AF1790" i="1"/>
  <c r="AG1790" i="1"/>
  <c r="AH1790" i="1"/>
  <c r="AI1790" i="1"/>
  <c r="I1791" i="1"/>
  <c r="J1791" i="1"/>
  <c r="N1791" i="1"/>
  <c r="O1791" i="1"/>
  <c r="P1791" i="1"/>
  <c r="Q1791" i="1"/>
  <c r="R1791" i="1"/>
  <c r="S1791" i="1"/>
  <c r="T1791" i="1"/>
  <c r="U1791" i="1"/>
  <c r="V1791" i="1"/>
  <c r="W1791" i="1"/>
  <c r="X1791" i="1"/>
  <c r="Y1791" i="1"/>
  <c r="Z1791" i="1"/>
  <c r="AA1791" i="1"/>
  <c r="AB1791" i="1"/>
  <c r="AC1791" i="1"/>
  <c r="AD1791" i="1"/>
  <c r="AE1791" i="1"/>
  <c r="AF1791" i="1"/>
  <c r="AG1791" i="1"/>
  <c r="AH1791" i="1"/>
  <c r="AI1791" i="1"/>
  <c r="I1792" i="1"/>
  <c r="J1792" i="1"/>
  <c r="N1792" i="1"/>
  <c r="O1792" i="1"/>
  <c r="P1792" i="1"/>
  <c r="Q1792" i="1"/>
  <c r="R1792" i="1"/>
  <c r="S1792" i="1"/>
  <c r="T1792" i="1"/>
  <c r="U1792" i="1"/>
  <c r="V1792" i="1"/>
  <c r="W1792" i="1"/>
  <c r="X1792" i="1"/>
  <c r="Y1792" i="1"/>
  <c r="Z1792" i="1"/>
  <c r="AA1792" i="1"/>
  <c r="AB1792" i="1"/>
  <c r="AC1792" i="1"/>
  <c r="AD1792" i="1"/>
  <c r="AE1792" i="1"/>
  <c r="AF1792" i="1"/>
  <c r="AG1792" i="1"/>
  <c r="AH1792" i="1"/>
  <c r="AI1792" i="1"/>
  <c r="I1793" i="1"/>
  <c r="J1793" i="1"/>
  <c r="N1793" i="1"/>
  <c r="O1793" i="1"/>
  <c r="P1793" i="1"/>
  <c r="Q1793" i="1"/>
  <c r="R1793" i="1"/>
  <c r="S1793" i="1"/>
  <c r="T1793" i="1"/>
  <c r="U1793" i="1"/>
  <c r="V1793" i="1"/>
  <c r="W1793" i="1"/>
  <c r="X1793" i="1"/>
  <c r="Y1793" i="1"/>
  <c r="Z1793" i="1"/>
  <c r="AA1793" i="1"/>
  <c r="AB1793" i="1"/>
  <c r="AC1793" i="1"/>
  <c r="AD1793" i="1"/>
  <c r="AE1793" i="1"/>
  <c r="AF1793" i="1"/>
  <c r="AG1793" i="1"/>
  <c r="AH1793" i="1"/>
  <c r="AI1793" i="1"/>
  <c r="I1794" i="1"/>
  <c r="J1794" i="1"/>
  <c r="N1794" i="1"/>
  <c r="O1794" i="1"/>
  <c r="P1794" i="1"/>
  <c r="Q1794" i="1"/>
  <c r="R1794" i="1"/>
  <c r="S1794" i="1"/>
  <c r="T1794" i="1"/>
  <c r="U1794" i="1"/>
  <c r="V1794" i="1"/>
  <c r="W1794" i="1"/>
  <c r="X1794" i="1"/>
  <c r="Y1794" i="1"/>
  <c r="Z1794" i="1"/>
  <c r="AA1794" i="1"/>
  <c r="AB1794" i="1"/>
  <c r="AC1794" i="1"/>
  <c r="AD1794" i="1"/>
  <c r="AE1794" i="1"/>
  <c r="AF1794" i="1"/>
  <c r="AG1794" i="1"/>
  <c r="AH1794" i="1"/>
  <c r="AI1794" i="1"/>
  <c r="I1795" i="1"/>
  <c r="J1795" i="1"/>
  <c r="N1795" i="1"/>
  <c r="O1795" i="1"/>
  <c r="P1795" i="1"/>
  <c r="Q1795" i="1"/>
  <c r="R1795" i="1"/>
  <c r="S1795" i="1"/>
  <c r="T1795" i="1"/>
  <c r="U1795" i="1"/>
  <c r="V1795" i="1"/>
  <c r="W1795" i="1"/>
  <c r="X1795" i="1"/>
  <c r="Y1795" i="1"/>
  <c r="Z1795" i="1"/>
  <c r="AA1795" i="1"/>
  <c r="AB1795" i="1"/>
  <c r="AC1795" i="1"/>
  <c r="AD1795" i="1"/>
  <c r="AE1795" i="1"/>
  <c r="AF1795" i="1"/>
  <c r="AG1795" i="1"/>
  <c r="AH1795" i="1"/>
  <c r="AI1795" i="1"/>
  <c r="I1796" i="1"/>
  <c r="J1796" i="1"/>
  <c r="N1796" i="1"/>
  <c r="O1796" i="1"/>
  <c r="P1796" i="1"/>
  <c r="Q1796" i="1"/>
  <c r="R1796" i="1"/>
  <c r="S1796" i="1"/>
  <c r="T1796" i="1"/>
  <c r="U1796" i="1"/>
  <c r="V1796" i="1"/>
  <c r="W1796" i="1"/>
  <c r="X1796" i="1"/>
  <c r="Y1796" i="1"/>
  <c r="Z1796" i="1"/>
  <c r="AA1796" i="1"/>
  <c r="AB1796" i="1"/>
  <c r="AC1796" i="1"/>
  <c r="AD1796" i="1"/>
  <c r="AE1796" i="1"/>
  <c r="AF1796" i="1"/>
  <c r="AG1796" i="1"/>
  <c r="AH1796" i="1"/>
  <c r="AI1796" i="1"/>
  <c r="I1797" i="1"/>
  <c r="J1797" i="1"/>
  <c r="N1797" i="1"/>
  <c r="O1797" i="1"/>
  <c r="P1797" i="1"/>
  <c r="Q1797" i="1"/>
  <c r="R1797" i="1"/>
  <c r="S1797" i="1"/>
  <c r="T1797" i="1"/>
  <c r="U1797" i="1"/>
  <c r="V1797" i="1"/>
  <c r="W1797" i="1"/>
  <c r="X1797" i="1"/>
  <c r="Y1797" i="1"/>
  <c r="Z1797" i="1"/>
  <c r="AA1797" i="1"/>
  <c r="AB1797" i="1"/>
  <c r="AC1797" i="1"/>
  <c r="AD1797" i="1"/>
  <c r="AE1797" i="1"/>
  <c r="AF1797" i="1"/>
  <c r="AG1797" i="1"/>
  <c r="AH1797" i="1"/>
  <c r="AI1797" i="1"/>
  <c r="I1798" i="1"/>
  <c r="J1798" i="1"/>
  <c r="N1798" i="1"/>
  <c r="O1798" i="1"/>
  <c r="P1798" i="1"/>
  <c r="Q1798" i="1"/>
  <c r="R1798" i="1"/>
  <c r="S1798" i="1"/>
  <c r="T1798" i="1"/>
  <c r="U1798" i="1"/>
  <c r="V1798" i="1"/>
  <c r="W1798" i="1"/>
  <c r="X1798" i="1"/>
  <c r="Y1798" i="1"/>
  <c r="Z1798" i="1"/>
  <c r="AA1798" i="1"/>
  <c r="AB1798" i="1"/>
  <c r="AC1798" i="1"/>
  <c r="AD1798" i="1"/>
  <c r="AE1798" i="1"/>
  <c r="AF1798" i="1"/>
  <c r="AG1798" i="1"/>
  <c r="AH1798" i="1"/>
  <c r="AI1798" i="1"/>
  <c r="I1799" i="1"/>
  <c r="J1799" i="1"/>
  <c r="N1799" i="1"/>
  <c r="O1799" i="1"/>
  <c r="P1799" i="1"/>
  <c r="Q1799" i="1"/>
  <c r="R1799" i="1"/>
  <c r="S1799" i="1"/>
  <c r="T1799" i="1"/>
  <c r="U1799" i="1"/>
  <c r="V1799" i="1"/>
  <c r="W1799" i="1"/>
  <c r="X1799" i="1"/>
  <c r="Y1799" i="1"/>
  <c r="Z1799" i="1"/>
  <c r="AA1799" i="1"/>
  <c r="AB1799" i="1"/>
  <c r="AC1799" i="1"/>
  <c r="AD1799" i="1"/>
  <c r="AE1799" i="1"/>
  <c r="AF1799" i="1"/>
  <c r="AG1799" i="1"/>
  <c r="AH1799" i="1"/>
  <c r="AI1799" i="1"/>
  <c r="I1800" i="1"/>
  <c r="J1800" i="1"/>
  <c r="N1800" i="1"/>
  <c r="O1800" i="1"/>
  <c r="P1800" i="1"/>
  <c r="Q1800" i="1"/>
  <c r="R1800" i="1"/>
  <c r="S1800" i="1"/>
  <c r="T1800" i="1"/>
  <c r="U1800" i="1"/>
  <c r="V1800" i="1"/>
  <c r="W1800" i="1"/>
  <c r="X1800" i="1"/>
  <c r="Y1800" i="1"/>
  <c r="Z1800" i="1"/>
  <c r="AA1800" i="1"/>
  <c r="AB1800" i="1"/>
  <c r="AC1800" i="1"/>
  <c r="AD1800" i="1"/>
  <c r="AE1800" i="1"/>
  <c r="AF1800" i="1"/>
  <c r="AG1800" i="1"/>
  <c r="AH1800" i="1"/>
  <c r="AI1800" i="1"/>
  <c r="I1801" i="1"/>
  <c r="J1801" i="1"/>
  <c r="N1801" i="1"/>
  <c r="O1801" i="1"/>
  <c r="P1801" i="1"/>
  <c r="Q1801" i="1"/>
  <c r="R1801" i="1"/>
  <c r="S1801" i="1"/>
  <c r="T1801" i="1"/>
  <c r="U1801" i="1"/>
  <c r="V1801" i="1"/>
  <c r="W1801" i="1"/>
  <c r="X1801" i="1"/>
  <c r="Y1801" i="1"/>
  <c r="Z1801" i="1"/>
  <c r="AA1801" i="1"/>
  <c r="AB1801" i="1"/>
  <c r="AC1801" i="1"/>
  <c r="AD1801" i="1"/>
  <c r="AE1801" i="1"/>
  <c r="AF1801" i="1"/>
  <c r="AG1801" i="1"/>
  <c r="AH1801" i="1"/>
  <c r="AI1801" i="1"/>
  <c r="I1802" i="1"/>
  <c r="J1802" i="1"/>
  <c r="N1802" i="1"/>
  <c r="O1802" i="1"/>
  <c r="P1802" i="1"/>
  <c r="Q1802" i="1"/>
  <c r="R1802" i="1"/>
  <c r="S1802" i="1"/>
  <c r="T1802" i="1"/>
  <c r="U1802" i="1"/>
  <c r="V1802" i="1"/>
  <c r="W1802" i="1"/>
  <c r="X1802" i="1"/>
  <c r="Y1802" i="1"/>
  <c r="Z1802" i="1"/>
  <c r="AA1802" i="1"/>
  <c r="AB1802" i="1"/>
  <c r="AC1802" i="1"/>
  <c r="AD1802" i="1"/>
  <c r="AE1802" i="1"/>
  <c r="AF1802" i="1"/>
  <c r="AG1802" i="1"/>
  <c r="AH1802" i="1"/>
  <c r="AI1802" i="1"/>
  <c r="I1803" i="1"/>
  <c r="J1803" i="1"/>
  <c r="N1803" i="1"/>
  <c r="O1803" i="1"/>
  <c r="P1803" i="1"/>
  <c r="Q1803" i="1"/>
  <c r="R1803" i="1"/>
  <c r="S1803" i="1"/>
  <c r="T1803" i="1"/>
  <c r="U1803" i="1"/>
  <c r="V1803" i="1"/>
  <c r="W1803" i="1"/>
  <c r="X1803" i="1"/>
  <c r="Y1803" i="1"/>
  <c r="Z1803" i="1"/>
  <c r="AA1803" i="1"/>
  <c r="AB1803" i="1"/>
  <c r="AC1803" i="1"/>
  <c r="AD1803" i="1"/>
  <c r="AE1803" i="1"/>
  <c r="AF1803" i="1"/>
  <c r="AG1803" i="1"/>
  <c r="AH1803" i="1"/>
  <c r="AI1803" i="1"/>
  <c r="I1804" i="1"/>
  <c r="J1804" i="1"/>
  <c r="N1804" i="1"/>
  <c r="O1804" i="1"/>
  <c r="P1804" i="1"/>
  <c r="Q1804" i="1"/>
  <c r="R1804" i="1"/>
  <c r="S1804" i="1"/>
  <c r="T1804" i="1"/>
  <c r="U1804" i="1"/>
  <c r="V1804" i="1"/>
  <c r="W1804" i="1"/>
  <c r="X1804" i="1"/>
  <c r="Y1804" i="1"/>
  <c r="Z1804" i="1"/>
  <c r="AA1804" i="1"/>
  <c r="AB1804" i="1"/>
  <c r="AC1804" i="1"/>
  <c r="AD1804" i="1"/>
  <c r="AE1804" i="1"/>
  <c r="AF1804" i="1"/>
  <c r="AG1804" i="1"/>
  <c r="AH1804" i="1"/>
  <c r="AI1804" i="1"/>
  <c r="I1805" i="1"/>
  <c r="J1805" i="1"/>
  <c r="N1805" i="1"/>
  <c r="O1805" i="1"/>
  <c r="P1805" i="1"/>
  <c r="Q1805" i="1"/>
  <c r="R1805" i="1"/>
  <c r="S1805" i="1"/>
  <c r="T1805" i="1"/>
  <c r="U1805" i="1"/>
  <c r="V1805" i="1"/>
  <c r="W1805" i="1"/>
  <c r="X1805" i="1"/>
  <c r="Y1805" i="1"/>
  <c r="Z1805" i="1"/>
  <c r="AA1805" i="1"/>
  <c r="AB1805" i="1"/>
  <c r="AC1805" i="1"/>
  <c r="AD1805" i="1"/>
  <c r="AE1805" i="1"/>
  <c r="AF1805" i="1"/>
  <c r="AG1805" i="1"/>
  <c r="AH1805" i="1"/>
  <c r="AI1805" i="1"/>
  <c r="I1806" i="1"/>
  <c r="J1806" i="1"/>
  <c r="N1806" i="1"/>
  <c r="O1806" i="1"/>
  <c r="P1806" i="1"/>
  <c r="Q1806" i="1"/>
  <c r="R1806" i="1"/>
  <c r="S1806" i="1"/>
  <c r="T1806" i="1"/>
  <c r="U1806" i="1"/>
  <c r="V1806" i="1"/>
  <c r="W1806" i="1"/>
  <c r="X1806" i="1"/>
  <c r="Y1806" i="1"/>
  <c r="Z1806" i="1"/>
  <c r="AA1806" i="1"/>
  <c r="AB1806" i="1"/>
  <c r="AC1806" i="1"/>
  <c r="AD1806" i="1"/>
  <c r="AE1806" i="1"/>
  <c r="AF1806" i="1"/>
  <c r="AG1806" i="1"/>
  <c r="AH1806" i="1"/>
  <c r="AI1806" i="1"/>
  <c r="I1807" i="1"/>
  <c r="J1807" i="1"/>
  <c r="N1807" i="1"/>
  <c r="O1807" i="1"/>
  <c r="P1807" i="1"/>
  <c r="Q1807" i="1"/>
  <c r="R1807" i="1"/>
  <c r="S1807" i="1"/>
  <c r="T1807" i="1"/>
  <c r="U1807" i="1"/>
  <c r="V1807" i="1"/>
  <c r="W1807" i="1"/>
  <c r="X1807" i="1"/>
  <c r="Y1807" i="1"/>
  <c r="Z1807" i="1"/>
  <c r="AA1807" i="1"/>
  <c r="AB1807" i="1"/>
  <c r="AC1807" i="1"/>
  <c r="AD1807" i="1"/>
  <c r="AE1807" i="1"/>
  <c r="AF1807" i="1"/>
  <c r="AG1807" i="1"/>
  <c r="AH1807" i="1"/>
  <c r="AI1807" i="1"/>
  <c r="I1808" i="1"/>
  <c r="J1808" i="1"/>
  <c r="N1808" i="1"/>
  <c r="O1808" i="1"/>
  <c r="P1808" i="1"/>
  <c r="Q1808" i="1"/>
  <c r="R1808" i="1"/>
  <c r="S1808" i="1"/>
  <c r="T1808" i="1"/>
  <c r="U1808" i="1"/>
  <c r="V1808" i="1"/>
  <c r="W1808" i="1"/>
  <c r="X1808" i="1"/>
  <c r="Y1808" i="1"/>
  <c r="Z1808" i="1"/>
  <c r="AA1808" i="1"/>
  <c r="AB1808" i="1"/>
  <c r="AC1808" i="1"/>
  <c r="AD1808" i="1"/>
  <c r="AE1808" i="1"/>
  <c r="AF1808" i="1"/>
  <c r="AG1808" i="1"/>
  <c r="AH1808" i="1"/>
  <c r="AI1808" i="1"/>
  <c r="I1809" i="1"/>
  <c r="J1809" i="1"/>
  <c r="N1809" i="1"/>
  <c r="O1809" i="1"/>
  <c r="P1809" i="1"/>
  <c r="Q1809" i="1"/>
  <c r="R1809" i="1"/>
  <c r="S1809" i="1"/>
  <c r="T1809" i="1"/>
  <c r="U1809" i="1"/>
  <c r="V1809" i="1"/>
  <c r="W1809" i="1"/>
  <c r="X1809" i="1"/>
  <c r="Y1809" i="1"/>
  <c r="Z1809" i="1"/>
  <c r="AA1809" i="1"/>
  <c r="AB1809" i="1"/>
  <c r="AC1809" i="1"/>
  <c r="AD1809" i="1"/>
  <c r="AE1809" i="1"/>
  <c r="AF1809" i="1"/>
  <c r="AG1809" i="1"/>
  <c r="AH1809" i="1"/>
  <c r="AI1809" i="1"/>
  <c r="I1810" i="1"/>
  <c r="J1810" i="1"/>
  <c r="N1810" i="1"/>
  <c r="O1810" i="1"/>
  <c r="P1810" i="1"/>
  <c r="Q1810" i="1"/>
  <c r="R1810" i="1"/>
  <c r="S1810" i="1"/>
  <c r="T1810" i="1"/>
  <c r="U1810" i="1"/>
  <c r="V1810" i="1"/>
  <c r="W1810" i="1"/>
  <c r="X1810" i="1"/>
  <c r="Y1810" i="1"/>
  <c r="Z1810" i="1"/>
  <c r="AA1810" i="1"/>
  <c r="AB1810" i="1"/>
  <c r="AC1810" i="1"/>
  <c r="AD1810" i="1"/>
  <c r="AE1810" i="1"/>
  <c r="AF1810" i="1"/>
  <c r="AG1810" i="1"/>
  <c r="AH1810" i="1"/>
  <c r="AI1810" i="1"/>
  <c r="I1811" i="1"/>
  <c r="J1811" i="1"/>
  <c r="N1811" i="1"/>
  <c r="O1811" i="1"/>
  <c r="P1811" i="1"/>
  <c r="Q1811" i="1"/>
  <c r="R1811" i="1"/>
  <c r="S1811" i="1"/>
  <c r="T1811" i="1"/>
  <c r="U1811" i="1"/>
  <c r="V1811" i="1"/>
  <c r="W1811" i="1"/>
  <c r="X1811" i="1"/>
  <c r="Y1811" i="1"/>
  <c r="Z1811" i="1"/>
  <c r="AA1811" i="1"/>
  <c r="AB1811" i="1"/>
  <c r="AC1811" i="1"/>
  <c r="AD1811" i="1"/>
  <c r="AE1811" i="1"/>
  <c r="AF1811" i="1"/>
  <c r="AG1811" i="1"/>
  <c r="AH1811" i="1"/>
  <c r="AI1811" i="1"/>
  <c r="I1812" i="1"/>
  <c r="J1812" i="1"/>
  <c r="N1812" i="1"/>
  <c r="O1812" i="1"/>
  <c r="P1812" i="1"/>
  <c r="Q1812" i="1"/>
  <c r="R1812" i="1"/>
  <c r="S1812" i="1"/>
  <c r="T1812" i="1"/>
  <c r="U1812" i="1"/>
  <c r="V1812" i="1"/>
  <c r="W1812" i="1"/>
  <c r="X1812" i="1"/>
  <c r="Y1812" i="1"/>
  <c r="Z1812" i="1"/>
  <c r="AA1812" i="1"/>
  <c r="AB1812" i="1"/>
  <c r="AC1812" i="1"/>
  <c r="AD1812" i="1"/>
  <c r="AE1812" i="1"/>
  <c r="AF1812" i="1"/>
  <c r="AG1812" i="1"/>
  <c r="AH1812" i="1"/>
  <c r="AI1812" i="1"/>
  <c r="I1813" i="1"/>
  <c r="J1813" i="1"/>
  <c r="N1813" i="1"/>
  <c r="O1813" i="1"/>
  <c r="P1813" i="1"/>
  <c r="Q1813" i="1"/>
  <c r="R1813" i="1"/>
  <c r="S1813" i="1"/>
  <c r="T1813" i="1"/>
  <c r="U1813" i="1"/>
  <c r="V1813" i="1"/>
  <c r="W1813" i="1"/>
  <c r="X1813" i="1"/>
  <c r="Y1813" i="1"/>
  <c r="Z1813" i="1"/>
  <c r="AA1813" i="1"/>
  <c r="AB1813" i="1"/>
  <c r="AC1813" i="1"/>
  <c r="AD1813" i="1"/>
  <c r="AE1813" i="1"/>
  <c r="AF1813" i="1"/>
  <c r="AG1813" i="1"/>
  <c r="AH1813" i="1"/>
  <c r="AI1813" i="1"/>
  <c r="I1814" i="1"/>
  <c r="J1814" i="1"/>
  <c r="N1814" i="1"/>
  <c r="O1814" i="1"/>
  <c r="P1814" i="1"/>
  <c r="Q1814" i="1"/>
  <c r="R1814" i="1"/>
  <c r="S1814" i="1"/>
  <c r="T1814" i="1"/>
  <c r="U1814" i="1"/>
  <c r="V1814" i="1"/>
  <c r="W1814" i="1"/>
  <c r="X1814" i="1"/>
  <c r="Y1814" i="1"/>
  <c r="Z1814" i="1"/>
  <c r="AA1814" i="1"/>
  <c r="AB1814" i="1"/>
  <c r="AC1814" i="1"/>
  <c r="AD1814" i="1"/>
  <c r="AE1814" i="1"/>
  <c r="AF1814" i="1"/>
  <c r="AG1814" i="1"/>
  <c r="AH1814" i="1"/>
  <c r="AI1814" i="1"/>
  <c r="I1815" i="1"/>
  <c r="J1815" i="1"/>
  <c r="N1815" i="1"/>
  <c r="O1815" i="1"/>
  <c r="P1815" i="1"/>
  <c r="Q1815" i="1"/>
  <c r="R1815" i="1"/>
  <c r="S1815" i="1"/>
  <c r="T1815" i="1"/>
  <c r="U1815" i="1"/>
  <c r="V1815" i="1"/>
  <c r="W1815" i="1"/>
  <c r="X1815" i="1"/>
  <c r="Y1815" i="1"/>
  <c r="Z1815" i="1"/>
  <c r="AA1815" i="1"/>
  <c r="AB1815" i="1"/>
  <c r="AC1815" i="1"/>
  <c r="AD1815" i="1"/>
  <c r="AE1815" i="1"/>
  <c r="AF1815" i="1"/>
  <c r="AG1815" i="1"/>
  <c r="AH1815" i="1"/>
  <c r="AI1815" i="1"/>
  <c r="I1816" i="1"/>
  <c r="J1816" i="1"/>
  <c r="N1816" i="1"/>
  <c r="O1816" i="1"/>
  <c r="P1816" i="1"/>
  <c r="Q1816" i="1"/>
  <c r="R1816" i="1"/>
  <c r="S1816" i="1"/>
  <c r="T1816" i="1"/>
  <c r="U1816" i="1"/>
  <c r="V1816" i="1"/>
  <c r="W1816" i="1"/>
  <c r="X1816" i="1"/>
  <c r="Y1816" i="1"/>
  <c r="Z1816" i="1"/>
  <c r="AA1816" i="1"/>
  <c r="AB1816" i="1"/>
  <c r="AC1816" i="1"/>
  <c r="AD1816" i="1"/>
  <c r="AE1816" i="1"/>
  <c r="AF1816" i="1"/>
  <c r="AG1816" i="1"/>
  <c r="AH1816" i="1"/>
  <c r="AI1816" i="1"/>
  <c r="I1817" i="1"/>
  <c r="J1817" i="1"/>
  <c r="N1817" i="1"/>
  <c r="O1817" i="1"/>
  <c r="P1817" i="1"/>
  <c r="Q1817" i="1"/>
  <c r="R1817" i="1"/>
  <c r="S1817" i="1"/>
  <c r="T1817" i="1"/>
  <c r="U1817" i="1"/>
  <c r="V1817" i="1"/>
  <c r="W1817" i="1"/>
  <c r="X1817" i="1"/>
  <c r="Y1817" i="1"/>
  <c r="Z1817" i="1"/>
  <c r="AA1817" i="1"/>
  <c r="AB1817" i="1"/>
  <c r="AC1817" i="1"/>
  <c r="AD1817" i="1"/>
  <c r="AE1817" i="1"/>
  <c r="AF1817" i="1"/>
  <c r="AG1817" i="1"/>
  <c r="AH1817" i="1"/>
  <c r="AI1817" i="1"/>
  <c r="I1818" i="1"/>
  <c r="J1818" i="1"/>
  <c r="N1818" i="1"/>
  <c r="O1818" i="1"/>
  <c r="P1818" i="1"/>
  <c r="Q1818" i="1"/>
  <c r="R1818" i="1"/>
  <c r="S1818" i="1"/>
  <c r="T1818" i="1"/>
  <c r="U1818" i="1"/>
  <c r="V1818" i="1"/>
  <c r="W1818" i="1"/>
  <c r="X1818" i="1"/>
  <c r="Y1818" i="1"/>
  <c r="Z1818" i="1"/>
  <c r="AA1818" i="1"/>
  <c r="AB1818" i="1"/>
  <c r="AC1818" i="1"/>
  <c r="AD1818" i="1"/>
  <c r="AE1818" i="1"/>
  <c r="AF1818" i="1"/>
  <c r="AG1818" i="1"/>
  <c r="AH1818" i="1"/>
  <c r="AI1818" i="1"/>
  <c r="I1819" i="1"/>
  <c r="J1819" i="1"/>
  <c r="N1819" i="1"/>
  <c r="O1819" i="1"/>
  <c r="P1819" i="1"/>
  <c r="Q1819" i="1"/>
  <c r="R1819" i="1"/>
  <c r="S1819" i="1"/>
  <c r="T1819" i="1"/>
  <c r="U1819" i="1"/>
  <c r="V1819" i="1"/>
  <c r="W1819" i="1"/>
  <c r="X1819" i="1"/>
  <c r="Y1819" i="1"/>
  <c r="Z1819" i="1"/>
  <c r="AA1819" i="1"/>
  <c r="AB1819" i="1"/>
  <c r="AC1819" i="1"/>
  <c r="AD1819" i="1"/>
  <c r="AE1819" i="1"/>
  <c r="AF1819" i="1"/>
  <c r="AG1819" i="1"/>
  <c r="AH1819" i="1"/>
  <c r="AI1819" i="1"/>
  <c r="I1820" i="1"/>
  <c r="J1820" i="1"/>
  <c r="N1820" i="1"/>
  <c r="O1820" i="1"/>
  <c r="P1820" i="1"/>
  <c r="Q1820" i="1"/>
  <c r="R1820" i="1"/>
  <c r="S1820" i="1"/>
  <c r="T1820" i="1"/>
  <c r="U1820" i="1"/>
  <c r="V1820" i="1"/>
  <c r="W1820" i="1"/>
  <c r="X1820" i="1"/>
  <c r="Y1820" i="1"/>
  <c r="Z1820" i="1"/>
  <c r="AA1820" i="1"/>
  <c r="AB1820" i="1"/>
  <c r="AC1820" i="1"/>
  <c r="AD1820" i="1"/>
  <c r="AE1820" i="1"/>
  <c r="AF1820" i="1"/>
  <c r="AG1820" i="1"/>
  <c r="AH1820" i="1"/>
  <c r="AI1820" i="1"/>
  <c r="I1821" i="1"/>
  <c r="J1821" i="1"/>
  <c r="N1821" i="1"/>
  <c r="O1821" i="1"/>
  <c r="P1821" i="1"/>
  <c r="Q1821" i="1"/>
  <c r="R1821" i="1"/>
  <c r="S1821" i="1"/>
  <c r="T1821" i="1"/>
  <c r="U1821" i="1"/>
  <c r="V1821" i="1"/>
  <c r="W1821" i="1"/>
  <c r="X1821" i="1"/>
  <c r="Y1821" i="1"/>
  <c r="Z1821" i="1"/>
  <c r="AA1821" i="1"/>
  <c r="AB1821" i="1"/>
  <c r="AC1821" i="1"/>
  <c r="AD1821" i="1"/>
  <c r="AE1821" i="1"/>
  <c r="AF1821" i="1"/>
  <c r="AG1821" i="1"/>
  <c r="AH1821" i="1"/>
  <c r="AI1821" i="1"/>
  <c r="I1822" i="1"/>
  <c r="J1822" i="1"/>
  <c r="N1822" i="1"/>
  <c r="O1822" i="1"/>
  <c r="P1822" i="1"/>
  <c r="Q1822" i="1"/>
  <c r="R1822" i="1"/>
  <c r="S1822" i="1"/>
  <c r="T1822" i="1"/>
  <c r="U1822" i="1"/>
  <c r="V1822" i="1"/>
  <c r="W1822" i="1"/>
  <c r="X1822" i="1"/>
  <c r="Y1822" i="1"/>
  <c r="Z1822" i="1"/>
  <c r="AA1822" i="1"/>
  <c r="AB1822" i="1"/>
  <c r="AC1822" i="1"/>
  <c r="AD1822" i="1"/>
  <c r="AE1822" i="1"/>
  <c r="AF1822" i="1"/>
  <c r="AG1822" i="1"/>
  <c r="AH1822" i="1"/>
  <c r="AI1822" i="1"/>
  <c r="I1823" i="1"/>
  <c r="J1823" i="1"/>
  <c r="N1823" i="1"/>
  <c r="O1823" i="1"/>
  <c r="P1823" i="1"/>
  <c r="Q1823" i="1"/>
  <c r="R1823" i="1"/>
  <c r="S1823" i="1"/>
  <c r="T1823" i="1"/>
  <c r="U1823" i="1"/>
  <c r="V1823" i="1"/>
  <c r="W1823" i="1"/>
  <c r="X1823" i="1"/>
  <c r="Y1823" i="1"/>
  <c r="Z1823" i="1"/>
  <c r="AA1823" i="1"/>
  <c r="AB1823" i="1"/>
  <c r="AC1823" i="1"/>
  <c r="AD1823" i="1"/>
  <c r="AE1823" i="1"/>
  <c r="AF1823" i="1"/>
  <c r="AG1823" i="1"/>
  <c r="AH1823" i="1"/>
  <c r="AI1823" i="1"/>
  <c r="I1824" i="1"/>
  <c r="J1824" i="1"/>
  <c r="N1824" i="1"/>
  <c r="O1824" i="1"/>
  <c r="P1824" i="1"/>
  <c r="Q1824" i="1"/>
  <c r="R1824" i="1"/>
  <c r="S1824" i="1"/>
  <c r="T1824" i="1"/>
  <c r="U1824" i="1"/>
  <c r="V1824" i="1"/>
  <c r="W1824" i="1"/>
  <c r="X1824" i="1"/>
  <c r="Y1824" i="1"/>
  <c r="Z1824" i="1"/>
  <c r="AA1824" i="1"/>
  <c r="AB1824" i="1"/>
  <c r="AC1824" i="1"/>
  <c r="AD1824" i="1"/>
  <c r="AE1824" i="1"/>
  <c r="AF1824" i="1"/>
  <c r="AG1824" i="1"/>
  <c r="AH1824" i="1"/>
  <c r="AI1824" i="1"/>
  <c r="I1825" i="1"/>
  <c r="J1825" i="1"/>
  <c r="N1825" i="1"/>
  <c r="O1825" i="1"/>
  <c r="P1825" i="1"/>
  <c r="Q1825" i="1"/>
  <c r="R1825" i="1"/>
  <c r="S1825" i="1"/>
  <c r="T1825" i="1"/>
  <c r="U1825" i="1"/>
  <c r="V1825" i="1"/>
  <c r="W1825" i="1"/>
  <c r="X1825" i="1"/>
  <c r="Y1825" i="1"/>
  <c r="Z1825" i="1"/>
  <c r="AA1825" i="1"/>
  <c r="AB1825" i="1"/>
  <c r="AC1825" i="1"/>
  <c r="AD1825" i="1"/>
  <c r="AE1825" i="1"/>
  <c r="AF1825" i="1"/>
  <c r="AG1825" i="1"/>
  <c r="AH1825" i="1"/>
  <c r="AI1825" i="1"/>
  <c r="I1826" i="1"/>
  <c r="J1826" i="1"/>
  <c r="N1826" i="1"/>
  <c r="O1826" i="1"/>
  <c r="P1826" i="1"/>
  <c r="Q1826" i="1"/>
  <c r="R1826" i="1"/>
  <c r="S1826" i="1"/>
  <c r="T1826" i="1"/>
  <c r="U1826" i="1"/>
  <c r="V1826" i="1"/>
  <c r="W1826" i="1"/>
  <c r="X1826" i="1"/>
  <c r="Y1826" i="1"/>
  <c r="Z1826" i="1"/>
  <c r="AA1826" i="1"/>
  <c r="AB1826" i="1"/>
  <c r="AC1826" i="1"/>
  <c r="AD1826" i="1"/>
  <c r="AE1826" i="1"/>
  <c r="AF1826" i="1"/>
  <c r="AG1826" i="1"/>
  <c r="AH1826" i="1"/>
  <c r="AI1826" i="1"/>
  <c r="I1827" i="1"/>
  <c r="J1827" i="1"/>
  <c r="N1827" i="1"/>
  <c r="O1827" i="1"/>
  <c r="P1827" i="1"/>
  <c r="Q1827" i="1"/>
  <c r="R1827" i="1"/>
  <c r="S1827" i="1"/>
  <c r="T1827" i="1"/>
  <c r="U1827" i="1"/>
  <c r="V1827" i="1"/>
  <c r="W1827" i="1"/>
  <c r="X1827" i="1"/>
  <c r="Y1827" i="1"/>
  <c r="Z1827" i="1"/>
  <c r="AA1827" i="1"/>
  <c r="AB1827" i="1"/>
  <c r="AC1827" i="1"/>
  <c r="AD1827" i="1"/>
  <c r="AE1827" i="1"/>
  <c r="AF1827" i="1"/>
  <c r="AG1827" i="1"/>
  <c r="AH1827" i="1"/>
  <c r="AI1827" i="1"/>
  <c r="I1828" i="1"/>
  <c r="J1828" i="1"/>
  <c r="N1828" i="1"/>
  <c r="O1828" i="1"/>
  <c r="P1828" i="1"/>
  <c r="Q1828" i="1"/>
  <c r="R1828" i="1"/>
  <c r="S1828" i="1"/>
  <c r="T1828" i="1"/>
  <c r="U1828" i="1"/>
  <c r="V1828" i="1"/>
  <c r="W1828" i="1"/>
  <c r="X1828" i="1"/>
  <c r="Y1828" i="1"/>
  <c r="Z1828" i="1"/>
  <c r="AA1828" i="1"/>
  <c r="AB1828" i="1"/>
  <c r="AC1828" i="1"/>
  <c r="AD1828" i="1"/>
  <c r="AE1828" i="1"/>
  <c r="AF1828" i="1"/>
  <c r="AG1828" i="1"/>
  <c r="AH1828" i="1"/>
  <c r="AI1828" i="1"/>
  <c r="I1829" i="1"/>
  <c r="J1829" i="1"/>
  <c r="N1829" i="1"/>
  <c r="O1829" i="1"/>
  <c r="P1829" i="1"/>
  <c r="Q1829" i="1"/>
  <c r="R1829" i="1"/>
  <c r="S1829" i="1"/>
  <c r="T1829" i="1"/>
  <c r="U1829" i="1"/>
  <c r="V1829" i="1"/>
  <c r="W1829" i="1"/>
  <c r="X1829" i="1"/>
  <c r="Y1829" i="1"/>
  <c r="Z1829" i="1"/>
  <c r="AA1829" i="1"/>
  <c r="AB1829" i="1"/>
  <c r="AC1829" i="1"/>
  <c r="AD1829" i="1"/>
  <c r="AE1829" i="1"/>
  <c r="AF1829" i="1"/>
  <c r="AG1829" i="1"/>
  <c r="AH1829" i="1"/>
  <c r="AI1829" i="1"/>
  <c r="I1830" i="1"/>
  <c r="J1830" i="1"/>
  <c r="N1830" i="1"/>
  <c r="O1830" i="1"/>
  <c r="P1830" i="1"/>
  <c r="Q1830" i="1"/>
  <c r="R1830" i="1"/>
  <c r="S1830" i="1"/>
  <c r="T1830" i="1"/>
  <c r="U1830" i="1"/>
  <c r="V1830" i="1"/>
  <c r="W1830" i="1"/>
  <c r="X1830" i="1"/>
  <c r="Y1830" i="1"/>
  <c r="Z1830" i="1"/>
  <c r="AA1830" i="1"/>
  <c r="AB1830" i="1"/>
  <c r="AC1830" i="1"/>
  <c r="AD1830" i="1"/>
  <c r="AE1830" i="1"/>
  <c r="AF1830" i="1"/>
  <c r="AG1830" i="1"/>
  <c r="AH1830" i="1"/>
  <c r="AI1830" i="1"/>
  <c r="I1831" i="1"/>
  <c r="J1831" i="1"/>
  <c r="N1831" i="1"/>
  <c r="O1831" i="1"/>
  <c r="P1831" i="1"/>
  <c r="Q1831" i="1"/>
  <c r="R1831" i="1"/>
  <c r="S1831" i="1"/>
  <c r="T1831" i="1"/>
  <c r="U1831" i="1"/>
  <c r="V1831" i="1"/>
  <c r="W1831" i="1"/>
  <c r="X1831" i="1"/>
  <c r="Y1831" i="1"/>
  <c r="Z1831" i="1"/>
  <c r="AA1831" i="1"/>
  <c r="AB1831" i="1"/>
  <c r="AC1831" i="1"/>
  <c r="AD1831" i="1"/>
  <c r="AE1831" i="1"/>
  <c r="AF1831" i="1"/>
  <c r="AG1831" i="1"/>
  <c r="AH1831" i="1"/>
  <c r="AI1831" i="1"/>
  <c r="I1832" i="1"/>
  <c r="J1832" i="1"/>
  <c r="N1832" i="1"/>
  <c r="O1832" i="1"/>
  <c r="P1832" i="1"/>
  <c r="Q1832" i="1"/>
  <c r="R1832" i="1"/>
  <c r="S1832" i="1"/>
  <c r="T1832" i="1"/>
  <c r="U1832" i="1"/>
  <c r="V1832" i="1"/>
  <c r="W1832" i="1"/>
  <c r="X1832" i="1"/>
  <c r="Y1832" i="1"/>
  <c r="Z1832" i="1"/>
  <c r="AA1832" i="1"/>
  <c r="AB1832" i="1"/>
  <c r="AC1832" i="1"/>
  <c r="AD1832" i="1"/>
  <c r="AE1832" i="1"/>
  <c r="AF1832" i="1"/>
  <c r="AG1832" i="1"/>
  <c r="AH1832" i="1"/>
  <c r="AI1832" i="1"/>
  <c r="I1833" i="1"/>
  <c r="J1833" i="1"/>
  <c r="N1833" i="1"/>
  <c r="O1833" i="1"/>
  <c r="P1833" i="1"/>
  <c r="Q1833" i="1"/>
  <c r="R1833" i="1"/>
  <c r="S1833" i="1"/>
  <c r="T1833" i="1"/>
  <c r="U1833" i="1"/>
  <c r="V1833" i="1"/>
  <c r="W1833" i="1"/>
  <c r="X1833" i="1"/>
  <c r="Y1833" i="1"/>
  <c r="Z1833" i="1"/>
  <c r="AA1833" i="1"/>
  <c r="AB1833" i="1"/>
  <c r="AC1833" i="1"/>
  <c r="AD1833" i="1"/>
  <c r="AE1833" i="1"/>
  <c r="AF1833" i="1"/>
  <c r="AG1833" i="1"/>
  <c r="AH1833" i="1"/>
  <c r="AI1833" i="1"/>
  <c r="I1834" i="1"/>
  <c r="J1834" i="1"/>
  <c r="N1834" i="1"/>
  <c r="O1834" i="1"/>
  <c r="P1834" i="1"/>
  <c r="Q1834" i="1"/>
  <c r="R1834" i="1"/>
  <c r="S1834" i="1"/>
  <c r="T1834" i="1"/>
  <c r="U1834" i="1"/>
  <c r="V1834" i="1"/>
  <c r="W1834" i="1"/>
  <c r="X1834" i="1"/>
  <c r="Y1834" i="1"/>
  <c r="Z1834" i="1"/>
  <c r="AA1834" i="1"/>
  <c r="AB1834" i="1"/>
  <c r="AC1834" i="1"/>
  <c r="AD1834" i="1"/>
  <c r="AE1834" i="1"/>
  <c r="AF1834" i="1"/>
  <c r="AG1834" i="1"/>
  <c r="AH1834" i="1"/>
  <c r="AI1834" i="1"/>
  <c r="I1835" i="1"/>
  <c r="J1835" i="1"/>
  <c r="N1835" i="1"/>
  <c r="O1835" i="1"/>
  <c r="P1835" i="1"/>
  <c r="Q1835" i="1"/>
  <c r="R1835" i="1"/>
  <c r="S1835" i="1"/>
  <c r="T1835" i="1"/>
  <c r="U1835" i="1"/>
  <c r="V1835" i="1"/>
  <c r="W1835" i="1"/>
  <c r="X1835" i="1"/>
  <c r="Y1835" i="1"/>
  <c r="Z1835" i="1"/>
  <c r="AA1835" i="1"/>
  <c r="AB1835" i="1"/>
  <c r="AC1835" i="1"/>
  <c r="AD1835" i="1"/>
  <c r="AE1835" i="1"/>
  <c r="AF1835" i="1"/>
  <c r="AG1835" i="1"/>
  <c r="AH1835" i="1"/>
  <c r="AI1835" i="1"/>
  <c r="I1836" i="1"/>
  <c r="J1836" i="1"/>
  <c r="N1836" i="1"/>
  <c r="O1836" i="1"/>
  <c r="P1836" i="1"/>
  <c r="Q1836" i="1"/>
  <c r="R1836" i="1"/>
  <c r="S1836" i="1"/>
  <c r="T1836" i="1"/>
  <c r="U1836" i="1"/>
  <c r="V1836" i="1"/>
  <c r="W1836" i="1"/>
  <c r="X1836" i="1"/>
  <c r="Y1836" i="1"/>
  <c r="Z1836" i="1"/>
  <c r="AA1836" i="1"/>
  <c r="AB1836" i="1"/>
  <c r="AC1836" i="1"/>
  <c r="AD1836" i="1"/>
  <c r="AE1836" i="1"/>
  <c r="AF1836" i="1"/>
  <c r="AG1836" i="1"/>
  <c r="AH1836" i="1"/>
  <c r="AI1836" i="1"/>
  <c r="I1837" i="1"/>
  <c r="J1837" i="1"/>
  <c r="N1837" i="1"/>
  <c r="O1837" i="1"/>
  <c r="P1837" i="1"/>
  <c r="Q1837" i="1"/>
  <c r="R1837" i="1"/>
  <c r="S1837" i="1"/>
  <c r="T1837" i="1"/>
  <c r="U1837" i="1"/>
  <c r="V1837" i="1"/>
  <c r="W1837" i="1"/>
  <c r="X1837" i="1"/>
  <c r="Y1837" i="1"/>
  <c r="Z1837" i="1"/>
  <c r="AA1837" i="1"/>
  <c r="AB1837" i="1"/>
  <c r="AC1837" i="1"/>
  <c r="AD1837" i="1"/>
  <c r="AE1837" i="1"/>
  <c r="AF1837" i="1"/>
  <c r="AG1837" i="1"/>
  <c r="AH1837" i="1"/>
  <c r="AI1837" i="1"/>
  <c r="I1838" i="1"/>
  <c r="J1838" i="1"/>
  <c r="N1838" i="1"/>
  <c r="O1838" i="1"/>
  <c r="P1838" i="1"/>
  <c r="Q1838" i="1"/>
  <c r="R1838" i="1"/>
  <c r="S1838" i="1"/>
  <c r="T1838" i="1"/>
  <c r="U1838" i="1"/>
  <c r="V1838" i="1"/>
  <c r="W1838" i="1"/>
  <c r="X1838" i="1"/>
  <c r="Y1838" i="1"/>
  <c r="Z1838" i="1"/>
  <c r="AA1838" i="1"/>
  <c r="AB1838" i="1"/>
  <c r="AC1838" i="1"/>
  <c r="AD1838" i="1"/>
  <c r="AE1838" i="1"/>
  <c r="AF1838" i="1"/>
  <c r="AG1838" i="1"/>
  <c r="AH1838" i="1"/>
  <c r="AI1838" i="1"/>
  <c r="I1839" i="1"/>
  <c r="J1839" i="1"/>
  <c r="N1839" i="1"/>
  <c r="O1839" i="1"/>
  <c r="P1839" i="1"/>
  <c r="Q1839" i="1"/>
  <c r="R1839" i="1"/>
  <c r="S1839" i="1"/>
  <c r="T1839" i="1"/>
  <c r="U1839" i="1"/>
  <c r="V1839" i="1"/>
  <c r="W1839" i="1"/>
  <c r="X1839" i="1"/>
  <c r="Y1839" i="1"/>
  <c r="Z1839" i="1"/>
  <c r="AA1839" i="1"/>
  <c r="AB1839" i="1"/>
  <c r="AC1839" i="1"/>
  <c r="AD1839" i="1"/>
  <c r="AE1839" i="1"/>
  <c r="AF1839" i="1"/>
  <c r="AG1839" i="1"/>
  <c r="AH1839" i="1"/>
  <c r="AI1839" i="1"/>
  <c r="I1840" i="1"/>
  <c r="J1840" i="1"/>
  <c r="N1840" i="1"/>
  <c r="O1840" i="1"/>
  <c r="P1840" i="1"/>
  <c r="Q1840" i="1"/>
  <c r="R1840" i="1"/>
  <c r="S1840" i="1"/>
  <c r="T1840" i="1"/>
  <c r="U1840" i="1"/>
  <c r="V1840" i="1"/>
  <c r="W1840" i="1"/>
  <c r="X1840" i="1"/>
  <c r="Y1840" i="1"/>
  <c r="Z1840" i="1"/>
  <c r="AA1840" i="1"/>
  <c r="AB1840" i="1"/>
  <c r="AC1840" i="1"/>
  <c r="AD1840" i="1"/>
  <c r="AE1840" i="1"/>
  <c r="AF1840" i="1"/>
  <c r="AG1840" i="1"/>
  <c r="AH1840" i="1"/>
  <c r="AI1840" i="1"/>
  <c r="I1841" i="1"/>
  <c r="J1841" i="1"/>
  <c r="N1841" i="1"/>
  <c r="O1841" i="1"/>
  <c r="P1841" i="1"/>
  <c r="Q1841" i="1"/>
  <c r="R1841" i="1"/>
  <c r="S1841" i="1"/>
  <c r="T1841" i="1"/>
  <c r="U1841" i="1"/>
  <c r="V1841" i="1"/>
  <c r="W1841" i="1"/>
  <c r="X1841" i="1"/>
  <c r="Y1841" i="1"/>
  <c r="Z1841" i="1"/>
  <c r="AA1841" i="1"/>
  <c r="AB1841" i="1"/>
  <c r="AC1841" i="1"/>
  <c r="AD1841" i="1"/>
  <c r="AE1841" i="1"/>
  <c r="AF1841" i="1"/>
  <c r="AG1841" i="1"/>
  <c r="AH1841" i="1"/>
  <c r="AI1841" i="1"/>
  <c r="I1842" i="1"/>
  <c r="J1842" i="1"/>
  <c r="N1842" i="1"/>
  <c r="O1842" i="1"/>
  <c r="P1842" i="1"/>
  <c r="Q1842" i="1"/>
  <c r="R1842" i="1"/>
  <c r="S1842" i="1"/>
  <c r="T1842" i="1"/>
  <c r="U1842" i="1"/>
  <c r="V1842" i="1"/>
  <c r="W1842" i="1"/>
  <c r="X1842" i="1"/>
  <c r="Y1842" i="1"/>
  <c r="Z1842" i="1"/>
  <c r="AA1842" i="1"/>
  <c r="AB1842" i="1"/>
  <c r="AC1842" i="1"/>
  <c r="AD1842" i="1"/>
  <c r="AE1842" i="1"/>
  <c r="AF1842" i="1"/>
  <c r="AG1842" i="1"/>
  <c r="AH1842" i="1"/>
  <c r="AI1842" i="1"/>
  <c r="I1843" i="1"/>
  <c r="J1843" i="1"/>
  <c r="N1843" i="1"/>
  <c r="O1843" i="1"/>
  <c r="P1843" i="1"/>
  <c r="Q1843" i="1"/>
  <c r="R1843" i="1"/>
  <c r="S1843" i="1"/>
  <c r="T1843" i="1"/>
  <c r="U1843" i="1"/>
  <c r="V1843" i="1"/>
  <c r="W1843" i="1"/>
  <c r="X1843" i="1"/>
  <c r="Y1843" i="1"/>
  <c r="Z1843" i="1"/>
  <c r="AA1843" i="1"/>
  <c r="AB1843" i="1"/>
  <c r="AC1843" i="1"/>
  <c r="AD1843" i="1"/>
  <c r="AE1843" i="1"/>
  <c r="AF1843" i="1"/>
  <c r="AG1843" i="1"/>
  <c r="AH1843" i="1"/>
  <c r="AI1843" i="1"/>
  <c r="I1844" i="1"/>
  <c r="J1844" i="1"/>
  <c r="N1844" i="1"/>
  <c r="O1844" i="1"/>
  <c r="P1844" i="1"/>
  <c r="Q1844" i="1"/>
  <c r="R1844" i="1"/>
  <c r="S1844" i="1"/>
  <c r="T1844" i="1"/>
  <c r="U1844" i="1"/>
  <c r="V1844" i="1"/>
  <c r="W1844" i="1"/>
  <c r="X1844" i="1"/>
  <c r="Y1844" i="1"/>
  <c r="Z1844" i="1"/>
  <c r="AA1844" i="1"/>
  <c r="AB1844" i="1"/>
  <c r="AC1844" i="1"/>
  <c r="AD1844" i="1"/>
  <c r="AE1844" i="1"/>
  <c r="AF1844" i="1"/>
  <c r="AG1844" i="1"/>
  <c r="AH1844" i="1"/>
  <c r="AI1844" i="1"/>
  <c r="I1845" i="1"/>
  <c r="J1845" i="1"/>
  <c r="N1845" i="1"/>
  <c r="O1845" i="1"/>
  <c r="P1845" i="1"/>
  <c r="Q1845" i="1"/>
  <c r="R1845" i="1"/>
  <c r="S1845" i="1"/>
  <c r="T1845" i="1"/>
  <c r="U1845" i="1"/>
  <c r="V1845" i="1"/>
  <c r="W1845" i="1"/>
  <c r="X1845" i="1"/>
  <c r="Y1845" i="1"/>
  <c r="Z1845" i="1"/>
  <c r="AA1845" i="1"/>
  <c r="AB1845" i="1"/>
  <c r="AC1845" i="1"/>
  <c r="AD1845" i="1"/>
  <c r="AE1845" i="1"/>
  <c r="AF1845" i="1"/>
  <c r="AG1845" i="1"/>
  <c r="AH1845" i="1"/>
  <c r="AI1845" i="1"/>
  <c r="I1846" i="1"/>
  <c r="J1846" i="1"/>
  <c r="N1846" i="1"/>
  <c r="O1846" i="1"/>
  <c r="P1846" i="1"/>
  <c r="Q1846" i="1"/>
  <c r="R1846" i="1"/>
  <c r="S1846" i="1"/>
  <c r="T1846" i="1"/>
  <c r="U1846" i="1"/>
  <c r="V1846" i="1"/>
  <c r="W1846" i="1"/>
  <c r="X1846" i="1"/>
  <c r="Y1846" i="1"/>
  <c r="Z1846" i="1"/>
  <c r="AA1846" i="1"/>
  <c r="AB1846" i="1"/>
  <c r="AC1846" i="1"/>
  <c r="AD1846" i="1"/>
  <c r="AE1846" i="1"/>
  <c r="AF1846" i="1"/>
  <c r="AG1846" i="1"/>
  <c r="AH1846" i="1"/>
  <c r="AI1846" i="1"/>
  <c r="I1847" i="1"/>
  <c r="J1847" i="1"/>
  <c r="N1847" i="1"/>
  <c r="O1847" i="1"/>
  <c r="P1847" i="1"/>
  <c r="Q1847" i="1"/>
  <c r="R1847" i="1"/>
  <c r="S1847" i="1"/>
  <c r="T1847" i="1"/>
  <c r="U1847" i="1"/>
  <c r="V1847" i="1"/>
  <c r="W1847" i="1"/>
  <c r="X1847" i="1"/>
  <c r="Y1847" i="1"/>
  <c r="Z1847" i="1"/>
  <c r="AA1847" i="1"/>
  <c r="AB1847" i="1"/>
  <c r="AC1847" i="1"/>
  <c r="AD1847" i="1"/>
  <c r="AE1847" i="1"/>
  <c r="AF1847" i="1"/>
  <c r="AG1847" i="1"/>
  <c r="AH1847" i="1"/>
  <c r="AI1847" i="1"/>
  <c r="I1848" i="1"/>
  <c r="J1848" i="1"/>
  <c r="N1848" i="1"/>
  <c r="O1848" i="1"/>
  <c r="P1848" i="1"/>
  <c r="Q1848" i="1"/>
  <c r="R1848" i="1"/>
  <c r="S1848" i="1"/>
  <c r="T1848" i="1"/>
  <c r="U1848" i="1"/>
  <c r="V1848" i="1"/>
  <c r="W1848" i="1"/>
  <c r="X1848" i="1"/>
  <c r="Y1848" i="1"/>
  <c r="Z1848" i="1"/>
  <c r="AA1848" i="1"/>
  <c r="AB1848" i="1"/>
  <c r="AC1848" i="1"/>
  <c r="AD1848" i="1"/>
  <c r="AE1848" i="1"/>
  <c r="AF1848" i="1"/>
  <c r="AG1848" i="1"/>
  <c r="AH1848" i="1"/>
  <c r="AI1848" i="1"/>
  <c r="I1849" i="1"/>
  <c r="J1849" i="1"/>
  <c r="N1849" i="1"/>
  <c r="O1849" i="1"/>
  <c r="P1849" i="1"/>
  <c r="Q1849" i="1"/>
  <c r="R1849" i="1"/>
  <c r="S1849" i="1"/>
  <c r="T1849" i="1"/>
  <c r="U1849" i="1"/>
  <c r="V1849" i="1"/>
  <c r="W1849" i="1"/>
  <c r="X1849" i="1"/>
  <c r="Y1849" i="1"/>
  <c r="Z1849" i="1"/>
  <c r="AA1849" i="1"/>
  <c r="AB1849" i="1"/>
  <c r="AC1849" i="1"/>
  <c r="AD1849" i="1"/>
  <c r="AE1849" i="1"/>
  <c r="AF1849" i="1"/>
  <c r="AG1849" i="1"/>
  <c r="AH1849" i="1"/>
  <c r="AI1849" i="1"/>
  <c r="I1850" i="1"/>
  <c r="J1850" i="1"/>
  <c r="N1850" i="1"/>
  <c r="O1850" i="1"/>
  <c r="P1850" i="1"/>
  <c r="Q1850" i="1"/>
  <c r="R1850" i="1"/>
  <c r="S1850" i="1"/>
  <c r="T1850" i="1"/>
  <c r="U1850" i="1"/>
  <c r="V1850" i="1"/>
  <c r="W1850" i="1"/>
  <c r="X1850" i="1"/>
  <c r="Y1850" i="1"/>
  <c r="Z1850" i="1"/>
  <c r="AA1850" i="1"/>
  <c r="AB1850" i="1"/>
  <c r="AC1850" i="1"/>
  <c r="AD1850" i="1"/>
  <c r="AE1850" i="1"/>
  <c r="AF1850" i="1"/>
  <c r="AG1850" i="1"/>
  <c r="AH1850" i="1"/>
  <c r="AI1850" i="1"/>
  <c r="I1851" i="1"/>
  <c r="J1851" i="1"/>
  <c r="N1851" i="1"/>
  <c r="O1851" i="1"/>
  <c r="P1851" i="1"/>
  <c r="Q1851" i="1"/>
  <c r="R1851" i="1"/>
  <c r="S1851" i="1"/>
  <c r="T1851" i="1"/>
  <c r="U1851" i="1"/>
  <c r="V1851" i="1"/>
  <c r="W1851" i="1"/>
  <c r="X1851" i="1"/>
  <c r="Y1851" i="1"/>
  <c r="Z1851" i="1"/>
  <c r="AA1851" i="1"/>
  <c r="AB1851" i="1"/>
  <c r="AC1851" i="1"/>
  <c r="AD1851" i="1"/>
  <c r="AE1851" i="1"/>
  <c r="AF1851" i="1"/>
  <c r="AG1851" i="1"/>
  <c r="AH1851" i="1"/>
  <c r="AI1851" i="1"/>
  <c r="I1852" i="1"/>
  <c r="J1852" i="1"/>
  <c r="N1852" i="1"/>
  <c r="O1852" i="1"/>
  <c r="P1852" i="1"/>
  <c r="Q1852" i="1"/>
  <c r="R1852" i="1"/>
  <c r="S1852" i="1"/>
  <c r="T1852" i="1"/>
  <c r="U1852" i="1"/>
  <c r="V1852" i="1"/>
  <c r="W1852" i="1"/>
  <c r="X1852" i="1"/>
  <c r="Y1852" i="1"/>
  <c r="Z1852" i="1"/>
  <c r="AA1852" i="1"/>
  <c r="AB1852" i="1"/>
  <c r="AC1852" i="1"/>
  <c r="AD1852" i="1"/>
  <c r="AE1852" i="1"/>
  <c r="AF1852" i="1"/>
  <c r="AG1852" i="1"/>
  <c r="AH1852" i="1"/>
  <c r="AI1852" i="1"/>
  <c r="I1853" i="1"/>
  <c r="J1853" i="1"/>
  <c r="N1853" i="1"/>
  <c r="O1853" i="1"/>
  <c r="P1853" i="1"/>
  <c r="Q1853" i="1"/>
  <c r="R1853" i="1"/>
  <c r="S1853" i="1"/>
  <c r="T1853" i="1"/>
  <c r="U1853" i="1"/>
  <c r="V1853" i="1"/>
  <c r="W1853" i="1"/>
  <c r="X1853" i="1"/>
  <c r="Y1853" i="1"/>
  <c r="Z1853" i="1"/>
  <c r="AA1853" i="1"/>
  <c r="AB1853" i="1"/>
  <c r="AC1853" i="1"/>
  <c r="AD1853" i="1"/>
  <c r="AE1853" i="1"/>
  <c r="AF1853" i="1"/>
  <c r="AG1853" i="1"/>
  <c r="AH1853" i="1"/>
  <c r="AI1853" i="1"/>
  <c r="I1854" i="1"/>
  <c r="J1854" i="1"/>
  <c r="N1854" i="1"/>
  <c r="O1854" i="1"/>
  <c r="P1854" i="1"/>
  <c r="Q1854" i="1"/>
  <c r="R1854" i="1"/>
  <c r="S1854" i="1"/>
  <c r="T1854" i="1"/>
  <c r="U1854" i="1"/>
  <c r="V1854" i="1"/>
  <c r="W1854" i="1"/>
  <c r="X1854" i="1"/>
  <c r="Y1854" i="1"/>
  <c r="Z1854" i="1"/>
  <c r="AA1854" i="1"/>
  <c r="AB1854" i="1"/>
  <c r="AC1854" i="1"/>
  <c r="AD1854" i="1"/>
  <c r="AE1854" i="1"/>
  <c r="AF1854" i="1"/>
  <c r="AG1854" i="1"/>
  <c r="AH1854" i="1"/>
  <c r="AI1854" i="1"/>
  <c r="I1855" i="1"/>
  <c r="J1855" i="1"/>
  <c r="N1855" i="1"/>
  <c r="O1855" i="1"/>
  <c r="P1855" i="1"/>
  <c r="Q1855" i="1"/>
  <c r="R1855" i="1"/>
  <c r="S1855" i="1"/>
  <c r="T1855" i="1"/>
  <c r="U1855" i="1"/>
  <c r="V1855" i="1"/>
  <c r="W1855" i="1"/>
  <c r="X1855" i="1"/>
  <c r="Y1855" i="1"/>
  <c r="Z1855" i="1"/>
  <c r="AA1855" i="1"/>
  <c r="AB1855" i="1"/>
  <c r="AC1855" i="1"/>
  <c r="AD1855" i="1"/>
  <c r="AE1855" i="1"/>
  <c r="AF1855" i="1"/>
  <c r="AG1855" i="1"/>
  <c r="AH1855" i="1"/>
  <c r="AI1855" i="1"/>
  <c r="I1856" i="1"/>
  <c r="J1856" i="1"/>
  <c r="N1856" i="1"/>
  <c r="O1856" i="1"/>
  <c r="P1856" i="1"/>
  <c r="Q1856" i="1"/>
  <c r="R1856" i="1"/>
  <c r="S1856" i="1"/>
  <c r="T1856" i="1"/>
  <c r="U1856" i="1"/>
  <c r="V1856" i="1"/>
  <c r="W1856" i="1"/>
  <c r="X1856" i="1"/>
  <c r="Y1856" i="1"/>
  <c r="Z1856" i="1"/>
  <c r="AA1856" i="1"/>
  <c r="AB1856" i="1"/>
  <c r="AC1856" i="1"/>
  <c r="AD1856" i="1"/>
  <c r="AE1856" i="1"/>
  <c r="AF1856" i="1"/>
  <c r="AG1856" i="1"/>
  <c r="AH1856" i="1"/>
  <c r="AI1856" i="1"/>
  <c r="I1857" i="1"/>
  <c r="J1857" i="1"/>
  <c r="N1857" i="1"/>
  <c r="O1857" i="1"/>
  <c r="P1857" i="1"/>
  <c r="Q1857" i="1"/>
  <c r="R1857" i="1"/>
  <c r="S1857" i="1"/>
  <c r="T1857" i="1"/>
  <c r="U1857" i="1"/>
  <c r="V1857" i="1"/>
  <c r="W1857" i="1"/>
  <c r="X1857" i="1"/>
  <c r="Y1857" i="1"/>
  <c r="Z1857" i="1"/>
  <c r="AA1857" i="1"/>
  <c r="AB1857" i="1"/>
  <c r="AC1857" i="1"/>
  <c r="AD1857" i="1"/>
  <c r="AE1857" i="1"/>
  <c r="AF1857" i="1"/>
  <c r="AG1857" i="1"/>
  <c r="AH1857" i="1"/>
  <c r="AI1857" i="1"/>
  <c r="I1858" i="1"/>
  <c r="J1858" i="1"/>
  <c r="N1858" i="1"/>
  <c r="O1858" i="1"/>
  <c r="P1858" i="1"/>
  <c r="Q1858" i="1"/>
  <c r="R1858" i="1"/>
  <c r="S1858" i="1"/>
  <c r="T1858" i="1"/>
  <c r="U1858" i="1"/>
  <c r="V1858" i="1"/>
  <c r="W1858" i="1"/>
  <c r="X1858" i="1"/>
  <c r="Y1858" i="1"/>
  <c r="Z1858" i="1"/>
  <c r="AA1858" i="1"/>
  <c r="AB1858" i="1"/>
  <c r="AC1858" i="1"/>
  <c r="AD1858" i="1"/>
  <c r="AE1858" i="1"/>
  <c r="AF1858" i="1"/>
  <c r="AG1858" i="1"/>
  <c r="AH1858" i="1"/>
  <c r="AI1858" i="1"/>
  <c r="I1859" i="1"/>
  <c r="J1859" i="1"/>
  <c r="N1859" i="1"/>
  <c r="O1859" i="1"/>
  <c r="P1859" i="1"/>
  <c r="Q1859" i="1"/>
  <c r="R1859" i="1"/>
  <c r="S1859" i="1"/>
  <c r="T1859" i="1"/>
  <c r="U1859" i="1"/>
  <c r="V1859" i="1"/>
  <c r="W1859" i="1"/>
  <c r="X1859" i="1"/>
  <c r="Y1859" i="1"/>
  <c r="Z1859" i="1"/>
  <c r="AA1859" i="1"/>
  <c r="AB1859" i="1"/>
  <c r="AC1859" i="1"/>
  <c r="AD1859" i="1"/>
  <c r="AE1859" i="1"/>
  <c r="AF1859" i="1"/>
  <c r="AG1859" i="1"/>
  <c r="AH1859" i="1"/>
  <c r="AI1859" i="1"/>
  <c r="I1860" i="1"/>
  <c r="J1860" i="1"/>
  <c r="N1860" i="1"/>
  <c r="O1860" i="1"/>
  <c r="P1860" i="1"/>
  <c r="Q1860" i="1"/>
  <c r="R1860" i="1"/>
  <c r="S1860" i="1"/>
  <c r="T1860" i="1"/>
  <c r="U1860" i="1"/>
  <c r="V1860" i="1"/>
  <c r="W1860" i="1"/>
  <c r="X1860" i="1"/>
  <c r="Y1860" i="1"/>
  <c r="Z1860" i="1"/>
  <c r="AA1860" i="1"/>
  <c r="AB1860" i="1"/>
  <c r="AC1860" i="1"/>
  <c r="AD1860" i="1"/>
  <c r="AE1860" i="1"/>
  <c r="AF1860" i="1"/>
  <c r="AG1860" i="1"/>
  <c r="AH1860" i="1"/>
  <c r="AI1860" i="1"/>
  <c r="I1861" i="1"/>
  <c r="J1861" i="1"/>
  <c r="N1861" i="1"/>
  <c r="O1861" i="1"/>
  <c r="P1861" i="1"/>
  <c r="Q1861" i="1"/>
  <c r="R1861" i="1"/>
  <c r="S1861" i="1"/>
  <c r="T1861" i="1"/>
  <c r="U1861" i="1"/>
  <c r="V1861" i="1"/>
  <c r="W1861" i="1"/>
  <c r="X1861" i="1"/>
  <c r="Y1861" i="1"/>
  <c r="Z1861" i="1"/>
  <c r="AA1861" i="1"/>
  <c r="AB1861" i="1"/>
  <c r="AC1861" i="1"/>
  <c r="AD1861" i="1"/>
  <c r="AE1861" i="1"/>
  <c r="AF1861" i="1"/>
  <c r="AG1861" i="1"/>
  <c r="AH1861" i="1"/>
  <c r="AI1861" i="1"/>
  <c r="I1862" i="1"/>
  <c r="J1862" i="1"/>
  <c r="N1862" i="1"/>
  <c r="O1862" i="1"/>
  <c r="P1862" i="1"/>
  <c r="Q1862" i="1"/>
  <c r="R1862" i="1"/>
  <c r="S1862" i="1"/>
  <c r="T1862" i="1"/>
  <c r="U1862" i="1"/>
  <c r="V1862" i="1"/>
  <c r="W1862" i="1"/>
  <c r="X1862" i="1"/>
  <c r="Y1862" i="1"/>
  <c r="Z1862" i="1"/>
  <c r="AA1862" i="1"/>
  <c r="AB1862" i="1"/>
  <c r="AC1862" i="1"/>
  <c r="AD1862" i="1"/>
  <c r="AE1862" i="1"/>
  <c r="AF1862" i="1"/>
  <c r="AG1862" i="1"/>
  <c r="AH1862" i="1"/>
  <c r="AI1862" i="1"/>
  <c r="I1863" i="1"/>
  <c r="J1863" i="1"/>
  <c r="N1863" i="1"/>
  <c r="O1863" i="1"/>
  <c r="P1863" i="1"/>
  <c r="Q1863" i="1"/>
  <c r="R1863" i="1"/>
  <c r="S1863" i="1"/>
  <c r="T1863" i="1"/>
  <c r="U1863" i="1"/>
  <c r="V1863" i="1"/>
  <c r="W1863" i="1"/>
  <c r="X1863" i="1"/>
  <c r="Y1863" i="1"/>
  <c r="Z1863" i="1"/>
  <c r="AA1863" i="1"/>
  <c r="AB1863" i="1"/>
  <c r="AC1863" i="1"/>
  <c r="AD1863" i="1"/>
  <c r="AE1863" i="1"/>
  <c r="AF1863" i="1"/>
  <c r="AG1863" i="1"/>
  <c r="AH1863" i="1"/>
  <c r="AI1863" i="1"/>
  <c r="I1864" i="1"/>
  <c r="J1864" i="1"/>
  <c r="N1864" i="1"/>
  <c r="O1864" i="1"/>
  <c r="P1864" i="1"/>
  <c r="Q1864" i="1"/>
  <c r="R1864" i="1"/>
  <c r="S1864" i="1"/>
  <c r="T1864" i="1"/>
  <c r="U1864" i="1"/>
  <c r="V1864" i="1"/>
  <c r="W1864" i="1"/>
  <c r="X1864" i="1"/>
  <c r="Y1864" i="1"/>
  <c r="Z1864" i="1"/>
  <c r="AA1864" i="1"/>
  <c r="AB1864" i="1"/>
  <c r="AC1864" i="1"/>
  <c r="AD1864" i="1"/>
  <c r="AE1864" i="1"/>
  <c r="AF1864" i="1"/>
  <c r="AG1864" i="1"/>
  <c r="AH1864" i="1"/>
  <c r="AI1864" i="1"/>
  <c r="I1865" i="1"/>
  <c r="J1865" i="1"/>
  <c r="N1865" i="1"/>
  <c r="O1865" i="1"/>
  <c r="P1865" i="1"/>
  <c r="Q1865" i="1"/>
  <c r="R1865" i="1"/>
  <c r="S1865" i="1"/>
  <c r="T1865" i="1"/>
  <c r="U1865" i="1"/>
  <c r="V1865" i="1"/>
  <c r="W1865" i="1"/>
  <c r="X1865" i="1"/>
  <c r="Y1865" i="1"/>
  <c r="Z1865" i="1"/>
  <c r="AA1865" i="1"/>
  <c r="AB1865" i="1"/>
  <c r="AC1865" i="1"/>
  <c r="AD1865" i="1"/>
  <c r="AE1865" i="1"/>
  <c r="AF1865" i="1"/>
  <c r="AG1865" i="1"/>
  <c r="AH1865" i="1"/>
  <c r="AI1865" i="1"/>
  <c r="I1866" i="1"/>
  <c r="J1866" i="1"/>
  <c r="N1866" i="1"/>
  <c r="O1866" i="1"/>
  <c r="P1866" i="1"/>
  <c r="Q1866" i="1"/>
  <c r="R1866" i="1"/>
  <c r="S1866" i="1"/>
  <c r="T1866" i="1"/>
  <c r="U1866" i="1"/>
  <c r="V1866" i="1"/>
  <c r="W1866" i="1"/>
  <c r="X1866" i="1"/>
  <c r="Y1866" i="1"/>
  <c r="Z1866" i="1"/>
  <c r="AA1866" i="1"/>
  <c r="AB1866" i="1"/>
  <c r="AC1866" i="1"/>
  <c r="AD1866" i="1"/>
  <c r="AE1866" i="1"/>
  <c r="AF1866" i="1"/>
  <c r="AG1866" i="1"/>
  <c r="AH1866" i="1"/>
  <c r="AI1866" i="1"/>
  <c r="I1867" i="1"/>
  <c r="J1867" i="1"/>
  <c r="N1867" i="1"/>
  <c r="O1867" i="1"/>
  <c r="P1867" i="1"/>
  <c r="Q1867" i="1"/>
  <c r="R1867" i="1"/>
  <c r="S1867" i="1"/>
  <c r="T1867" i="1"/>
  <c r="U1867" i="1"/>
  <c r="V1867" i="1"/>
  <c r="W1867" i="1"/>
  <c r="X1867" i="1"/>
  <c r="Y1867" i="1"/>
  <c r="Z1867" i="1"/>
  <c r="AA1867" i="1"/>
  <c r="AB1867" i="1"/>
  <c r="AC1867" i="1"/>
  <c r="AD1867" i="1"/>
  <c r="AE1867" i="1"/>
  <c r="AF1867" i="1"/>
  <c r="AG1867" i="1"/>
  <c r="AH1867" i="1"/>
  <c r="AI1867" i="1"/>
  <c r="I1868" i="1"/>
  <c r="J1868" i="1"/>
  <c r="N1868" i="1"/>
  <c r="O1868" i="1"/>
  <c r="P1868" i="1"/>
  <c r="Q1868" i="1"/>
  <c r="R1868" i="1"/>
  <c r="S1868" i="1"/>
  <c r="T1868" i="1"/>
  <c r="U1868" i="1"/>
  <c r="V1868" i="1"/>
  <c r="W1868" i="1"/>
  <c r="X1868" i="1"/>
  <c r="Y1868" i="1"/>
  <c r="Z1868" i="1"/>
  <c r="AA1868" i="1"/>
  <c r="AB1868" i="1"/>
  <c r="AC1868" i="1"/>
  <c r="AD1868" i="1"/>
  <c r="AE1868" i="1"/>
  <c r="AF1868" i="1"/>
  <c r="AG1868" i="1"/>
  <c r="AH1868" i="1"/>
  <c r="AI1868" i="1"/>
  <c r="I1869" i="1"/>
  <c r="J1869" i="1"/>
  <c r="N1869" i="1"/>
  <c r="O1869" i="1"/>
  <c r="P1869" i="1"/>
  <c r="Q1869" i="1"/>
  <c r="R1869" i="1"/>
  <c r="S1869" i="1"/>
  <c r="T1869" i="1"/>
  <c r="U1869" i="1"/>
  <c r="V1869" i="1"/>
  <c r="W1869" i="1"/>
  <c r="X1869" i="1"/>
  <c r="Y1869" i="1"/>
  <c r="Z1869" i="1"/>
  <c r="AA1869" i="1"/>
  <c r="AB1869" i="1"/>
  <c r="AC1869" i="1"/>
  <c r="AD1869" i="1"/>
  <c r="AE1869" i="1"/>
  <c r="AF1869" i="1"/>
  <c r="AG1869" i="1"/>
  <c r="AH1869" i="1"/>
  <c r="AI1869" i="1"/>
  <c r="I1870" i="1"/>
  <c r="J1870" i="1"/>
  <c r="N1870" i="1"/>
  <c r="O1870" i="1"/>
  <c r="P1870" i="1"/>
  <c r="Q1870" i="1"/>
  <c r="R1870" i="1"/>
  <c r="S1870" i="1"/>
  <c r="T1870" i="1"/>
  <c r="U1870" i="1"/>
  <c r="V1870" i="1"/>
  <c r="W1870" i="1"/>
  <c r="X1870" i="1"/>
  <c r="Y1870" i="1"/>
  <c r="Z1870" i="1"/>
  <c r="AA1870" i="1"/>
  <c r="AB1870" i="1"/>
  <c r="AC1870" i="1"/>
  <c r="AD1870" i="1"/>
  <c r="AE1870" i="1"/>
  <c r="AF1870" i="1"/>
  <c r="AG1870" i="1"/>
  <c r="AH1870" i="1"/>
  <c r="AI1870" i="1"/>
  <c r="I1871" i="1"/>
  <c r="J1871" i="1"/>
  <c r="N1871" i="1"/>
  <c r="O1871" i="1"/>
  <c r="P1871" i="1"/>
  <c r="Q1871" i="1"/>
  <c r="R1871" i="1"/>
  <c r="S1871" i="1"/>
  <c r="T1871" i="1"/>
  <c r="U1871" i="1"/>
  <c r="V1871" i="1"/>
  <c r="W1871" i="1"/>
  <c r="X1871" i="1"/>
  <c r="Y1871" i="1"/>
  <c r="Z1871" i="1"/>
  <c r="AA1871" i="1"/>
  <c r="AB1871" i="1"/>
  <c r="AC1871" i="1"/>
  <c r="AD1871" i="1"/>
  <c r="AE1871" i="1"/>
  <c r="AF1871" i="1"/>
  <c r="AG1871" i="1"/>
  <c r="AH1871" i="1"/>
  <c r="AI1871" i="1"/>
  <c r="I1872" i="1"/>
  <c r="J1872" i="1"/>
  <c r="N1872" i="1"/>
  <c r="O1872" i="1"/>
  <c r="P1872" i="1"/>
  <c r="Q1872" i="1"/>
  <c r="R1872" i="1"/>
  <c r="S1872" i="1"/>
  <c r="T1872" i="1"/>
  <c r="U1872" i="1"/>
  <c r="V1872" i="1"/>
  <c r="W1872" i="1"/>
  <c r="X1872" i="1"/>
  <c r="Y1872" i="1"/>
  <c r="Z1872" i="1"/>
  <c r="AA1872" i="1"/>
  <c r="AB1872" i="1"/>
  <c r="AC1872" i="1"/>
  <c r="AD1872" i="1"/>
  <c r="AE1872" i="1"/>
  <c r="AF1872" i="1"/>
  <c r="AG1872" i="1"/>
  <c r="AH1872" i="1"/>
  <c r="AI1872" i="1"/>
  <c r="I1873" i="1"/>
  <c r="J1873" i="1"/>
  <c r="N1873" i="1"/>
  <c r="O1873" i="1"/>
  <c r="P1873" i="1"/>
  <c r="Q1873" i="1"/>
  <c r="R1873" i="1"/>
  <c r="S1873" i="1"/>
  <c r="T1873" i="1"/>
  <c r="U1873" i="1"/>
  <c r="V1873" i="1"/>
  <c r="W1873" i="1"/>
  <c r="X1873" i="1"/>
  <c r="Y1873" i="1"/>
  <c r="Z1873" i="1"/>
  <c r="AA1873" i="1"/>
  <c r="AB1873" i="1"/>
  <c r="AC1873" i="1"/>
  <c r="AD1873" i="1"/>
  <c r="AE1873" i="1"/>
  <c r="AF1873" i="1"/>
  <c r="AG1873" i="1"/>
  <c r="AH1873" i="1"/>
  <c r="AI1873" i="1"/>
  <c r="I1874" i="1"/>
  <c r="J1874" i="1"/>
  <c r="N1874" i="1"/>
  <c r="O1874" i="1"/>
  <c r="P1874" i="1"/>
  <c r="Q1874" i="1"/>
  <c r="R1874" i="1"/>
  <c r="S1874" i="1"/>
  <c r="T1874" i="1"/>
  <c r="U1874" i="1"/>
  <c r="V1874" i="1"/>
  <c r="W1874" i="1"/>
  <c r="X1874" i="1"/>
  <c r="Y1874" i="1"/>
  <c r="Z1874" i="1"/>
  <c r="AA1874" i="1"/>
  <c r="AB1874" i="1"/>
  <c r="AC1874" i="1"/>
  <c r="AD1874" i="1"/>
  <c r="AE1874" i="1"/>
  <c r="AF1874" i="1"/>
  <c r="AG1874" i="1"/>
  <c r="AH1874" i="1"/>
  <c r="AI1874" i="1"/>
  <c r="I1875" i="1"/>
  <c r="J1875" i="1"/>
  <c r="N1875" i="1"/>
  <c r="O1875" i="1"/>
  <c r="P1875" i="1"/>
  <c r="Q1875" i="1"/>
  <c r="R1875" i="1"/>
  <c r="S1875" i="1"/>
  <c r="T1875" i="1"/>
  <c r="U1875" i="1"/>
  <c r="V1875" i="1"/>
  <c r="W1875" i="1"/>
  <c r="X1875" i="1"/>
  <c r="Y1875" i="1"/>
  <c r="Z1875" i="1"/>
  <c r="AA1875" i="1"/>
  <c r="AB1875" i="1"/>
  <c r="AC1875" i="1"/>
  <c r="AD1875" i="1"/>
  <c r="AE1875" i="1"/>
  <c r="AF1875" i="1"/>
  <c r="AG1875" i="1"/>
  <c r="AH1875" i="1"/>
  <c r="AI1875" i="1"/>
  <c r="I1876" i="1"/>
  <c r="J1876" i="1"/>
  <c r="N1876" i="1"/>
  <c r="O1876" i="1"/>
  <c r="P1876" i="1"/>
  <c r="Q1876" i="1"/>
  <c r="R1876" i="1"/>
  <c r="S1876" i="1"/>
  <c r="T1876" i="1"/>
  <c r="U1876" i="1"/>
  <c r="V1876" i="1"/>
  <c r="W1876" i="1"/>
  <c r="X1876" i="1"/>
  <c r="Y1876" i="1"/>
  <c r="Z1876" i="1"/>
  <c r="AA1876" i="1"/>
  <c r="AB1876" i="1"/>
  <c r="AC1876" i="1"/>
  <c r="AD1876" i="1"/>
  <c r="AE1876" i="1"/>
  <c r="AF1876" i="1"/>
  <c r="AG1876" i="1"/>
  <c r="AH1876" i="1"/>
  <c r="AI1876" i="1"/>
  <c r="I1877" i="1"/>
  <c r="J1877" i="1"/>
  <c r="N1877" i="1"/>
  <c r="O1877" i="1"/>
  <c r="P1877" i="1"/>
  <c r="Q1877" i="1"/>
  <c r="R1877" i="1"/>
  <c r="S1877" i="1"/>
  <c r="T1877" i="1"/>
  <c r="U1877" i="1"/>
  <c r="V1877" i="1"/>
  <c r="W1877" i="1"/>
  <c r="X1877" i="1"/>
  <c r="Y1877" i="1"/>
  <c r="Z1877" i="1"/>
  <c r="AA1877" i="1"/>
  <c r="AB1877" i="1"/>
  <c r="AC1877" i="1"/>
  <c r="AD1877" i="1"/>
  <c r="AE1877" i="1"/>
  <c r="AF1877" i="1"/>
  <c r="AG1877" i="1"/>
  <c r="AH1877" i="1"/>
  <c r="AI1877" i="1"/>
  <c r="I127" i="1"/>
  <c r="N127" i="1" s="1"/>
  <c r="J127" i="1"/>
  <c r="O127" i="1" s="1"/>
  <c r="W1728" i="1" l="1"/>
  <c r="S1728" i="1"/>
  <c r="W1727" i="1"/>
  <c r="AA1726" i="1"/>
  <c r="Q1725" i="1"/>
  <c r="Q1729" i="1"/>
  <c r="AI1728" i="1"/>
  <c r="S1727" i="1"/>
  <c r="AE1726" i="1"/>
  <c r="AE1725" i="1"/>
  <c r="AA1729" i="1"/>
  <c r="AE1728" i="1"/>
  <c r="Q1728" i="1"/>
  <c r="AI1727" i="1"/>
  <c r="W1726" i="1"/>
  <c r="AA1725" i="1"/>
  <c r="W1729" i="1"/>
  <c r="AE1727" i="1"/>
  <c r="Q1727" i="1"/>
  <c r="AI1726" i="1"/>
  <c r="S1726" i="1"/>
  <c r="W1725" i="1"/>
  <c r="AI1729" i="1"/>
  <c r="S1729" i="1"/>
  <c r="AI1725" i="1"/>
  <c r="S1725" i="1"/>
  <c r="AF1729" i="1"/>
  <c r="AB1729" i="1"/>
  <c r="X1729" i="1"/>
  <c r="T1729" i="1"/>
  <c r="P1729" i="1"/>
  <c r="AF1728" i="1"/>
  <c r="AB1728" i="1"/>
  <c r="X1728" i="1"/>
  <c r="T1728" i="1"/>
  <c r="P1728" i="1"/>
  <c r="AF1727" i="1"/>
  <c r="AB1727" i="1"/>
  <c r="X1727" i="1"/>
  <c r="T1727" i="1"/>
  <c r="P1727" i="1"/>
  <c r="AF1726" i="1"/>
  <c r="AB1726" i="1"/>
  <c r="X1726" i="1"/>
  <c r="T1726" i="1"/>
  <c r="P1726" i="1"/>
  <c r="AF1725" i="1"/>
  <c r="AB1725" i="1"/>
  <c r="X1725" i="1"/>
  <c r="T1725" i="1"/>
  <c r="P1725" i="1"/>
  <c r="AH1729" i="1"/>
  <c r="AD1729" i="1"/>
  <c r="Z1729" i="1"/>
  <c r="V1729" i="1"/>
  <c r="R1729" i="1"/>
  <c r="AH1728" i="1"/>
  <c r="AD1728" i="1"/>
  <c r="Z1728" i="1"/>
  <c r="V1728" i="1"/>
  <c r="R1728" i="1"/>
  <c r="AH1727" i="1"/>
  <c r="AD1727" i="1"/>
  <c r="Z1727" i="1"/>
  <c r="V1727" i="1"/>
  <c r="R1727" i="1"/>
  <c r="AH1726" i="1"/>
  <c r="AD1726" i="1"/>
  <c r="Z1726" i="1"/>
  <c r="V1726" i="1"/>
  <c r="R1726" i="1"/>
  <c r="AH1725" i="1"/>
  <c r="AD1725" i="1"/>
  <c r="Z1725" i="1"/>
  <c r="V1725" i="1"/>
  <c r="R1725" i="1"/>
  <c r="AG1729" i="1"/>
  <c r="AC1729" i="1"/>
  <c r="Y1729" i="1"/>
  <c r="U1729" i="1"/>
  <c r="AG1728" i="1"/>
  <c r="AC1728" i="1"/>
  <c r="Y1728" i="1"/>
  <c r="U1728" i="1"/>
  <c r="AG1727" i="1"/>
  <c r="AC1727" i="1"/>
  <c r="Y1727" i="1"/>
  <c r="U1727" i="1"/>
  <c r="AG1726" i="1"/>
  <c r="AC1726" i="1"/>
  <c r="Y1726" i="1"/>
  <c r="U1726" i="1"/>
  <c r="AG1725" i="1"/>
  <c r="AC1725" i="1"/>
  <c r="Y1725" i="1"/>
  <c r="U1725" i="1"/>
  <c r="O749" i="1"/>
  <c r="O490" i="1"/>
  <c r="O439" i="1"/>
  <c r="O645" i="1"/>
  <c r="O481" i="1"/>
  <c r="O442" i="1"/>
  <c r="O421" i="1"/>
  <c r="O627" i="1"/>
  <c r="O475" i="1"/>
  <c r="O473" i="1"/>
  <c r="O466" i="1"/>
  <c r="O460" i="1"/>
  <c r="O447" i="1"/>
  <c r="O433" i="1"/>
  <c r="O420" i="1"/>
  <c r="O416" i="1"/>
  <c r="O150" i="1"/>
  <c r="O149" i="1"/>
  <c r="O278" i="1"/>
  <c r="O273" i="1"/>
  <c r="O266" i="1"/>
  <c r="O265" i="1"/>
  <c r="O264" i="1"/>
  <c r="O263" i="1"/>
  <c r="O249" i="1"/>
  <c r="O247" i="1"/>
  <c r="O246" i="1"/>
  <c r="O229" i="1"/>
  <c r="O232" i="1"/>
  <c r="O233" i="1"/>
  <c r="O81" i="1"/>
  <c r="D7" i="24"/>
  <c r="D5" i="24"/>
  <c r="D4" i="24"/>
  <c r="D6" i="24"/>
  <c r="C5" i="31"/>
  <c r="D3" i="35" l="1"/>
  <c r="D2" i="35"/>
  <c r="J1" i="35"/>
  <c r="E1" i="35"/>
  <c r="C8" i="34"/>
  <c r="D8" i="34" s="1"/>
  <c r="E8" i="34" s="1"/>
  <c r="F8" i="34" s="1"/>
  <c r="G8" i="34" s="1"/>
  <c r="C20" i="34" s="1"/>
  <c r="D20" i="34" s="1"/>
  <c r="E20" i="34" s="1"/>
  <c r="F20" i="34" s="1"/>
  <c r="G20" i="34" s="1"/>
  <c r="C32" i="34" s="1"/>
  <c r="D32" i="34" s="1"/>
  <c r="E32" i="34" s="1"/>
  <c r="F32" i="34" s="1"/>
  <c r="G32" i="34" s="1"/>
  <c r="C44" i="34" s="1"/>
  <c r="D44" i="34" s="1"/>
  <c r="E44" i="34" s="1"/>
  <c r="F44" i="34" s="1"/>
  <c r="G44" i="34" s="1"/>
  <c r="D3" i="34"/>
  <c r="D2" i="34"/>
  <c r="E1" i="34"/>
  <c r="D3" i="18"/>
  <c r="D2" i="18"/>
  <c r="D5" i="31"/>
  <c r="E5" i="31" s="1"/>
  <c r="F5" i="31" s="1"/>
  <c r="G5" i="31" s="1"/>
  <c r="C2" i="31"/>
  <c r="D4" i="18" l="1"/>
  <c r="E4" i="18" s="1"/>
  <c r="D4" i="34"/>
  <c r="E4" i="34" s="1"/>
  <c r="L18" i="35"/>
  <c r="M18" i="35"/>
  <c r="M81" i="35"/>
  <c r="L81" i="35"/>
  <c r="D4" i="35"/>
  <c r="E4" i="35" s="1"/>
  <c r="J1" i="31"/>
  <c r="E1" i="31"/>
  <c r="C148" i="2" l="1"/>
  <c r="K45" i="2" l="1"/>
  <c r="L45" i="2"/>
  <c r="M45" i="2"/>
  <c r="N45" i="2"/>
  <c r="O45" i="2"/>
  <c r="P45" i="2"/>
  <c r="Q45" i="2"/>
  <c r="R45" i="2"/>
  <c r="S45" i="2"/>
  <c r="K46" i="2"/>
  <c r="L46" i="2"/>
  <c r="M46" i="2"/>
  <c r="N46" i="2"/>
  <c r="O46" i="2"/>
  <c r="P46" i="2"/>
  <c r="Q46" i="2"/>
  <c r="R46" i="2"/>
  <c r="S46" i="2"/>
  <c r="J46" i="2"/>
  <c r="J45" i="2"/>
  <c r="C205" i="18" l="1"/>
  <c r="D205" i="18" s="1"/>
  <c r="E205" i="18" s="1"/>
  <c r="F205" i="18" s="1"/>
  <c r="G205" i="18" s="1"/>
  <c r="H205" i="18" s="1"/>
  <c r="I205" i="18" s="1"/>
  <c r="J205" i="18" s="1"/>
  <c r="K205" i="18" s="1"/>
  <c r="L205" i="18" s="1"/>
  <c r="M205" i="18" s="1"/>
  <c r="N205" i="18" s="1"/>
  <c r="O205" i="18" s="1"/>
  <c r="P205" i="18" s="1"/>
  <c r="Q205" i="18" s="1"/>
  <c r="R205" i="18" s="1"/>
  <c r="S205" i="18" s="1"/>
  <c r="T205" i="18" s="1"/>
  <c r="U205" i="18" s="1"/>
  <c r="V205" i="18" s="1"/>
  <c r="C191" i="18"/>
  <c r="D191" i="18" s="1"/>
  <c r="E191" i="18" s="1"/>
  <c r="F191" i="18" s="1"/>
  <c r="G191" i="18" s="1"/>
  <c r="H191" i="18" s="1"/>
  <c r="I191" i="18" s="1"/>
  <c r="J191" i="18" s="1"/>
  <c r="K191" i="18" s="1"/>
  <c r="L191" i="18" s="1"/>
  <c r="M191" i="18" s="1"/>
  <c r="N191" i="18" s="1"/>
  <c r="O191" i="18" s="1"/>
  <c r="P191" i="18" s="1"/>
  <c r="Q191" i="18" s="1"/>
  <c r="R191" i="18" s="1"/>
  <c r="S191" i="18" s="1"/>
  <c r="T191" i="18" s="1"/>
  <c r="U191" i="18" s="1"/>
  <c r="V191" i="18" s="1"/>
  <c r="C177" i="18"/>
  <c r="D177" i="18" s="1"/>
  <c r="E177" i="18" s="1"/>
  <c r="F177" i="18" s="1"/>
  <c r="G177" i="18" s="1"/>
  <c r="H177" i="18" s="1"/>
  <c r="I177" i="18" s="1"/>
  <c r="J177" i="18" s="1"/>
  <c r="K177" i="18" s="1"/>
  <c r="L177" i="18" s="1"/>
  <c r="M177" i="18" s="1"/>
  <c r="N177" i="18" s="1"/>
  <c r="O177" i="18" s="1"/>
  <c r="P177" i="18" s="1"/>
  <c r="Q177" i="18" s="1"/>
  <c r="R177" i="18" s="1"/>
  <c r="S177" i="18" s="1"/>
  <c r="T177" i="18" s="1"/>
  <c r="U177" i="18" s="1"/>
  <c r="V177" i="18" s="1"/>
  <c r="I83" i="1" l="1"/>
  <c r="N83" i="1" s="1"/>
  <c r="I86" i="1"/>
  <c r="N86" i="1" s="1"/>
  <c r="I62" i="1"/>
  <c r="N62" i="1" s="1"/>
  <c r="I68" i="1"/>
  <c r="N68" i="1" s="1"/>
  <c r="I84" i="1"/>
  <c r="N84" i="1" s="1"/>
  <c r="I85" i="1"/>
  <c r="N85" i="1" s="1"/>
  <c r="I63" i="1"/>
  <c r="N63" i="1" s="1"/>
  <c r="L230" i="18"/>
  <c r="M293" i="18"/>
  <c r="L293" i="18"/>
  <c r="M230" i="18"/>
  <c r="I122" i="1" l="1"/>
  <c r="I121" i="1"/>
  <c r="I98" i="1"/>
  <c r="I123" i="1"/>
  <c r="I114" i="1"/>
  <c r="I113" i="1"/>
  <c r="I115" i="1"/>
  <c r="I120" i="1"/>
  <c r="I112" i="1"/>
  <c r="I118" i="1"/>
  <c r="I119" i="1"/>
  <c r="J122" i="1"/>
  <c r="J121" i="1"/>
  <c r="J123" i="1"/>
  <c r="J114" i="1"/>
  <c r="J113" i="1"/>
  <c r="J115" i="1"/>
  <c r="J120" i="1"/>
  <c r="J112" i="1"/>
  <c r="J118" i="1"/>
  <c r="J119" i="1"/>
  <c r="N122" i="1" l="1"/>
  <c r="O122" i="1"/>
  <c r="N121" i="1"/>
  <c r="O121" i="1"/>
  <c r="N98" i="1"/>
  <c r="O98" i="1"/>
  <c r="N123" i="1"/>
  <c r="O123" i="1"/>
  <c r="N114" i="1"/>
  <c r="O114" i="1"/>
  <c r="N113" i="1"/>
  <c r="O113" i="1"/>
  <c r="N115" i="1"/>
  <c r="O115" i="1"/>
  <c r="N120" i="1"/>
  <c r="O120" i="1"/>
  <c r="N112" i="1"/>
  <c r="O112" i="1"/>
  <c r="N118" i="1"/>
  <c r="O118" i="1"/>
  <c r="N119" i="1"/>
  <c r="O119" i="1"/>
  <c r="C40" i="2" l="1"/>
  <c r="C41" i="2"/>
  <c r="P3" i="1" l="1"/>
  <c r="P1707" i="1" l="1"/>
  <c r="P1721" i="1"/>
  <c r="P1703" i="1"/>
  <c r="P1705" i="1"/>
  <c r="P1704" i="1"/>
  <c r="P1706" i="1"/>
  <c r="P1696" i="1"/>
  <c r="P1700" i="1"/>
  <c r="P1692" i="1"/>
  <c r="P1702" i="1"/>
  <c r="P1698" i="1"/>
  <c r="P1697" i="1"/>
  <c r="P1693" i="1"/>
  <c r="P1699" i="1"/>
  <c r="P1701" i="1"/>
  <c r="P1694" i="1"/>
  <c r="P1695" i="1"/>
  <c r="P1688" i="1"/>
  <c r="P1723" i="1"/>
  <c r="P1717" i="1"/>
  <c r="P1722" i="1"/>
  <c r="P1720" i="1"/>
  <c r="P1724" i="1"/>
  <c r="P1718" i="1"/>
  <c r="P1455" i="1"/>
  <c r="P1454" i="1"/>
  <c r="P1472" i="1"/>
  <c r="P1679" i="1"/>
  <c r="P1683" i="1"/>
  <c r="P1682" i="1"/>
  <c r="P1684" i="1"/>
  <c r="P1669" i="1"/>
  <c r="P1668" i="1"/>
  <c r="P1671" i="1"/>
  <c r="P1681" i="1"/>
  <c r="P1680" i="1"/>
  <c r="P1673" i="1"/>
  <c r="P1676" i="1"/>
  <c r="P1675" i="1"/>
  <c r="P1677" i="1"/>
  <c r="P1674" i="1"/>
  <c r="P1678" i="1"/>
  <c r="P1667" i="1"/>
  <c r="P1670" i="1"/>
  <c r="P1665" i="1"/>
  <c r="P1660" i="1"/>
  <c r="P1653" i="1"/>
  <c r="P1650" i="1"/>
  <c r="P1666" i="1"/>
  <c r="P1655" i="1"/>
  <c r="P1649" i="1"/>
  <c r="P1661" i="1"/>
  <c r="P1664" i="1"/>
  <c r="P1659" i="1"/>
  <c r="P1658" i="1"/>
  <c r="P1651" i="1"/>
  <c r="P1652" i="1"/>
  <c r="P1654" i="1"/>
  <c r="P1645" i="1"/>
  <c r="P1647" i="1"/>
  <c r="P1648" i="1"/>
  <c r="P1663" i="1"/>
  <c r="P1643" i="1"/>
  <c r="P1646" i="1"/>
  <c r="P1672" i="1"/>
  <c r="P1662" i="1"/>
  <c r="P1657" i="1"/>
  <c r="P1656" i="1"/>
  <c r="P1644" i="1"/>
  <c r="P1642" i="1"/>
  <c r="P1630" i="1"/>
  <c r="P1641" i="1"/>
  <c r="P1637" i="1"/>
  <c r="P1627" i="1"/>
  <c r="P1629" i="1"/>
  <c r="P1628" i="1"/>
  <c r="P1617" i="1"/>
  <c r="P1618" i="1"/>
  <c r="P1633" i="1"/>
  <c r="P1550" i="1"/>
  <c r="P1632" i="1"/>
  <c r="P1636" i="1"/>
  <c r="P1626" i="1"/>
  <c r="P1616" i="1"/>
  <c r="P1638" i="1"/>
  <c r="P1631" i="1"/>
  <c r="P1615" i="1"/>
  <c r="P1548" i="1"/>
  <c r="P1596" i="1"/>
  <c r="P1598" i="1"/>
  <c r="P1588" i="1"/>
  <c r="P1581" i="1"/>
  <c r="P1639" i="1"/>
  <c r="P1640" i="1"/>
  <c r="P1635" i="1"/>
  <c r="P1634" i="1"/>
  <c r="P1625" i="1"/>
  <c r="P1622" i="1"/>
  <c r="P1549" i="1"/>
  <c r="P1551" i="1"/>
  <c r="P1605" i="1"/>
  <c r="P1599" i="1"/>
  <c r="P1601" i="1"/>
  <c r="P1600" i="1"/>
  <c r="P1602" i="1"/>
  <c r="P1604" i="1"/>
  <c r="P1592" i="1"/>
  <c r="P1585" i="1"/>
  <c r="P1603" i="1"/>
  <c r="P1587" i="1"/>
  <c r="P1582" i="1"/>
  <c r="P1593" i="1"/>
  <c r="P1540" i="1"/>
  <c r="P1543" i="1"/>
  <c r="P1565" i="1"/>
  <c r="P1561" i="1"/>
  <c r="P1542" i="1"/>
  <c r="P1564" i="1"/>
  <c r="P1545" i="1"/>
  <c r="P1595" i="1"/>
  <c r="P1590" i="1"/>
  <c r="P1577" i="1"/>
  <c r="P1579" i="1"/>
  <c r="P1578" i="1"/>
  <c r="P1580" i="1"/>
  <c r="P1574" i="1"/>
  <c r="P1572" i="1"/>
  <c r="P1575" i="1"/>
  <c r="P1562" i="1"/>
  <c r="P1589" i="1"/>
  <c r="P1583" i="1"/>
  <c r="P1584" i="1"/>
  <c r="P1567" i="1"/>
  <c r="P1566" i="1"/>
  <c r="P1568" i="1"/>
  <c r="P1541" i="1"/>
  <c r="P1544" i="1"/>
  <c r="P1591" i="1"/>
  <c r="P1597" i="1"/>
  <c r="P1586" i="1"/>
  <c r="P1576" i="1"/>
  <c r="P1573" i="1"/>
  <c r="P1563" i="1"/>
  <c r="P1546" i="1"/>
  <c r="P1547" i="1"/>
  <c r="P1539" i="1"/>
  <c r="P1510" i="1"/>
  <c r="P1522" i="1"/>
  <c r="P1535" i="1"/>
  <c r="P1521" i="1"/>
  <c r="P1506" i="1"/>
  <c r="P1526" i="1"/>
  <c r="P1528" i="1"/>
  <c r="P1507" i="1"/>
  <c r="P1508" i="1"/>
  <c r="P1500" i="1"/>
  <c r="P1499" i="1"/>
  <c r="P1487" i="1"/>
  <c r="P1536" i="1"/>
  <c r="P1538" i="1"/>
  <c r="P1537" i="1"/>
  <c r="P1531" i="1"/>
  <c r="P1533" i="1"/>
  <c r="P1532" i="1"/>
  <c r="P1534" i="1"/>
  <c r="P1511" i="1"/>
  <c r="P1509" i="1"/>
  <c r="P1512" i="1"/>
  <c r="P1527" i="1"/>
  <c r="P1525" i="1"/>
  <c r="P1523" i="1"/>
  <c r="P1524" i="1"/>
  <c r="P1505" i="1"/>
  <c r="P1503" i="1"/>
  <c r="P1501" i="1"/>
  <c r="P1502" i="1"/>
  <c r="P1504" i="1"/>
  <c r="P1498" i="1"/>
  <c r="P1497" i="1"/>
  <c r="P1493" i="1"/>
  <c r="P1495" i="1"/>
  <c r="P1494" i="1"/>
  <c r="P1496" i="1"/>
  <c r="P1486" i="1"/>
  <c r="P1465" i="1"/>
  <c r="P1464" i="1"/>
  <c r="P1488" i="1"/>
  <c r="P1489" i="1"/>
  <c r="P1444" i="1"/>
  <c r="P1438" i="1"/>
  <c r="P1439" i="1"/>
  <c r="P1446" i="1"/>
  <c r="P1442" i="1"/>
  <c r="P1440" i="1"/>
  <c r="P1431" i="1"/>
  <c r="P1433" i="1"/>
  <c r="P1447" i="1"/>
  <c r="P1443" i="1"/>
  <c r="P1437" i="1"/>
  <c r="P1434" i="1"/>
  <c r="P1424" i="1"/>
  <c r="P1426" i="1"/>
  <c r="P1428" i="1"/>
  <c r="P1425" i="1"/>
  <c r="P1427" i="1"/>
  <c r="P1429" i="1"/>
  <c r="P1419" i="1"/>
  <c r="P1421" i="1"/>
  <c r="P1423" i="1"/>
  <c r="P1441" i="1"/>
  <c r="P1430" i="1"/>
  <c r="P1435" i="1"/>
  <c r="P1445" i="1"/>
  <c r="P1418" i="1"/>
  <c r="P1417" i="1"/>
  <c r="P1436" i="1"/>
  <c r="P1414" i="1"/>
  <c r="P1412" i="1"/>
  <c r="P1432" i="1"/>
  <c r="P1420" i="1"/>
  <c r="P1422" i="1"/>
  <c r="P1416" i="1"/>
  <c r="P1413" i="1"/>
  <c r="P1415" i="1"/>
  <c r="P1406" i="1"/>
  <c r="P1408" i="1"/>
  <c r="P1410" i="1"/>
  <c r="P1407" i="1"/>
  <c r="P1409" i="1"/>
  <c r="P1382" i="1"/>
  <c r="P1384" i="1"/>
  <c r="P1383" i="1"/>
  <c r="P1385" i="1"/>
  <c r="P1381" i="1"/>
  <c r="P1374" i="1"/>
  <c r="P1376" i="1"/>
  <c r="P1375" i="1"/>
  <c r="P1377" i="1"/>
  <c r="P1366" i="1"/>
  <c r="P1368" i="1"/>
  <c r="P1367" i="1"/>
  <c r="P1369" i="1"/>
  <c r="P1362" i="1"/>
  <c r="P1364" i="1"/>
  <c r="P1363" i="1"/>
  <c r="P1365" i="1"/>
  <c r="P1360" i="1"/>
  <c r="P1361" i="1"/>
  <c r="P1359" i="1"/>
  <c r="P1356" i="1"/>
  <c r="P1352" i="1"/>
  <c r="P1387" i="1"/>
  <c r="P1378" i="1"/>
  <c r="P1373" i="1"/>
  <c r="P1386" i="1"/>
  <c r="P1379" i="1"/>
  <c r="P1411" i="1"/>
  <c r="P1380" i="1"/>
  <c r="P1370" i="1"/>
  <c r="P1372" i="1"/>
  <c r="P1371" i="1"/>
  <c r="P1357" i="1"/>
  <c r="P1358" i="1"/>
  <c r="P1353" i="1"/>
  <c r="P1355" i="1"/>
  <c r="P1351" i="1"/>
  <c r="P1338" i="1"/>
  <c r="P1341" i="1"/>
  <c r="P1333" i="1"/>
  <c r="P1313" i="1"/>
  <c r="P1354" i="1"/>
  <c r="P1350" i="1"/>
  <c r="P1339" i="1"/>
  <c r="P1327" i="1"/>
  <c r="P1309" i="1"/>
  <c r="P1348" i="1"/>
  <c r="P1349" i="1"/>
  <c r="P1340" i="1"/>
  <c r="P1334" i="1"/>
  <c r="P1335" i="1"/>
  <c r="P1332" i="1"/>
  <c r="P1331" i="1"/>
  <c r="P1326" i="1"/>
  <c r="P1329" i="1"/>
  <c r="P1307" i="1"/>
  <c r="P1342" i="1"/>
  <c r="P1336" i="1"/>
  <c r="P1330" i="1"/>
  <c r="P1328" i="1"/>
  <c r="P1315" i="1"/>
  <c r="P1316" i="1"/>
  <c r="P1301" i="1"/>
  <c r="P1297" i="1"/>
  <c r="P1296" i="1"/>
  <c r="P1288" i="1"/>
  <c r="P1346" i="1"/>
  <c r="P1344" i="1"/>
  <c r="P1312" i="1"/>
  <c r="P1300" i="1"/>
  <c r="P1275" i="1"/>
  <c r="P1272" i="1"/>
  <c r="P1270" i="1"/>
  <c r="P1290" i="1"/>
  <c r="P1289" i="1"/>
  <c r="P1347" i="1"/>
  <c r="P1343" i="1"/>
  <c r="P1337" i="1"/>
  <c r="P1314" i="1"/>
  <c r="P1308" i="1"/>
  <c r="P1305" i="1"/>
  <c r="P1303" i="1"/>
  <c r="P1299" i="1"/>
  <c r="P1274" i="1"/>
  <c r="C38" i="35" s="1"/>
  <c r="P1273" i="1"/>
  <c r="P1271" i="1"/>
  <c r="P1345" i="1"/>
  <c r="P1311" i="1"/>
  <c r="P1310" i="1"/>
  <c r="P1306" i="1"/>
  <c r="P1302" i="1"/>
  <c r="P1298" i="1"/>
  <c r="P1277" i="1"/>
  <c r="P1276" i="1"/>
  <c r="P1291" i="1"/>
  <c r="P1284" i="1"/>
  <c r="P1287" i="1"/>
  <c r="P1286" i="1"/>
  <c r="P1285" i="1"/>
  <c r="P1236" i="1"/>
  <c r="P1252" i="1"/>
  <c r="P1251" i="1"/>
  <c r="P1247" i="1"/>
  <c r="P1237" i="1"/>
  <c r="P1241" i="1"/>
  <c r="P1232" i="1"/>
  <c r="P1260" i="1"/>
  <c r="P1262" i="1"/>
  <c r="P1246" i="1"/>
  <c r="P1242" i="1"/>
  <c r="P1245" i="1"/>
  <c r="P1240" i="1"/>
  <c r="P1230" i="1"/>
  <c r="P1264" i="1"/>
  <c r="P1261" i="1"/>
  <c r="P1263" i="1"/>
  <c r="P1265" i="1"/>
  <c r="P1255" i="1"/>
  <c r="P1256" i="1"/>
  <c r="P1258" i="1"/>
  <c r="P1254" i="1"/>
  <c r="P1257" i="1"/>
  <c r="P1259" i="1"/>
  <c r="P1248" i="1"/>
  <c r="P1250" i="1"/>
  <c r="P1249" i="1"/>
  <c r="P1253" i="1"/>
  <c r="P1244" i="1"/>
  <c r="P1243" i="1"/>
  <c r="P1238" i="1"/>
  <c r="P1239" i="1"/>
  <c r="P1234" i="1"/>
  <c r="P1231" i="1"/>
  <c r="P1229" i="1"/>
  <c r="P1224" i="1"/>
  <c r="P1220" i="1"/>
  <c r="P1219" i="1"/>
  <c r="P1233" i="1"/>
  <c r="P1235" i="1"/>
  <c r="P1228" i="1"/>
  <c r="P1226" i="1"/>
  <c r="P1225" i="1"/>
  <c r="P1227" i="1"/>
  <c r="P1222" i="1"/>
  <c r="P1218" i="1"/>
  <c r="P1223" i="1"/>
  <c r="P1221" i="1"/>
  <c r="P1216" i="1"/>
  <c r="P1215" i="1"/>
  <c r="P1198" i="1"/>
  <c r="P1195" i="1"/>
  <c r="P1190" i="1"/>
  <c r="P1214" i="1"/>
  <c r="P1213" i="1"/>
  <c r="P1204" i="1"/>
  <c r="P1203" i="1"/>
  <c r="P1194" i="1"/>
  <c r="P1197" i="1"/>
  <c r="P1191" i="1"/>
  <c r="P1184" i="1"/>
  <c r="P1217" i="1"/>
  <c r="P1202" i="1"/>
  <c r="P1200" i="1"/>
  <c r="P1196" i="1"/>
  <c r="P1212" i="1"/>
  <c r="P1205" i="1"/>
  <c r="P1199" i="1"/>
  <c r="P1201" i="1"/>
  <c r="P1189" i="1"/>
  <c r="P1192" i="1"/>
  <c r="P1183" i="1"/>
  <c r="P1185" i="1"/>
  <c r="P1187" i="1"/>
  <c r="P1186" i="1"/>
  <c r="P1188" i="1"/>
  <c r="P1478" i="1"/>
  <c r="P1485" i="1"/>
  <c r="P1513" i="1"/>
  <c r="P1517" i="1"/>
  <c r="P1529" i="1"/>
  <c r="P1554" i="1"/>
  <c r="P1558" i="1"/>
  <c r="P1570" i="1"/>
  <c r="P1606" i="1"/>
  <c r="P1610" i="1"/>
  <c r="P1614" i="1"/>
  <c r="P1623" i="1"/>
  <c r="P1689" i="1"/>
  <c r="P1710" i="1"/>
  <c r="P1484" i="1"/>
  <c r="P1492" i="1"/>
  <c r="P1516" i="1"/>
  <c r="P1520" i="1"/>
  <c r="P1553" i="1"/>
  <c r="P1557" i="1"/>
  <c r="P1569" i="1"/>
  <c r="P1594" i="1"/>
  <c r="P1609" i="1"/>
  <c r="P1613" i="1"/>
  <c r="P1621" i="1"/>
  <c r="P1687" i="1"/>
  <c r="P1709" i="1"/>
  <c r="P1483" i="1"/>
  <c r="P1491" i="1"/>
  <c r="P1515" i="1"/>
  <c r="P1519" i="1"/>
  <c r="P1552" i="1"/>
  <c r="P1556" i="1"/>
  <c r="P1560" i="1"/>
  <c r="P1608" i="1"/>
  <c r="P1612" i="1"/>
  <c r="P1620" i="1"/>
  <c r="P1686" i="1"/>
  <c r="P1708" i="1"/>
  <c r="E38" i="35" s="1"/>
  <c r="P1479" i="1"/>
  <c r="P1482" i="1"/>
  <c r="P1490" i="1"/>
  <c r="P1514" i="1"/>
  <c r="P1518" i="1"/>
  <c r="P1530" i="1"/>
  <c r="P1555" i="1"/>
  <c r="P1559" i="1"/>
  <c r="P1571" i="1"/>
  <c r="P1607" i="1"/>
  <c r="P1611" i="1"/>
  <c r="P1619" i="1"/>
  <c r="P1624" i="1"/>
  <c r="P1685" i="1"/>
  <c r="E40" i="35" s="1"/>
  <c r="P1690" i="1"/>
  <c r="P1711" i="1"/>
  <c r="P1716" i="1"/>
  <c r="P1712" i="1"/>
  <c r="P1467" i="1"/>
  <c r="P1476" i="1"/>
  <c r="P1463" i="1"/>
  <c r="P1457" i="1"/>
  <c r="P1397" i="1"/>
  <c r="P1402" i="1"/>
  <c r="P1471" i="1"/>
  <c r="P1323" i="1"/>
  <c r="P1462" i="1"/>
  <c r="P1458" i="1"/>
  <c r="P1452" i="1"/>
  <c r="P1448" i="1"/>
  <c r="P1390" i="1"/>
  <c r="P1322" i="1"/>
  <c r="P1392" i="1"/>
  <c r="P1715" i="1"/>
  <c r="P1480" i="1"/>
  <c r="P1481" i="1"/>
  <c r="P1405" i="1"/>
  <c r="P1477" i="1"/>
  <c r="P1475" i="1"/>
  <c r="P1459" i="1"/>
  <c r="P1469" i="1"/>
  <c r="P1466" i="1"/>
  <c r="P1453" i="1"/>
  <c r="P1320" i="1"/>
  <c r="P1396" i="1"/>
  <c r="P1460" i="1"/>
  <c r="P1456" i="1"/>
  <c r="D38" i="35" s="1"/>
  <c r="P1450" i="1"/>
  <c r="P1404" i="1"/>
  <c r="P1714" i="1"/>
  <c r="P1399" i="1"/>
  <c r="P1395" i="1"/>
  <c r="P1449" i="1"/>
  <c r="P1474" i="1"/>
  <c r="P1470" i="1"/>
  <c r="P1400" i="1"/>
  <c r="P1321" i="1"/>
  <c r="P1394" i="1"/>
  <c r="P1324" i="1"/>
  <c r="P1398" i="1"/>
  <c r="P1388" i="1"/>
  <c r="P1713" i="1"/>
  <c r="P1403" i="1"/>
  <c r="P1461" i="1"/>
  <c r="P1401" i="1"/>
  <c r="P1325" i="1"/>
  <c r="P1389" i="1"/>
  <c r="P1468" i="1"/>
  <c r="P1473" i="1"/>
  <c r="P1393" i="1"/>
  <c r="P1451" i="1"/>
  <c r="P1391" i="1"/>
  <c r="P1129" i="1"/>
  <c r="P1128" i="1"/>
  <c r="P1170" i="1"/>
  <c r="P1173" i="1"/>
  <c r="P1174" i="1"/>
  <c r="P1171" i="1"/>
  <c r="P1165" i="1"/>
  <c r="P1169" i="1"/>
  <c r="P1175" i="1"/>
  <c r="P1163" i="1"/>
  <c r="P1164" i="1"/>
  <c r="P1159" i="1"/>
  <c r="P1160" i="1"/>
  <c r="P1157" i="1"/>
  <c r="P1155" i="1"/>
  <c r="P1156" i="1"/>
  <c r="P1158" i="1"/>
  <c r="P1152" i="1"/>
  <c r="P1126" i="1"/>
  <c r="P1172" i="1"/>
  <c r="P1162" i="1"/>
  <c r="P1151" i="1"/>
  <c r="P1161" i="1"/>
  <c r="P1146" i="1"/>
  <c r="P1147" i="1"/>
  <c r="P1140" i="1"/>
  <c r="P1141" i="1"/>
  <c r="P1138" i="1"/>
  <c r="P1134" i="1"/>
  <c r="P1127" i="1"/>
  <c r="P1168" i="1"/>
  <c r="P1154" i="1"/>
  <c r="P1153" i="1"/>
  <c r="P1149" i="1"/>
  <c r="P1136" i="1"/>
  <c r="P1137" i="1"/>
  <c r="P1133" i="1"/>
  <c r="P1145" i="1"/>
  <c r="P1167" i="1"/>
  <c r="P1143" i="1"/>
  <c r="P1135" i="1"/>
  <c r="P1166" i="1"/>
  <c r="P1148" i="1"/>
  <c r="P1150" i="1"/>
  <c r="P1142" i="1"/>
  <c r="P1139" i="1"/>
  <c r="P1132" i="1"/>
  <c r="P1180" i="1"/>
  <c r="P1182" i="1"/>
  <c r="P1210" i="1"/>
  <c r="P1268" i="1"/>
  <c r="P1278" i="1"/>
  <c r="P1208" i="1"/>
  <c r="P1178" i="1"/>
  <c r="P1318" i="1"/>
  <c r="P1294" i="1"/>
  <c r="P1282" i="1"/>
  <c r="C33" i="35" s="1"/>
  <c r="P1206" i="1"/>
  <c r="P1266" i="1"/>
  <c r="F34" i="35" s="1"/>
  <c r="P1179" i="1"/>
  <c r="P1269" i="1"/>
  <c r="P1317" i="1"/>
  <c r="C39" i="35" s="1"/>
  <c r="P1293" i="1"/>
  <c r="P1304" i="1"/>
  <c r="P1292" i="1"/>
  <c r="P1280" i="1"/>
  <c r="P1211" i="1"/>
  <c r="P1295" i="1"/>
  <c r="P1279" i="1"/>
  <c r="P1209" i="1"/>
  <c r="P1181" i="1"/>
  <c r="P1319" i="1"/>
  <c r="P1207" i="1"/>
  <c r="P1193" i="1"/>
  <c r="P1283" i="1"/>
  <c r="C36" i="35" s="1"/>
  <c r="P1267" i="1"/>
  <c r="P1281" i="1"/>
  <c r="P1119" i="1"/>
  <c r="P1117" i="1"/>
  <c r="P1109" i="1"/>
  <c r="P1118" i="1"/>
  <c r="P1057" i="1"/>
  <c r="P1121" i="1"/>
  <c r="P1113" i="1"/>
  <c r="P1111" i="1"/>
  <c r="P1112" i="1"/>
  <c r="P1114" i="1"/>
  <c r="P1120" i="1"/>
  <c r="P1122" i="1"/>
  <c r="P1116" i="1"/>
  <c r="P1115" i="1"/>
  <c r="P1107" i="1"/>
  <c r="P1108" i="1"/>
  <c r="P1051" i="1"/>
  <c r="P1110" i="1"/>
  <c r="P1056" i="1"/>
  <c r="P1059" i="1"/>
  <c r="P1058" i="1"/>
  <c r="P1052" i="1"/>
  <c r="P1123" i="1"/>
  <c r="P1125" i="1"/>
  <c r="P1105" i="1"/>
  <c r="P1103" i="1"/>
  <c r="P1124" i="1"/>
  <c r="P1131" i="1"/>
  <c r="P1144" i="1"/>
  <c r="P1106" i="1"/>
  <c r="P1102" i="1"/>
  <c r="P1101" i="1"/>
  <c r="P1099" i="1"/>
  <c r="P1098" i="1"/>
  <c r="P1176" i="1"/>
  <c r="P1177" i="1"/>
  <c r="P1093" i="1"/>
  <c r="P1104" i="1"/>
  <c r="P1100" i="1"/>
  <c r="P1130" i="1"/>
  <c r="P1092" i="1"/>
  <c r="P1097" i="1"/>
  <c r="P1095" i="1"/>
  <c r="P1094" i="1"/>
  <c r="P1091" i="1"/>
  <c r="P1090" i="1"/>
  <c r="P1089" i="1"/>
  <c r="P1087" i="1"/>
  <c r="P1096" i="1"/>
  <c r="P1088" i="1"/>
  <c r="P1042" i="1"/>
  <c r="P1041" i="1"/>
  <c r="P1040" i="1"/>
  <c r="P1039" i="1"/>
  <c r="P1043" i="1"/>
  <c r="P1044" i="1"/>
  <c r="P1033" i="1"/>
  <c r="P1035" i="1"/>
  <c r="P1029" i="1"/>
  <c r="P1037" i="1"/>
  <c r="P1034" i="1"/>
  <c r="P1038" i="1"/>
  <c r="P1026" i="1"/>
  <c r="P1023" i="1"/>
  <c r="P1025" i="1"/>
  <c r="P1024" i="1"/>
  <c r="P1036" i="1"/>
  <c r="P1031" i="1"/>
  <c r="P1028" i="1"/>
  <c r="P1030" i="1"/>
  <c r="P1027" i="1"/>
  <c r="P1015" i="1"/>
  <c r="P1005" i="1"/>
  <c r="P1019" i="1"/>
  <c r="P1021" i="1"/>
  <c r="P1018" i="1"/>
  <c r="P1020" i="1"/>
  <c r="P1022" i="1"/>
  <c r="P1012" i="1"/>
  <c r="P1011" i="1"/>
  <c r="P1016" i="1"/>
  <c r="P1007" i="1"/>
  <c r="P1032" i="1"/>
  <c r="P1013" i="1"/>
  <c r="P1017" i="1"/>
  <c r="P1014" i="1"/>
  <c r="P1006" i="1"/>
  <c r="P1010" i="1"/>
  <c r="P1002" i="1"/>
  <c r="P1004" i="1"/>
  <c r="P996" i="1"/>
  <c r="P987" i="1"/>
  <c r="P1001" i="1"/>
  <c r="P986" i="1"/>
  <c r="P1003" i="1"/>
  <c r="P995" i="1"/>
  <c r="P997" i="1"/>
  <c r="P994" i="1"/>
  <c r="P998" i="1"/>
  <c r="P1009" i="1"/>
  <c r="P1008" i="1"/>
  <c r="P1000" i="1"/>
  <c r="P999" i="1"/>
  <c r="P993" i="1"/>
  <c r="P988" i="1"/>
  <c r="P984" i="1"/>
  <c r="P985" i="1"/>
  <c r="P980" i="1"/>
  <c r="P981" i="1"/>
  <c r="P875" i="1"/>
  <c r="P914" i="1"/>
  <c r="P982" i="1"/>
  <c r="P983" i="1"/>
  <c r="P931" i="1"/>
  <c r="P932" i="1"/>
  <c r="P843" i="1"/>
  <c r="P841" i="1"/>
  <c r="P840" i="1"/>
  <c r="P842" i="1"/>
  <c r="P928" i="1"/>
  <c r="P930" i="1"/>
  <c r="P927" i="1"/>
  <c r="P929" i="1"/>
  <c r="P953" i="1"/>
  <c r="P895" i="1"/>
  <c r="P886" i="1"/>
  <c r="P970" i="1"/>
  <c r="P891" i="1"/>
  <c r="P966" i="1"/>
  <c r="P958" i="1"/>
  <c r="P949" i="1"/>
  <c r="P874" i="1"/>
  <c r="P892" i="1"/>
  <c r="P972" i="1"/>
  <c r="P971" i="1"/>
  <c r="P967" i="1"/>
  <c r="P951" i="1"/>
  <c r="P955" i="1"/>
  <c r="P957" i="1"/>
  <c r="P964" i="1"/>
  <c r="P963" i="1"/>
  <c r="P959" i="1"/>
  <c r="P950" i="1"/>
  <c r="P948" i="1"/>
  <c r="P944" i="1"/>
  <c r="P943" i="1"/>
  <c r="P939" i="1"/>
  <c r="P941" i="1"/>
  <c r="P940" i="1"/>
  <c r="P942" i="1"/>
  <c r="P923" i="1"/>
  <c r="P926" i="1"/>
  <c r="P910" i="1"/>
  <c r="P973" i="1"/>
  <c r="P968" i="1"/>
  <c r="P956" i="1"/>
  <c r="P952" i="1"/>
  <c r="P919" i="1"/>
  <c r="P921" i="1"/>
  <c r="P920" i="1"/>
  <c r="P922" i="1"/>
  <c r="P911" i="1"/>
  <c r="P908" i="1"/>
  <c r="P906" i="1"/>
  <c r="P904" i="1"/>
  <c r="P905" i="1"/>
  <c r="P907" i="1"/>
  <c r="P902" i="1"/>
  <c r="P900" i="1"/>
  <c r="P962" i="1"/>
  <c r="P965" i="1"/>
  <c r="P960" i="1"/>
  <c r="P947" i="1"/>
  <c r="P946" i="1"/>
  <c r="P945" i="1"/>
  <c r="P925" i="1"/>
  <c r="P924" i="1"/>
  <c r="P969" i="1"/>
  <c r="P961" i="1"/>
  <c r="P954" i="1"/>
  <c r="P909" i="1"/>
  <c r="P901" i="1"/>
  <c r="P903" i="1"/>
  <c r="P882" i="1"/>
  <c r="P884" i="1"/>
  <c r="P865" i="1"/>
  <c r="P863" i="1"/>
  <c r="P858" i="1"/>
  <c r="P859" i="1"/>
  <c r="P861" i="1"/>
  <c r="P868" i="1"/>
  <c r="P867" i="1"/>
  <c r="P860" i="1"/>
  <c r="P864" i="1"/>
  <c r="P866" i="1"/>
  <c r="P835" i="1"/>
  <c r="P883" i="1"/>
  <c r="P885" i="1"/>
  <c r="P869" i="1"/>
  <c r="P862" i="1"/>
  <c r="P854" i="1"/>
  <c r="P852" i="1"/>
  <c r="P851" i="1"/>
  <c r="P853" i="1"/>
  <c r="P855" i="1"/>
  <c r="P850" i="1"/>
  <c r="P836" i="1"/>
  <c r="P829" i="1"/>
  <c r="P830" i="1"/>
  <c r="P801" i="1"/>
  <c r="P833" i="1"/>
  <c r="P828" i="1"/>
  <c r="P822" i="1"/>
  <c r="P856" i="1"/>
  <c r="P857" i="1"/>
  <c r="P834" i="1"/>
  <c r="P832" i="1"/>
  <c r="P824" i="1"/>
  <c r="P800" i="1"/>
  <c r="P831" i="1"/>
  <c r="P825" i="1"/>
  <c r="P827" i="1"/>
  <c r="P826" i="1"/>
  <c r="P821" i="1"/>
  <c r="P823" i="1"/>
  <c r="P788" i="1"/>
  <c r="P782" i="1"/>
  <c r="P783" i="1"/>
  <c r="P785" i="1"/>
  <c r="P777" i="1"/>
  <c r="P759" i="1"/>
  <c r="P765" i="1"/>
  <c r="P761" i="1"/>
  <c r="P742" i="1"/>
  <c r="P787" i="1"/>
  <c r="P693" i="1"/>
  <c r="P757" i="1"/>
  <c r="P754" i="1"/>
  <c r="P755" i="1"/>
  <c r="P762" i="1"/>
  <c r="P758" i="1"/>
  <c r="P751" i="1"/>
  <c r="P750" i="1"/>
  <c r="P752" i="1"/>
  <c r="P740" i="1"/>
  <c r="P743" i="1"/>
  <c r="P790" i="1"/>
  <c r="P792" i="1"/>
  <c r="P789" i="1"/>
  <c r="P791" i="1"/>
  <c r="P793" i="1"/>
  <c r="P772" i="1"/>
  <c r="P780" i="1"/>
  <c r="P776" i="1"/>
  <c r="P779" i="1"/>
  <c r="P781" i="1"/>
  <c r="P760" i="1"/>
  <c r="P766" i="1"/>
  <c r="P753" i="1"/>
  <c r="P745" i="1"/>
  <c r="P744" i="1"/>
  <c r="P786" i="1"/>
  <c r="P784" i="1"/>
  <c r="P778" i="1"/>
  <c r="P756" i="1"/>
  <c r="P764" i="1"/>
  <c r="P768" i="1"/>
  <c r="P763" i="1"/>
  <c r="P767" i="1"/>
  <c r="P769" i="1"/>
  <c r="P747" i="1"/>
  <c r="P746" i="1"/>
  <c r="P741" i="1"/>
  <c r="P918" i="1"/>
  <c r="P975" i="1"/>
  <c r="P990" i="1"/>
  <c r="P974" i="1"/>
  <c r="P1060" i="1"/>
  <c r="P1064" i="1"/>
  <c r="P913" i="1"/>
  <c r="P1082" i="1"/>
  <c r="P1062" i="1"/>
  <c r="F40" i="35" s="1"/>
  <c r="P1048" i="1"/>
  <c r="P1083" i="1"/>
  <c r="P1075" i="1"/>
  <c r="F28" i="35" s="1"/>
  <c r="P1067" i="1"/>
  <c r="P1080" i="1"/>
  <c r="P1066" i="1"/>
  <c r="P992" i="1"/>
  <c r="P1073" i="1"/>
  <c r="P1050" i="1"/>
  <c r="P1086" i="1"/>
  <c r="P936" i="1"/>
  <c r="P935" i="1"/>
  <c r="P912" i="1"/>
  <c r="P1070" i="1"/>
  <c r="P1055" i="1"/>
  <c r="P1045" i="1"/>
  <c r="K22" i="35" s="1"/>
  <c r="P938" i="1"/>
  <c r="P1084" i="1"/>
  <c r="P1068" i="1"/>
  <c r="F36" i="35" s="1"/>
  <c r="P1054" i="1"/>
  <c r="P1049" i="1"/>
  <c r="P1085" i="1"/>
  <c r="P1069" i="1"/>
  <c r="P991" i="1"/>
  <c r="P979" i="1"/>
  <c r="P937" i="1"/>
  <c r="P978" i="1"/>
  <c r="P1061" i="1"/>
  <c r="P1065" i="1"/>
  <c r="P1047" i="1"/>
  <c r="P915" i="1"/>
  <c r="P1074" i="1"/>
  <c r="F39" i="35" s="1"/>
  <c r="P1079" i="1"/>
  <c r="P1071" i="1"/>
  <c r="P916" i="1"/>
  <c r="P1072" i="1"/>
  <c r="P1063" i="1"/>
  <c r="P989" i="1"/>
  <c r="P1081" i="1"/>
  <c r="P1053" i="1"/>
  <c r="P977" i="1"/>
  <c r="P899" i="1"/>
  <c r="P898" i="1"/>
  <c r="P897" i="1"/>
  <c r="P933" i="1"/>
  <c r="P976" i="1"/>
  <c r="P917" i="1"/>
  <c r="P1046" i="1"/>
  <c r="K34" i="35" s="1"/>
  <c r="P1078" i="1"/>
  <c r="P1076" i="1"/>
  <c r="P1077" i="1"/>
  <c r="P934" i="1"/>
  <c r="P896" i="1"/>
  <c r="P651" i="1"/>
  <c r="P732" i="1"/>
  <c r="P700" i="1"/>
  <c r="P699" i="1"/>
  <c r="P728" i="1"/>
  <c r="P698" i="1"/>
  <c r="P702" i="1"/>
  <c r="P724" i="1"/>
  <c r="P726" i="1"/>
  <c r="P736" i="1"/>
  <c r="P734" i="1"/>
  <c r="P731" i="1"/>
  <c r="P735" i="1"/>
  <c r="P701" i="1"/>
  <c r="P727" i="1"/>
  <c r="P716" i="1"/>
  <c r="P715" i="1"/>
  <c r="P626" i="1"/>
  <c r="P660" i="1"/>
  <c r="P675" i="1"/>
  <c r="P730" i="1"/>
  <c r="P738" i="1"/>
  <c r="P739" i="1"/>
  <c r="P711" i="1"/>
  <c r="P709" i="1"/>
  <c r="P708" i="1"/>
  <c r="P683" i="1"/>
  <c r="P677" i="1"/>
  <c r="P676" i="1"/>
  <c r="P733" i="1"/>
  <c r="P729" i="1"/>
  <c r="P725" i="1"/>
  <c r="P723" i="1"/>
  <c r="P713" i="1"/>
  <c r="P714" i="1"/>
  <c r="P707" i="1"/>
  <c r="P710" i="1"/>
  <c r="P722" i="1"/>
  <c r="P718" i="1"/>
  <c r="P678" i="1"/>
  <c r="P671" i="1"/>
  <c r="P673" i="1"/>
  <c r="P712" i="1"/>
  <c r="P647" i="1"/>
  <c r="P668" i="1"/>
  <c r="P737" i="1"/>
  <c r="P717" i="1"/>
  <c r="P672" i="1"/>
  <c r="P667" i="1"/>
  <c r="P674" i="1"/>
  <c r="P669" i="1"/>
  <c r="P670" i="1"/>
  <c r="P663" i="1"/>
  <c r="P664" i="1"/>
  <c r="P665" i="1"/>
  <c r="P635" i="1"/>
  <c r="P636" i="1"/>
  <c r="P425" i="1"/>
  <c r="P633" i="1"/>
  <c r="P429" i="1"/>
  <c r="P637" i="1"/>
  <c r="P638" i="1"/>
  <c r="P631" i="1"/>
  <c r="P632" i="1"/>
  <c r="P634" i="1"/>
  <c r="P485" i="1"/>
  <c r="P603" i="1"/>
  <c r="I37" i="35" s="1"/>
  <c r="P604" i="1"/>
  <c r="P223" i="1"/>
  <c r="P601" i="1"/>
  <c r="P640" i="1"/>
  <c r="P598" i="1"/>
  <c r="P592" i="1"/>
  <c r="P580" i="1"/>
  <c r="P565" i="1"/>
  <c r="P599" i="1"/>
  <c r="P600" i="1"/>
  <c r="P591" i="1"/>
  <c r="P596" i="1"/>
  <c r="P582" i="1"/>
  <c r="P602" i="1"/>
  <c r="P579" i="1"/>
  <c r="P577" i="1"/>
  <c r="P597" i="1"/>
  <c r="P593" i="1"/>
  <c r="P587" i="1"/>
  <c r="P595" i="1"/>
  <c r="P594" i="1"/>
  <c r="P583" i="1"/>
  <c r="P584" i="1"/>
  <c r="P576" i="1"/>
  <c r="P561" i="1"/>
  <c r="P563" i="1"/>
  <c r="P571" i="1"/>
  <c r="P560" i="1"/>
  <c r="P569" i="1"/>
  <c r="P567" i="1"/>
  <c r="P559" i="1"/>
  <c r="P566" i="1"/>
  <c r="P568" i="1"/>
  <c r="P570" i="1"/>
  <c r="P558" i="1"/>
  <c r="P578" i="1"/>
  <c r="P564" i="1"/>
  <c r="P574" i="1"/>
  <c r="P572" i="1"/>
  <c r="P554" i="1"/>
  <c r="P573" i="1"/>
  <c r="P562" i="1"/>
  <c r="P575" i="1"/>
  <c r="P557" i="1"/>
  <c r="P556" i="1"/>
  <c r="P539" i="1"/>
  <c r="P555" i="1"/>
  <c r="P545" i="1"/>
  <c r="P537" i="1"/>
  <c r="P529" i="1"/>
  <c r="P544" i="1"/>
  <c r="P552" i="1"/>
  <c r="P549" i="1"/>
  <c r="P553" i="1"/>
  <c r="P547" i="1"/>
  <c r="P543" i="1"/>
  <c r="P531" i="1"/>
  <c r="P530" i="1"/>
  <c r="P524" i="1"/>
  <c r="P527" i="1"/>
  <c r="P538" i="1"/>
  <c r="P542" i="1"/>
  <c r="P526" i="1"/>
  <c r="P525" i="1"/>
  <c r="P519" i="1"/>
  <c r="P521" i="1"/>
  <c r="P520" i="1"/>
  <c r="P522" i="1"/>
  <c r="P514" i="1"/>
  <c r="P516" i="1"/>
  <c r="P515" i="1"/>
  <c r="P517" i="1"/>
  <c r="P507" i="1"/>
  <c r="P509" i="1"/>
  <c r="P508" i="1"/>
  <c r="P501" i="1"/>
  <c r="P500" i="1"/>
  <c r="P502" i="1"/>
  <c r="P503" i="1"/>
  <c r="P505" i="1"/>
  <c r="P496" i="1"/>
  <c r="P550" i="1"/>
  <c r="P551" i="1"/>
  <c r="P548" i="1"/>
  <c r="P546" i="1"/>
  <c r="P541" i="1"/>
  <c r="P540" i="1"/>
  <c r="P528" i="1"/>
  <c r="P532" i="1"/>
  <c r="P523" i="1"/>
  <c r="P506" i="1"/>
  <c r="P498" i="1"/>
  <c r="P504" i="1"/>
  <c r="P518" i="1"/>
  <c r="P512" i="1"/>
  <c r="P511" i="1"/>
  <c r="P510" i="1"/>
  <c r="P513" i="1"/>
  <c r="P499" i="1"/>
  <c r="P497" i="1"/>
  <c r="P397" i="1"/>
  <c r="P399" i="1"/>
  <c r="P401" i="1"/>
  <c r="P398" i="1"/>
  <c r="P400" i="1"/>
  <c r="P381" i="1"/>
  <c r="P402" i="1"/>
  <c r="P391" i="1"/>
  <c r="P385" i="1"/>
  <c r="P367" i="1"/>
  <c r="P380" i="1"/>
  <c r="P369" i="1"/>
  <c r="P371" i="1"/>
  <c r="P393" i="1"/>
  <c r="P395" i="1"/>
  <c r="P392" i="1"/>
  <c r="P394" i="1"/>
  <c r="P396" i="1"/>
  <c r="P387" i="1"/>
  <c r="P389" i="1"/>
  <c r="P386" i="1"/>
  <c r="P388" i="1"/>
  <c r="P390" i="1"/>
  <c r="P379" i="1"/>
  <c r="P383" i="1"/>
  <c r="P374" i="1"/>
  <c r="P376" i="1"/>
  <c r="P375" i="1"/>
  <c r="P378" i="1"/>
  <c r="P384" i="1"/>
  <c r="P370" i="1"/>
  <c r="P382" i="1"/>
  <c r="P377" i="1"/>
  <c r="P368" i="1"/>
  <c r="P373" i="1"/>
  <c r="P372" i="1"/>
  <c r="P894" i="1"/>
  <c r="P888" i="1"/>
  <c r="P879" i="1"/>
  <c r="P848" i="1"/>
  <c r="P893" i="1"/>
  <c r="P887" i="1"/>
  <c r="P878" i="1"/>
  <c r="P877" i="1"/>
  <c r="K23" i="35" s="1"/>
  <c r="P873" i="1"/>
  <c r="P839" i="1"/>
  <c r="P815" i="1"/>
  <c r="P890" i="1"/>
  <c r="P881" i="1"/>
  <c r="P849" i="1"/>
  <c r="P872" i="1"/>
  <c r="P844" i="1"/>
  <c r="P871" i="1"/>
  <c r="P847" i="1"/>
  <c r="P889" i="1"/>
  <c r="P880" i="1"/>
  <c r="P819" i="1"/>
  <c r="P809" i="1"/>
  <c r="P811" i="1"/>
  <c r="P805" i="1"/>
  <c r="P795" i="1"/>
  <c r="P870" i="1"/>
  <c r="P846" i="1"/>
  <c r="P818" i="1"/>
  <c r="P813" i="1"/>
  <c r="P808" i="1"/>
  <c r="P798" i="1"/>
  <c r="P810" i="1"/>
  <c r="P845" i="1"/>
  <c r="P876" i="1"/>
  <c r="P806" i="1"/>
  <c r="P807" i="1"/>
  <c r="K28" i="35" s="1"/>
  <c r="P770" i="1"/>
  <c r="P774" i="1"/>
  <c r="P771" i="1"/>
  <c r="P820" i="1"/>
  <c r="P837" i="1"/>
  <c r="P838" i="1"/>
  <c r="P803" i="1"/>
  <c r="P812" i="1"/>
  <c r="K33" i="35" s="1"/>
  <c r="P804" i="1"/>
  <c r="P802" i="1"/>
  <c r="P794" i="1"/>
  <c r="P799" i="1"/>
  <c r="P816" i="1"/>
  <c r="P817" i="1"/>
  <c r="P814" i="1"/>
  <c r="P797" i="1"/>
  <c r="P796" i="1"/>
  <c r="P775" i="1"/>
  <c r="P773" i="1"/>
  <c r="P748" i="1"/>
  <c r="P749" i="1"/>
  <c r="P54" i="1"/>
  <c r="P194" i="1"/>
  <c r="P195" i="1"/>
  <c r="P193" i="1"/>
  <c r="P196" i="1"/>
  <c r="P704" i="1"/>
  <c r="P428" i="1"/>
  <c r="P345" i="1"/>
  <c r="P614" i="1"/>
  <c r="P609" i="1"/>
  <c r="P153" i="1"/>
  <c r="P427" i="1"/>
  <c r="J22" i="35" s="1"/>
  <c r="P629" i="1"/>
  <c r="P705" i="1"/>
  <c r="P695" i="1"/>
  <c r="P706" i="1"/>
  <c r="P616" i="1"/>
  <c r="P689" i="1"/>
  <c r="P611" i="1"/>
  <c r="P703" i="1"/>
  <c r="P448" i="1"/>
  <c r="P349" i="1"/>
  <c r="P495" i="1"/>
  <c r="P642" i="1"/>
  <c r="P437" i="1"/>
  <c r="P440" i="1"/>
  <c r="P696" i="1"/>
  <c r="P691" i="1"/>
  <c r="P431" i="1"/>
  <c r="P165" i="1"/>
  <c r="P658" i="1"/>
  <c r="P649" i="1"/>
  <c r="P720" i="1"/>
  <c r="P617" i="1"/>
  <c r="P469" i="1"/>
  <c r="P694" i="1"/>
  <c r="P686" i="1"/>
  <c r="P613" i="1"/>
  <c r="P644" i="1"/>
  <c r="P692" i="1"/>
  <c r="P656" i="1"/>
  <c r="P158" i="1"/>
  <c r="P721" i="1"/>
  <c r="P666" i="1"/>
  <c r="P654" i="1"/>
  <c r="P652" i="1"/>
  <c r="G40" i="35" s="1"/>
  <c r="P650" i="1"/>
  <c r="P648" i="1"/>
  <c r="G37" i="35" s="1"/>
  <c r="P641" i="1"/>
  <c r="P719" i="1"/>
  <c r="P690" i="1"/>
  <c r="P639" i="1"/>
  <c r="P628" i="1"/>
  <c r="P688" i="1"/>
  <c r="P684" i="1"/>
  <c r="P679" i="1"/>
  <c r="P653" i="1"/>
  <c r="P646" i="1"/>
  <c r="P643" i="1"/>
  <c r="P624" i="1"/>
  <c r="P620" i="1"/>
  <c r="P625" i="1"/>
  <c r="P697" i="1"/>
  <c r="P681" i="1"/>
  <c r="P493" i="1"/>
  <c r="P687" i="1"/>
  <c r="P685" i="1"/>
  <c r="P680" i="1"/>
  <c r="P662" i="1"/>
  <c r="P661" i="1"/>
  <c r="P630" i="1"/>
  <c r="P622" i="1"/>
  <c r="P618" i="1"/>
  <c r="P621" i="1"/>
  <c r="P612" i="1"/>
  <c r="P615" i="1"/>
  <c r="P659" i="1"/>
  <c r="P657" i="1"/>
  <c r="P619" i="1"/>
  <c r="G35" i="35" s="1"/>
  <c r="P608" i="1"/>
  <c r="P144" i="1"/>
  <c r="P581" i="1"/>
  <c r="E239" i="18" s="1"/>
  <c r="P590" i="1"/>
  <c r="P605" i="1"/>
  <c r="P491" i="1"/>
  <c r="P488" i="1"/>
  <c r="P480" i="1"/>
  <c r="P468" i="1"/>
  <c r="P465" i="1"/>
  <c r="P461" i="1"/>
  <c r="I28" i="35" s="1"/>
  <c r="P457" i="1"/>
  <c r="P453" i="1"/>
  <c r="P451" i="1"/>
  <c r="P444" i="1"/>
  <c r="P443" i="1"/>
  <c r="I34" i="35" s="1"/>
  <c r="P442" i="1"/>
  <c r="P655" i="1"/>
  <c r="P623" i="1"/>
  <c r="P607" i="1"/>
  <c r="P535" i="1"/>
  <c r="P585" i="1"/>
  <c r="P534" i="1"/>
  <c r="P588" i="1"/>
  <c r="I23" i="35" s="1"/>
  <c r="P533" i="1"/>
  <c r="P482" i="1"/>
  <c r="P471" i="1"/>
  <c r="P476" i="1"/>
  <c r="P463" i="1"/>
  <c r="P455" i="1"/>
  <c r="P452" i="1"/>
  <c r="P450" i="1"/>
  <c r="I33" i="35" s="1"/>
  <c r="P449" i="1"/>
  <c r="P445" i="1"/>
  <c r="I22" i="35" s="1"/>
  <c r="P438" i="1"/>
  <c r="P682" i="1"/>
  <c r="P586" i="1"/>
  <c r="P536" i="1"/>
  <c r="P478" i="1"/>
  <c r="P472" i="1"/>
  <c r="P464" i="1"/>
  <c r="P459" i="1"/>
  <c r="P441" i="1"/>
  <c r="P446" i="1"/>
  <c r="I40" i="35" s="1"/>
  <c r="P484" i="1"/>
  <c r="P483" i="1"/>
  <c r="P479" i="1"/>
  <c r="P474" i="1"/>
  <c r="P466" i="1"/>
  <c r="P458" i="1"/>
  <c r="P454" i="1"/>
  <c r="P432" i="1"/>
  <c r="P606" i="1"/>
  <c r="P486" i="1"/>
  <c r="P456" i="1"/>
  <c r="P436" i="1"/>
  <c r="P424" i="1"/>
  <c r="P422" i="1"/>
  <c r="P415" i="1"/>
  <c r="P410" i="1"/>
  <c r="P366" i="1"/>
  <c r="P350" i="1"/>
  <c r="P363" i="1"/>
  <c r="P321" i="1"/>
  <c r="P166" i="1"/>
  <c r="P346" i="1"/>
  <c r="P337" i="1"/>
  <c r="P356" i="1"/>
  <c r="P342" i="1"/>
  <c r="P358" i="1"/>
  <c r="P340" i="1"/>
  <c r="P610" i="1"/>
  <c r="P589" i="1"/>
  <c r="P477" i="1"/>
  <c r="P467" i="1"/>
  <c r="P435" i="1"/>
  <c r="P362" i="1"/>
  <c r="P413" i="1"/>
  <c r="P409" i="1"/>
  <c r="P405" i="1"/>
  <c r="P161" i="1"/>
  <c r="P417" i="1"/>
  <c r="P408" i="1"/>
  <c r="P155" i="1"/>
  <c r="P324" i="1"/>
  <c r="P344" i="1"/>
  <c r="P348" i="1"/>
  <c r="P336" i="1"/>
  <c r="P494" i="1"/>
  <c r="P426" i="1"/>
  <c r="P354" i="1"/>
  <c r="P365" i="1"/>
  <c r="P341" i="1"/>
  <c r="P160" i="1"/>
  <c r="P361" i="1"/>
  <c r="P352" i="1"/>
  <c r="P343" i="1"/>
  <c r="P353" i="1"/>
  <c r="P164" i="1"/>
  <c r="P163" i="1"/>
  <c r="P325" i="1"/>
  <c r="P487" i="1"/>
  <c r="P423" i="1"/>
  <c r="P308" i="1"/>
  <c r="P407" i="1"/>
  <c r="P320" i="1"/>
  <c r="P412" i="1"/>
  <c r="P364" i="1"/>
  <c r="P359" i="1"/>
  <c r="P333" i="1"/>
  <c r="P326" i="1"/>
  <c r="P322" i="1"/>
  <c r="P319" i="1"/>
  <c r="P310" i="1"/>
  <c r="P159" i="1"/>
  <c r="P411" i="1"/>
  <c r="P323" i="1"/>
  <c r="P404" i="1"/>
  <c r="P339" i="1"/>
  <c r="P355" i="1"/>
  <c r="P335" i="1"/>
  <c r="P309" i="1"/>
  <c r="P314" i="1"/>
  <c r="P329" i="1"/>
  <c r="P317" i="1"/>
  <c r="P162" i="1"/>
  <c r="P306" i="1"/>
  <c r="P303" i="1"/>
  <c r="P301" i="1"/>
  <c r="P288" i="1"/>
  <c r="P293" i="1"/>
  <c r="P290" i="1"/>
  <c r="P299" i="1"/>
  <c r="P285" i="1"/>
  <c r="P284" i="1"/>
  <c r="P157" i="1"/>
  <c r="P154" i="1"/>
  <c r="P152" i="1"/>
  <c r="P145" i="1"/>
  <c r="P143" i="1"/>
  <c r="P434" i="1"/>
  <c r="P414" i="1"/>
  <c r="P312" i="1"/>
  <c r="P300" i="1"/>
  <c r="P289" i="1"/>
  <c r="P294" i="1"/>
  <c r="P287" i="1"/>
  <c r="P283" i="1"/>
  <c r="P282" i="1"/>
  <c r="P148" i="1"/>
  <c r="P142" i="1"/>
  <c r="P489" i="1"/>
  <c r="P473" i="1"/>
  <c r="P360" i="1"/>
  <c r="P338" i="1"/>
  <c r="P492" i="1"/>
  <c r="P470" i="1"/>
  <c r="P462" i="1"/>
  <c r="P418" i="1"/>
  <c r="P156" i="1"/>
  <c r="P351" i="1"/>
  <c r="P357" i="1"/>
  <c r="P327" i="1"/>
  <c r="P313" i="1"/>
  <c r="P328" i="1"/>
  <c r="P330" i="1"/>
  <c r="P307" i="1"/>
  <c r="P302" i="1"/>
  <c r="P292" i="1"/>
  <c r="P297" i="1"/>
  <c r="P295" i="1"/>
  <c r="P279" i="1"/>
  <c r="P146" i="1"/>
  <c r="P430" i="1"/>
  <c r="P406" i="1"/>
  <c r="P347" i="1"/>
  <c r="P311" i="1"/>
  <c r="P332" i="1"/>
  <c r="P281" i="1"/>
  <c r="P305" i="1"/>
  <c r="P286" i="1"/>
  <c r="P147" i="1"/>
  <c r="P419" i="1"/>
  <c r="P403" i="1"/>
  <c r="P334" i="1"/>
  <c r="P291" i="1"/>
  <c r="P280" i="1"/>
  <c r="P331" i="1"/>
  <c r="P298" i="1"/>
  <c r="P151" i="1"/>
  <c r="P315" i="1"/>
  <c r="P316" i="1"/>
  <c r="P296" i="1"/>
  <c r="P318" i="1"/>
  <c r="P304" i="1"/>
  <c r="P475" i="1"/>
  <c r="P481" i="1"/>
  <c r="P416" i="1"/>
  <c r="P627" i="1"/>
  <c r="P645" i="1"/>
  <c r="G39" i="35" s="1"/>
  <c r="P460" i="1"/>
  <c r="P447" i="1"/>
  <c r="P433" i="1"/>
  <c r="P420" i="1"/>
  <c r="P150" i="1"/>
  <c r="P490" i="1"/>
  <c r="P439" i="1"/>
  <c r="P149" i="1"/>
  <c r="P421" i="1"/>
  <c r="P277" i="1"/>
  <c r="P270" i="1"/>
  <c r="P275" i="1"/>
  <c r="P140" i="1"/>
  <c r="P138" i="1"/>
  <c r="P278" i="1"/>
  <c r="P271" i="1"/>
  <c r="P274" i="1"/>
  <c r="P267" i="1"/>
  <c r="P276" i="1"/>
  <c r="P272" i="1"/>
  <c r="P139" i="1"/>
  <c r="P269" i="1"/>
  <c r="P266" i="1"/>
  <c r="P265" i="1"/>
  <c r="P263" i="1"/>
  <c r="P262" i="1"/>
  <c r="P141" i="1"/>
  <c r="P268" i="1"/>
  <c r="P264" i="1"/>
  <c r="P273" i="1"/>
  <c r="P255" i="1"/>
  <c r="P256" i="1"/>
  <c r="P257" i="1"/>
  <c r="P258" i="1"/>
  <c r="P261" i="1"/>
  <c r="P254" i="1"/>
  <c r="J33" i="35" s="1"/>
  <c r="P251" i="1"/>
  <c r="P253" i="1"/>
  <c r="P247" i="1"/>
  <c r="P252" i="1"/>
  <c r="P250" i="1"/>
  <c r="P248" i="1"/>
  <c r="P246" i="1"/>
  <c r="P249" i="1"/>
  <c r="P237" i="1"/>
  <c r="P235" i="1"/>
  <c r="P245" i="1"/>
  <c r="P243" i="1"/>
  <c r="P239" i="1"/>
  <c r="P238" i="1"/>
  <c r="P242" i="1"/>
  <c r="P236" i="1"/>
  <c r="P240" i="1"/>
  <c r="P244" i="1"/>
  <c r="P241" i="1"/>
  <c r="P232" i="1"/>
  <c r="J40" i="35" s="1"/>
  <c r="P230" i="1"/>
  <c r="P197" i="1"/>
  <c r="P218" i="1"/>
  <c r="P217" i="1"/>
  <c r="P213" i="1"/>
  <c r="P234" i="1"/>
  <c r="P228" i="1"/>
  <c r="P215" i="1"/>
  <c r="P208" i="1"/>
  <c r="P210" i="1"/>
  <c r="P211" i="1"/>
  <c r="P214" i="1"/>
  <c r="P216" i="1"/>
  <c r="P209" i="1"/>
  <c r="P231" i="1"/>
  <c r="P192" i="1"/>
  <c r="P229" i="1"/>
  <c r="P233" i="1"/>
  <c r="P204" i="1"/>
  <c r="P203" i="1"/>
  <c r="P207" i="1"/>
  <c r="P226" i="1"/>
  <c r="P202" i="1"/>
  <c r="P205" i="1"/>
  <c r="P206" i="1"/>
  <c r="P69" i="1"/>
  <c r="P48" i="1"/>
  <c r="P49" i="1"/>
  <c r="P47" i="1"/>
  <c r="P75" i="1"/>
  <c r="P81" i="1"/>
  <c r="P130" i="1"/>
  <c r="P40" i="1"/>
  <c r="P89" i="1"/>
  <c r="P185" i="1"/>
  <c r="P199" i="1"/>
  <c r="P95" i="1"/>
  <c r="P44" i="1"/>
  <c r="P45" i="1"/>
  <c r="P178" i="1"/>
  <c r="P189" i="1"/>
  <c r="P198" i="1"/>
  <c r="P13" i="1"/>
  <c r="P127" i="1"/>
  <c r="P102" i="1"/>
  <c r="P46" i="1"/>
  <c r="P126" i="1"/>
  <c r="P90" i="1"/>
  <c r="P18" i="1"/>
  <c r="P183" i="1"/>
  <c r="P4" i="1"/>
  <c r="P51" i="1"/>
  <c r="P187" i="1"/>
  <c r="P105" i="1"/>
  <c r="P10" i="1"/>
  <c r="P174" i="1"/>
  <c r="P124" i="1"/>
  <c r="P219" i="1"/>
  <c r="P107" i="1"/>
  <c r="P172" i="1"/>
  <c r="P167" i="1"/>
  <c r="P170" i="1"/>
  <c r="P38" i="1"/>
  <c r="P177" i="1"/>
  <c r="P116" i="1"/>
  <c r="P179" i="1"/>
  <c r="P227" i="1"/>
  <c r="P201" i="1"/>
  <c r="P133" i="1"/>
  <c r="P101" i="1"/>
  <c r="P32" i="1"/>
  <c r="P260" i="1"/>
  <c r="P134" i="1"/>
  <c r="P129" i="1"/>
  <c r="P128" i="1"/>
  <c r="P188" i="1"/>
  <c r="P259" i="1"/>
  <c r="P173" i="1"/>
  <c r="P171" i="1"/>
  <c r="P7" i="1"/>
  <c r="P94" i="1"/>
  <c r="P62" i="1"/>
  <c r="P6" i="1"/>
  <c r="P8" i="1"/>
  <c r="P88" i="1"/>
  <c r="P50" i="1"/>
  <c r="P68" i="1"/>
  <c r="P12" i="1"/>
  <c r="P109" i="1"/>
  <c r="P87" i="1"/>
  <c r="P184" i="1"/>
  <c r="P175" i="1"/>
  <c r="P222" i="1"/>
  <c r="H37" i="35" s="1"/>
  <c r="P186" i="1"/>
  <c r="P181" i="1"/>
  <c r="P200" i="1"/>
  <c r="P168" i="1"/>
  <c r="P182" i="1"/>
  <c r="P180" i="1"/>
  <c r="P63" i="1"/>
  <c r="P169" i="1"/>
  <c r="P225" i="1"/>
  <c r="P28" i="1"/>
  <c r="P86" i="1"/>
  <c r="H39" i="35" s="1"/>
  <c r="P136" i="1"/>
  <c r="P23" i="1"/>
  <c r="P15" i="1"/>
  <c r="P131" i="1"/>
  <c r="P14" i="1"/>
  <c r="P11" i="1"/>
  <c r="P220" i="1"/>
  <c r="P85" i="1"/>
  <c r="P176" i="1"/>
  <c r="P221" i="1"/>
  <c r="P26" i="1"/>
  <c r="P84" i="1"/>
  <c r="P190" i="1"/>
  <c r="P93" i="1"/>
  <c r="P132" i="1"/>
  <c r="P9" i="1"/>
  <c r="P22" i="1"/>
  <c r="P97" i="1"/>
  <c r="P117" i="1"/>
  <c r="P135" i="1"/>
  <c r="P100" i="1"/>
  <c r="P110" i="1"/>
  <c r="P108" i="1"/>
  <c r="P104" i="1"/>
  <c r="P212" i="1"/>
  <c r="P34" i="1"/>
  <c r="P96" i="1"/>
  <c r="P92" i="1"/>
  <c r="P5" i="1"/>
  <c r="P91" i="1"/>
  <c r="P191" i="1"/>
  <c r="P17" i="1"/>
  <c r="P41" i="1"/>
  <c r="P29" i="1"/>
  <c r="P39" i="1"/>
  <c r="P33" i="1"/>
  <c r="P27" i="1"/>
  <c r="P30" i="1"/>
  <c r="P224" i="1"/>
  <c r="J38" i="35" s="1"/>
  <c r="P83" i="1"/>
  <c r="P103" i="1"/>
  <c r="P19" i="1"/>
  <c r="P37" i="1"/>
  <c r="P25" i="1"/>
  <c r="P35" i="1"/>
  <c r="P24" i="1"/>
  <c r="P137" i="1"/>
  <c r="P43" i="1"/>
  <c r="P20" i="1"/>
  <c r="P16" i="1"/>
  <c r="P21" i="1"/>
  <c r="P42" i="1"/>
  <c r="P125" i="1"/>
  <c r="P111" i="1"/>
  <c r="P99" i="1"/>
  <c r="P106" i="1"/>
  <c r="P31" i="1"/>
  <c r="P36" i="1"/>
  <c r="P112" i="1"/>
  <c r="P114" i="1"/>
  <c r="P121" i="1"/>
  <c r="P98" i="1"/>
  <c r="P122" i="1"/>
  <c r="P113" i="1"/>
  <c r="P119" i="1"/>
  <c r="P120" i="1"/>
  <c r="P115" i="1"/>
  <c r="P123" i="1"/>
  <c r="P118" i="1"/>
  <c r="Q3" i="1"/>
  <c r="C60" i="2"/>
  <c r="J37" i="35" l="1"/>
  <c r="F23" i="35"/>
  <c r="F22" i="35"/>
  <c r="C23" i="35"/>
  <c r="D28" i="35"/>
  <c r="E36" i="35"/>
  <c r="D36" i="35"/>
  <c r="D40" i="35"/>
  <c r="D37" i="35"/>
  <c r="H40" i="35"/>
  <c r="H23" i="35"/>
  <c r="J39" i="35"/>
  <c r="I39" i="35"/>
  <c r="G33" i="35"/>
  <c r="G36" i="35"/>
  <c r="H26" i="35"/>
  <c r="H22" i="35"/>
  <c r="J36" i="35"/>
  <c r="I35" i="35"/>
  <c r="J34" i="35"/>
  <c r="I36" i="35"/>
  <c r="G23" i="35"/>
  <c r="G34" i="35"/>
  <c r="K38" i="35"/>
  <c r="K40" i="35"/>
  <c r="K35" i="35"/>
  <c r="F26" i="35"/>
  <c r="C35" i="35"/>
  <c r="D23" i="35"/>
  <c r="C246" i="18"/>
  <c r="C34" i="35"/>
  <c r="J35" i="35"/>
  <c r="J28" i="35"/>
  <c r="J23" i="35"/>
  <c r="G38" i="35"/>
  <c r="G28" i="35"/>
  <c r="K39" i="35"/>
  <c r="K37" i="35"/>
  <c r="I38" i="35"/>
  <c r="F35" i="35"/>
  <c r="C37" i="35"/>
  <c r="C28" i="35"/>
  <c r="D26" i="35"/>
  <c r="D35" i="35"/>
  <c r="C40" i="35"/>
  <c r="D39" i="35"/>
  <c r="H38" i="35"/>
  <c r="F236" i="18"/>
  <c r="F24" i="35"/>
  <c r="F33" i="35"/>
  <c r="F37" i="35"/>
  <c r="E35" i="35"/>
  <c r="C26" i="35"/>
  <c r="D33" i="35"/>
  <c r="H28" i="35"/>
  <c r="I26" i="35"/>
  <c r="I41" i="35"/>
  <c r="K26" i="35"/>
  <c r="K29" i="35"/>
  <c r="K36" i="35"/>
  <c r="E33" i="35"/>
  <c r="E39" i="35"/>
  <c r="Q1694" i="1"/>
  <c r="Q1707" i="1"/>
  <c r="Q1698" i="1"/>
  <c r="Q1697" i="1"/>
  <c r="Q1699" i="1"/>
  <c r="Q1721" i="1"/>
  <c r="Q1692" i="1"/>
  <c r="Q1703" i="1"/>
  <c r="Q1705" i="1"/>
  <c r="Q1702" i="1"/>
  <c r="Q1704" i="1"/>
  <c r="Q1706" i="1"/>
  <c r="Q1696" i="1"/>
  <c r="Q1700" i="1"/>
  <c r="Q1701" i="1"/>
  <c r="Q1693" i="1"/>
  <c r="Q1688" i="1"/>
  <c r="Q1695" i="1"/>
  <c r="Q1720" i="1"/>
  <c r="Q1718" i="1"/>
  <c r="Q1717" i="1"/>
  <c r="Q1722" i="1"/>
  <c r="Q1723" i="1"/>
  <c r="Q1724" i="1"/>
  <c r="E78" i="35"/>
  <c r="E14" i="35"/>
  <c r="E290" i="18"/>
  <c r="E226" i="18"/>
  <c r="Q1454" i="1"/>
  <c r="Q1455" i="1"/>
  <c r="C48" i="18"/>
  <c r="D238" i="18"/>
  <c r="Q1472" i="1"/>
  <c r="Q1681" i="1"/>
  <c r="Q1680" i="1"/>
  <c r="Q1673" i="1"/>
  <c r="Q1676" i="1"/>
  <c r="Q1678" i="1"/>
  <c r="Q1667" i="1"/>
  <c r="Q1671" i="1"/>
  <c r="Q1679" i="1"/>
  <c r="Q1683" i="1"/>
  <c r="Q1684" i="1"/>
  <c r="Q1669" i="1"/>
  <c r="Q1675" i="1"/>
  <c r="Q1677" i="1"/>
  <c r="Q1682" i="1"/>
  <c r="Q1674" i="1"/>
  <c r="Q1668" i="1"/>
  <c r="Q1672" i="1"/>
  <c r="Q1649" i="1"/>
  <c r="Q1661" i="1"/>
  <c r="Q1663" i="1"/>
  <c r="Q1657" i="1"/>
  <c r="Q1659" i="1"/>
  <c r="Q1660" i="1"/>
  <c r="Q1651" i="1"/>
  <c r="Q1670" i="1"/>
  <c r="Q1665" i="1"/>
  <c r="Q1655" i="1"/>
  <c r="Q1652" i="1"/>
  <c r="Q1654" i="1"/>
  <c r="Q1645" i="1"/>
  <c r="Q1647" i="1"/>
  <c r="Q1644" i="1"/>
  <c r="Q1662" i="1"/>
  <c r="Q1666" i="1"/>
  <c r="Q1656" i="1"/>
  <c r="Q1650" i="1"/>
  <c r="Q1653" i="1"/>
  <c r="Q1658" i="1"/>
  <c r="Q1648" i="1"/>
  <c r="Q1638" i="1"/>
  <c r="Q1636" i="1"/>
  <c r="Q1625" i="1"/>
  <c r="Q1664" i="1"/>
  <c r="Q1643" i="1"/>
  <c r="Q1646" i="1"/>
  <c r="Q1640" i="1"/>
  <c r="Q1635" i="1"/>
  <c r="Q1631" i="1"/>
  <c r="Q1633" i="1"/>
  <c r="Q1632" i="1"/>
  <c r="Q1634" i="1"/>
  <c r="Q1615" i="1"/>
  <c r="Q1548" i="1"/>
  <c r="Q1550" i="1"/>
  <c r="Q1639" i="1"/>
  <c r="Q1642" i="1"/>
  <c r="Q1626" i="1"/>
  <c r="Q1630" i="1"/>
  <c r="Q1637" i="1"/>
  <c r="Q1627" i="1"/>
  <c r="Q1622" i="1"/>
  <c r="Q1618" i="1"/>
  <c r="Q1616" i="1"/>
  <c r="Q1549" i="1"/>
  <c r="Q1551" i="1"/>
  <c r="Q1605" i="1"/>
  <c r="Q1599" i="1"/>
  <c r="Q1601" i="1"/>
  <c r="Q1603" i="1"/>
  <c r="Q1602" i="1"/>
  <c r="Q1604" i="1"/>
  <c r="Q1592" i="1"/>
  <c r="Q1586" i="1"/>
  <c r="Q1641" i="1"/>
  <c r="Q1629" i="1"/>
  <c r="Q1628" i="1"/>
  <c r="Q1617" i="1"/>
  <c r="Q1600" i="1"/>
  <c r="Q1589" i="1"/>
  <c r="Q1587" i="1"/>
  <c r="Q1583" i="1"/>
  <c r="Q1582" i="1"/>
  <c r="Q1597" i="1"/>
  <c r="Q1581" i="1"/>
  <c r="Q1584" i="1"/>
  <c r="Q1579" i="1"/>
  <c r="Q1578" i="1"/>
  <c r="Q1580" i="1"/>
  <c r="Q1574" i="1"/>
  <c r="Q1572" i="1"/>
  <c r="Q1568" i="1"/>
  <c r="Q1596" i="1"/>
  <c r="Q1591" i="1"/>
  <c r="Q1576" i="1"/>
  <c r="Q1573" i="1"/>
  <c r="Q1564" i="1"/>
  <c r="Q1565" i="1"/>
  <c r="Q1545" i="1"/>
  <c r="Q1543" i="1"/>
  <c r="Q1595" i="1"/>
  <c r="Q1590" i="1"/>
  <c r="Q1588" i="1"/>
  <c r="Q1577" i="1"/>
  <c r="Q1593" i="1"/>
  <c r="Q1561" i="1"/>
  <c r="Q1566" i="1"/>
  <c r="Q1546" i="1"/>
  <c r="Q1542" i="1"/>
  <c r="Q1598" i="1"/>
  <c r="Q1585" i="1"/>
  <c r="Q1575" i="1"/>
  <c r="Q1563" i="1"/>
  <c r="Q1562" i="1"/>
  <c r="Q1567" i="1"/>
  <c r="Q1544" i="1"/>
  <c r="Q1547" i="1"/>
  <c r="Q1541" i="1"/>
  <c r="Q1538" i="1"/>
  <c r="Q1527" i="1"/>
  <c r="Q1540" i="1"/>
  <c r="Q1539" i="1"/>
  <c r="Q1525" i="1"/>
  <c r="Q1526" i="1"/>
  <c r="Q1528" i="1"/>
  <c r="Q1505" i="1"/>
  <c r="Q1536" i="1"/>
  <c r="Q1537" i="1"/>
  <c r="Q1535" i="1"/>
  <c r="Q1531" i="1"/>
  <c r="Q1533" i="1"/>
  <c r="Q1532" i="1"/>
  <c r="Q1534" i="1"/>
  <c r="Q1511" i="1"/>
  <c r="Q1510" i="1"/>
  <c r="Q1509" i="1"/>
  <c r="Q1512" i="1"/>
  <c r="Q1523" i="1"/>
  <c r="Q1522" i="1"/>
  <c r="Q1524" i="1"/>
  <c r="Q1506" i="1"/>
  <c r="Q1503" i="1"/>
  <c r="Q1501" i="1"/>
  <c r="Q1502" i="1"/>
  <c r="Q1504" i="1"/>
  <c r="Q1498" i="1"/>
  <c r="Q1495" i="1"/>
  <c r="Q1464" i="1"/>
  <c r="Q1521" i="1"/>
  <c r="Q1507" i="1"/>
  <c r="Q1508" i="1"/>
  <c r="Q1500" i="1"/>
  <c r="Q1497" i="1"/>
  <c r="Q1499" i="1"/>
  <c r="Q1494" i="1"/>
  <c r="Q1488" i="1"/>
  <c r="Q1486" i="1"/>
  <c r="Q1487" i="1"/>
  <c r="Q1489" i="1"/>
  <c r="Q1465" i="1"/>
  <c r="Q1493" i="1"/>
  <c r="Q1496" i="1"/>
  <c r="Q1447" i="1"/>
  <c r="Q1436" i="1"/>
  <c r="Q1437" i="1"/>
  <c r="Q1443" i="1"/>
  <c r="Q1444" i="1"/>
  <c r="Q1440" i="1"/>
  <c r="Q1442" i="1"/>
  <c r="Q1445" i="1"/>
  <c r="Q1441" i="1"/>
  <c r="Q1431" i="1"/>
  <c r="Q1433" i="1"/>
  <c r="Q1446" i="1"/>
  <c r="Q1438" i="1"/>
  <c r="Q1430" i="1"/>
  <c r="Q1432" i="1"/>
  <c r="Q1434" i="1"/>
  <c r="Q1418" i="1"/>
  <c r="Q1439" i="1"/>
  <c r="Q1435" i="1"/>
  <c r="Q1424" i="1"/>
  <c r="Q1427" i="1"/>
  <c r="Q1423" i="1"/>
  <c r="Q1426" i="1"/>
  <c r="Q1429" i="1"/>
  <c r="Q1428" i="1"/>
  <c r="Q1419" i="1"/>
  <c r="Q1420" i="1"/>
  <c r="Q1422" i="1"/>
  <c r="Q1416" i="1"/>
  <c r="Q1413" i="1"/>
  <c r="Q1415" i="1"/>
  <c r="Q1417" i="1"/>
  <c r="Q1408" i="1"/>
  <c r="Q1410" i="1"/>
  <c r="Q1407" i="1"/>
  <c r="Q1409" i="1"/>
  <c r="Q1425" i="1"/>
  <c r="Q1421" i="1"/>
  <c r="Q1414" i="1"/>
  <c r="Q1412" i="1"/>
  <c r="Q1406" i="1"/>
  <c r="Q1381" i="1"/>
  <c r="Q1370" i="1"/>
  <c r="Q1372" i="1"/>
  <c r="Q1371" i="1"/>
  <c r="Q1357" i="1"/>
  <c r="Q1359" i="1"/>
  <c r="Q1358" i="1"/>
  <c r="Q1386" i="1"/>
  <c r="Q1378" i="1"/>
  <c r="Q1362" i="1"/>
  <c r="Q1411" i="1"/>
  <c r="Q1379" i="1"/>
  <c r="Q1373" i="1"/>
  <c r="Q1387" i="1"/>
  <c r="Q1382" i="1"/>
  <c r="Q1384" i="1"/>
  <c r="Q1383" i="1"/>
  <c r="Q1385" i="1"/>
  <c r="Q1380" i="1"/>
  <c r="Q1374" i="1"/>
  <c r="Q1376" i="1"/>
  <c r="Q1375" i="1"/>
  <c r="Q1377" i="1"/>
  <c r="Q1366" i="1"/>
  <c r="Q1368" i="1"/>
  <c r="Q1367" i="1"/>
  <c r="Q1369" i="1"/>
  <c r="Q1364" i="1"/>
  <c r="Q1363" i="1"/>
  <c r="Q1365" i="1"/>
  <c r="Q1360" i="1"/>
  <c r="Q1361" i="1"/>
  <c r="Q1356" i="1"/>
  <c r="Q1352" i="1"/>
  <c r="Q1347" i="1"/>
  <c r="Q1338" i="1"/>
  <c r="Q1350" i="1"/>
  <c r="Q1339" i="1"/>
  <c r="Q1333" i="1"/>
  <c r="Q1354" i="1"/>
  <c r="Q1353" i="1"/>
  <c r="Q1355" i="1"/>
  <c r="Q1346" i="1"/>
  <c r="Q1342" i="1"/>
  <c r="Q1344" i="1"/>
  <c r="Q1343" i="1"/>
  <c r="Q1345" i="1"/>
  <c r="Q1340" i="1"/>
  <c r="Q1336" i="1"/>
  <c r="Q1337" i="1"/>
  <c r="Q1330" i="1"/>
  <c r="Q1328" i="1"/>
  <c r="Q1327" i="1"/>
  <c r="Q1315" i="1"/>
  <c r="Q1351" i="1"/>
  <c r="Q1348" i="1"/>
  <c r="Q1335" i="1"/>
  <c r="Q1314" i="1"/>
  <c r="Q1309" i="1"/>
  <c r="Q1311" i="1"/>
  <c r="Q1306" i="1"/>
  <c r="Q1303" i="1"/>
  <c r="Q1298" i="1"/>
  <c r="Q1273" i="1"/>
  <c r="Q1341" i="1"/>
  <c r="Q1331" i="1"/>
  <c r="Q1307" i="1"/>
  <c r="Q1300" i="1"/>
  <c r="Q1302" i="1"/>
  <c r="Q1301" i="1"/>
  <c r="Q1297" i="1"/>
  <c r="Q1299" i="1"/>
  <c r="Q1296" i="1"/>
  <c r="Q1270" i="1"/>
  <c r="Q1274" i="1"/>
  <c r="Q1288" i="1"/>
  <c r="Q1329" i="1"/>
  <c r="Q1316" i="1"/>
  <c r="Q1310" i="1"/>
  <c r="Q1312" i="1"/>
  <c r="Q1308" i="1"/>
  <c r="Q1277" i="1"/>
  <c r="Q1271" i="1"/>
  <c r="Q1275" i="1"/>
  <c r="Q1290" i="1"/>
  <c r="Q1289" i="1"/>
  <c r="Q1349" i="1"/>
  <c r="Q1334" i="1"/>
  <c r="Q1332" i="1"/>
  <c r="Q1326" i="1"/>
  <c r="Q1313" i="1"/>
  <c r="Q1305" i="1"/>
  <c r="Q1272" i="1"/>
  <c r="Q1276" i="1"/>
  <c r="Q1285" i="1"/>
  <c r="Q1287" i="1"/>
  <c r="Q1291" i="1"/>
  <c r="Q1286" i="1"/>
  <c r="Q1284" i="1"/>
  <c r="Q1263" i="1"/>
  <c r="Q1260" i="1"/>
  <c r="Q1264" i="1"/>
  <c r="Q1262" i="1"/>
  <c r="Q1261" i="1"/>
  <c r="Q1253" i="1"/>
  <c r="Q1242" i="1"/>
  <c r="Q1243" i="1"/>
  <c r="Q1236" i="1"/>
  <c r="Q1230" i="1"/>
  <c r="Q1265" i="1"/>
  <c r="Q1255" i="1"/>
  <c r="Q1256" i="1"/>
  <c r="Q1258" i="1"/>
  <c r="Q1254" i="1"/>
  <c r="Q1257" i="1"/>
  <c r="Q1259" i="1"/>
  <c r="Q1248" i="1"/>
  <c r="Q1250" i="1"/>
  <c r="Q1244" i="1"/>
  <c r="Q1245" i="1"/>
  <c r="Q1239" i="1"/>
  <c r="Q1241" i="1"/>
  <c r="Q1234" i="1"/>
  <c r="Q1252" i="1"/>
  <c r="Q1249" i="1"/>
  <c r="Q1251" i="1"/>
  <c r="Q1246" i="1"/>
  <c r="Q1247" i="1"/>
  <c r="Q1240" i="1"/>
  <c r="Q1238" i="1"/>
  <c r="Q1237" i="1"/>
  <c r="Q1232" i="1"/>
  <c r="Q1231" i="1"/>
  <c r="Q1221" i="1"/>
  <c r="Q1233" i="1"/>
  <c r="Q1228" i="1"/>
  <c r="Q1225" i="1"/>
  <c r="Q1227" i="1"/>
  <c r="Q1222" i="1"/>
  <c r="Q1218" i="1"/>
  <c r="Q1223" i="1"/>
  <c r="Q1235" i="1"/>
  <c r="Q1224" i="1"/>
  <c r="Q1229" i="1"/>
  <c r="Q1220" i="1"/>
  <c r="Q1219" i="1"/>
  <c r="Q1226" i="1"/>
  <c r="Q1212" i="1"/>
  <c r="Q1216" i="1"/>
  <c r="Q1183" i="1"/>
  <c r="Q1213" i="1"/>
  <c r="Q1217" i="1"/>
  <c r="Q1198" i="1"/>
  <c r="Q1189" i="1"/>
  <c r="Q1191" i="1"/>
  <c r="Q1190" i="1"/>
  <c r="Q1214" i="1"/>
  <c r="Q1199" i="1"/>
  <c r="Q1197" i="1"/>
  <c r="Q1188" i="1"/>
  <c r="Q1215" i="1"/>
  <c r="Q1204" i="1"/>
  <c r="Q1202" i="1"/>
  <c r="Q1203" i="1"/>
  <c r="Q1205" i="1"/>
  <c r="Q1200" i="1"/>
  <c r="Q1201" i="1"/>
  <c r="Q1194" i="1"/>
  <c r="Q1196" i="1"/>
  <c r="Q1195" i="1"/>
  <c r="Q1192" i="1"/>
  <c r="Q1185" i="1"/>
  <c r="Q1187" i="1"/>
  <c r="Q1184" i="1"/>
  <c r="Q1186" i="1"/>
  <c r="Q1482" i="1"/>
  <c r="Q1490" i="1"/>
  <c r="Q1514" i="1"/>
  <c r="Q1518" i="1"/>
  <c r="Q1530" i="1"/>
  <c r="Q1555" i="1"/>
  <c r="Q1559" i="1"/>
  <c r="Q1571" i="1"/>
  <c r="Q1607" i="1"/>
  <c r="Q1611" i="1"/>
  <c r="Q1619" i="1"/>
  <c r="Q1624" i="1"/>
  <c r="Q1685" i="1"/>
  <c r="Q1690" i="1"/>
  <c r="Q1711" i="1"/>
  <c r="Q1485" i="1"/>
  <c r="Q1513" i="1"/>
  <c r="Q1517" i="1"/>
  <c r="Q1529" i="1"/>
  <c r="Q1554" i="1"/>
  <c r="Q1558" i="1"/>
  <c r="Q1570" i="1"/>
  <c r="Q1606" i="1"/>
  <c r="Q1610" i="1"/>
  <c r="Q1614" i="1"/>
  <c r="Q1623" i="1"/>
  <c r="Q1689" i="1"/>
  <c r="Q1710" i="1"/>
  <c r="Q1484" i="1"/>
  <c r="Q1492" i="1"/>
  <c r="Q1516" i="1"/>
  <c r="Q1520" i="1"/>
  <c r="Q1553" i="1"/>
  <c r="Q1557" i="1"/>
  <c r="Q1569" i="1"/>
  <c r="Q1594" i="1"/>
  <c r="Q1609" i="1"/>
  <c r="Q1613" i="1"/>
  <c r="Q1621" i="1"/>
  <c r="Q1687" i="1"/>
  <c r="Q1709" i="1"/>
  <c r="Q1483" i="1"/>
  <c r="Q1491" i="1"/>
  <c r="Q1515" i="1"/>
  <c r="Q1519" i="1"/>
  <c r="Q1552" i="1"/>
  <c r="Q1556" i="1"/>
  <c r="Q1560" i="1"/>
  <c r="Q1608" i="1"/>
  <c r="Q1612" i="1"/>
  <c r="Q1620" i="1"/>
  <c r="Q1686" i="1"/>
  <c r="Q1708" i="1"/>
  <c r="Q1713" i="1"/>
  <c r="Q1479" i="1"/>
  <c r="Q1463" i="1"/>
  <c r="Q1393" i="1"/>
  <c r="Q1451" i="1"/>
  <c r="Q1466" i="1"/>
  <c r="Q1475" i="1"/>
  <c r="Q1467" i="1"/>
  <c r="Q1462" i="1"/>
  <c r="Q1453" i="1"/>
  <c r="Q1448" i="1"/>
  <c r="Q1476" i="1"/>
  <c r="Q1468" i="1"/>
  <c r="Q1469" i="1"/>
  <c r="Q1324" i="1"/>
  <c r="Q1322" i="1"/>
  <c r="Q1320" i="1"/>
  <c r="Q1716" i="1"/>
  <c r="Q1712" i="1"/>
  <c r="Q1398" i="1"/>
  <c r="Q1323" i="1"/>
  <c r="Q1399" i="1"/>
  <c r="Q1471" i="1"/>
  <c r="Q1474" i="1"/>
  <c r="Q1460" i="1"/>
  <c r="Q1461" i="1"/>
  <c r="Q1459" i="1"/>
  <c r="Q1470" i="1"/>
  <c r="Q1401" i="1"/>
  <c r="Q1405" i="1"/>
  <c r="Q1389" i="1"/>
  <c r="Q1395" i="1"/>
  <c r="Q1325" i="1"/>
  <c r="Q1321" i="1"/>
  <c r="Q1396" i="1"/>
  <c r="Q1388" i="1"/>
  <c r="Q1715" i="1"/>
  <c r="Q1478" i="1"/>
  <c r="Q1481" i="1"/>
  <c r="Q1449" i="1"/>
  <c r="Q1400" i="1"/>
  <c r="Q1392" i="1"/>
  <c r="Q1458" i="1"/>
  <c r="Q1402" i="1"/>
  <c r="Q1477" i="1"/>
  <c r="Q1391" i="1"/>
  <c r="Q1394" i="1"/>
  <c r="Q1714" i="1"/>
  <c r="Q1480" i="1"/>
  <c r="Q1452" i="1"/>
  <c r="Q1390" i="1"/>
  <c r="Q1403" i="1"/>
  <c r="Q1450" i="1"/>
  <c r="Q1473" i="1"/>
  <c r="Q1457" i="1"/>
  <c r="Q1397" i="1"/>
  <c r="Q1456" i="1"/>
  <c r="Q1404" i="1"/>
  <c r="F238" i="18"/>
  <c r="I235" i="18"/>
  <c r="K235" i="18"/>
  <c r="K250" i="18"/>
  <c r="F252" i="18"/>
  <c r="K240" i="18"/>
  <c r="I240" i="18"/>
  <c r="H250" i="18"/>
  <c r="J252" i="18"/>
  <c r="C199" i="18"/>
  <c r="J16" i="35"/>
  <c r="J228" i="18"/>
  <c r="J80" i="35"/>
  <c r="J292" i="18"/>
  <c r="J240" i="18"/>
  <c r="I247" i="18"/>
  <c r="C180" i="18"/>
  <c r="J246" i="18"/>
  <c r="C193" i="18"/>
  <c r="D14" i="35"/>
  <c r="J78" i="35"/>
  <c r="J290" i="18"/>
  <c r="J14" i="35"/>
  <c r="J226" i="18"/>
  <c r="J247" i="18"/>
  <c r="C194" i="18"/>
  <c r="C11" i="35"/>
  <c r="H75" i="35"/>
  <c r="H11" i="35"/>
  <c r="H287" i="18"/>
  <c r="H223" i="18"/>
  <c r="J235" i="18"/>
  <c r="J249" i="18"/>
  <c r="C196" i="18"/>
  <c r="D234" i="18"/>
  <c r="J234" i="18"/>
  <c r="K78" i="35"/>
  <c r="K290" i="18"/>
  <c r="K14" i="35"/>
  <c r="K226" i="18"/>
  <c r="K251" i="18"/>
  <c r="C212" i="18"/>
  <c r="K249" i="18"/>
  <c r="C210" i="18"/>
  <c r="I250" i="18"/>
  <c r="C183" i="18"/>
  <c r="C53" i="18"/>
  <c r="H235" i="18"/>
  <c r="F78" i="35"/>
  <c r="F290" i="18"/>
  <c r="F14" i="35"/>
  <c r="F226" i="18"/>
  <c r="H240" i="18"/>
  <c r="H234" i="18"/>
  <c r="F234" i="18"/>
  <c r="I252" i="18"/>
  <c r="C185" i="18"/>
  <c r="I245" i="18"/>
  <c r="C178" i="18"/>
  <c r="I246" i="18"/>
  <c r="C179" i="18"/>
  <c r="K245" i="18"/>
  <c r="C206" i="18"/>
  <c r="I249" i="18"/>
  <c r="C182" i="18"/>
  <c r="G246" i="18"/>
  <c r="K246" i="18"/>
  <c r="C207" i="18"/>
  <c r="K234" i="18"/>
  <c r="H80" i="35"/>
  <c r="H16" i="35"/>
  <c r="H292" i="18"/>
  <c r="H228" i="18"/>
  <c r="I238" i="18"/>
  <c r="I251" i="18"/>
  <c r="C184" i="18"/>
  <c r="I253" i="18"/>
  <c r="C211" i="18"/>
  <c r="K238" i="18"/>
  <c r="C54" i="18"/>
  <c r="K241" i="18"/>
  <c r="K248" i="18"/>
  <c r="C209" i="18"/>
  <c r="K16" i="35"/>
  <c r="K228" i="18"/>
  <c r="K80" i="35"/>
  <c r="K292" i="18"/>
  <c r="K75" i="35"/>
  <c r="K287" i="18"/>
  <c r="K11" i="35"/>
  <c r="K223" i="18"/>
  <c r="J245" i="18"/>
  <c r="C192" i="18"/>
  <c r="J75" i="35"/>
  <c r="J287" i="18"/>
  <c r="J11" i="35"/>
  <c r="J223" i="18"/>
  <c r="J250" i="18"/>
  <c r="C197" i="18"/>
  <c r="J251" i="18"/>
  <c r="C198" i="18"/>
  <c r="J248" i="18"/>
  <c r="C195" i="18"/>
  <c r="E234" i="18"/>
  <c r="I234" i="18"/>
  <c r="I248" i="18"/>
  <c r="C181" i="18"/>
  <c r="K252" i="18"/>
  <c r="C213" i="18"/>
  <c r="K247" i="18"/>
  <c r="C208" i="18"/>
  <c r="C165" i="18"/>
  <c r="H246" i="18"/>
  <c r="Q1126" i="1"/>
  <c r="Q1165" i="1"/>
  <c r="Q1127" i="1"/>
  <c r="Q1175" i="1"/>
  <c r="Q1128" i="1"/>
  <c r="Q1173" i="1"/>
  <c r="Q1164" i="1"/>
  <c r="Q1160" i="1"/>
  <c r="Q1162" i="1"/>
  <c r="Q1157" i="1"/>
  <c r="Q1155" i="1"/>
  <c r="Q1156" i="1"/>
  <c r="Q1152" i="1"/>
  <c r="Q1168" i="1"/>
  <c r="Q1172" i="1"/>
  <c r="Q1166" i="1"/>
  <c r="Q1161" i="1"/>
  <c r="Q1158" i="1"/>
  <c r="Q1148" i="1"/>
  <c r="Q1145" i="1"/>
  <c r="Q1137" i="1"/>
  <c r="Q1129" i="1"/>
  <c r="Q1170" i="1"/>
  <c r="Q1171" i="1"/>
  <c r="Q1153" i="1"/>
  <c r="Q1150" i="1"/>
  <c r="Q1149" i="1"/>
  <c r="Q1142" i="1"/>
  <c r="Q1136" i="1"/>
  <c r="Q1132" i="1"/>
  <c r="Q1135" i="1"/>
  <c r="Q1169" i="1"/>
  <c r="Q1163" i="1"/>
  <c r="Q1159" i="1"/>
  <c r="Q1167" i="1"/>
  <c r="Q1140" i="1"/>
  <c r="Q1139" i="1"/>
  <c r="Q1134" i="1"/>
  <c r="Q1174" i="1"/>
  <c r="Q1151" i="1"/>
  <c r="Q1147" i="1"/>
  <c r="Q1143" i="1"/>
  <c r="Q1146" i="1"/>
  <c r="Q1141" i="1"/>
  <c r="Q1138" i="1"/>
  <c r="Q1133" i="1"/>
  <c r="Q1154" i="1"/>
  <c r="Q1279" i="1"/>
  <c r="Q1180" i="1"/>
  <c r="Q1178" i="1"/>
  <c r="Q1269" i="1"/>
  <c r="Q1293" i="1"/>
  <c r="Q1211" i="1"/>
  <c r="Q1295" i="1"/>
  <c r="Q1179" i="1"/>
  <c r="Q1317" i="1"/>
  <c r="Q1207" i="1"/>
  <c r="Q1283" i="1"/>
  <c r="Q1267" i="1"/>
  <c r="Q1304" i="1"/>
  <c r="Q1280" i="1"/>
  <c r="Q1268" i="1"/>
  <c r="Q1210" i="1"/>
  <c r="Q1206" i="1"/>
  <c r="Q1208" i="1"/>
  <c r="Q1319" i="1"/>
  <c r="Q1209" i="1"/>
  <c r="Q1181" i="1"/>
  <c r="Q1318" i="1"/>
  <c r="Q1282" i="1"/>
  <c r="Q1266" i="1"/>
  <c r="Q1281" i="1"/>
  <c r="Q1294" i="1"/>
  <c r="Q1182" i="1"/>
  <c r="Q1193" i="1"/>
  <c r="Q1292" i="1"/>
  <c r="Q1278" i="1"/>
  <c r="Q1121" i="1"/>
  <c r="Q1116" i="1"/>
  <c r="Q1115" i="1"/>
  <c r="Q1120" i="1"/>
  <c r="Q1117" i="1"/>
  <c r="Q1118" i="1"/>
  <c r="Q1111" i="1"/>
  <c r="Q1112" i="1"/>
  <c r="Q1119" i="1"/>
  <c r="Q1107" i="1"/>
  <c r="Q1109" i="1"/>
  <c r="Q1110" i="1"/>
  <c r="Q1122" i="1"/>
  <c r="Q1113" i="1"/>
  <c r="Q1114" i="1"/>
  <c r="Q1108" i="1"/>
  <c r="Q1052" i="1"/>
  <c r="Q1058" i="1"/>
  <c r="Q1059" i="1"/>
  <c r="Q1051" i="1"/>
  <c r="Q1056" i="1"/>
  <c r="Q1057" i="1"/>
  <c r="Q1125" i="1"/>
  <c r="Q1106" i="1"/>
  <c r="Q1144" i="1"/>
  <c r="Q1130" i="1"/>
  <c r="Q1176" i="1"/>
  <c r="Q1177" i="1"/>
  <c r="Q1131" i="1"/>
  <c r="Q1105" i="1"/>
  <c r="Q1102" i="1"/>
  <c r="Q1099" i="1"/>
  <c r="Q1098" i="1"/>
  <c r="Q1123" i="1"/>
  <c r="Q1124" i="1"/>
  <c r="Q1104" i="1"/>
  <c r="Q1103" i="1"/>
  <c r="Q1101" i="1"/>
  <c r="Q1100" i="1"/>
  <c r="Q1095" i="1"/>
  <c r="Q1094" i="1"/>
  <c r="Q1091" i="1"/>
  <c r="Q1090" i="1"/>
  <c r="Q1097" i="1"/>
  <c r="Q1096" i="1"/>
  <c r="Q1093" i="1"/>
  <c r="Q1092" i="1"/>
  <c r="Q1089" i="1"/>
  <c r="Q1088" i="1"/>
  <c r="Q1087" i="1"/>
  <c r="G235" i="18"/>
  <c r="C170" i="18"/>
  <c r="H251" i="18"/>
  <c r="C171" i="18"/>
  <c r="H252" i="18"/>
  <c r="H238" i="18"/>
  <c r="H290" i="18"/>
  <c r="H78" i="35"/>
  <c r="H14" i="35"/>
  <c r="H226" i="18"/>
  <c r="G250" i="18"/>
  <c r="G240" i="18"/>
  <c r="H249" i="18"/>
  <c r="C168" i="18"/>
  <c r="H237" i="18"/>
  <c r="C169" i="18"/>
  <c r="C151" i="18"/>
  <c r="G234" i="18"/>
  <c r="G223" i="18"/>
  <c r="G11" i="35"/>
  <c r="G75" i="35"/>
  <c r="G287" i="18"/>
  <c r="Q1039" i="1"/>
  <c r="Q1044" i="1"/>
  <c r="Q1043" i="1"/>
  <c r="Q1040" i="1"/>
  <c r="Q1041" i="1"/>
  <c r="Q1042" i="1"/>
  <c r="Q1031" i="1"/>
  <c r="Q1032" i="1"/>
  <c r="Q1025" i="1"/>
  <c r="Q1024" i="1"/>
  <c r="Q1028" i="1"/>
  <c r="Q1023" i="1"/>
  <c r="Q1037" i="1"/>
  <c r="Q1033" i="1"/>
  <c r="Q1035" i="1"/>
  <c r="Q1034" i="1"/>
  <c r="Q1036" i="1"/>
  <c r="Q1038" i="1"/>
  <c r="Q1029" i="1"/>
  <c r="Q1030" i="1"/>
  <c r="Q1026" i="1"/>
  <c r="Q1017" i="1"/>
  <c r="Q1019" i="1"/>
  <c r="Q1021" i="1"/>
  <c r="Q1018" i="1"/>
  <c r="Q1020" i="1"/>
  <c r="Q1022" i="1"/>
  <c r="Q1012" i="1"/>
  <c r="Q1011" i="1"/>
  <c r="Q1015" i="1"/>
  <c r="Q1016" i="1"/>
  <c r="Q1005" i="1"/>
  <c r="Q1013" i="1"/>
  <c r="Q1027" i="1"/>
  <c r="Q1014" i="1"/>
  <c r="Q1007" i="1"/>
  <c r="Q1004" i="1"/>
  <c r="Q1009" i="1"/>
  <c r="Q1008" i="1"/>
  <c r="Q1010" i="1"/>
  <c r="Q1000" i="1"/>
  <c r="Q999" i="1"/>
  <c r="Q996" i="1"/>
  <c r="Q1006" i="1"/>
  <c r="Q1002" i="1"/>
  <c r="Q993" i="1"/>
  <c r="Q986" i="1"/>
  <c r="Q1001" i="1"/>
  <c r="Q1003" i="1"/>
  <c r="Q995" i="1"/>
  <c r="Q997" i="1"/>
  <c r="Q994" i="1"/>
  <c r="Q998" i="1"/>
  <c r="Q988" i="1"/>
  <c r="Q891" i="1"/>
  <c r="Q892" i="1"/>
  <c r="Q875" i="1"/>
  <c r="Q886" i="1"/>
  <c r="Q972" i="1"/>
  <c r="Q971" i="1"/>
  <c r="Q967" i="1"/>
  <c r="Q969" i="1"/>
  <c r="Q984" i="1"/>
  <c r="Q985" i="1"/>
  <c r="Q987" i="1"/>
  <c r="Q931" i="1"/>
  <c r="Q982" i="1"/>
  <c r="Q980" i="1"/>
  <c r="Q981" i="1"/>
  <c r="Q983" i="1"/>
  <c r="Q932" i="1"/>
  <c r="Q874" i="1"/>
  <c r="Q843" i="1"/>
  <c r="Q840" i="1"/>
  <c r="Q928" i="1"/>
  <c r="Q927" i="1"/>
  <c r="Q914" i="1"/>
  <c r="Q970" i="1"/>
  <c r="Q895" i="1"/>
  <c r="Q960" i="1"/>
  <c r="Q959" i="1"/>
  <c r="Q954" i="1"/>
  <c r="Q956" i="1"/>
  <c r="Q952" i="1"/>
  <c r="Q957" i="1"/>
  <c r="Q950" i="1"/>
  <c r="Q841" i="1"/>
  <c r="Q842" i="1"/>
  <c r="Q930" i="1"/>
  <c r="Q929" i="1"/>
  <c r="Q953" i="1"/>
  <c r="Q973" i="1"/>
  <c r="Q966" i="1"/>
  <c r="Q968" i="1"/>
  <c r="Q964" i="1"/>
  <c r="Q962" i="1"/>
  <c r="Q963" i="1"/>
  <c r="Q965" i="1"/>
  <c r="Q947" i="1"/>
  <c r="Q948" i="1"/>
  <c r="Q944" i="1"/>
  <c r="Q946" i="1"/>
  <c r="Q943" i="1"/>
  <c r="Q945" i="1"/>
  <c r="Q958" i="1"/>
  <c r="Q951" i="1"/>
  <c r="Q955" i="1"/>
  <c r="Q925" i="1"/>
  <c r="Q924" i="1"/>
  <c r="Q919" i="1"/>
  <c r="Q921" i="1"/>
  <c r="Q920" i="1"/>
  <c r="Q922" i="1"/>
  <c r="Q910" i="1"/>
  <c r="Q906" i="1"/>
  <c r="Q904" i="1"/>
  <c r="Q905" i="1"/>
  <c r="Q907" i="1"/>
  <c r="Q902" i="1"/>
  <c r="Q900" i="1"/>
  <c r="Q961" i="1"/>
  <c r="Q949" i="1"/>
  <c r="Q911" i="1"/>
  <c r="Q926" i="1"/>
  <c r="Q908" i="1"/>
  <c r="Q939" i="1"/>
  <c r="Q941" i="1"/>
  <c r="Q940" i="1"/>
  <c r="Q942" i="1"/>
  <c r="Q923" i="1"/>
  <c r="Q909" i="1"/>
  <c r="Q882" i="1"/>
  <c r="Q869" i="1"/>
  <c r="Q862" i="1"/>
  <c r="Q863" i="1"/>
  <c r="Q866" i="1"/>
  <c r="Q864" i="1"/>
  <c r="Q884" i="1"/>
  <c r="Q883" i="1"/>
  <c r="Q868" i="1"/>
  <c r="Q867" i="1"/>
  <c r="Q865" i="1"/>
  <c r="Q860" i="1"/>
  <c r="Q852" i="1"/>
  <c r="Q833" i="1"/>
  <c r="Q836" i="1"/>
  <c r="Q831" i="1"/>
  <c r="Q901" i="1"/>
  <c r="Q903" i="1"/>
  <c r="Q885" i="1"/>
  <c r="Q858" i="1"/>
  <c r="Q859" i="1"/>
  <c r="Q861" i="1"/>
  <c r="Q856" i="1"/>
  <c r="Q850" i="1"/>
  <c r="Q834" i="1"/>
  <c r="Q829" i="1"/>
  <c r="Q830" i="1"/>
  <c r="Q832" i="1"/>
  <c r="Q854" i="1"/>
  <c r="Q857" i="1"/>
  <c r="Q828" i="1"/>
  <c r="Q800" i="1"/>
  <c r="Q851" i="1"/>
  <c r="Q835" i="1"/>
  <c r="Q825" i="1"/>
  <c r="Q826" i="1"/>
  <c r="Q822" i="1"/>
  <c r="Q821" i="1"/>
  <c r="Q823" i="1"/>
  <c r="Q824" i="1"/>
  <c r="Q801" i="1"/>
  <c r="Q855" i="1"/>
  <c r="Q827" i="1"/>
  <c r="Q853" i="1"/>
  <c r="Q778" i="1"/>
  <c r="Q693" i="1"/>
  <c r="Q754" i="1"/>
  <c r="Q769" i="1"/>
  <c r="Q765" i="1"/>
  <c r="Q760" i="1"/>
  <c r="Q750" i="1"/>
  <c r="Q752" i="1"/>
  <c r="Q744" i="1"/>
  <c r="Q742" i="1"/>
  <c r="Q743" i="1"/>
  <c r="Q790" i="1"/>
  <c r="Q792" i="1"/>
  <c r="Q789" i="1"/>
  <c r="Q791" i="1"/>
  <c r="Q784" i="1"/>
  <c r="Q756" i="1"/>
  <c r="Q762" i="1"/>
  <c r="Q761" i="1"/>
  <c r="Q741" i="1"/>
  <c r="Q787" i="1"/>
  <c r="Q782" i="1"/>
  <c r="Q777" i="1"/>
  <c r="Q779" i="1"/>
  <c r="Q781" i="1"/>
  <c r="Q767" i="1"/>
  <c r="Q763" i="1"/>
  <c r="Q758" i="1"/>
  <c r="Q751" i="1"/>
  <c r="Q753" i="1"/>
  <c r="Q747" i="1"/>
  <c r="Q746" i="1"/>
  <c r="Q793" i="1"/>
  <c r="Q788" i="1"/>
  <c r="Q786" i="1"/>
  <c r="Q783" i="1"/>
  <c r="Q785" i="1"/>
  <c r="Q772" i="1"/>
  <c r="Q780" i="1"/>
  <c r="Q776" i="1"/>
  <c r="Q757" i="1"/>
  <c r="Q755" i="1"/>
  <c r="Q766" i="1"/>
  <c r="Q768" i="1"/>
  <c r="Q764" i="1"/>
  <c r="Q759" i="1"/>
  <c r="Q745" i="1"/>
  <c r="Q740" i="1"/>
  <c r="Q1086" i="1"/>
  <c r="Q1065" i="1"/>
  <c r="Q1069" i="1"/>
  <c r="Q1083" i="1"/>
  <c r="Q1072" i="1"/>
  <c r="Q1060" i="1"/>
  <c r="Q938" i="1"/>
  <c r="Q1054" i="1"/>
  <c r="Q1050" i="1"/>
  <c r="Q989" i="1"/>
  <c r="Q978" i="1"/>
  <c r="Q935" i="1"/>
  <c r="Q975" i="1"/>
  <c r="Q976" i="1"/>
  <c r="Q897" i="1"/>
  <c r="Q1085" i="1"/>
  <c r="Q1082" i="1"/>
  <c r="Q1077" i="1"/>
  <c r="Q1047" i="1"/>
  <c r="Q1073" i="1"/>
  <c r="Q1048" i="1"/>
  <c r="Q1075" i="1"/>
  <c r="Q1071" i="1"/>
  <c r="Q1055" i="1"/>
  <c r="Q1045" i="1"/>
  <c r="Q1046" i="1"/>
  <c r="Q916" i="1"/>
  <c r="Q1049" i="1"/>
  <c r="Q977" i="1"/>
  <c r="Q917" i="1"/>
  <c r="Q936" i="1"/>
  <c r="Q937" i="1"/>
  <c r="Q1062" i="1"/>
  <c r="Q1078" i="1"/>
  <c r="Q1080" i="1"/>
  <c r="Q1061" i="1"/>
  <c r="Q1074" i="1"/>
  <c r="Q1067" i="1"/>
  <c r="Q1084" i="1"/>
  <c r="Q1070" i="1"/>
  <c r="Q991" i="1"/>
  <c r="Q1063" i="1"/>
  <c r="Q934" i="1"/>
  <c r="Q912" i="1"/>
  <c r="Q918" i="1"/>
  <c r="Q933" i="1"/>
  <c r="Q896" i="1"/>
  <c r="Q1066" i="1"/>
  <c r="Q1079" i="1"/>
  <c r="Q1053" i="1"/>
  <c r="Q979" i="1"/>
  <c r="Q1081" i="1"/>
  <c r="Q1076" i="1"/>
  <c r="Q1068" i="1"/>
  <c r="Q1064" i="1"/>
  <c r="Q992" i="1"/>
  <c r="Q990" i="1"/>
  <c r="Q974" i="1"/>
  <c r="Q913" i="1"/>
  <c r="Q915" i="1"/>
  <c r="Q899" i="1"/>
  <c r="Q898" i="1"/>
  <c r="G292" i="18"/>
  <c r="G80" i="35"/>
  <c r="G16" i="35"/>
  <c r="G228" i="18"/>
  <c r="D11" i="35"/>
  <c r="D16" i="35"/>
  <c r="C156" i="18"/>
  <c r="G251" i="18"/>
  <c r="C153" i="18"/>
  <c r="G248" i="18"/>
  <c r="C154" i="18"/>
  <c r="G249" i="18"/>
  <c r="C150" i="18"/>
  <c r="G245" i="18"/>
  <c r="C152" i="18"/>
  <c r="G247" i="18"/>
  <c r="C157" i="18"/>
  <c r="G252" i="18"/>
  <c r="G241" i="18"/>
  <c r="G78" i="35"/>
  <c r="G290" i="18"/>
  <c r="G14" i="35"/>
  <c r="G226" i="18"/>
  <c r="G238" i="18"/>
  <c r="C16" i="35"/>
  <c r="F16" i="35"/>
  <c r="C155" i="18"/>
  <c r="C51" i="18"/>
  <c r="Q651" i="1"/>
  <c r="Q734" i="1"/>
  <c r="Q731" i="1"/>
  <c r="Q733" i="1"/>
  <c r="Q735" i="1"/>
  <c r="Q702" i="1"/>
  <c r="Q730" i="1"/>
  <c r="Q698" i="1"/>
  <c r="Q700" i="1"/>
  <c r="Q699" i="1"/>
  <c r="Q701" i="1"/>
  <c r="Q737" i="1"/>
  <c r="Q728" i="1"/>
  <c r="Q724" i="1"/>
  <c r="Q717" i="1"/>
  <c r="Q711" i="1"/>
  <c r="Q713" i="1"/>
  <c r="Q647" i="1"/>
  <c r="Q677" i="1"/>
  <c r="Q676" i="1"/>
  <c r="Q732" i="1"/>
  <c r="Q725" i="1"/>
  <c r="Q718" i="1"/>
  <c r="Q712" i="1"/>
  <c r="Q714" i="1"/>
  <c r="Q626" i="1"/>
  <c r="Q683" i="1"/>
  <c r="Q738" i="1"/>
  <c r="Q739" i="1"/>
  <c r="Q726" i="1"/>
  <c r="Q727" i="1"/>
  <c r="Q729" i="1"/>
  <c r="Q723" i="1"/>
  <c r="Q722" i="1"/>
  <c r="Q716" i="1"/>
  <c r="Q675" i="1"/>
  <c r="Q672" i="1"/>
  <c r="Q736" i="1"/>
  <c r="Q715" i="1"/>
  <c r="Q709" i="1"/>
  <c r="Q708" i="1"/>
  <c r="Q660" i="1"/>
  <c r="Q678" i="1"/>
  <c r="Q673" i="1"/>
  <c r="Q710" i="1"/>
  <c r="Q671" i="1"/>
  <c r="Q674" i="1"/>
  <c r="Q668" i="1"/>
  <c r="Q669" i="1"/>
  <c r="Q670" i="1"/>
  <c r="Q707" i="1"/>
  <c r="Q667" i="1"/>
  <c r="E235" i="18"/>
  <c r="F240" i="18"/>
  <c r="C127" i="18"/>
  <c r="E249" i="18"/>
  <c r="Q663" i="1"/>
  <c r="Q665" i="1"/>
  <c r="Q664" i="1"/>
  <c r="Q637" i="1"/>
  <c r="Q640" i="1"/>
  <c r="Q631" i="1"/>
  <c r="Q632" i="1"/>
  <c r="Q429" i="1"/>
  <c r="Q485" i="1"/>
  <c r="Q603" i="1"/>
  <c r="Q604" i="1"/>
  <c r="Q223" i="1"/>
  <c r="Q635" i="1"/>
  <c r="Q638" i="1"/>
  <c r="Q633" i="1"/>
  <c r="Q634" i="1"/>
  <c r="Q425" i="1"/>
  <c r="Q636" i="1"/>
  <c r="Q593" i="1"/>
  <c r="Q597" i="1"/>
  <c r="Q599" i="1"/>
  <c r="Q602" i="1"/>
  <c r="Q587" i="1"/>
  <c r="Q595" i="1"/>
  <c r="Q591" i="1"/>
  <c r="Q594" i="1"/>
  <c r="Q582" i="1"/>
  <c r="Q584" i="1"/>
  <c r="Q592" i="1"/>
  <c r="Q578" i="1"/>
  <c r="Q583" i="1"/>
  <c r="Q576" i="1"/>
  <c r="Q579" i="1"/>
  <c r="Q598" i="1"/>
  <c r="Q596" i="1"/>
  <c r="Q577" i="1"/>
  <c r="Q580" i="1"/>
  <c r="Q562" i="1"/>
  <c r="Q563" i="1"/>
  <c r="Q572" i="1"/>
  <c r="Q574" i="1"/>
  <c r="Q557" i="1"/>
  <c r="Q554" i="1"/>
  <c r="Q556" i="1"/>
  <c r="Q601" i="1"/>
  <c r="Q600" i="1"/>
  <c r="Q571" i="1"/>
  <c r="Q575" i="1"/>
  <c r="Q555" i="1"/>
  <c r="Q561" i="1"/>
  <c r="Q565" i="1"/>
  <c r="Q573" i="1"/>
  <c r="Q560" i="1"/>
  <c r="Q567" i="1"/>
  <c r="Q566" i="1"/>
  <c r="Q570" i="1"/>
  <c r="Q564" i="1"/>
  <c r="Q544" i="1"/>
  <c r="Q548" i="1"/>
  <c r="Q537" i="1"/>
  <c r="Q542" i="1"/>
  <c r="Q569" i="1"/>
  <c r="Q559" i="1"/>
  <c r="Q568" i="1"/>
  <c r="Q558" i="1"/>
  <c r="Q545" i="1"/>
  <c r="Q541" i="1"/>
  <c r="Q543" i="1"/>
  <c r="Q528" i="1"/>
  <c r="Q532" i="1"/>
  <c r="Q524" i="1"/>
  <c r="Q526" i="1"/>
  <c r="Q550" i="1"/>
  <c r="Q551" i="1"/>
  <c r="Q540" i="1"/>
  <c r="Q539" i="1"/>
  <c r="Q525" i="1"/>
  <c r="Q527" i="1"/>
  <c r="Q519" i="1"/>
  <c r="Q547" i="1"/>
  <c r="Q538" i="1"/>
  <c r="Q552" i="1"/>
  <c r="Q553" i="1"/>
  <c r="Q546" i="1"/>
  <c r="Q531" i="1"/>
  <c r="Q530" i="1"/>
  <c r="Q523" i="1"/>
  <c r="Q521" i="1"/>
  <c r="Q518" i="1"/>
  <c r="Q522" i="1"/>
  <c r="Q512" i="1"/>
  <c r="Q514" i="1"/>
  <c r="Q513" i="1"/>
  <c r="Q508" i="1"/>
  <c r="Q510" i="1"/>
  <c r="Q497" i="1"/>
  <c r="Q499" i="1"/>
  <c r="Q549" i="1"/>
  <c r="Q529" i="1"/>
  <c r="Q515" i="1"/>
  <c r="Q505" i="1"/>
  <c r="Q500" i="1"/>
  <c r="Q511" i="1"/>
  <c r="Q503" i="1"/>
  <c r="Q516" i="1"/>
  <c r="Q509" i="1"/>
  <c r="Q506" i="1"/>
  <c r="Q498" i="1"/>
  <c r="Q520" i="1"/>
  <c r="Q501" i="1"/>
  <c r="Q502" i="1"/>
  <c r="Q496" i="1"/>
  <c r="Q517" i="1"/>
  <c r="Q507" i="1"/>
  <c r="Q504" i="1"/>
  <c r="Q383" i="1"/>
  <c r="Q384" i="1"/>
  <c r="Q395" i="1"/>
  <c r="Q392" i="1"/>
  <c r="Q387" i="1"/>
  <c r="Q385" i="1"/>
  <c r="Q369" i="1"/>
  <c r="Q371" i="1"/>
  <c r="Q402" i="1"/>
  <c r="Q393" i="1"/>
  <c r="Q394" i="1"/>
  <c r="Q389" i="1"/>
  <c r="Q386" i="1"/>
  <c r="Q388" i="1"/>
  <c r="Q379" i="1"/>
  <c r="Q382" i="1"/>
  <c r="Q374" i="1"/>
  <c r="Q375" i="1"/>
  <c r="Q377" i="1"/>
  <c r="Q376" i="1"/>
  <c r="Q378" i="1"/>
  <c r="Q368" i="1"/>
  <c r="Q397" i="1"/>
  <c r="Q399" i="1"/>
  <c r="Q401" i="1"/>
  <c r="Q398" i="1"/>
  <c r="Q400" i="1"/>
  <c r="Q391" i="1"/>
  <c r="Q396" i="1"/>
  <c r="Q390" i="1"/>
  <c r="Q381" i="1"/>
  <c r="Q367" i="1"/>
  <c r="Q380" i="1"/>
  <c r="Q373" i="1"/>
  <c r="Q370" i="1"/>
  <c r="Q372" i="1"/>
  <c r="Q770" i="1"/>
  <c r="Q814" i="1"/>
  <c r="Q817" i="1"/>
  <c r="Q796" i="1"/>
  <c r="Q894" i="1"/>
  <c r="Q888" i="1"/>
  <c r="Q879" i="1"/>
  <c r="Q876" i="1"/>
  <c r="Q809" i="1"/>
  <c r="Q808" i="1"/>
  <c r="Q873" i="1"/>
  <c r="Q837" i="1"/>
  <c r="Q816" i="1"/>
  <c r="Q810" i="1"/>
  <c r="Q893" i="1"/>
  <c r="Q887" i="1"/>
  <c r="Q878" i="1"/>
  <c r="Q870" i="1"/>
  <c r="Q802" i="1"/>
  <c r="Q820" i="1"/>
  <c r="Q798" i="1"/>
  <c r="Q845" i="1"/>
  <c r="Q804" i="1"/>
  <c r="Q890" i="1"/>
  <c r="Q881" i="1"/>
  <c r="Q848" i="1"/>
  <c r="Q846" i="1"/>
  <c r="Q877" i="1"/>
  <c r="Q812" i="1"/>
  <c r="Q849" i="1"/>
  <c r="Q807" i="1"/>
  <c r="Q889" i="1"/>
  <c r="Q880" i="1"/>
  <c r="Q872" i="1"/>
  <c r="Q844" i="1"/>
  <c r="Q799" i="1"/>
  <c r="Q815" i="1"/>
  <c r="Q813" i="1"/>
  <c r="Q806" i="1"/>
  <c r="Q775" i="1"/>
  <c r="Q838" i="1"/>
  <c r="Q811" i="1"/>
  <c r="Q805" i="1"/>
  <c r="Q795" i="1"/>
  <c r="Q819" i="1"/>
  <c r="Q803" i="1"/>
  <c r="Q794" i="1"/>
  <c r="Q773" i="1"/>
  <c r="Q818" i="1"/>
  <c r="Q797" i="1"/>
  <c r="Q871" i="1"/>
  <c r="Q847" i="1"/>
  <c r="Q839" i="1"/>
  <c r="Q774" i="1"/>
  <c r="Q771" i="1"/>
  <c r="Q748" i="1"/>
  <c r="Q749" i="1"/>
  <c r="C140" i="18"/>
  <c r="F249" i="18"/>
  <c r="C142" i="18"/>
  <c r="F251" i="18"/>
  <c r="F250" i="18"/>
  <c r="C139" i="18"/>
  <c r="F248" i="18"/>
  <c r="C136" i="18"/>
  <c r="F245" i="18"/>
  <c r="F247" i="18"/>
  <c r="C138" i="18"/>
  <c r="F235" i="18"/>
  <c r="C143" i="18"/>
  <c r="F292" i="18"/>
  <c r="F80" i="35"/>
  <c r="F228" i="18"/>
  <c r="C137" i="18"/>
  <c r="F246" i="18"/>
  <c r="C50" i="18"/>
  <c r="C141" i="18"/>
  <c r="C115" i="18"/>
  <c r="D249" i="18"/>
  <c r="C252" i="18"/>
  <c r="C238" i="18"/>
  <c r="D226" i="18"/>
  <c r="D78" i="35"/>
  <c r="D290" i="18"/>
  <c r="C223" i="18"/>
  <c r="C75" i="35"/>
  <c r="C287" i="18"/>
  <c r="C103" i="18"/>
  <c r="C249" i="18"/>
  <c r="C251" i="18"/>
  <c r="C105" i="18"/>
  <c r="C250" i="18"/>
  <c r="C104" i="18"/>
  <c r="D223" i="18"/>
  <c r="D75" i="35"/>
  <c r="D287" i="18"/>
  <c r="D80" i="35"/>
  <c r="D292" i="18"/>
  <c r="D228" i="18"/>
  <c r="C228" i="18"/>
  <c r="C80" i="35"/>
  <c r="C292" i="18"/>
  <c r="D250" i="18"/>
  <c r="C116" i="18"/>
  <c r="D252" i="18"/>
  <c r="E240" i="18"/>
  <c r="E253" i="18"/>
  <c r="D247" i="18"/>
  <c r="E248" i="18"/>
  <c r="C126" i="18"/>
  <c r="E245" i="18"/>
  <c r="C123" i="18"/>
  <c r="E251" i="18"/>
  <c r="C129" i="18"/>
  <c r="C125" i="18"/>
  <c r="E247" i="18"/>
  <c r="C130" i="18"/>
  <c r="E252" i="18"/>
  <c r="C124" i="18"/>
  <c r="E246" i="18"/>
  <c r="C15" i="18"/>
  <c r="C15" i="34"/>
  <c r="E238" i="18"/>
  <c r="E250" i="18"/>
  <c r="C128" i="18"/>
  <c r="C49" i="18"/>
  <c r="C112" i="18"/>
  <c r="D246" i="18"/>
  <c r="C117" i="18"/>
  <c r="D251" i="18"/>
  <c r="C111" i="18"/>
  <c r="D245" i="18"/>
  <c r="C114" i="18"/>
  <c r="D248" i="18"/>
  <c r="C118" i="18"/>
  <c r="D240" i="18"/>
  <c r="D235" i="18"/>
  <c r="C113" i="18"/>
  <c r="C235" i="18"/>
  <c r="C240" i="18"/>
  <c r="C106" i="18"/>
  <c r="C234" i="18"/>
  <c r="C100" i="18"/>
  <c r="C13" i="34"/>
  <c r="C13" i="18"/>
  <c r="C10" i="34"/>
  <c r="C10" i="18"/>
  <c r="C24" i="18"/>
  <c r="C32" i="18"/>
  <c r="C16" i="34"/>
  <c r="C16" i="18"/>
  <c r="Q54" i="1"/>
  <c r="Q193" i="1"/>
  <c r="Q196" i="1"/>
  <c r="Q194" i="1"/>
  <c r="Q195" i="1"/>
  <c r="C41" i="18"/>
  <c r="C14" i="34"/>
  <c r="C14" i="18"/>
  <c r="C33" i="18"/>
  <c r="C25" i="18"/>
  <c r="C17" i="34"/>
  <c r="C17" i="18"/>
  <c r="Q144" i="1"/>
  <c r="Q479" i="1"/>
  <c r="Q487" i="1"/>
  <c r="Q305" i="1"/>
  <c r="Q685" i="1"/>
  <c r="Q654" i="1"/>
  <c r="Q615" i="1"/>
  <c r="Q648" i="1"/>
  <c r="Q703" i="1"/>
  <c r="Q484" i="1"/>
  <c r="Q444" i="1"/>
  <c r="Q679" i="1"/>
  <c r="Q692" i="1"/>
  <c r="Q684" i="1"/>
  <c r="Q662" i="1"/>
  <c r="Q441" i="1"/>
  <c r="Q605" i="1"/>
  <c r="Q281" i="1"/>
  <c r="Q448" i="1"/>
  <c r="Q680" i="1"/>
  <c r="Q681" i="1"/>
  <c r="Q431" i="1"/>
  <c r="Q649" i="1"/>
  <c r="Q533" i="1"/>
  <c r="Q434" i="1"/>
  <c r="Q163" i="1"/>
  <c r="Q162" i="1"/>
  <c r="Q476" i="1"/>
  <c r="Q657" i="1"/>
  <c r="Q440" i="1"/>
  <c r="Q639" i="1"/>
  <c r="Q705" i="1"/>
  <c r="Q697" i="1"/>
  <c r="Q658" i="1"/>
  <c r="Q695" i="1"/>
  <c r="Q478" i="1"/>
  <c r="Q471" i="1"/>
  <c r="Q687" i="1"/>
  <c r="Q720" i="1"/>
  <c r="Q689" i="1"/>
  <c r="Q688" i="1"/>
  <c r="Q650" i="1"/>
  <c r="Q646" i="1"/>
  <c r="Q644" i="1"/>
  <c r="Q642" i="1"/>
  <c r="Q628" i="1"/>
  <c r="Q164" i="1"/>
  <c r="Q721" i="1"/>
  <c r="Q691" i="1"/>
  <c r="Q469" i="1"/>
  <c r="Q706" i="1"/>
  <c r="Q696" i="1"/>
  <c r="Q694" i="1"/>
  <c r="Q661" i="1"/>
  <c r="Q480" i="1"/>
  <c r="Q719" i="1"/>
  <c r="Q704" i="1"/>
  <c r="Q682" i="1"/>
  <c r="Q653" i="1"/>
  <c r="Q629" i="1"/>
  <c r="Q619" i="1"/>
  <c r="Q617" i="1"/>
  <c r="Q613" i="1"/>
  <c r="Q606" i="1"/>
  <c r="Q297" i="1"/>
  <c r="Q656" i="1"/>
  <c r="Q623" i="1"/>
  <c r="Q616" i="1"/>
  <c r="Q611" i="1"/>
  <c r="Q609" i="1"/>
  <c r="Q590" i="1"/>
  <c r="Q686" i="1"/>
  <c r="Q588" i="1"/>
  <c r="Q655" i="1"/>
  <c r="Q652" i="1"/>
  <c r="Q622" i="1"/>
  <c r="Q621" i="1"/>
  <c r="Q610" i="1"/>
  <c r="Q620" i="1"/>
  <c r="Q618" i="1"/>
  <c r="Q614" i="1"/>
  <c r="Q612" i="1"/>
  <c r="Q607" i="1"/>
  <c r="Q495" i="1"/>
  <c r="Q493" i="1"/>
  <c r="Q466" i="1"/>
  <c r="Q461" i="1"/>
  <c r="Q458" i="1"/>
  <c r="Q454" i="1"/>
  <c r="Q450" i="1"/>
  <c r="Q445" i="1"/>
  <c r="Q659" i="1"/>
  <c r="Q536" i="1"/>
  <c r="Q494" i="1"/>
  <c r="Q492" i="1"/>
  <c r="Q486" i="1"/>
  <c r="Q477" i="1"/>
  <c r="Q470" i="1"/>
  <c r="Q462" i="1"/>
  <c r="Q465" i="1"/>
  <c r="Q451" i="1"/>
  <c r="Q438" i="1"/>
  <c r="Q437" i="1"/>
  <c r="Q666" i="1"/>
  <c r="Q630" i="1"/>
  <c r="Q608" i="1"/>
  <c r="Q489" i="1"/>
  <c r="Q483" i="1"/>
  <c r="Q472" i="1"/>
  <c r="Q468" i="1"/>
  <c r="Q464" i="1"/>
  <c r="Q455" i="1"/>
  <c r="Q457" i="1"/>
  <c r="Q452" i="1"/>
  <c r="Q625" i="1"/>
  <c r="Q586" i="1"/>
  <c r="Q535" i="1"/>
  <c r="Q482" i="1"/>
  <c r="Q463" i="1"/>
  <c r="Q459" i="1"/>
  <c r="Q690" i="1"/>
  <c r="Q624" i="1"/>
  <c r="Q581" i="1"/>
  <c r="Q589" i="1"/>
  <c r="Q453" i="1"/>
  <c r="Q443" i="1"/>
  <c r="Q428" i="1"/>
  <c r="Q424" i="1"/>
  <c r="Q415" i="1"/>
  <c r="Q308" i="1"/>
  <c r="Q411" i="1"/>
  <c r="Q407" i="1"/>
  <c r="Q403" i="1"/>
  <c r="Q364" i="1"/>
  <c r="Q354" i="1"/>
  <c r="Q314" i="1"/>
  <c r="Q412" i="1"/>
  <c r="Q404" i="1"/>
  <c r="Q160" i="1"/>
  <c r="Q156" i="1"/>
  <c r="Q165" i="1"/>
  <c r="Q361" i="1"/>
  <c r="Q359" i="1"/>
  <c r="Q643" i="1"/>
  <c r="Q534" i="1"/>
  <c r="Q491" i="1"/>
  <c r="Q474" i="1"/>
  <c r="Q446" i="1"/>
  <c r="Q435" i="1"/>
  <c r="Q426" i="1"/>
  <c r="Q363" i="1"/>
  <c r="Q419" i="1"/>
  <c r="Q310" i="1"/>
  <c r="Q410" i="1"/>
  <c r="Q366" i="1"/>
  <c r="Q142" i="1"/>
  <c r="Q166" i="1"/>
  <c r="Q355" i="1"/>
  <c r="Q449" i="1"/>
  <c r="Q436" i="1"/>
  <c r="Q432" i="1"/>
  <c r="Q430" i="1"/>
  <c r="Q409" i="1"/>
  <c r="Q320" i="1"/>
  <c r="Q319" i="1"/>
  <c r="Q418" i="1"/>
  <c r="Q353" i="1"/>
  <c r="Q285" i="1"/>
  <c r="Q362" i="1"/>
  <c r="Q335" i="1"/>
  <c r="Q339" i="1"/>
  <c r="Q348" i="1"/>
  <c r="Q336" i="1"/>
  <c r="Q337" i="1"/>
  <c r="Q338" i="1"/>
  <c r="Q328" i="1"/>
  <c r="Q332" i="1"/>
  <c r="Q331" i="1"/>
  <c r="Q315" i="1"/>
  <c r="Q641" i="1"/>
  <c r="Q585" i="1"/>
  <c r="Q423" i="1"/>
  <c r="Q422" i="1"/>
  <c r="Q357" i="1"/>
  <c r="Q343" i="1"/>
  <c r="Q340" i="1"/>
  <c r="Q341" i="1"/>
  <c r="Q342" i="1"/>
  <c r="Q329" i="1"/>
  <c r="Q313" i="1"/>
  <c r="Q324" i="1"/>
  <c r="Q325" i="1"/>
  <c r="Q467" i="1"/>
  <c r="Q456" i="1"/>
  <c r="Q283" i="1"/>
  <c r="Q351" i="1"/>
  <c r="Q349" i="1"/>
  <c r="Q333" i="1"/>
  <c r="Q326" i="1"/>
  <c r="Q312" i="1"/>
  <c r="Q304" i="1"/>
  <c r="Q290" i="1"/>
  <c r="Q296" i="1"/>
  <c r="Q280" i="1"/>
  <c r="Q155" i="1"/>
  <c r="Q148" i="1"/>
  <c r="Q147" i="1"/>
  <c r="Q344" i="1"/>
  <c r="Q327" i="1"/>
  <c r="Q322" i="1"/>
  <c r="Q293" i="1"/>
  <c r="Q300" i="1"/>
  <c r="Q151" i="1"/>
  <c r="Q414" i="1"/>
  <c r="Q356" i="1"/>
  <c r="Q347" i="1"/>
  <c r="Q488" i="1"/>
  <c r="Q427" i="1"/>
  <c r="Q334" i="1"/>
  <c r="Q413" i="1"/>
  <c r="Q408" i="1"/>
  <c r="Q365" i="1"/>
  <c r="Q345" i="1"/>
  <c r="Q346" i="1"/>
  <c r="Q309" i="1"/>
  <c r="Q318" i="1"/>
  <c r="Q321" i="1"/>
  <c r="Q317" i="1"/>
  <c r="Q316" i="1"/>
  <c r="Q289" i="1"/>
  <c r="Q294" i="1"/>
  <c r="Q299" i="1"/>
  <c r="Q292" i="1"/>
  <c r="Q282" i="1"/>
  <c r="Q157" i="1"/>
  <c r="Q154" i="1"/>
  <c r="Q143" i="1"/>
  <c r="Q420" i="1"/>
  <c r="Q417" i="1"/>
  <c r="Q405" i="1"/>
  <c r="Q360" i="1"/>
  <c r="Q302" i="1"/>
  <c r="Q291" i="1"/>
  <c r="Q284" i="1"/>
  <c r="Q158" i="1"/>
  <c r="Q152" i="1"/>
  <c r="Q406" i="1"/>
  <c r="Q301" i="1"/>
  <c r="Q358" i="1"/>
  <c r="Q323" i="1"/>
  <c r="Q307" i="1"/>
  <c r="Q303" i="1"/>
  <c r="Q288" i="1"/>
  <c r="Q159" i="1"/>
  <c r="Q153" i="1"/>
  <c r="Q306" i="1"/>
  <c r="Q286" i="1"/>
  <c r="Q350" i="1"/>
  <c r="Q330" i="1"/>
  <c r="Q311" i="1"/>
  <c r="Q287" i="1"/>
  <c r="Q146" i="1"/>
  <c r="Q145" i="1"/>
  <c r="Q352" i="1"/>
  <c r="Q298" i="1"/>
  <c r="Q295" i="1"/>
  <c r="Q279" i="1"/>
  <c r="Q161" i="1"/>
  <c r="Q645" i="1"/>
  <c r="Q442" i="1"/>
  <c r="Q460" i="1"/>
  <c r="Q150" i="1"/>
  <c r="Q439" i="1"/>
  <c r="Q149" i="1"/>
  <c r="Q473" i="1"/>
  <c r="Q447" i="1"/>
  <c r="Q481" i="1"/>
  <c r="Q433" i="1"/>
  <c r="Q421" i="1"/>
  <c r="Q627" i="1"/>
  <c r="Q490" i="1"/>
  <c r="Q475" i="1"/>
  <c r="Q416" i="1"/>
  <c r="Q141" i="1"/>
  <c r="Q277" i="1"/>
  <c r="Q274" i="1"/>
  <c r="Q139" i="1"/>
  <c r="Q276" i="1"/>
  <c r="Q275" i="1"/>
  <c r="Q272" i="1"/>
  <c r="Q271" i="1"/>
  <c r="Q262" i="1"/>
  <c r="Q138" i="1"/>
  <c r="Q265" i="1"/>
  <c r="Q269" i="1"/>
  <c r="Q140" i="1"/>
  <c r="Q267" i="1"/>
  <c r="Q266" i="1"/>
  <c r="Q270" i="1"/>
  <c r="Q268" i="1"/>
  <c r="Q263" i="1"/>
  <c r="Q278" i="1"/>
  <c r="Q273" i="1"/>
  <c r="Q264" i="1"/>
  <c r="Q255" i="1"/>
  <c r="Q258" i="1"/>
  <c r="Q261" i="1"/>
  <c r="Q257" i="1"/>
  <c r="Q256" i="1"/>
  <c r="Q254" i="1"/>
  <c r="Q250" i="1"/>
  <c r="Q253" i="1"/>
  <c r="Q251" i="1"/>
  <c r="Q252" i="1"/>
  <c r="Q248" i="1"/>
  <c r="Q247" i="1"/>
  <c r="Q246" i="1"/>
  <c r="Q249" i="1"/>
  <c r="Q245" i="1"/>
  <c r="Q242" i="1"/>
  <c r="Q243" i="1"/>
  <c r="Q241" i="1"/>
  <c r="Q237" i="1"/>
  <c r="Q236" i="1"/>
  <c r="Q240" i="1"/>
  <c r="Q244" i="1"/>
  <c r="Q239" i="1"/>
  <c r="Q238" i="1"/>
  <c r="Q235" i="1"/>
  <c r="Q234" i="1"/>
  <c r="Q232" i="1"/>
  <c r="Q208" i="1"/>
  <c r="Q197" i="1"/>
  <c r="Q231" i="1"/>
  <c r="Q218" i="1"/>
  <c r="Q216" i="1"/>
  <c r="Q215" i="1"/>
  <c r="Q230" i="1"/>
  <c r="Q192" i="1"/>
  <c r="Q217" i="1"/>
  <c r="Q210" i="1"/>
  <c r="Q213" i="1"/>
  <c r="Q228" i="1"/>
  <c r="Q211" i="1"/>
  <c r="Q209" i="1"/>
  <c r="Q214" i="1"/>
  <c r="Q229" i="1"/>
  <c r="Q233" i="1"/>
  <c r="Q207" i="1"/>
  <c r="Q202" i="1"/>
  <c r="Q206" i="1"/>
  <c r="Q205" i="1"/>
  <c r="Q204" i="1"/>
  <c r="Q203" i="1"/>
  <c r="Q226" i="1"/>
  <c r="Q48" i="1"/>
  <c r="Q47" i="1"/>
  <c r="Q49" i="1"/>
  <c r="Q69" i="1"/>
  <c r="Q75" i="1"/>
  <c r="Q81" i="1"/>
  <c r="Q12" i="1"/>
  <c r="Q222" i="1"/>
  <c r="D103" i="18" s="1"/>
  <c r="Q259" i="1"/>
  <c r="Q135" i="1"/>
  <c r="Q73" i="1"/>
  <c r="Q65" i="1"/>
  <c r="Q179" i="1"/>
  <c r="Q176" i="1"/>
  <c r="Q221" i="1"/>
  <c r="Q55" i="1"/>
  <c r="Q190" i="1"/>
  <c r="Q187" i="1"/>
  <c r="Q89" i="1"/>
  <c r="Q67" i="1"/>
  <c r="Q57" i="1"/>
  <c r="Q9" i="1"/>
  <c r="Q188" i="1"/>
  <c r="Q66" i="1"/>
  <c r="Q171" i="1"/>
  <c r="Q227" i="1"/>
  <c r="Q50" i="1"/>
  <c r="Q58" i="1"/>
  <c r="Q56" i="1"/>
  <c r="Q64" i="1"/>
  <c r="Q85" i="1"/>
  <c r="Q46" i="1"/>
  <c r="Q88" i="1"/>
  <c r="Q63" i="1"/>
  <c r="Q260" i="1"/>
  <c r="Q52" i="1"/>
  <c r="Q180" i="1"/>
  <c r="Q93" i="1"/>
  <c r="Q173" i="1"/>
  <c r="Q220" i="1"/>
  <c r="Q225" i="1"/>
  <c r="Q137" i="1"/>
  <c r="Q111" i="1"/>
  <c r="Q87" i="1"/>
  <c r="Q172" i="1"/>
  <c r="Q14" i="1"/>
  <c r="Q40" i="1"/>
  <c r="Q51" i="1"/>
  <c r="Q53" i="1"/>
  <c r="Q68" i="1"/>
  <c r="Q175" i="1"/>
  <c r="Q86" i="1"/>
  <c r="Q62" i="1"/>
  <c r="Q79" i="1"/>
  <c r="Q105" i="1"/>
  <c r="Q38" i="1"/>
  <c r="Q169" i="1"/>
  <c r="Q72" i="1"/>
  <c r="Q22" i="1"/>
  <c r="Q102" i="1"/>
  <c r="Q42" i="1"/>
  <c r="Q77" i="1"/>
  <c r="Q107" i="1"/>
  <c r="Q82" i="1"/>
  <c r="Q80" i="1"/>
  <c r="Q26" i="1"/>
  <c r="Q71" i="1"/>
  <c r="Q76" i="1"/>
  <c r="Q182" i="1"/>
  <c r="Q134" i="1"/>
  <c r="Q129" i="1"/>
  <c r="Q61" i="1"/>
  <c r="Q178" i="1"/>
  <c r="Q198" i="1"/>
  <c r="Q128" i="1"/>
  <c r="Q181" i="1"/>
  <c r="Q200" i="1"/>
  <c r="Q60" i="1"/>
  <c r="Q177" i="1"/>
  <c r="Q167" i="1"/>
  <c r="Q94" i="1"/>
  <c r="Q97" i="1"/>
  <c r="Q189" i="1"/>
  <c r="Q219" i="1"/>
  <c r="Q6" i="1"/>
  <c r="Q7" i="1"/>
  <c r="Q30" i="1"/>
  <c r="Q186" i="1"/>
  <c r="Q168" i="1"/>
  <c r="Q201" i="1"/>
  <c r="Q59" i="1"/>
  <c r="Q83" i="1"/>
  <c r="Q212" i="1"/>
  <c r="Q44" i="1"/>
  <c r="Q11" i="1"/>
  <c r="Q24" i="1"/>
  <c r="Q224" i="1"/>
  <c r="Q84" i="1"/>
  <c r="Q199" i="1"/>
  <c r="Q183" i="1"/>
  <c r="Q91" i="1"/>
  <c r="Q131" i="1"/>
  <c r="Q18" i="1"/>
  <c r="Q34" i="1"/>
  <c r="Q116" i="1"/>
  <c r="Q90" i="1"/>
  <c r="Q103" i="1"/>
  <c r="Q174" i="1"/>
  <c r="Q28" i="1"/>
  <c r="Q74" i="1"/>
  <c r="Q99" i="1"/>
  <c r="Q70" i="1"/>
  <c r="Q5" i="1"/>
  <c r="Q39" i="1"/>
  <c r="Q100" i="1"/>
  <c r="Q23" i="1"/>
  <c r="Q136" i="1"/>
  <c r="Q108" i="1"/>
  <c r="Q184" i="1"/>
  <c r="Q8" i="1"/>
  <c r="Q78" i="1"/>
  <c r="Q10" i="1"/>
  <c r="Q109" i="1"/>
  <c r="Q101" i="1"/>
  <c r="Q32" i="1"/>
  <c r="Q133" i="1"/>
  <c r="Q106" i="1"/>
  <c r="Q185" i="1"/>
  <c r="Q92" i="1"/>
  <c r="Q104" i="1"/>
  <c r="Q31" i="1"/>
  <c r="Q96" i="1"/>
  <c r="Q95" i="1"/>
  <c r="Q191" i="1"/>
  <c r="Q25" i="1"/>
  <c r="Q17" i="1"/>
  <c r="Q41" i="1"/>
  <c r="Q29" i="1"/>
  <c r="Q21" i="1"/>
  <c r="Q36" i="1"/>
  <c r="Q126" i="1"/>
  <c r="Q127" i="1"/>
  <c r="Q124" i="1"/>
  <c r="Q13" i="1"/>
  <c r="Q19" i="1"/>
  <c r="Q35" i="1"/>
  <c r="Q27" i="1"/>
  <c r="Q130" i="1"/>
  <c r="Q170" i="1"/>
  <c r="Q4" i="1"/>
  <c r="Q132" i="1"/>
  <c r="Q117" i="1"/>
  <c r="Q110" i="1"/>
  <c r="Q43" i="1"/>
  <c r="Q37" i="1"/>
  <c r="Q20" i="1"/>
  <c r="Q16" i="1"/>
  <c r="Q33" i="1"/>
  <c r="Q45" i="1"/>
  <c r="Q15" i="1"/>
  <c r="Q125" i="1"/>
  <c r="M30" i="35"/>
  <c r="Q121" i="1"/>
  <c r="Q114" i="1"/>
  <c r="Q122" i="1"/>
  <c r="Q112" i="1"/>
  <c r="Q98" i="1"/>
  <c r="O291" i="18"/>
  <c r="O289" i="18"/>
  <c r="Q119" i="1"/>
  <c r="Q120" i="1"/>
  <c r="Q115" i="1"/>
  <c r="Q113" i="1"/>
  <c r="Q118" i="1"/>
  <c r="Q123" i="1"/>
  <c r="R3" i="1"/>
  <c r="R1699" i="1" l="1"/>
  <c r="R1701" i="1"/>
  <c r="R1693" i="1"/>
  <c r="R1692" i="1"/>
  <c r="R1702" i="1"/>
  <c r="R1703" i="1"/>
  <c r="R1705" i="1"/>
  <c r="R1704" i="1"/>
  <c r="R1706" i="1"/>
  <c r="R1696" i="1"/>
  <c r="R1700" i="1"/>
  <c r="R1695" i="1"/>
  <c r="R1721" i="1"/>
  <c r="R1707" i="1"/>
  <c r="R1698" i="1"/>
  <c r="R1697" i="1"/>
  <c r="R1688" i="1"/>
  <c r="R1694" i="1"/>
  <c r="R1722" i="1"/>
  <c r="R1720" i="1"/>
  <c r="R1724" i="1"/>
  <c r="R1718" i="1"/>
  <c r="R1723" i="1"/>
  <c r="R1717" i="1"/>
  <c r="R1454" i="1"/>
  <c r="R1455" i="1"/>
  <c r="D48" i="18"/>
  <c r="R1472" i="1"/>
  <c r="R1675" i="1"/>
  <c r="R1677" i="1"/>
  <c r="R1674" i="1"/>
  <c r="R1678" i="1"/>
  <c r="R1667" i="1"/>
  <c r="R1679" i="1"/>
  <c r="R1683" i="1"/>
  <c r="R1682" i="1"/>
  <c r="R1669" i="1"/>
  <c r="R1671" i="1"/>
  <c r="R1668" i="1"/>
  <c r="R1670" i="1"/>
  <c r="R1681" i="1"/>
  <c r="R1680" i="1"/>
  <c r="R1684" i="1"/>
  <c r="R1673" i="1"/>
  <c r="R1676" i="1"/>
  <c r="R1661" i="1"/>
  <c r="R1663" i="1"/>
  <c r="R1655" i="1"/>
  <c r="R1657" i="1"/>
  <c r="R1659" i="1"/>
  <c r="R1656" i="1"/>
  <c r="R1658" i="1"/>
  <c r="R1660" i="1"/>
  <c r="R1651" i="1"/>
  <c r="R1665" i="1"/>
  <c r="R1653" i="1"/>
  <c r="R1650" i="1"/>
  <c r="R1664" i="1"/>
  <c r="R1649" i="1"/>
  <c r="R1654" i="1"/>
  <c r="R1672" i="1"/>
  <c r="R1662" i="1"/>
  <c r="R1643" i="1"/>
  <c r="R1646" i="1"/>
  <c r="R1652" i="1"/>
  <c r="R1647" i="1"/>
  <c r="R1644" i="1"/>
  <c r="R1666" i="1"/>
  <c r="R1648" i="1"/>
  <c r="R1640" i="1"/>
  <c r="R1632" i="1"/>
  <c r="R1645" i="1"/>
  <c r="R1639" i="1"/>
  <c r="R1642" i="1"/>
  <c r="R1625" i="1"/>
  <c r="R1630" i="1"/>
  <c r="R1622" i="1"/>
  <c r="R1549" i="1"/>
  <c r="R1641" i="1"/>
  <c r="R1635" i="1"/>
  <c r="R1634" i="1"/>
  <c r="R1629" i="1"/>
  <c r="R1628" i="1"/>
  <c r="R1617" i="1"/>
  <c r="R1616" i="1"/>
  <c r="R1638" i="1"/>
  <c r="R1631" i="1"/>
  <c r="R1615" i="1"/>
  <c r="R1548" i="1"/>
  <c r="R1605" i="1"/>
  <c r="R1599" i="1"/>
  <c r="R1601" i="1"/>
  <c r="R1637" i="1"/>
  <c r="R1636" i="1"/>
  <c r="R1627" i="1"/>
  <c r="R1626" i="1"/>
  <c r="R1618" i="1"/>
  <c r="R1551" i="1"/>
  <c r="R1600" i="1"/>
  <c r="R1592" i="1"/>
  <c r="R1586" i="1"/>
  <c r="R1582" i="1"/>
  <c r="R1633" i="1"/>
  <c r="R1550" i="1"/>
  <c r="R1595" i="1"/>
  <c r="R1597" i="1"/>
  <c r="R1589" i="1"/>
  <c r="R1587" i="1"/>
  <c r="R1581" i="1"/>
  <c r="R1583" i="1"/>
  <c r="R1584" i="1"/>
  <c r="R1577" i="1"/>
  <c r="R1579" i="1"/>
  <c r="R1598" i="1"/>
  <c r="R1588" i="1"/>
  <c r="R1593" i="1"/>
  <c r="R1573" i="1"/>
  <c r="R1563" i="1"/>
  <c r="R1567" i="1"/>
  <c r="R1542" i="1"/>
  <c r="R1602" i="1"/>
  <c r="R1591" i="1"/>
  <c r="R1585" i="1"/>
  <c r="R1561" i="1"/>
  <c r="R1568" i="1"/>
  <c r="R1546" i="1"/>
  <c r="R1545" i="1"/>
  <c r="R1541" i="1"/>
  <c r="R1596" i="1"/>
  <c r="R1590" i="1"/>
  <c r="R1562" i="1"/>
  <c r="R1564" i="1"/>
  <c r="R1565" i="1"/>
  <c r="R1544" i="1"/>
  <c r="R1547" i="1"/>
  <c r="R1540" i="1"/>
  <c r="R1603" i="1"/>
  <c r="R1604" i="1"/>
  <c r="R1578" i="1"/>
  <c r="R1580" i="1"/>
  <c r="R1576" i="1"/>
  <c r="R1574" i="1"/>
  <c r="R1572" i="1"/>
  <c r="R1575" i="1"/>
  <c r="R1566" i="1"/>
  <c r="R1543" i="1"/>
  <c r="R1527" i="1"/>
  <c r="R1536" i="1"/>
  <c r="R1538" i="1"/>
  <c r="R1537" i="1"/>
  <c r="R1535" i="1"/>
  <c r="R1531" i="1"/>
  <c r="R1533" i="1"/>
  <c r="R1532" i="1"/>
  <c r="R1534" i="1"/>
  <c r="R1511" i="1"/>
  <c r="R1510" i="1"/>
  <c r="R1509" i="1"/>
  <c r="R1512" i="1"/>
  <c r="R1523" i="1"/>
  <c r="R1522" i="1"/>
  <c r="R1524" i="1"/>
  <c r="R1505" i="1"/>
  <c r="R1507" i="1"/>
  <c r="R1506" i="1"/>
  <c r="R1503" i="1"/>
  <c r="R1501" i="1"/>
  <c r="R1502" i="1"/>
  <c r="R1504" i="1"/>
  <c r="R1498" i="1"/>
  <c r="R1499" i="1"/>
  <c r="R1539" i="1"/>
  <c r="R1525" i="1"/>
  <c r="R1521" i="1"/>
  <c r="R1508" i="1"/>
  <c r="R1500" i="1"/>
  <c r="R1497" i="1"/>
  <c r="R1493" i="1"/>
  <c r="R1488" i="1"/>
  <c r="R1486" i="1"/>
  <c r="R1489" i="1"/>
  <c r="R1526" i="1"/>
  <c r="R1528" i="1"/>
  <c r="R1487" i="1"/>
  <c r="R1464" i="1"/>
  <c r="R1495" i="1"/>
  <c r="R1465" i="1"/>
  <c r="R1496" i="1"/>
  <c r="R1494" i="1"/>
  <c r="D207" i="18"/>
  <c r="R1443" i="1"/>
  <c r="R1442" i="1"/>
  <c r="R1447" i="1"/>
  <c r="R1441" i="1"/>
  <c r="R1444" i="1"/>
  <c r="R1445" i="1"/>
  <c r="R1436" i="1"/>
  <c r="R1438" i="1"/>
  <c r="R1437" i="1"/>
  <c r="R1439" i="1"/>
  <c r="R1431" i="1"/>
  <c r="R1433" i="1"/>
  <c r="R1435" i="1"/>
  <c r="R1430" i="1"/>
  <c r="R1446" i="1"/>
  <c r="R1440" i="1"/>
  <c r="R1432" i="1"/>
  <c r="R1434" i="1"/>
  <c r="R1424" i="1"/>
  <c r="R1426" i="1"/>
  <c r="R1428" i="1"/>
  <c r="R1425" i="1"/>
  <c r="R1427" i="1"/>
  <c r="R1429" i="1"/>
  <c r="R1419" i="1"/>
  <c r="R1421" i="1"/>
  <c r="R1423" i="1"/>
  <c r="R1418" i="1"/>
  <c r="R1420" i="1"/>
  <c r="R1422" i="1"/>
  <c r="R1416" i="1"/>
  <c r="R1413" i="1"/>
  <c r="R1415" i="1"/>
  <c r="R1417" i="1"/>
  <c r="R1406" i="1"/>
  <c r="R1408" i="1"/>
  <c r="R1410" i="1"/>
  <c r="R1407" i="1"/>
  <c r="R1409" i="1"/>
  <c r="R1414" i="1"/>
  <c r="R1412" i="1"/>
  <c r="R1411" i="1"/>
  <c r="R1378" i="1"/>
  <c r="R1379" i="1"/>
  <c r="R1380" i="1"/>
  <c r="R1381" i="1"/>
  <c r="R1371" i="1"/>
  <c r="R1387" i="1"/>
  <c r="R1382" i="1"/>
  <c r="R1384" i="1"/>
  <c r="R1383" i="1"/>
  <c r="R1385" i="1"/>
  <c r="R1374" i="1"/>
  <c r="R1376" i="1"/>
  <c r="R1375" i="1"/>
  <c r="R1377" i="1"/>
  <c r="R1370" i="1"/>
  <c r="R1372" i="1"/>
  <c r="R1366" i="1"/>
  <c r="R1368" i="1"/>
  <c r="R1367" i="1"/>
  <c r="R1369" i="1"/>
  <c r="R1362" i="1"/>
  <c r="R1364" i="1"/>
  <c r="R1363" i="1"/>
  <c r="R1365" i="1"/>
  <c r="R1360" i="1"/>
  <c r="R1361" i="1"/>
  <c r="R1357" i="1"/>
  <c r="R1359" i="1"/>
  <c r="R1356" i="1"/>
  <c r="R1358" i="1"/>
  <c r="R1352" i="1"/>
  <c r="R1386" i="1"/>
  <c r="R1373" i="1"/>
  <c r="R1338" i="1"/>
  <c r="R1354" i="1"/>
  <c r="R1353" i="1"/>
  <c r="R1355" i="1"/>
  <c r="R1351" i="1"/>
  <c r="R1348" i="1"/>
  <c r="R1346" i="1"/>
  <c r="R1347" i="1"/>
  <c r="R1342" i="1"/>
  <c r="R1344" i="1"/>
  <c r="R1343" i="1"/>
  <c r="R1345" i="1"/>
  <c r="R1339" i="1"/>
  <c r="R1334" i="1"/>
  <c r="R1336" i="1"/>
  <c r="R1335" i="1"/>
  <c r="R1337" i="1"/>
  <c r="R1332" i="1"/>
  <c r="R1330" i="1"/>
  <c r="R1331" i="1"/>
  <c r="R1333" i="1"/>
  <c r="R1326" i="1"/>
  <c r="R1328" i="1"/>
  <c r="R1327" i="1"/>
  <c r="R1329" i="1"/>
  <c r="R1313" i="1"/>
  <c r="R1315" i="1"/>
  <c r="R1316" i="1"/>
  <c r="R1350" i="1"/>
  <c r="R1349" i="1"/>
  <c r="R1340" i="1"/>
  <c r="R1314" i="1"/>
  <c r="R1311" i="1"/>
  <c r="R1310" i="1"/>
  <c r="R1307" i="1"/>
  <c r="R1302" i="1"/>
  <c r="R1270" i="1"/>
  <c r="R1274" i="1"/>
  <c r="R1288" i="1"/>
  <c r="R1289" i="1"/>
  <c r="R1341" i="1"/>
  <c r="R1312" i="1"/>
  <c r="R1308" i="1"/>
  <c r="R1277" i="1"/>
  <c r="R1271" i="1"/>
  <c r="R1275" i="1"/>
  <c r="R1290" i="1"/>
  <c r="R1300" i="1"/>
  <c r="R1301" i="1"/>
  <c r="R1272" i="1"/>
  <c r="R1276" i="1"/>
  <c r="R1309" i="1"/>
  <c r="R1305" i="1"/>
  <c r="R1306" i="1"/>
  <c r="R1303" i="1"/>
  <c r="R1297" i="1"/>
  <c r="R1299" i="1"/>
  <c r="R1296" i="1"/>
  <c r="R1298" i="1"/>
  <c r="R1273" i="1"/>
  <c r="R1284" i="1"/>
  <c r="R1291" i="1"/>
  <c r="R1286" i="1"/>
  <c r="R1285" i="1"/>
  <c r="R1287" i="1"/>
  <c r="R1261" i="1"/>
  <c r="R1253" i="1"/>
  <c r="R1263" i="1"/>
  <c r="R1255" i="1"/>
  <c r="R1256" i="1"/>
  <c r="R1258" i="1"/>
  <c r="R1254" i="1"/>
  <c r="R1257" i="1"/>
  <c r="R1259" i="1"/>
  <c r="R1248" i="1"/>
  <c r="R1250" i="1"/>
  <c r="R1236" i="1"/>
  <c r="R1240" i="1"/>
  <c r="R1239" i="1"/>
  <c r="R1241" i="1"/>
  <c r="R1234" i="1"/>
  <c r="R1231" i="1"/>
  <c r="R1264" i="1"/>
  <c r="R1252" i="1"/>
  <c r="R1249" i="1"/>
  <c r="R1251" i="1"/>
  <c r="R1247" i="1"/>
  <c r="R1238" i="1"/>
  <c r="R1237" i="1"/>
  <c r="R1232" i="1"/>
  <c r="R1260" i="1"/>
  <c r="R1262" i="1"/>
  <c r="R1265" i="1"/>
  <c r="R1244" i="1"/>
  <c r="R1246" i="1"/>
  <c r="R1242" i="1"/>
  <c r="R1243" i="1"/>
  <c r="R1245" i="1"/>
  <c r="R1230" i="1"/>
  <c r="R1233" i="1"/>
  <c r="R1228" i="1"/>
  <c r="R1226" i="1"/>
  <c r="R1225" i="1"/>
  <c r="R1220" i="1"/>
  <c r="R1222" i="1"/>
  <c r="R1218" i="1"/>
  <c r="R1219" i="1"/>
  <c r="R1223" i="1"/>
  <c r="R1235" i="1"/>
  <c r="R1229" i="1"/>
  <c r="R1221" i="1"/>
  <c r="R1224" i="1"/>
  <c r="R1227" i="1"/>
  <c r="R1214" i="1"/>
  <c r="R1205" i="1"/>
  <c r="R1189" i="1"/>
  <c r="R1192" i="1"/>
  <c r="R1215" i="1"/>
  <c r="R1202" i="1"/>
  <c r="R1198" i="1"/>
  <c r="R1199" i="1"/>
  <c r="R1201" i="1"/>
  <c r="R1195" i="1"/>
  <c r="R1197" i="1"/>
  <c r="R1190" i="1"/>
  <c r="R1183" i="1"/>
  <c r="R1187" i="1"/>
  <c r="R1186" i="1"/>
  <c r="R1188" i="1"/>
  <c r="R1212" i="1"/>
  <c r="R1216" i="1"/>
  <c r="R1204" i="1"/>
  <c r="R1203" i="1"/>
  <c r="R1194" i="1"/>
  <c r="R1196" i="1"/>
  <c r="R1191" i="1"/>
  <c r="R1185" i="1"/>
  <c r="R1184" i="1"/>
  <c r="R1213" i="1"/>
  <c r="R1217" i="1"/>
  <c r="R1200" i="1"/>
  <c r="R1479" i="1"/>
  <c r="R1483" i="1"/>
  <c r="R1491" i="1"/>
  <c r="R1515" i="1"/>
  <c r="R1519" i="1"/>
  <c r="R1552" i="1"/>
  <c r="R1556" i="1"/>
  <c r="R1560" i="1"/>
  <c r="R1608" i="1"/>
  <c r="R1612" i="1"/>
  <c r="R1620" i="1"/>
  <c r="R1686" i="1"/>
  <c r="R1708" i="1"/>
  <c r="R1712" i="1"/>
  <c r="R1713" i="1"/>
  <c r="R1714" i="1"/>
  <c r="R1715" i="1"/>
  <c r="R1716" i="1"/>
  <c r="R1478" i="1"/>
  <c r="R1482" i="1"/>
  <c r="R1490" i="1"/>
  <c r="R1514" i="1"/>
  <c r="R1518" i="1"/>
  <c r="R1530" i="1"/>
  <c r="R1555" i="1"/>
  <c r="R1559" i="1"/>
  <c r="R1571" i="1"/>
  <c r="R1607" i="1"/>
  <c r="R1611" i="1"/>
  <c r="R1619" i="1"/>
  <c r="R1624" i="1"/>
  <c r="R1685" i="1"/>
  <c r="R1690" i="1"/>
  <c r="R1711" i="1"/>
  <c r="R1485" i="1"/>
  <c r="R1513" i="1"/>
  <c r="R1517" i="1"/>
  <c r="R1529" i="1"/>
  <c r="R1554" i="1"/>
  <c r="R1558" i="1"/>
  <c r="R1570" i="1"/>
  <c r="R1606" i="1"/>
  <c r="R1610" i="1"/>
  <c r="R1614" i="1"/>
  <c r="R1623" i="1"/>
  <c r="R1689" i="1"/>
  <c r="R1710" i="1"/>
  <c r="R1484" i="1"/>
  <c r="R1492" i="1"/>
  <c r="R1516" i="1"/>
  <c r="R1520" i="1"/>
  <c r="R1553" i="1"/>
  <c r="R1557" i="1"/>
  <c r="R1569" i="1"/>
  <c r="R1594" i="1"/>
  <c r="R1609" i="1"/>
  <c r="R1613" i="1"/>
  <c r="R1621" i="1"/>
  <c r="R1687" i="1"/>
  <c r="R1709" i="1"/>
  <c r="R1480" i="1"/>
  <c r="R1451" i="1"/>
  <c r="R1457" i="1"/>
  <c r="R1463" i="1"/>
  <c r="R1450" i="1"/>
  <c r="R1396" i="1"/>
  <c r="R1462" i="1"/>
  <c r="R1458" i="1"/>
  <c r="R1452" i="1"/>
  <c r="R1448" i="1"/>
  <c r="R1393" i="1"/>
  <c r="R1323" i="1"/>
  <c r="R1395" i="1"/>
  <c r="R1473" i="1"/>
  <c r="R1400" i="1"/>
  <c r="R1477" i="1"/>
  <c r="R1466" i="1"/>
  <c r="R1475" i="1"/>
  <c r="R1469" i="1"/>
  <c r="R1467" i="1"/>
  <c r="R1461" i="1"/>
  <c r="R1460" i="1"/>
  <c r="R1449" i="1"/>
  <c r="R1394" i="1"/>
  <c r="R1324" i="1"/>
  <c r="R1391" i="1"/>
  <c r="R1392" i="1"/>
  <c r="R1474" i="1"/>
  <c r="R1403" i="1"/>
  <c r="R1476" i="1"/>
  <c r="R1401" i="1"/>
  <c r="R1399" i="1"/>
  <c r="R1471" i="1"/>
  <c r="R1459" i="1"/>
  <c r="R1470" i="1"/>
  <c r="R1405" i="1"/>
  <c r="R1404" i="1"/>
  <c r="R1402" i="1"/>
  <c r="R1388" i="1"/>
  <c r="R1397" i="1"/>
  <c r="R1389" i="1"/>
  <c r="R1325" i="1"/>
  <c r="R1390" i="1"/>
  <c r="R1322" i="1"/>
  <c r="R1398" i="1"/>
  <c r="R1320" i="1"/>
  <c r="R1321" i="1"/>
  <c r="R1481" i="1"/>
  <c r="R1468" i="1"/>
  <c r="R1453" i="1"/>
  <c r="R1456" i="1"/>
  <c r="D179" i="18"/>
  <c r="D195" i="18"/>
  <c r="D198" i="18"/>
  <c r="D181" i="18"/>
  <c r="D192" i="18"/>
  <c r="D209" i="18"/>
  <c r="D197" i="18"/>
  <c r="D180" i="18"/>
  <c r="D199" i="18"/>
  <c r="D194" i="18"/>
  <c r="D154" i="18"/>
  <c r="D210" i="18"/>
  <c r="D213" i="18"/>
  <c r="D193" i="18"/>
  <c r="D184" i="18"/>
  <c r="D178" i="18"/>
  <c r="D206" i="18"/>
  <c r="D212" i="18"/>
  <c r="D208" i="18"/>
  <c r="D183" i="18"/>
  <c r="D53" i="18"/>
  <c r="D185" i="18"/>
  <c r="D115" i="18"/>
  <c r="D196" i="18"/>
  <c r="D211" i="18"/>
  <c r="D54" i="18"/>
  <c r="D182" i="18"/>
  <c r="D165" i="18"/>
  <c r="D171" i="18"/>
  <c r="R1126" i="1"/>
  <c r="R1175" i="1"/>
  <c r="R1127" i="1"/>
  <c r="R1168" i="1"/>
  <c r="R1174" i="1"/>
  <c r="R1169" i="1"/>
  <c r="R1163" i="1"/>
  <c r="R1164" i="1"/>
  <c r="R1159" i="1"/>
  <c r="R1170" i="1"/>
  <c r="R1173" i="1"/>
  <c r="R1161" i="1"/>
  <c r="R1158" i="1"/>
  <c r="R1129" i="1"/>
  <c r="R1172" i="1"/>
  <c r="R1154" i="1"/>
  <c r="R1128" i="1"/>
  <c r="R1166" i="1"/>
  <c r="R1153" i="1"/>
  <c r="R1146" i="1"/>
  <c r="R1148" i="1"/>
  <c r="R1150" i="1"/>
  <c r="R1147" i="1"/>
  <c r="R1149" i="1"/>
  <c r="R1167" i="1"/>
  <c r="R1140" i="1"/>
  <c r="R1142" i="1"/>
  <c r="R1141" i="1"/>
  <c r="R1143" i="1"/>
  <c r="R1136" i="1"/>
  <c r="R1138" i="1"/>
  <c r="R1137" i="1"/>
  <c r="R1139" i="1"/>
  <c r="R1134" i="1"/>
  <c r="R1132" i="1"/>
  <c r="R1133" i="1"/>
  <c r="R1135" i="1"/>
  <c r="R1155" i="1"/>
  <c r="R1151" i="1"/>
  <c r="R1171" i="1"/>
  <c r="R1165" i="1"/>
  <c r="R1156" i="1"/>
  <c r="R1162" i="1"/>
  <c r="R1157" i="1"/>
  <c r="R1160" i="1"/>
  <c r="R1145" i="1"/>
  <c r="R1152" i="1"/>
  <c r="R1178" i="1"/>
  <c r="R1266" i="1"/>
  <c r="R1206" i="1"/>
  <c r="R1182" i="1"/>
  <c r="R1295" i="1"/>
  <c r="R1268" i="1"/>
  <c r="R1193" i="1"/>
  <c r="R1180" i="1"/>
  <c r="R1318" i="1"/>
  <c r="R1294" i="1"/>
  <c r="R1282" i="1"/>
  <c r="R1210" i="1"/>
  <c r="R1181" i="1"/>
  <c r="R1179" i="1"/>
  <c r="R1278" i="1"/>
  <c r="R1208" i="1"/>
  <c r="R1317" i="1"/>
  <c r="R1293" i="1"/>
  <c r="R1292" i="1"/>
  <c r="R1269" i="1"/>
  <c r="R1211" i="1"/>
  <c r="R1207" i="1"/>
  <c r="R1304" i="1"/>
  <c r="R1281" i="1"/>
  <c r="R1209" i="1"/>
  <c r="R1267" i="1"/>
  <c r="R1280" i="1"/>
  <c r="R1283" i="1"/>
  <c r="R1279" i="1"/>
  <c r="R1319" i="1"/>
  <c r="R1122" i="1"/>
  <c r="R1111" i="1"/>
  <c r="R1112" i="1"/>
  <c r="R1119" i="1"/>
  <c r="R1121" i="1"/>
  <c r="R1114" i="1"/>
  <c r="R1107" i="1"/>
  <c r="R1109" i="1"/>
  <c r="R1110" i="1"/>
  <c r="R1120" i="1"/>
  <c r="R1117" i="1"/>
  <c r="R1116" i="1"/>
  <c r="R1118" i="1"/>
  <c r="R1113" i="1"/>
  <c r="R1108" i="1"/>
  <c r="R1115" i="1"/>
  <c r="R1058" i="1"/>
  <c r="R1052" i="1"/>
  <c r="R1059" i="1"/>
  <c r="R1056" i="1"/>
  <c r="R1057" i="1"/>
  <c r="R1051" i="1"/>
  <c r="R1125" i="1"/>
  <c r="R1104" i="1"/>
  <c r="R1098" i="1"/>
  <c r="R1090" i="1"/>
  <c r="R1101" i="1"/>
  <c r="R1097" i="1"/>
  <c r="R1089" i="1"/>
  <c r="R1176" i="1"/>
  <c r="R1102" i="1"/>
  <c r="R1131" i="1"/>
  <c r="R1095" i="1"/>
  <c r="R1087" i="1"/>
  <c r="R1124" i="1"/>
  <c r="R1100" i="1"/>
  <c r="R1094" i="1"/>
  <c r="R1106" i="1"/>
  <c r="R1123" i="1"/>
  <c r="R1144" i="1"/>
  <c r="R1130" i="1"/>
  <c r="R1092" i="1"/>
  <c r="R1099" i="1"/>
  <c r="R1091" i="1"/>
  <c r="R1177" i="1"/>
  <c r="R1105" i="1"/>
  <c r="R1103" i="1"/>
  <c r="R1093" i="1"/>
  <c r="R1096" i="1"/>
  <c r="R1088" i="1"/>
  <c r="D167" i="18"/>
  <c r="D170" i="18"/>
  <c r="D164" i="18"/>
  <c r="D166" i="18"/>
  <c r="D151" i="18"/>
  <c r="D168" i="18"/>
  <c r="D52" i="18"/>
  <c r="D169" i="18"/>
  <c r="R1040" i="1"/>
  <c r="R1039" i="1"/>
  <c r="R1041" i="1"/>
  <c r="R1042" i="1"/>
  <c r="R1044" i="1"/>
  <c r="R1043" i="1"/>
  <c r="R1037" i="1"/>
  <c r="R1034" i="1"/>
  <c r="R1031" i="1"/>
  <c r="R1028" i="1"/>
  <c r="R1026" i="1"/>
  <c r="R1033" i="1"/>
  <c r="R1035" i="1"/>
  <c r="R1029" i="1"/>
  <c r="R1032" i="1"/>
  <c r="R1027" i="1"/>
  <c r="R1038" i="1"/>
  <c r="R1036" i="1"/>
  <c r="R1015" i="1"/>
  <c r="R1030" i="1"/>
  <c r="R1023" i="1"/>
  <c r="R1016" i="1"/>
  <c r="R1025" i="1"/>
  <c r="R1013" i="1"/>
  <c r="R1007" i="1"/>
  <c r="R1024" i="1"/>
  <c r="R1017" i="1"/>
  <c r="R1019" i="1"/>
  <c r="R1021" i="1"/>
  <c r="R1018" i="1"/>
  <c r="R1020" i="1"/>
  <c r="R1022" i="1"/>
  <c r="R1012" i="1"/>
  <c r="R1011" i="1"/>
  <c r="R1014" i="1"/>
  <c r="R1005" i="1"/>
  <c r="R1009" i="1"/>
  <c r="R1008" i="1"/>
  <c r="R1000" i="1"/>
  <c r="R999" i="1"/>
  <c r="R1006" i="1"/>
  <c r="R1010" i="1"/>
  <c r="R1002" i="1"/>
  <c r="R993" i="1"/>
  <c r="R994" i="1"/>
  <c r="R996" i="1"/>
  <c r="R998" i="1"/>
  <c r="R1001" i="1"/>
  <c r="R1003" i="1"/>
  <c r="R997" i="1"/>
  <c r="R986" i="1"/>
  <c r="R1004" i="1"/>
  <c r="R995" i="1"/>
  <c r="R985" i="1"/>
  <c r="R987" i="1"/>
  <c r="R984" i="1"/>
  <c r="R983" i="1"/>
  <c r="R931" i="1"/>
  <c r="R932" i="1"/>
  <c r="R843" i="1"/>
  <c r="R841" i="1"/>
  <c r="R840" i="1"/>
  <c r="R842" i="1"/>
  <c r="R928" i="1"/>
  <c r="R930" i="1"/>
  <c r="R927" i="1"/>
  <c r="R929" i="1"/>
  <c r="R953" i="1"/>
  <c r="R970" i="1"/>
  <c r="R973" i="1"/>
  <c r="R966" i="1"/>
  <c r="R968" i="1"/>
  <c r="R980" i="1"/>
  <c r="R981" i="1"/>
  <c r="R988" i="1"/>
  <c r="R982" i="1"/>
  <c r="R875" i="1"/>
  <c r="R914" i="1"/>
  <c r="R895" i="1"/>
  <c r="R891" i="1"/>
  <c r="R874" i="1"/>
  <c r="R886" i="1"/>
  <c r="R892" i="1"/>
  <c r="R972" i="1"/>
  <c r="R971" i="1"/>
  <c r="R967" i="1"/>
  <c r="R964" i="1"/>
  <c r="R962" i="1"/>
  <c r="R963" i="1"/>
  <c r="R965" i="1"/>
  <c r="R961" i="1"/>
  <c r="R951" i="1"/>
  <c r="R947" i="1"/>
  <c r="R948" i="1"/>
  <c r="R944" i="1"/>
  <c r="R946" i="1"/>
  <c r="R943" i="1"/>
  <c r="R945" i="1"/>
  <c r="R958" i="1"/>
  <c r="R960" i="1"/>
  <c r="R959" i="1"/>
  <c r="R949" i="1"/>
  <c r="R969" i="1"/>
  <c r="R954" i="1"/>
  <c r="R950" i="1"/>
  <c r="R955" i="1"/>
  <c r="R926" i="1"/>
  <c r="R956" i="1"/>
  <c r="R939" i="1"/>
  <c r="R941" i="1"/>
  <c r="R940" i="1"/>
  <c r="R942" i="1"/>
  <c r="R923" i="1"/>
  <c r="R908" i="1"/>
  <c r="R909" i="1"/>
  <c r="R910" i="1"/>
  <c r="R911" i="1"/>
  <c r="R952" i="1"/>
  <c r="R957" i="1"/>
  <c r="R925" i="1"/>
  <c r="R924" i="1"/>
  <c r="R919" i="1"/>
  <c r="R921" i="1"/>
  <c r="R920" i="1"/>
  <c r="R922" i="1"/>
  <c r="R906" i="1"/>
  <c r="R904" i="1"/>
  <c r="R905" i="1"/>
  <c r="R907" i="1"/>
  <c r="R902" i="1"/>
  <c r="R900" i="1"/>
  <c r="R885" i="1"/>
  <c r="R866" i="1"/>
  <c r="R868" i="1"/>
  <c r="R865" i="1"/>
  <c r="R867" i="1"/>
  <c r="R869" i="1"/>
  <c r="R901" i="1"/>
  <c r="R903" i="1"/>
  <c r="R862" i="1"/>
  <c r="R863" i="1"/>
  <c r="R858" i="1"/>
  <c r="R860" i="1"/>
  <c r="R859" i="1"/>
  <c r="R861" i="1"/>
  <c r="R854" i="1"/>
  <c r="R856" i="1"/>
  <c r="R855" i="1"/>
  <c r="R857" i="1"/>
  <c r="R850" i="1"/>
  <c r="R851" i="1"/>
  <c r="R834" i="1"/>
  <c r="R833" i="1"/>
  <c r="R829" i="1"/>
  <c r="R831" i="1"/>
  <c r="R830" i="1"/>
  <c r="R882" i="1"/>
  <c r="R884" i="1"/>
  <c r="R883" i="1"/>
  <c r="R864" i="1"/>
  <c r="R853" i="1"/>
  <c r="R835" i="1"/>
  <c r="R832" i="1"/>
  <c r="R836" i="1"/>
  <c r="R825" i="1"/>
  <c r="R827" i="1"/>
  <c r="R826" i="1"/>
  <c r="R821" i="1"/>
  <c r="R823" i="1"/>
  <c r="R824" i="1"/>
  <c r="R800" i="1"/>
  <c r="R852" i="1"/>
  <c r="R822" i="1"/>
  <c r="R801" i="1"/>
  <c r="R828" i="1"/>
  <c r="R790" i="1"/>
  <c r="R792" i="1"/>
  <c r="R789" i="1"/>
  <c r="R791" i="1"/>
  <c r="R793" i="1"/>
  <c r="R786" i="1"/>
  <c r="R784" i="1"/>
  <c r="R782" i="1"/>
  <c r="R778" i="1"/>
  <c r="R776" i="1"/>
  <c r="R756" i="1"/>
  <c r="R765" i="1"/>
  <c r="R760" i="1"/>
  <c r="R783" i="1"/>
  <c r="R785" i="1"/>
  <c r="R777" i="1"/>
  <c r="R780" i="1"/>
  <c r="R781" i="1"/>
  <c r="R757" i="1"/>
  <c r="R766" i="1"/>
  <c r="R768" i="1"/>
  <c r="R767" i="1"/>
  <c r="R769" i="1"/>
  <c r="R762" i="1"/>
  <c r="R761" i="1"/>
  <c r="R747" i="1"/>
  <c r="R745" i="1"/>
  <c r="R746" i="1"/>
  <c r="R742" i="1"/>
  <c r="R787" i="1"/>
  <c r="R772" i="1"/>
  <c r="R693" i="1"/>
  <c r="R763" i="1"/>
  <c r="R758" i="1"/>
  <c r="R740" i="1"/>
  <c r="R741" i="1"/>
  <c r="R743" i="1"/>
  <c r="R788" i="1"/>
  <c r="R779" i="1"/>
  <c r="R754" i="1"/>
  <c r="R755" i="1"/>
  <c r="R764" i="1"/>
  <c r="R759" i="1"/>
  <c r="R751" i="1"/>
  <c r="R750" i="1"/>
  <c r="R752" i="1"/>
  <c r="R753" i="1"/>
  <c r="R744" i="1"/>
  <c r="R915" i="1"/>
  <c r="R913" i="1"/>
  <c r="R933" i="1"/>
  <c r="R1067" i="1"/>
  <c r="R1082" i="1"/>
  <c r="R1078" i="1"/>
  <c r="R1075" i="1"/>
  <c r="R975" i="1"/>
  <c r="R1086" i="1"/>
  <c r="R1080" i="1"/>
  <c r="R1055" i="1"/>
  <c r="R1045" i="1"/>
  <c r="R1046" i="1"/>
  <c r="R1049" i="1"/>
  <c r="R1061" i="1"/>
  <c r="R974" i="1"/>
  <c r="R1062" i="1"/>
  <c r="R989" i="1"/>
  <c r="R898" i="1"/>
  <c r="R899" i="1"/>
  <c r="R937" i="1"/>
  <c r="R1070" i="1"/>
  <c r="R1079" i="1"/>
  <c r="R918" i="1"/>
  <c r="R1084" i="1"/>
  <c r="R1068" i="1"/>
  <c r="R1085" i="1"/>
  <c r="R1077" i="1"/>
  <c r="R1069" i="1"/>
  <c r="R938" i="1"/>
  <c r="R1063" i="1"/>
  <c r="R1053" i="1"/>
  <c r="R978" i="1"/>
  <c r="R935" i="1"/>
  <c r="R1054" i="1"/>
  <c r="R897" i="1"/>
  <c r="R1074" i="1"/>
  <c r="R976" i="1"/>
  <c r="R1072" i="1"/>
  <c r="R916" i="1"/>
  <c r="R1064" i="1"/>
  <c r="R990" i="1"/>
  <c r="R977" i="1"/>
  <c r="R1047" i="1"/>
  <c r="R917" i="1"/>
  <c r="R1048" i="1"/>
  <c r="R936" i="1"/>
  <c r="R1083" i="1"/>
  <c r="R1071" i="1"/>
  <c r="R979" i="1"/>
  <c r="R1076" i="1"/>
  <c r="R1081" i="1"/>
  <c r="R1073" i="1"/>
  <c r="R1060" i="1"/>
  <c r="R1050" i="1"/>
  <c r="R934" i="1"/>
  <c r="R1065" i="1"/>
  <c r="R991" i="1"/>
  <c r="R912" i="1"/>
  <c r="R1066" i="1"/>
  <c r="R992" i="1"/>
  <c r="R896" i="1"/>
  <c r="D157" i="18"/>
  <c r="D153" i="18"/>
  <c r="D156" i="18"/>
  <c r="D150" i="18"/>
  <c r="D152" i="18"/>
  <c r="D155" i="18"/>
  <c r="D51" i="18"/>
  <c r="R651" i="1"/>
  <c r="R698" i="1"/>
  <c r="R726" i="1"/>
  <c r="R736" i="1"/>
  <c r="R738" i="1"/>
  <c r="R737" i="1"/>
  <c r="R739" i="1"/>
  <c r="R730" i="1"/>
  <c r="R700" i="1"/>
  <c r="R713" i="1"/>
  <c r="R712" i="1"/>
  <c r="R709" i="1"/>
  <c r="R707" i="1"/>
  <c r="R708" i="1"/>
  <c r="R710" i="1"/>
  <c r="R677" i="1"/>
  <c r="R733" i="1"/>
  <c r="R702" i="1"/>
  <c r="R727" i="1"/>
  <c r="R723" i="1"/>
  <c r="R722" i="1"/>
  <c r="R714" i="1"/>
  <c r="R626" i="1"/>
  <c r="R660" i="1"/>
  <c r="R675" i="1"/>
  <c r="R732" i="1"/>
  <c r="R724" i="1"/>
  <c r="R716" i="1"/>
  <c r="R715" i="1"/>
  <c r="R734" i="1"/>
  <c r="R701" i="1"/>
  <c r="R717" i="1"/>
  <c r="R718" i="1"/>
  <c r="R683" i="1"/>
  <c r="R671" i="1"/>
  <c r="R731" i="1"/>
  <c r="R699" i="1"/>
  <c r="R729" i="1"/>
  <c r="R725" i="1"/>
  <c r="R676" i="1"/>
  <c r="R673" i="1"/>
  <c r="R674" i="1"/>
  <c r="R735" i="1"/>
  <c r="R728" i="1"/>
  <c r="R711" i="1"/>
  <c r="R647" i="1"/>
  <c r="R678" i="1"/>
  <c r="R672" i="1"/>
  <c r="R667" i="1"/>
  <c r="R668" i="1"/>
  <c r="R670" i="1"/>
  <c r="R669" i="1"/>
  <c r="D140" i="18"/>
  <c r="D127" i="18"/>
  <c r="R665" i="1"/>
  <c r="R663" i="1"/>
  <c r="R664" i="1"/>
  <c r="R633" i="1"/>
  <c r="R631" i="1"/>
  <c r="R632" i="1"/>
  <c r="R634" i="1"/>
  <c r="R485" i="1"/>
  <c r="R603" i="1"/>
  <c r="R604" i="1"/>
  <c r="R223" i="1"/>
  <c r="R635" i="1"/>
  <c r="R637" i="1"/>
  <c r="R636" i="1"/>
  <c r="R425" i="1"/>
  <c r="R640" i="1"/>
  <c r="R429" i="1"/>
  <c r="R638" i="1"/>
  <c r="R601" i="1"/>
  <c r="R599" i="1"/>
  <c r="R602" i="1"/>
  <c r="R587" i="1"/>
  <c r="R595" i="1"/>
  <c r="R591" i="1"/>
  <c r="R594" i="1"/>
  <c r="R582" i="1"/>
  <c r="R584" i="1"/>
  <c r="R577" i="1"/>
  <c r="R598" i="1"/>
  <c r="R592" i="1"/>
  <c r="R596" i="1"/>
  <c r="R583" i="1"/>
  <c r="R600" i="1"/>
  <c r="R576" i="1"/>
  <c r="R579" i="1"/>
  <c r="R593" i="1"/>
  <c r="R580" i="1"/>
  <c r="R597" i="1"/>
  <c r="R564" i="1"/>
  <c r="R575" i="1"/>
  <c r="R555" i="1"/>
  <c r="R578" i="1"/>
  <c r="R565" i="1"/>
  <c r="R558" i="1"/>
  <c r="R563" i="1"/>
  <c r="R573" i="1"/>
  <c r="R569" i="1"/>
  <c r="R559" i="1"/>
  <c r="R568" i="1"/>
  <c r="R572" i="1"/>
  <c r="R557" i="1"/>
  <c r="R562" i="1"/>
  <c r="R561" i="1"/>
  <c r="R560" i="1"/>
  <c r="R567" i="1"/>
  <c r="R566" i="1"/>
  <c r="R570" i="1"/>
  <c r="R541" i="1"/>
  <c r="R543" i="1"/>
  <c r="R532" i="1"/>
  <c r="R571" i="1"/>
  <c r="R574" i="1"/>
  <c r="R554" i="1"/>
  <c r="R552" i="1"/>
  <c r="R550" i="1"/>
  <c r="R549" i="1"/>
  <c r="R551" i="1"/>
  <c r="R553" i="1"/>
  <c r="R544" i="1"/>
  <c r="R545" i="1"/>
  <c r="R546" i="1"/>
  <c r="R547" i="1"/>
  <c r="R548" i="1"/>
  <c r="R540" i="1"/>
  <c r="R539" i="1"/>
  <c r="R530" i="1"/>
  <c r="R529" i="1"/>
  <c r="R528" i="1"/>
  <c r="R523" i="1"/>
  <c r="R542" i="1"/>
  <c r="R531" i="1"/>
  <c r="R526" i="1"/>
  <c r="R525" i="1"/>
  <c r="R519" i="1"/>
  <c r="R538" i="1"/>
  <c r="R524" i="1"/>
  <c r="R527" i="1"/>
  <c r="R500" i="1"/>
  <c r="R556" i="1"/>
  <c r="R537" i="1"/>
  <c r="R521" i="1"/>
  <c r="R520" i="1"/>
  <c r="R514" i="1"/>
  <c r="R502" i="1"/>
  <c r="R503" i="1"/>
  <c r="R496" i="1"/>
  <c r="R517" i="1"/>
  <c r="R507" i="1"/>
  <c r="R504" i="1"/>
  <c r="R498" i="1"/>
  <c r="R522" i="1"/>
  <c r="R513" i="1"/>
  <c r="R515" i="1"/>
  <c r="R501" i="1"/>
  <c r="R497" i="1"/>
  <c r="R516" i="1"/>
  <c r="R509" i="1"/>
  <c r="R506" i="1"/>
  <c r="R518" i="1"/>
  <c r="R512" i="1"/>
  <c r="R511" i="1"/>
  <c r="R508" i="1"/>
  <c r="R510" i="1"/>
  <c r="R505" i="1"/>
  <c r="R499" i="1"/>
  <c r="R393" i="1"/>
  <c r="R395" i="1"/>
  <c r="R387" i="1"/>
  <c r="R390" i="1"/>
  <c r="R394" i="1"/>
  <c r="R386" i="1"/>
  <c r="R388" i="1"/>
  <c r="R379" i="1"/>
  <c r="R383" i="1"/>
  <c r="R380" i="1"/>
  <c r="R384" i="1"/>
  <c r="R375" i="1"/>
  <c r="R377" i="1"/>
  <c r="R376" i="1"/>
  <c r="R378" i="1"/>
  <c r="R368" i="1"/>
  <c r="R397" i="1"/>
  <c r="R399" i="1"/>
  <c r="R401" i="1"/>
  <c r="R398" i="1"/>
  <c r="R400" i="1"/>
  <c r="R391" i="1"/>
  <c r="R392" i="1"/>
  <c r="R396" i="1"/>
  <c r="R389" i="1"/>
  <c r="R385" i="1"/>
  <c r="R382" i="1"/>
  <c r="R374" i="1"/>
  <c r="R373" i="1"/>
  <c r="R367" i="1"/>
  <c r="R402" i="1"/>
  <c r="R381" i="1"/>
  <c r="R372" i="1"/>
  <c r="R369" i="1"/>
  <c r="R370" i="1"/>
  <c r="R371" i="1"/>
  <c r="R880" i="1"/>
  <c r="R889" i="1"/>
  <c r="R798" i="1"/>
  <c r="R845" i="1"/>
  <c r="R803" i="1"/>
  <c r="R807" i="1"/>
  <c r="R893" i="1"/>
  <c r="R878" i="1"/>
  <c r="R890" i="1"/>
  <c r="R870" i="1"/>
  <c r="R839" i="1"/>
  <c r="R814" i="1"/>
  <c r="R819" i="1"/>
  <c r="R846" i="1"/>
  <c r="R809" i="1"/>
  <c r="R894" i="1"/>
  <c r="R888" i="1"/>
  <c r="R876" i="1"/>
  <c r="R879" i="1"/>
  <c r="R881" i="1"/>
  <c r="R838" i="1"/>
  <c r="R810" i="1"/>
  <c r="R818" i="1"/>
  <c r="R806" i="1"/>
  <c r="R797" i="1"/>
  <c r="R812" i="1"/>
  <c r="R808" i="1"/>
  <c r="R887" i="1"/>
  <c r="R837" i="1"/>
  <c r="R817" i="1"/>
  <c r="R877" i="1"/>
  <c r="R848" i="1"/>
  <c r="R873" i="1"/>
  <c r="R796" i="1"/>
  <c r="R804" i="1"/>
  <c r="R802" i="1"/>
  <c r="R847" i="1"/>
  <c r="R815" i="1"/>
  <c r="R811" i="1"/>
  <c r="R871" i="1"/>
  <c r="R849" i="1"/>
  <c r="R872" i="1"/>
  <c r="R844" i="1"/>
  <c r="R799" i="1"/>
  <c r="R794" i="1"/>
  <c r="R748" i="1"/>
  <c r="R805" i="1"/>
  <c r="R795" i="1"/>
  <c r="R773" i="1"/>
  <c r="R774" i="1"/>
  <c r="R820" i="1"/>
  <c r="R771" i="1"/>
  <c r="R775" i="1"/>
  <c r="R770" i="1"/>
  <c r="R813" i="1"/>
  <c r="R816" i="1"/>
  <c r="R749" i="1"/>
  <c r="D142" i="18"/>
  <c r="D143" i="18"/>
  <c r="D139" i="18"/>
  <c r="D136" i="18"/>
  <c r="D138" i="18"/>
  <c r="D137" i="18"/>
  <c r="D141" i="18"/>
  <c r="D50" i="18"/>
  <c r="D124" i="18"/>
  <c r="D102" i="18"/>
  <c r="D100" i="18"/>
  <c r="D117" i="18"/>
  <c r="D99" i="18"/>
  <c r="D104" i="18"/>
  <c r="D111" i="18"/>
  <c r="D105" i="18"/>
  <c r="D116" i="18"/>
  <c r="D130" i="18"/>
  <c r="D126" i="18"/>
  <c r="D123" i="18"/>
  <c r="D125" i="18"/>
  <c r="D129" i="18"/>
  <c r="D15" i="18"/>
  <c r="D15" i="34"/>
  <c r="D128" i="18"/>
  <c r="D49" i="18"/>
  <c r="D112" i="18"/>
  <c r="D114" i="18"/>
  <c r="D113" i="18"/>
  <c r="D118" i="18"/>
  <c r="D106" i="18"/>
  <c r="D101" i="18"/>
  <c r="D47" i="18"/>
  <c r="D13" i="34"/>
  <c r="D13" i="18"/>
  <c r="D10" i="18"/>
  <c r="D10" i="34"/>
  <c r="D32" i="18"/>
  <c r="D24" i="18"/>
  <c r="D16" i="34"/>
  <c r="D16" i="18"/>
  <c r="R54" i="1"/>
  <c r="R194" i="1"/>
  <c r="R195" i="1"/>
  <c r="R193" i="1"/>
  <c r="R196" i="1"/>
  <c r="D9" i="34"/>
  <c r="D9" i="18"/>
  <c r="D41" i="18"/>
  <c r="D14" i="18"/>
  <c r="D14" i="34"/>
  <c r="D33" i="18"/>
  <c r="D25" i="18"/>
  <c r="D12" i="34"/>
  <c r="D12" i="18"/>
  <c r="D40" i="18"/>
  <c r="D34" i="18"/>
  <c r="D26" i="18"/>
  <c r="D11" i="34"/>
  <c r="D11" i="18"/>
  <c r="D17" i="34"/>
  <c r="D17" i="18"/>
  <c r="R330" i="1"/>
  <c r="R157" i="1"/>
  <c r="R534" i="1"/>
  <c r="R474" i="1"/>
  <c r="R152" i="1"/>
  <c r="R619" i="1"/>
  <c r="R690" i="1"/>
  <c r="R488" i="1"/>
  <c r="R443" i="1"/>
  <c r="R290" i="1"/>
  <c r="R456" i="1"/>
  <c r="R148" i="1"/>
  <c r="R617" i="1"/>
  <c r="R440" i="1"/>
  <c r="R623" i="1"/>
  <c r="R688" i="1"/>
  <c r="R457" i="1"/>
  <c r="R685" i="1"/>
  <c r="R646" i="1"/>
  <c r="R614" i="1"/>
  <c r="R680" i="1"/>
  <c r="R686" i="1"/>
  <c r="R151" i="1"/>
  <c r="R625" i="1"/>
  <c r="R436" i="1"/>
  <c r="R691" i="1"/>
  <c r="R692" i="1"/>
  <c r="R455" i="1"/>
  <c r="R613" i="1"/>
  <c r="R616" i="1"/>
  <c r="R639" i="1"/>
  <c r="R154" i="1"/>
  <c r="R697" i="1"/>
  <c r="R661" i="1"/>
  <c r="R610" i="1"/>
  <c r="R615" i="1"/>
  <c r="R706" i="1"/>
  <c r="R585" i="1"/>
  <c r="R621" i="1"/>
  <c r="R696" i="1"/>
  <c r="R721" i="1"/>
  <c r="R695" i="1"/>
  <c r="R146" i="1"/>
  <c r="R306" i="1"/>
  <c r="R630" i="1"/>
  <c r="R720" i="1"/>
  <c r="R719" i="1"/>
  <c r="R689" i="1"/>
  <c r="R435" i="1"/>
  <c r="R494" i="1"/>
  <c r="R703" i="1"/>
  <c r="R684" i="1"/>
  <c r="R679" i="1"/>
  <c r="R659" i="1"/>
  <c r="R653" i="1"/>
  <c r="R628" i="1"/>
  <c r="R611" i="1"/>
  <c r="R704" i="1"/>
  <c r="R682" i="1"/>
  <c r="R666" i="1"/>
  <c r="R658" i="1"/>
  <c r="R655" i="1"/>
  <c r="R654" i="1"/>
  <c r="R652" i="1"/>
  <c r="R648" i="1"/>
  <c r="R641" i="1"/>
  <c r="R486" i="1"/>
  <c r="R459" i="1"/>
  <c r="R642" i="1"/>
  <c r="R624" i="1"/>
  <c r="R606" i="1"/>
  <c r="R586" i="1"/>
  <c r="R687" i="1"/>
  <c r="R644" i="1"/>
  <c r="R620" i="1"/>
  <c r="R609" i="1"/>
  <c r="R612" i="1"/>
  <c r="R681" i="1"/>
  <c r="R662" i="1"/>
  <c r="R650" i="1"/>
  <c r="R618" i="1"/>
  <c r="R605" i="1"/>
  <c r="R622" i="1"/>
  <c r="R589" i="1"/>
  <c r="R581" i="1"/>
  <c r="R491" i="1"/>
  <c r="R479" i="1"/>
  <c r="R477" i="1"/>
  <c r="R471" i="1"/>
  <c r="R472" i="1"/>
  <c r="R468" i="1"/>
  <c r="R463" i="1"/>
  <c r="R454" i="1"/>
  <c r="R453" i="1"/>
  <c r="R452" i="1"/>
  <c r="R448" i="1"/>
  <c r="R438" i="1"/>
  <c r="R657" i="1"/>
  <c r="R643" i="1"/>
  <c r="R536" i="1"/>
  <c r="R489" i="1"/>
  <c r="R487" i="1"/>
  <c r="R483" i="1"/>
  <c r="R482" i="1"/>
  <c r="R450" i="1"/>
  <c r="R445" i="1"/>
  <c r="R705" i="1"/>
  <c r="R649" i="1"/>
  <c r="R590" i="1"/>
  <c r="R535" i="1"/>
  <c r="R492" i="1"/>
  <c r="R484" i="1"/>
  <c r="R478" i="1"/>
  <c r="R461" i="1"/>
  <c r="R458" i="1"/>
  <c r="R446" i="1"/>
  <c r="R444" i="1"/>
  <c r="R480" i="1"/>
  <c r="R475" i="1"/>
  <c r="R476" i="1"/>
  <c r="R464" i="1"/>
  <c r="R449" i="1"/>
  <c r="R437" i="1"/>
  <c r="R533" i="1"/>
  <c r="R470" i="1"/>
  <c r="R462" i="1"/>
  <c r="R434" i="1"/>
  <c r="R430" i="1"/>
  <c r="R423" i="1"/>
  <c r="R410" i="1"/>
  <c r="R407" i="1"/>
  <c r="R412" i="1"/>
  <c r="R414" i="1"/>
  <c r="R361" i="1"/>
  <c r="R163" i="1"/>
  <c r="R142" i="1"/>
  <c r="R166" i="1"/>
  <c r="R349" i="1"/>
  <c r="R337" i="1"/>
  <c r="R607" i="1"/>
  <c r="R465" i="1"/>
  <c r="R441" i="1"/>
  <c r="R366" i="1"/>
  <c r="R334" i="1"/>
  <c r="R408" i="1"/>
  <c r="R404" i="1"/>
  <c r="R418" i="1"/>
  <c r="R364" i="1"/>
  <c r="R291" i="1"/>
  <c r="R415" i="1"/>
  <c r="R350" i="1"/>
  <c r="R156" i="1"/>
  <c r="R342" i="1"/>
  <c r="R629" i="1"/>
  <c r="R451" i="1"/>
  <c r="R426" i="1"/>
  <c r="R422" i="1"/>
  <c r="R363" i="1"/>
  <c r="R409" i="1"/>
  <c r="R406" i="1"/>
  <c r="R365" i="1"/>
  <c r="R165" i="1"/>
  <c r="R354" i="1"/>
  <c r="R358" i="1"/>
  <c r="R343" i="1"/>
  <c r="R336" i="1"/>
  <c r="R164" i="1"/>
  <c r="R321" i="1"/>
  <c r="R325" i="1"/>
  <c r="R326" i="1"/>
  <c r="R311" i="1"/>
  <c r="R318" i="1"/>
  <c r="R328" i="1"/>
  <c r="R317" i="1"/>
  <c r="R588" i="1"/>
  <c r="R495" i="1"/>
  <c r="R493" i="1"/>
  <c r="R432" i="1"/>
  <c r="R424" i="1"/>
  <c r="R327" i="1"/>
  <c r="R403" i="1"/>
  <c r="R360" i="1"/>
  <c r="R338" i="1"/>
  <c r="R356" i="1"/>
  <c r="R359" i="1"/>
  <c r="R357" i="1"/>
  <c r="R355" i="1"/>
  <c r="R353" i="1"/>
  <c r="R340" i="1"/>
  <c r="R320" i="1"/>
  <c r="R331" i="1"/>
  <c r="R313" i="1"/>
  <c r="R322" i="1"/>
  <c r="R656" i="1"/>
  <c r="R469" i="1"/>
  <c r="R467" i="1"/>
  <c r="R417" i="1"/>
  <c r="R346" i="1"/>
  <c r="R362" i="1"/>
  <c r="R348" i="1"/>
  <c r="R332" i="1"/>
  <c r="R162" i="1"/>
  <c r="R301" i="1"/>
  <c r="R295" i="1"/>
  <c r="R287" i="1"/>
  <c r="R288" i="1"/>
  <c r="R297" i="1"/>
  <c r="R280" i="1"/>
  <c r="R158" i="1"/>
  <c r="R431" i="1"/>
  <c r="R428" i="1"/>
  <c r="R405" i="1"/>
  <c r="R351" i="1"/>
  <c r="R308" i="1"/>
  <c r="R161" i="1"/>
  <c r="R292" i="1"/>
  <c r="R283" i="1"/>
  <c r="R159" i="1"/>
  <c r="R155" i="1"/>
  <c r="R694" i="1"/>
  <c r="R608" i="1"/>
  <c r="R427" i="1"/>
  <c r="R298" i="1"/>
  <c r="R345" i="1"/>
  <c r="R473" i="1"/>
  <c r="R411" i="1"/>
  <c r="R347" i="1"/>
  <c r="R333" i="1"/>
  <c r="R329" i="1"/>
  <c r="R316" i="1"/>
  <c r="R314" i="1"/>
  <c r="R304" i="1"/>
  <c r="R302" i="1"/>
  <c r="R300" i="1"/>
  <c r="R293" i="1"/>
  <c r="R286" i="1"/>
  <c r="R285" i="1"/>
  <c r="R281" i="1"/>
  <c r="R279" i="1"/>
  <c r="R153" i="1"/>
  <c r="R147" i="1"/>
  <c r="R145" i="1"/>
  <c r="R144" i="1"/>
  <c r="R413" i="1"/>
  <c r="R419" i="1"/>
  <c r="R312" i="1"/>
  <c r="R341" i="1"/>
  <c r="R352" i="1"/>
  <c r="R344" i="1"/>
  <c r="R309" i="1"/>
  <c r="R323" i="1"/>
  <c r="R319" i="1"/>
  <c r="R310" i="1"/>
  <c r="R307" i="1"/>
  <c r="R335" i="1"/>
  <c r="R339" i="1"/>
  <c r="R315" i="1"/>
  <c r="R299" i="1"/>
  <c r="R296" i="1"/>
  <c r="R284" i="1"/>
  <c r="R305" i="1"/>
  <c r="R143" i="1"/>
  <c r="R289" i="1"/>
  <c r="R160" i="1"/>
  <c r="R303" i="1"/>
  <c r="R282" i="1"/>
  <c r="R324" i="1"/>
  <c r="R294" i="1"/>
  <c r="R481" i="1"/>
  <c r="R627" i="1"/>
  <c r="R447" i="1"/>
  <c r="R433" i="1"/>
  <c r="R150" i="1"/>
  <c r="R490" i="1"/>
  <c r="R149" i="1"/>
  <c r="R420" i="1"/>
  <c r="R460" i="1"/>
  <c r="R645" i="1"/>
  <c r="R416" i="1"/>
  <c r="R439" i="1"/>
  <c r="R421" i="1"/>
  <c r="R466" i="1"/>
  <c r="R442" i="1"/>
  <c r="R271" i="1"/>
  <c r="R269" i="1"/>
  <c r="R276" i="1"/>
  <c r="R267" i="1"/>
  <c r="R272" i="1"/>
  <c r="R277" i="1"/>
  <c r="R270" i="1"/>
  <c r="R265" i="1"/>
  <c r="R268" i="1"/>
  <c r="R139" i="1"/>
  <c r="R140" i="1"/>
  <c r="R278" i="1"/>
  <c r="R275" i="1"/>
  <c r="R141" i="1"/>
  <c r="R274" i="1"/>
  <c r="R262" i="1"/>
  <c r="R138" i="1"/>
  <c r="R264" i="1"/>
  <c r="R273" i="1"/>
  <c r="R266" i="1"/>
  <c r="R263" i="1"/>
  <c r="R255" i="1"/>
  <c r="R256" i="1"/>
  <c r="R257" i="1"/>
  <c r="R258" i="1"/>
  <c r="R261" i="1"/>
  <c r="R252" i="1"/>
  <c r="R248" i="1"/>
  <c r="R247" i="1"/>
  <c r="R250" i="1"/>
  <c r="R254" i="1"/>
  <c r="R253" i="1"/>
  <c r="R251" i="1"/>
  <c r="R249" i="1"/>
  <c r="R246" i="1"/>
  <c r="R241" i="1"/>
  <c r="R240" i="1"/>
  <c r="R242" i="1"/>
  <c r="R236" i="1"/>
  <c r="R238" i="1"/>
  <c r="R239" i="1"/>
  <c r="R245" i="1"/>
  <c r="R235" i="1"/>
  <c r="R243" i="1"/>
  <c r="R244" i="1"/>
  <c r="R237" i="1"/>
  <c r="R228" i="1"/>
  <c r="R230" i="1"/>
  <c r="R234" i="1"/>
  <c r="R231" i="1"/>
  <c r="R214" i="1"/>
  <c r="R218" i="1"/>
  <c r="R217" i="1"/>
  <c r="R210" i="1"/>
  <c r="R213" i="1"/>
  <c r="R211" i="1"/>
  <c r="R208" i="1"/>
  <c r="R232" i="1"/>
  <c r="R215" i="1"/>
  <c r="R216" i="1"/>
  <c r="R192" i="1"/>
  <c r="R197" i="1"/>
  <c r="R209" i="1"/>
  <c r="R229" i="1"/>
  <c r="R233" i="1"/>
  <c r="R202" i="1"/>
  <c r="R206" i="1"/>
  <c r="R204" i="1"/>
  <c r="R205" i="1"/>
  <c r="R226" i="1"/>
  <c r="R207" i="1"/>
  <c r="R203" i="1"/>
  <c r="R47" i="1"/>
  <c r="R75" i="1"/>
  <c r="R49" i="1"/>
  <c r="R48" i="1"/>
  <c r="R69" i="1"/>
  <c r="R81" i="1"/>
  <c r="R103" i="1"/>
  <c r="R51" i="1"/>
  <c r="R50" i="1"/>
  <c r="R64" i="1"/>
  <c r="R88" i="1"/>
  <c r="R131" i="1"/>
  <c r="R67" i="1"/>
  <c r="R13" i="1"/>
  <c r="R87" i="1"/>
  <c r="R38" i="1"/>
  <c r="R100" i="1"/>
  <c r="R41" i="1"/>
  <c r="R57" i="1"/>
  <c r="R97" i="1"/>
  <c r="R55" i="1"/>
  <c r="R89" i="1"/>
  <c r="R53" i="1"/>
  <c r="R117" i="1"/>
  <c r="R35" i="1"/>
  <c r="R37" i="1"/>
  <c r="R94" i="1"/>
  <c r="R56" i="1"/>
  <c r="R68" i="1"/>
  <c r="R135" i="1"/>
  <c r="R7" i="1"/>
  <c r="R9" i="1"/>
  <c r="R60" i="1"/>
  <c r="R167" i="1"/>
  <c r="R186" i="1"/>
  <c r="R182" i="1"/>
  <c r="R82" i="1"/>
  <c r="R12" i="1"/>
  <c r="R200" i="1"/>
  <c r="R169" i="1"/>
  <c r="R29" i="1"/>
  <c r="R32" i="1"/>
  <c r="R134" i="1"/>
  <c r="R61" i="1"/>
  <c r="R188" i="1"/>
  <c r="R178" i="1"/>
  <c r="R173" i="1"/>
  <c r="R198" i="1"/>
  <c r="R71" i="1"/>
  <c r="R16" i="1"/>
  <c r="R177" i="1"/>
  <c r="R129" i="1"/>
  <c r="R183" i="1"/>
  <c r="R170" i="1"/>
  <c r="R189" i="1"/>
  <c r="R184" i="1"/>
  <c r="R219" i="1"/>
  <c r="R108" i="1"/>
  <c r="R181" i="1"/>
  <c r="R168" i="1"/>
  <c r="R128" i="1"/>
  <c r="R179" i="1"/>
  <c r="R59" i="1"/>
  <c r="R6" i="1"/>
  <c r="R190" i="1"/>
  <c r="R175" i="1"/>
  <c r="R220" i="1"/>
  <c r="R212" i="1"/>
  <c r="R132" i="1"/>
  <c r="R80" i="1"/>
  <c r="R84" i="1"/>
  <c r="R174" i="1"/>
  <c r="R224" i="1"/>
  <c r="R185" i="1"/>
  <c r="R199" i="1"/>
  <c r="R227" i="1"/>
  <c r="R106" i="1"/>
  <c r="R31" i="1"/>
  <c r="R23" i="1"/>
  <c r="R180" i="1"/>
  <c r="R222" i="1"/>
  <c r="R104" i="1"/>
  <c r="R72" i="1"/>
  <c r="R26" i="1"/>
  <c r="R66" i="1"/>
  <c r="R63" i="1"/>
  <c r="R176" i="1"/>
  <c r="R221" i="1"/>
  <c r="R91" i="1"/>
  <c r="R85" i="1"/>
  <c r="R11" i="1"/>
  <c r="R25" i="1"/>
  <c r="R27" i="1"/>
  <c r="R10" i="1"/>
  <c r="R58" i="1"/>
  <c r="R65" i="1"/>
  <c r="R99" i="1"/>
  <c r="R172" i="1"/>
  <c r="R83" i="1"/>
  <c r="R39" i="1"/>
  <c r="R225" i="1"/>
  <c r="R4" i="1"/>
  <c r="R136" i="1"/>
  <c r="R95" i="1"/>
  <c r="R111" i="1"/>
  <c r="R102" i="1"/>
  <c r="R105" i="1"/>
  <c r="R96" i="1"/>
  <c r="R93" i="1"/>
  <c r="R92" i="1"/>
  <c r="R259" i="1"/>
  <c r="R137" i="1"/>
  <c r="R44" i="1"/>
  <c r="R77" i="1"/>
  <c r="R260" i="1"/>
  <c r="R52" i="1"/>
  <c r="R73" i="1"/>
  <c r="R62" i="1"/>
  <c r="R74" i="1"/>
  <c r="R14" i="1"/>
  <c r="R187" i="1"/>
  <c r="R201" i="1"/>
  <c r="R70" i="1"/>
  <c r="R110" i="1"/>
  <c r="R5" i="1"/>
  <c r="R116" i="1"/>
  <c r="R133" i="1"/>
  <c r="R90" i="1"/>
  <c r="R109" i="1"/>
  <c r="R107" i="1"/>
  <c r="R78" i="1"/>
  <c r="R79" i="1"/>
  <c r="R19" i="1"/>
  <c r="R40" i="1"/>
  <c r="R28" i="1"/>
  <c r="R17" i="1"/>
  <c r="R33" i="1"/>
  <c r="R126" i="1"/>
  <c r="R127" i="1"/>
  <c r="R171" i="1"/>
  <c r="R76" i="1"/>
  <c r="R43" i="1"/>
  <c r="R130" i="1"/>
  <c r="R124" i="1"/>
  <c r="R22" i="1"/>
  <c r="R34" i="1"/>
  <c r="R20" i="1"/>
  <c r="R42" i="1"/>
  <c r="R36" i="1"/>
  <c r="R30" i="1"/>
  <c r="R24" i="1"/>
  <c r="R45" i="1"/>
  <c r="R15" i="1"/>
  <c r="R125" i="1"/>
  <c r="R86" i="1"/>
  <c r="R8" i="1"/>
  <c r="R101" i="1"/>
  <c r="R191" i="1"/>
  <c r="R46" i="1"/>
  <c r="R21" i="1"/>
  <c r="R18" i="1"/>
  <c r="G81" i="35"/>
  <c r="H18" i="35"/>
  <c r="O286" i="18"/>
  <c r="J42" i="35"/>
  <c r="N42" i="35"/>
  <c r="H81" i="35"/>
  <c r="N18" i="35"/>
  <c r="O292" i="18"/>
  <c r="P292" i="18" s="1"/>
  <c r="L30" i="35"/>
  <c r="F81" i="35"/>
  <c r="G18" i="35"/>
  <c r="E42" i="35"/>
  <c r="K81" i="35"/>
  <c r="I81" i="35"/>
  <c r="N81" i="35"/>
  <c r="J18" i="35"/>
  <c r="F18" i="35"/>
  <c r="G42" i="35"/>
  <c r="K42" i="35"/>
  <c r="J30" i="35"/>
  <c r="K18" i="35"/>
  <c r="J81" i="35"/>
  <c r="I18" i="35"/>
  <c r="M242" i="18"/>
  <c r="H293" i="18"/>
  <c r="R112" i="1"/>
  <c r="R122" i="1"/>
  <c r="R98" i="1"/>
  <c r="R114" i="1"/>
  <c r="R121" i="1"/>
  <c r="L242" i="18"/>
  <c r="H230" i="18"/>
  <c r="N230" i="18"/>
  <c r="G254" i="18"/>
  <c r="J254" i="18"/>
  <c r="I230" i="18"/>
  <c r="J293" i="18"/>
  <c r="F293" i="18"/>
  <c r="G293" i="18"/>
  <c r="N293" i="18"/>
  <c r="E254" i="18"/>
  <c r="K230" i="18"/>
  <c r="J242" i="18"/>
  <c r="K254" i="18"/>
  <c r="K293" i="18"/>
  <c r="N254" i="18"/>
  <c r="I293" i="18"/>
  <c r="J230" i="18"/>
  <c r="C200" i="18"/>
  <c r="C201" i="18" s="1"/>
  <c r="R115" i="1"/>
  <c r="R113" i="1"/>
  <c r="R123" i="1"/>
  <c r="R119" i="1"/>
  <c r="R118" i="1"/>
  <c r="R120" i="1"/>
  <c r="S3" i="1"/>
  <c r="S1721" i="1" l="1"/>
  <c r="S1692" i="1"/>
  <c r="S1703" i="1"/>
  <c r="S1705" i="1"/>
  <c r="S1707" i="1"/>
  <c r="S1702" i="1"/>
  <c r="S1704" i="1"/>
  <c r="S1706" i="1"/>
  <c r="S1696" i="1"/>
  <c r="S1698" i="1"/>
  <c r="S1700" i="1"/>
  <c r="S1697" i="1"/>
  <c r="S1699" i="1"/>
  <c r="S1701" i="1"/>
  <c r="S1694" i="1"/>
  <c r="S1695" i="1"/>
  <c r="S1693" i="1"/>
  <c r="S1688" i="1"/>
  <c r="S1722" i="1"/>
  <c r="S1723" i="1"/>
  <c r="S1717" i="1"/>
  <c r="S1724" i="1"/>
  <c r="S1720" i="1"/>
  <c r="S1718" i="1"/>
  <c r="S1454" i="1"/>
  <c r="S1455" i="1"/>
  <c r="E48" i="18"/>
  <c r="S1472" i="1"/>
  <c r="S1679" i="1"/>
  <c r="S1681" i="1"/>
  <c r="S1683" i="1"/>
  <c r="S1680" i="1"/>
  <c r="S1682" i="1"/>
  <c r="S1684" i="1"/>
  <c r="S1673" i="1"/>
  <c r="S1675" i="1"/>
  <c r="S1677" i="1"/>
  <c r="S1674" i="1"/>
  <c r="S1676" i="1"/>
  <c r="S1678" i="1"/>
  <c r="S1667" i="1"/>
  <c r="S1669" i="1"/>
  <c r="S1671" i="1"/>
  <c r="S1668" i="1"/>
  <c r="S1670" i="1"/>
  <c r="S1661" i="1"/>
  <c r="S1665" i="1"/>
  <c r="S1664" i="1"/>
  <c r="S1655" i="1"/>
  <c r="S1659" i="1"/>
  <c r="S1658" i="1"/>
  <c r="S1649" i="1"/>
  <c r="S1651" i="1"/>
  <c r="S1652" i="1"/>
  <c r="S1654" i="1"/>
  <c r="S1643" i="1"/>
  <c r="S1645" i="1"/>
  <c r="S1647" i="1"/>
  <c r="S1644" i="1"/>
  <c r="S1646" i="1"/>
  <c r="S1648" i="1"/>
  <c r="S1663" i="1"/>
  <c r="S1666" i="1"/>
  <c r="S1656" i="1"/>
  <c r="S1653" i="1"/>
  <c r="S1641" i="1"/>
  <c r="S1637" i="1"/>
  <c r="S1639" i="1"/>
  <c r="S1638" i="1"/>
  <c r="S1640" i="1"/>
  <c r="S1642" i="1"/>
  <c r="S1635" i="1"/>
  <c r="S1631" i="1"/>
  <c r="S1633" i="1"/>
  <c r="S1632" i="1"/>
  <c r="S1634" i="1"/>
  <c r="S1636" i="1"/>
  <c r="S1625" i="1"/>
  <c r="S1627" i="1"/>
  <c r="S1629" i="1"/>
  <c r="S1626" i="1"/>
  <c r="S1628" i="1"/>
  <c r="S1630" i="1"/>
  <c r="S1622" i="1"/>
  <c r="S1615" i="1"/>
  <c r="S1617" i="1"/>
  <c r="S1616" i="1"/>
  <c r="S1618" i="1"/>
  <c r="S1548" i="1"/>
  <c r="S1550" i="1"/>
  <c r="S1549" i="1"/>
  <c r="S1672" i="1"/>
  <c r="S1662" i="1"/>
  <c r="S1657" i="1"/>
  <c r="S1660" i="1"/>
  <c r="S1650" i="1"/>
  <c r="S1551" i="1"/>
  <c r="S1605" i="1"/>
  <c r="S1599" i="1"/>
  <c r="S1601" i="1"/>
  <c r="S1595" i="1"/>
  <c r="S1597" i="1"/>
  <c r="S1577" i="1"/>
  <c r="S1579" i="1"/>
  <c r="S1596" i="1"/>
  <c r="S1598" i="1"/>
  <c r="S1600" i="1"/>
  <c r="S1604" i="1"/>
  <c r="S1576" i="1"/>
  <c r="S1541" i="1"/>
  <c r="S1561" i="1"/>
  <c r="S1563" i="1"/>
  <c r="S1562" i="1"/>
  <c r="S1564" i="1"/>
  <c r="S1565" i="1"/>
  <c r="S1566" i="1"/>
  <c r="S1567" i="1"/>
  <c r="S1568" i="1"/>
  <c r="S1544" i="1"/>
  <c r="S1546" i="1"/>
  <c r="S1545" i="1"/>
  <c r="S1547" i="1"/>
  <c r="S1542" i="1"/>
  <c r="S1590" i="1"/>
  <c r="S1592" i="1"/>
  <c r="S1586" i="1"/>
  <c r="S1588" i="1"/>
  <c r="S1581" i="1"/>
  <c r="S1582" i="1"/>
  <c r="S1603" i="1"/>
  <c r="S1602" i="1"/>
  <c r="S1578" i="1"/>
  <c r="S1580" i="1"/>
  <c r="S1574" i="1"/>
  <c r="S1572" i="1"/>
  <c r="S1573" i="1"/>
  <c r="S1575" i="1"/>
  <c r="S1543" i="1"/>
  <c r="S1589" i="1"/>
  <c r="S1591" i="1"/>
  <c r="S1585" i="1"/>
  <c r="S1587" i="1"/>
  <c r="S1583" i="1"/>
  <c r="S1584" i="1"/>
  <c r="S1593" i="1"/>
  <c r="S1540" i="1"/>
  <c r="S1536" i="1"/>
  <c r="S1538" i="1"/>
  <c r="S1537" i="1"/>
  <c r="S1539" i="1"/>
  <c r="S1535" i="1"/>
  <c r="S1531" i="1"/>
  <c r="S1533" i="1"/>
  <c r="S1532" i="1"/>
  <c r="S1534" i="1"/>
  <c r="S1511" i="1"/>
  <c r="S1510" i="1"/>
  <c r="S1509" i="1"/>
  <c r="S1512" i="1"/>
  <c r="S1527" i="1"/>
  <c r="S1525" i="1"/>
  <c r="S1526" i="1"/>
  <c r="S1528" i="1"/>
  <c r="S1523" i="1"/>
  <c r="S1522" i="1"/>
  <c r="S1521" i="1"/>
  <c r="S1524" i="1"/>
  <c r="S1505" i="1"/>
  <c r="S1507" i="1"/>
  <c r="S1506" i="1"/>
  <c r="S1508" i="1"/>
  <c r="S1503" i="1"/>
  <c r="S1501" i="1"/>
  <c r="S1502" i="1"/>
  <c r="S1504" i="1"/>
  <c r="S1498" i="1"/>
  <c r="S1500" i="1"/>
  <c r="S1497" i="1"/>
  <c r="S1499" i="1"/>
  <c r="S1495" i="1"/>
  <c r="S1496" i="1"/>
  <c r="S1486" i="1"/>
  <c r="S1489" i="1"/>
  <c r="S1493" i="1"/>
  <c r="S1494" i="1"/>
  <c r="S1488" i="1"/>
  <c r="S1487" i="1"/>
  <c r="S1465" i="1"/>
  <c r="S1464" i="1"/>
  <c r="E103" i="18"/>
  <c r="S1444" i="1"/>
  <c r="S1445" i="1"/>
  <c r="S1446" i="1"/>
  <c r="S1447" i="1"/>
  <c r="S1436" i="1"/>
  <c r="S1438" i="1"/>
  <c r="S1437" i="1"/>
  <c r="S1439" i="1"/>
  <c r="S1440" i="1"/>
  <c r="S1441" i="1"/>
  <c r="S1431" i="1"/>
  <c r="S1433" i="1"/>
  <c r="S1435" i="1"/>
  <c r="S1430" i="1"/>
  <c r="S1432" i="1"/>
  <c r="S1442" i="1"/>
  <c r="S1434" i="1"/>
  <c r="S1424" i="1"/>
  <c r="S1426" i="1"/>
  <c r="S1428" i="1"/>
  <c r="S1425" i="1"/>
  <c r="S1427" i="1"/>
  <c r="S1429" i="1"/>
  <c r="S1419" i="1"/>
  <c r="S1421" i="1"/>
  <c r="S1423" i="1"/>
  <c r="S1418" i="1"/>
  <c r="S1420" i="1"/>
  <c r="S1422" i="1"/>
  <c r="S1414" i="1"/>
  <c r="S1412" i="1"/>
  <c r="S1416" i="1"/>
  <c r="S1413" i="1"/>
  <c r="S1415" i="1"/>
  <c r="S1417" i="1"/>
  <c r="S1406" i="1"/>
  <c r="S1408" i="1"/>
  <c r="S1410" i="1"/>
  <c r="S1407" i="1"/>
  <c r="S1409" i="1"/>
  <c r="S1443" i="1"/>
  <c r="S1411" i="1"/>
  <c r="S1386" i="1"/>
  <c r="S1387" i="1"/>
  <c r="S1381" i="1"/>
  <c r="S1382" i="1"/>
  <c r="S1384" i="1"/>
  <c r="S1383" i="1"/>
  <c r="S1385" i="1"/>
  <c r="S1378" i="1"/>
  <c r="S1374" i="1"/>
  <c r="S1376" i="1"/>
  <c r="S1375" i="1"/>
  <c r="S1377" i="1"/>
  <c r="S1370" i="1"/>
  <c r="S1372" i="1"/>
  <c r="S1371" i="1"/>
  <c r="S1373" i="1"/>
  <c r="S1366" i="1"/>
  <c r="S1368" i="1"/>
  <c r="S1367" i="1"/>
  <c r="S1369" i="1"/>
  <c r="S1362" i="1"/>
  <c r="S1364" i="1"/>
  <c r="S1363" i="1"/>
  <c r="S1365" i="1"/>
  <c r="S1360" i="1"/>
  <c r="S1361" i="1"/>
  <c r="S1357" i="1"/>
  <c r="S1359" i="1"/>
  <c r="S1356" i="1"/>
  <c r="S1358" i="1"/>
  <c r="S1352" i="1"/>
  <c r="S1379" i="1"/>
  <c r="S1380" i="1"/>
  <c r="S1354" i="1"/>
  <c r="S1353" i="1"/>
  <c r="S1355" i="1"/>
  <c r="S1350" i="1"/>
  <c r="S1351" i="1"/>
  <c r="S1348" i="1"/>
  <c r="S1346" i="1"/>
  <c r="S1347" i="1"/>
  <c r="S1349" i="1"/>
  <c r="S1342" i="1"/>
  <c r="S1344" i="1"/>
  <c r="S1343" i="1"/>
  <c r="S1345" i="1"/>
  <c r="S1338" i="1"/>
  <c r="S1339" i="1"/>
  <c r="S1340" i="1"/>
  <c r="S1341" i="1"/>
  <c r="S1334" i="1"/>
  <c r="S1336" i="1"/>
  <c r="S1335" i="1"/>
  <c r="S1337" i="1"/>
  <c r="S1332" i="1"/>
  <c r="S1330" i="1"/>
  <c r="S1331" i="1"/>
  <c r="S1333" i="1"/>
  <c r="S1326" i="1"/>
  <c r="S1328" i="1"/>
  <c r="S1327" i="1"/>
  <c r="S1329" i="1"/>
  <c r="S1313" i="1"/>
  <c r="S1309" i="1"/>
  <c r="S1305" i="1"/>
  <c r="S1315" i="1"/>
  <c r="S1316" i="1"/>
  <c r="S1311" i="1"/>
  <c r="S1277" i="1"/>
  <c r="S1310" i="1"/>
  <c r="S1312" i="1"/>
  <c r="S1306" i="1"/>
  <c r="S1307" i="1"/>
  <c r="S1308" i="1"/>
  <c r="S1300" i="1"/>
  <c r="S1302" i="1"/>
  <c r="S1301" i="1"/>
  <c r="S1303" i="1"/>
  <c r="S1297" i="1"/>
  <c r="S1299" i="1"/>
  <c r="S1296" i="1"/>
  <c r="S1298" i="1"/>
  <c r="S1314" i="1"/>
  <c r="S1270" i="1"/>
  <c r="S1271" i="1"/>
  <c r="S1272" i="1"/>
  <c r="S1273" i="1"/>
  <c r="S1274" i="1"/>
  <c r="S1275" i="1"/>
  <c r="S1276" i="1"/>
  <c r="S1288" i="1"/>
  <c r="S1290" i="1"/>
  <c r="S1289" i="1"/>
  <c r="S1291" i="1"/>
  <c r="S1284" i="1"/>
  <c r="S1286" i="1"/>
  <c r="S1285" i="1"/>
  <c r="S1287" i="1"/>
  <c r="S1260" i="1"/>
  <c r="S1264" i="1"/>
  <c r="S1262" i="1"/>
  <c r="S1261" i="1"/>
  <c r="S1263" i="1"/>
  <c r="S1265" i="1"/>
  <c r="S1255" i="1"/>
  <c r="S1256" i="1"/>
  <c r="S1258" i="1"/>
  <c r="S1254" i="1"/>
  <c r="S1257" i="1"/>
  <c r="S1259" i="1"/>
  <c r="S1248" i="1"/>
  <c r="S1250" i="1"/>
  <c r="S1252" i="1"/>
  <c r="S1249" i="1"/>
  <c r="S1251" i="1"/>
  <c r="S1253" i="1"/>
  <c r="S1244" i="1"/>
  <c r="S1246" i="1"/>
  <c r="S1242" i="1"/>
  <c r="S1243" i="1"/>
  <c r="S1245" i="1"/>
  <c r="S1247" i="1"/>
  <c r="S1236" i="1"/>
  <c r="S1240" i="1"/>
  <c r="S1238" i="1"/>
  <c r="S1237" i="1"/>
  <c r="S1239" i="1"/>
  <c r="S1241" i="1"/>
  <c r="S1232" i="1"/>
  <c r="S1234" i="1"/>
  <c r="S1230" i="1"/>
  <c r="S1231" i="1"/>
  <c r="S1233" i="1"/>
  <c r="S1235" i="1"/>
  <c r="S1228" i="1"/>
  <c r="S1224" i="1"/>
  <c r="S1226" i="1"/>
  <c r="S1225" i="1"/>
  <c r="S1227" i="1"/>
  <c r="S1229" i="1"/>
  <c r="S1220" i="1"/>
  <c r="S1222" i="1"/>
  <c r="S1218" i="1"/>
  <c r="S1219" i="1"/>
  <c r="S1221" i="1"/>
  <c r="S1223" i="1"/>
  <c r="S1212" i="1"/>
  <c r="S1213" i="1"/>
  <c r="S1214" i="1"/>
  <c r="S1215" i="1"/>
  <c r="S1216" i="1"/>
  <c r="S1217" i="1"/>
  <c r="S1204" i="1"/>
  <c r="S1202" i="1"/>
  <c r="S1203" i="1"/>
  <c r="S1205" i="1"/>
  <c r="S1198" i="1"/>
  <c r="S1200" i="1"/>
  <c r="S1199" i="1"/>
  <c r="S1201" i="1"/>
  <c r="S1194" i="1"/>
  <c r="S1196" i="1"/>
  <c r="S1195" i="1"/>
  <c r="S1197" i="1"/>
  <c r="S1189" i="1"/>
  <c r="S1191" i="1"/>
  <c r="S1190" i="1"/>
  <c r="S1192" i="1"/>
  <c r="S1183" i="1"/>
  <c r="S1185" i="1"/>
  <c r="S1187" i="1"/>
  <c r="S1184" i="1"/>
  <c r="S1186" i="1"/>
  <c r="S1188" i="1"/>
  <c r="S1482" i="1"/>
  <c r="S1483" i="1"/>
  <c r="S1484" i="1"/>
  <c r="S1485" i="1"/>
  <c r="S1490" i="1"/>
  <c r="S1491" i="1"/>
  <c r="S1492" i="1"/>
  <c r="S1513" i="1"/>
  <c r="S1514" i="1"/>
  <c r="S1515" i="1"/>
  <c r="S1516" i="1"/>
  <c r="S1517" i="1"/>
  <c r="S1518" i="1"/>
  <c r="S1519" i="1"/>
  <c r="S1520" i="1"/>
  <c r="S1529" i="1"/>
  <c r="S1530" i="1"/>
  <c r="S1552" i="1"/>
  <c r="S1553" i="1"/>
  <c r="S1554" i="1"/>
  <c r="S1555" i="1"/>
  <c r="S1556" i="1"/>
  <c r="S1557" i="1"/>
  <c r="S1558" i="1"/>
  <c r="S1559" i="1"/>
  <c r="S1560" i="1"/>
  <c r="S1569" i="1"/>
  <c r="S1570" i="1"/>
  <c r="S1571" i="1"/>
  <c r="S1594" i="1"/>
  <c r="S1606" i="1"/>
  <c r="S1607" i="1"/>
  <c r="S1608" i="1"/>
  <c r="S1609" i="1"/>
  <c r="S1610" i="1"/>
  <c r="S1611" i="1"/>
  <c r="S1612" i="1"/>
  <c r="S1613" i="1"/>
  <c r="S1614" i="1"/>
  <c r="S1619" i="1"/>
  <c r="S1620" i="1"/>
  <c r="S1621" i="1"/>
  <c r="S1623" i="1"/>
  <c r="S1624" i="1"/>
  <c r="S1685" i="1"/>
  <c r="S1686" i="1"/>
  <c r="S1687" i="1"/>
  <c r="S1689" i="1"/>
  <c r="S1690" i="1"/>
  <c r="S1708" i="1"/>
  <c r="S1709" i="1"/>
  <c r="S1710" i="1"/>
  <c r="S1711" i="1"/>
  <c r="S1479" i="1"/>
  <c r="S1712" i="1"/>
  <c r="S1713" i="1"/>
  <c r="S1714" i="1"/>
  <c r="S1715" i="1"/>
  <c r="S1716" i="1"/>
  <c r="S1478" i="1"/>
  <c r="S1481" i="1"/>
  <c r="S1400" i="1"/>
  <c r="S1477" i="1"/>
  <c r="S1397" i="1"/>
  <c r="S1468" i="1"/>
  <c r="S1448" i="1"/>
  <c r="S1459" i="1"/>
  <c r="S1453" i="1"/>
  <c r="S1449" i="1"/>
  <c r="S1390" i="1"/>
  <c r="S1322" i="1"/>
  <c r="S1392" i="1"/>
  <c r="S1320" i="1"/>
  <c r="S1466" i="1"/>
  <c r="S1470" i="1"/>
  <c r="S1475" i="1"/>
  <c r="S1473" i="1"/>
  <c r="S1467" i="1"/>
  <c r="S1476" i="1"/>
  <c r="S1391" i="1"/>
  <c r="S1462" i="1"/>
  <c r="S1396" i="1"/>
  <c r="S1461" i="1"/>
  <c r="S1457" i="1"/>
  <c r="S1451" i="1"/>
  <c r="S1405" i="1"/>
  <c r="S1480" i="1"/>
  <c r="S1469" i="1"/>
  <c r="S1321" i="1"/>
  <c r="S1393" i="1"/>
  <c r="S1471" i="1"/>
  <c r="S1399" i="1"/>
  <c r="S1325" i="1"/>
  <c r="S1401" i="1"/>
  <c r="S1458" i="1"/>
  <c r="S1394" i="1"/>
  <c r="S1324" i="1"/>
  <c r="S1398" i="1"/>
  <c r="S1388" i="1"/>
  <c r="S1463" i="1"/>
  <c r="S1460" i="1"/>
  <c r="S1456" i="1"/>
  <c r="S1450" i="1"/>
  <c r="S1404" i="1"/>
  <c r="S1323" i="1"/>
  <c r="S1474" i="1"/>
  <c r="S1402" i="1"/>
  <c r="S1389" i="1"/>
  <c r="S1403" i="1"/>
  <c r="S1395" i="1"/>
  <c r="S1452" i="1"/>
  <c r="E209" i="18"/>
  <c r="E206" i="18"/>
  <c r="E182" i="18"/>
  <c r="E207" i="18"/>
  <c r="E180" i="18"/>
  <c r="E181" i="18"/>
  <c r="E184" i="18"/>
  <c r="E210" i="18"/>
  <c r="E199" i="18"/>
  <c r="E194" i="18"/>
  <c r="E178" i="18"/>
  <c r="E179" i="18"/>
  <c r="E212" i="18"/>
  <c r="E197" i="18"/>
  <c r="E193" i="18"/>
  <c r="E185" i="18"/>
  <c r="E213" i="18"/>
  <c r="E208" i="18"/>
  <c r="E183" i="18"/>
  <c r="E53" i="18"/>
  <c r="E115" i="18"/>
  <c r="E196" i="18"/>
  <c r="E195" i="18"/>
  <c r="E198" i="18"/>
  <c r="E192" i="18"/>
  <c r="E211" i="18"/>
  <c r="E54" i="18"/>
  <c r="E165" i="18"/>
  <c r="E171" i="18"/>
  <c r="E168" i="18"/>
  <c r="S1126" i="1"/>
  <c r="S1127" i="1"/>
  <c r="S1128" i="1"/>
  <c r="S1129" i="1"/>
  <c r="S1168" i="1"/>
  <c r="S1170" i="1"/>
  <c r="S1172" i="1"/>
  <c r="S1174" i="1"/>
  <c r="S1169" i="1"/>
  <c r="S1171" i="1"/>
  <c r="S1173" i="1"/>
  <c r="S1175" i="1"/>
  <c r="S1163" i="1"/>
  <c r="S1165" i="1"/>
  <c r="S1164" i="1"/>
  <c r="S1166" i="1"/>
  <c r="S1159" i="1"/>
  <c r="S1160" i="1"/>
  <c r="S1157" i="1"/>
  <c r="S1156" i="1"/>
  <c r="S1152" i="1"/>
  <c r="S1162" i="1"/>
  <c r="S1158" i="1"/>
  <c r="S1153" i="1"/>
  <c r="S1148" i="1"/>
  <c r="S1145" i="1"/>
  <c r="S1140" i="1"/>
  <c r="S1136" i="1"/>
  <c r="S1137" i="1"/>
  <c r="S1134" i="1"/>
  <c r="S1161" i="1"/>
  <c r="S1155" i="1"/>
  <c r="S1154" i="1"/>
  <c r="S1151" i="1"/>
  <c r="S1149" i="1"/>
  <c r="S1141" i="1"/>
  <c r="S1133" i="1"/>
  <c r="S1146" i="1"/>
  <c r="S1150" i="1"/>
  <c r="S1147" i="1"/>
  <c r="S1142" i="1"/>
  <c r="S1143" i="1"/>
  <c r="S1167" i="1"/>
  <c r="S1139" i="1"/>
  <c r="S1132" i="1"/>
  <c r="S1135" i="1"/>
  <c r="S1138" i="1"/>
  <c r="S1293" i="1"/>
  <c r="S1317" i="1"/>
  <c r="S1268" i="1"/>
  <c r="S1281" i="1"/>
  <c r="S1278" i="1"/>
  <c r="S1180" i="1"/>
  <c r="S1206" i="1"/>
  <c r="S1208" i="1"/>
  <c r="S1279" i="1"/>
  <c r="S1266" i="1"/>
  <c r="S1269" i="1"/>
  <c r="S1304" i="1"/>
  <c r="S1182" i="1"/>
  <c r="S1178" i="1"/>
  <c r="S1283" i="1"/>
  <c r="S1211" i="1"/>
  <c r="S1295" i="1"/>
  <c r="S1179" i="1"/>
  <c r="S1318" i="1"/>
  <c r="S1292" i="1"/>
  <c r="S1282" i="1"/>
  <c r="S1209" i="1"/>
  <c r="S1181" i="1"/>
  <c r="S1294" i="1"/>
  <c r="S1193" i="1"/>
  <c r="S1319" i="1"/>
  <c r="S1210" i="1"/>
  <c r="S1267" i="1"/>
  <c r="S1207" i="1"/>
  <c r="S1280" i="1"/>
  <c r="E170" i="18"/>
  <c r="S1120" i="1"/>
  <c r="S1122" i="1"/>
  <c r="S1107" i="1"/>
  <c r="S1109" i="1"/>
  <c r="S1108" i="1"/>
  <c r="S1110" i="1"/>
  <c r="S1117" i="1"/>
  <c r="S1116" i="1"/>
  <c r="S1115" i="1"/>
  <c r="S1119" i="1"/>
  <c r="S1121" i="1"/>
  <c r="S1118" i="1"/>
  <c r="S1113" i="1"/>
  <c r="S1111" i="1"/>
  <c r="S1112" i="1"/>
  <c r="S1114" i="1"/>
  <c r="S1051" i="1"/>
  <c r="S1052" i="1"/>
  <c r="S1056" i="1"/>
  <c r="S1057" i="1"/>
  <c r="S1058" i="1"/>
  <c r="S1059" i="1"/>
  <c r="S1130" i="1"/>
  <c r="S1176" i="1"/>
  <c r="S1106" i="1"/>
  <c r="S1124" i="1"/>
  <c r="S1104" i="1"/>
  <c r="S1102" i="1"/>
  <c r="S1101" i="1"/>
  <c r="S1100" i="1"/>
  <c r="S1098" i="1"/>
  <c r="S1123" i="1"/>
  <c r="S1144" i="1"/>
  <c r="S1105" i="1"/>
  <c r="S1103" i="1"/>
  <c r="S1125" i="1"/>
  <c r="S1177" i="1"/>
  <c r="S1131" i="1"/>
  <c r="S1099" i="1"/>
  <c r="S1095" i="1"/>
  <c r="S1093" i="1"/>
  <c r="S1091" i="1"/>
  <c r="S1088" i="1"/>
  <c r="S1087" i="1"/>
  <c r="S1097" i="1"/>
  <c r="S1094" i="1"/>
  <c r="S1089" i="1"/>
  <c r="S1092" i="1"/>
  <c r="S1096" i="1"/>
  <c r="S1090" i="1"/>
  <c r="E167" i="18"/>
  <c r="E164" i="18"/>
  <c r="E166" i="18"/>
  <c r="E169" i="18"/>
  <c r="E52" i="18"/>
  <c r="E151" i="18"/>
  <c r="S1042" i="1"/>
  <c r="S1043" i="1"/>
  <c r="S1044" i="1"/>
  <c r="S1040" i="1"/>
  <c r="S1039" i="1"/>
  <c r="S1041" i="1"/>
  <c r="S1023" i="1"/>
  <c r="S1025" i="1"/>
  <c r="S1024" i="1"/>
  <c r="S1026" i="1"/>
  <c r="S1027" i="1"/>
  <c r="S1017" i="1"/>
  <c r="S1037" i="1"/>
  <c r="S1033" i="1"/>
  <c r="S1035" i="1"/>
  <c r="S1031" i="1"/>
  <c r="S1032" i="1"/>
  <c r="S1034" i="1"/>
  <c r="S1029" i="1"/>
  <c r="S1036" i="1"/>
  <c r="S1028" i="1"/>
  <c r="S1019" i="1"/>
  <c r="S1021" i="1"/>
  <c r="S1018" i="1"/>
  <c r="S1020" i="1"/>
  <c r="S1022" i="1"/>
  <c r="S1012" i="1"/>
  <c r="S1011" i="1"/>
  <c r="S1013" i="1"/>
  <c r="S1014" i="1"/>
  <c r="S1015" i="1"/>
  <c r="S1016" i="1"/>
  <c r="S1005" i="1"/>
  <c r="S1007" i="1"/>
  <c r="S1038" i="1"/>
  <c r="S1030" i="1"/>
  <c r="S1002" i="1"/>
  <c r="S1003" i="1"/>
  <c r="S1004" i="1"/>
  <c r="S993" i="1"/>
  <c r="S995" i="1"/>
  <c r="S997" i="1"/>
  <c r="S994" i="1"/>
  <c r="S996" i="1"/>
  <c r="S998" i="1"/>
  <c r="S1009" i="1"/>
  <c r="S986" i="1"/>
  <c r="S1000" i="1"/>
  <c r="S999" i="1"/>
  <c r="S1001" i="1"/>
  <c r="S1006" i="1"/>
  <c r="S1008" i="1"/>
  <c r="S1010" i="1"/>
  <c r="S982" i="1"/>
  <c r="S980" i="1"/>
  <c r="S981" i="1"/>
  <c r="S983" i="1"/>
  <c r="S931" i="1"/>
  <c r="S932" i="1"/>
  <c r="S987" i="1"/>
  <c r="S984" i="1"/>
  <c r="S985" i="1"/>
  <c r="S988" i="1"/>
  <c r="S891" i="1"/>
  <c r="S892" i="1"/>
  <c r="S886" i="1"/>
  <c r="S972" i="1"/>
  <c r="S970" i="1"/>
  <c r="S971" i="1"/>
  <c r="S973" i="1"/>
  <c r="S967" i="1"/>
  <c r="S969" i="1"/>
  <c r="S966" i="1"/>
  <c r="S968" i="1"/>
  <c r="S964" i="1"/>
  <c r="S875" i="1"/>
  <c r="S843" i="1"/>
  <c r="S840" i="1"/>
  <c r="S928" i="1"/>
  <c r="S927" i="1"/>
  <c r="S895" i="1"/>
  <c r="S874" i="1"/>
  <c r="S841" i="1"/>
  <c r="S842" i="1"/>
  <c r="S930" i="1"/>
  <c r="S929" i="1"/>
  <c r="S914" i="1"/>
  <c r="S953" i="1"/>
  <c r="S954" i="1"/>
  <c r="S956" i="1"/>
  <c r="S952" i="1"/>
  <c r="S957" i="1"/>
  <c r="S909" i="1"/>
  <c r="S963" i="1"/>
  <c r="S958" i="1"/>
  <c r="S959" i="1"/>
  <c r="S951" i="1"/>
  <c r="S948" i="1"/>
  <c r="S950" i="1"/>
  <c r="S944" i="1"/>
  <c r="S943" i="1"/>
  <c r="S939" i="1"/>
  <c r="S941" i="1"/>
  <c r="S940" i="1"/>
  <c r="S942" i="1"/>
  <c r="S923" i="1"/>
  <c r="S925" i="1"/>
  <c r="S924" i="1"/>
  <c r="S926" i="1"/>
  <c r="S910" i="1"/>
  <c r="S955" i="1"/>
  <c r="S919" i="1"/>
  <c r="S921" i="1"/>
  <c r="S920" i="1"/>
  <c r="S922" i="1"/>
  <c r="S911" i="1"/>
  <c r="S906" i="1"/>
  <c r="S904" i="1"/>
  <c r="S905" i="1"/>
  <c r="S907" i="1"/>
  <c r="S902" i="1"/>
  <c r="S900" i="1"/>
  <c r="S962" i="1"/>
  <c r="S965" i="1"/>
  <c r="S960" i="1"/>
  <c r="S961" i="1"/>
  <c r="S947" i="1"/>
  <c r="S949" i="1"/>
  <c r="S946" i="1"/>
  <c r="S945" i="1"/>
  <c r="S908" i="1"/>
  <c r="S867" i="1"/>
  <c r="S869" i="1"/>
  <c r="S901" i="1"/>
  <c r="S903" i="1"/>
  <c r="S882" i="1"/>
  <c r="S884" i="1"/>
  <c r="S883" i="1"/>
  <c r="S885" i="1"/>
  <c r="S862" i="1"/>
  <c r="S863" i="1"/>
  <c r="S864" i="1"/>
  <c r="S865" i="1"/>
  <c r="S858" i="1"/>
  <c r="S860" i="1"/>
  <c r="S859" i="1"/>
  <c r="S861" i="1"/>
  <c r="S866" i="1"/>
  <c r="S868" i="1"/>
  <c r="S853" i="1"/>
  <c r="S854" i="1"/>
  <c r="S855" i="1"/>
  <c r="S850" i="1"/>
  <c r="S833" i="1"/>
  <c r="S836" i="1"/>
  <c r="S829" i="1"/>
  <c r="S830" i="1"/>
  <c r="S851" i="1"/>
  <c r="S825" i="1"/>
  <c r="S827" i="1"/>
  <c r="S826" i="1"/>
  <c r="S828" i="1"/>
  <c r="S822" i="1"/>
  <c r="S821" i="1"/>
  <c r="S823" i="1"/>
  <c r="S824" i="1"/>
  <c r="S800" i="1"/>
  <c r="S856" i="1"/>
  <c r="S857" i="1"/>
  <c r="S852" i="1"/>
  <c r="S834" i="1"/>
  <c r="S835" i="1"/>
  <c r="S831" i="1"/>
  <c r="S832" i="1"/>
  <c r="S801" i="1"/>
  <c r="S766" i="1"/>
  <c r="S768" i="1"/>
  <c r="S767" i="1"/>
  <c r="S769" i="1"/>
  <c r="S762" i="1"/>
  <c r="S763" i="1"/>
  <c r="S764" i="1"/>
  <c r="S765" i="1"/>
  <c r="S753" i="1"/>
  <c r="S747" i="1"/>
  <c r="S745" i="1"/>
  <c r="S744" i="1"/>
  <c r="S746" i="1"/>
  <c r="S742" i="1"/>
  <c r="S740" i="1"/>
  <c r="S741" i="1"/>
  <c r="S743" i="1"/>
  <c r="S788" i="1"/>
  <c r="S786" i="1"/>
  <c r="S784" i="1"/>
  <c r="S783" i="1"/>
  <c r="S785" i="1"/>
  <c r="S787" i="1"/>
  <c r="S757" i="1"/>
  <c r="S754" i="1"/>
  <c r="S756" i="1"/>
  <c r="S755" i="1"/>
  <c r="S758" i="1"/>
  <c r="S759" i="1"/>
  <c r="S760" i="1"/>
  <c r="S761" i="1"/>
  <c r="S751" i="1"/>
  <c r="S750" i="1"/>
  <c r="S752" i="1"/>
  <c r="S790" i="1"/>
  <c r="S792" i="1"/>
  <c r="S789" i="1"/>
  <c r="S791" i="1"/>
  <c r="S793" i="1"/>
  <c r="S782" i="1"/>
  <c r="S772" i="1"/>
  <c r="S778" i="1"/>
  <c r="S777" i="1"/>
  <c r="S780" i="1"/>
  <c r="S776" i="1"/>
  <c r="S779" i="1"/>
  <c r="S781" i="1"/>
  <c r="S693" i="1"/>
  <c r="S1045" i="1"/>
  <c r="S1072" i="1"/>
  <c r="S937" i="1"/>
  <c r="S915" i="1"/>
  <c r="S1075" i="1"/>
  <c r="S1071" i="1"/>
  <c r="S976" i="1"/>
  <c r="S938" i="1"/>
  <c r="S1081" i="1"/>
  <c r="S1060" i="1"/>
  <c r="S1050" i="1"/>
  <c r="S974" i="1"/>
  <c r="S1061" i="1"/>
  <c r="S975" i="1"/>
  <c r="S899" i="1"/>
  <c r="S1076" i="1"/>
  <c r="S1048" i="1"/>
  <c r="S1082" i="1"/>
  <c r="S1080" i="1"/>
  <c r="S916" i="1"/>
  <c r="S1070" i="1"/>
  <c r="S1078" i="1"/>
  <c r="S1049" i="1"/>
  <c r="S1086" i="1"/>
  <c r="S1085" i="1"/>
  <c r="S1069" i="1"/>
  <c r="S1046" i="1"/>
  <c r="S935" i="1"/>
  <c r="S1053" i="1"/>
  <c r="S979" i="1"/>
  <c r="S936" i="1"/>
  <c r="S898" i="1"/>
  <c r="S897" i="1"/>
  <c r="S896" i="1"/>
  <c r="S933" i="1"/>
  <c r="S1054" i="1"/>
  <c r="S1062" i="1"/>
  <c r="S1083" i="1"/>
  <c r="S992" i="1"/>
  <c r="S1067" i="1"/>
  <c r="S1073" i="1"/>
  <c r="S978" i="1"/>
  <c r="S917" i="1"/>
  <c r="S1047" i="1"/>
  <c r="S918" i="1"/>
  <c r="S1084" i="1"/>
  <c r="S977" i="1"/>
  <c r="S1066" i="1"/>
  <c r="S1068" i="1"/>
  <c r="S1055" i="1"/>
  <c r="S1079" i="1"/>
  <c r="S934" i="1"/>
  <c r="S1074" i="1"/>
  <c r="S1063" i="1"/>
  <c r="S1077" i="1"/>
  <c r="S989" i="1"/>
  <c r="S1064" i="1"/>
  <c r="S990" i="1"/>
  <c r="S912" i="1"/>
  <c r="S1065" i="1"/>
  <c r="S991" i="1"/>
  <c r="S913" i="1"/>
  <c r="E157" i="18"/>
  <c r="E156" i="18"/>
  <c r="E154" i="18"/>
  <c r="E153" i="18"/>
  <c r="E150" i="18"/>
  <c r="E152" i="18"/>
  <c r="E51" i="18"/>
  <c r="E155" i="18"/>
  <c r="S651" i="1"/>
  <c r="S736" i="1"/>
  <c r="S738" i="1"/>
  <c r="S737" i="1"/>
  <c r="S739" i="1"/>
  <c r="S734" i="1"/>
  <c r="S732" i="1"/>
  <c r="S731" i="1"/>
  <c r="S733" i="1"/>
  <c r="S735" i="1"/>
  <c r="S700" i="1"/>
  <c r="S699" i="1"/>
  <c r="S723" i="1"/>
  <c r="S722" i="1"/>
  <c r="S724" i="1"/>
  <c r="S725" i="1"/>
  <c r="S728" i="1"/>
  <c r="S716" i="1"/>
  <c r="S715" i="1"/>
  <c r="S717" i="1"/>
  <c r="S647" i="1"/>
  <c r="S730" i="1"/>
  <c r="S698" i="1"/>
  <c r="S702" i="1"/>
  <c r="S701" i="1"/>
  <c r="S677" i="1"/>
  <c r="S678" i="1"/>
  <c r="S713" i="1"/>
  <c r="S714" i="1"/>
  <c r="S707" i="1"/>
  <c r="S710" i="1"/>
  <c r="S726" i="1"/>
  <c r="S727" i="1"/>
  <c r="S675" i="1"/>
  <c r="S676" i="1"/>
  <c r="S671" i="1"/>
  <c r="S673" i="1"/>
  <c r="S672" i="1"/>
  <c r="S674" i="1"/>
  <c r="S729" i="1"/>
  <c r="S718" i="1"/>
  <c r="S708" i="1"/>
  <c r="S667" i="1"/>
  <c r="S669" i="1"/>
  <c r="S668" i="1"/>
  <c r="S670" i="1"/>
  <c r="S711" i="1"/>
  <c r="S626" i="1"/>
  <c r="S683" i="1"/>
  <c r="S712" i="1"/>
  <c r="S660" i="1"/>
  <c r="S709" i="1"/>
  <c r="E127" i="18"/>
  <c r="S663" i="1"/>
  <c r="S664" i="1"/>
  <c r="S665" i="1"/>
  <c r="S640" i="1"/>
  <c r="S635" i="1"/>
  <c r="S637" i="1"/>
  <c r="S636" i="1"/>
  <c r="S638" i="1"/>
  <c r="S633" i="1"/>
  <c r="S631" i="1"/>
  <c r="S632" i="1"/>
  <c r="S634" i="1"/>
  <c r="S429" i="1"/>
  <c r="S485" i="1"/>
  <c r="S603" i="1"/>
  <c r="S604" i="1"/>
  <c r="S425" i="1"/>
  <c r="S223" i="1"/>
  <c r="S601" i="1"/>
  <c r="S597" i="1"/>
  <c r="S583" i="1"/>
  <c r="S599" i="1"/>
  <c r="S600" i="1"/>
  <c r="S593" i="1"/>
  <c r="S592" i="1"/>
  <c r="S591" i="1"/>
  <c r="S596" i="1"/>
  <c r="S582" i="1"/>
  <c r="S578" i="1"/>
  <c r="S579" i="1"/>
  <c r="S580" i="1"/>
  <c r="S598" i="1"/>
  <c r="S602" i="1"/>
  <c r="S587" i="1"/>
  <c r="S595" i="1"/>
  <c r="S594" i="1"/>
  <c r="S584" i="1"/>
  <c r="S577" i="1"/>
  <c r="S576" i="1"/>
  <c r="S562" i="1"/>
  <c r="S561" i="1"/>
  <c r="S563" i="1"/>
  <c r="S573" i="1"/>
  <c r="S574" i="1"/>
  <c r="S575" i="1"/>
  <c r="S560" i="1"/>
  <c r="S569" i="1"/>
  <c r="S567" i="1"/>
  <c r="S559" i="1"/>
  <c r="S566" i="1"/>
  <c r="S568" i="1"/>
  <c r="S570" i="1"/>
  <c r="S555" i="1"/>
  <c r="S557" i="1"/>
  <c r="S554" i="1"/>
  <c r="S556" i="1"/>
  <c r="S558" i="1"/>
  <c r="S564" i="1"/>
  <c r="S571" i="1"/>
  <c r="S565" i="1"/>
  <c r="S572" i="1"/>
  <c r="S550" i="1"/>
  <c r="S549" i="1"/>
  <c r="S551" i="1"/>
  <c r="S553" i="1"/>
  <c r="S540" i="1"/>
  <c r="S542" i="1"/>
  <c r="S539" i="1"/>
  <c r="S529" i="1"/>
  <c r="S531" i="1"/>
  <c r="S528" i="1"/>
  <c r="S530" i="1"/>
  <c r="S532" i="1"/>
  <c r="S524" i="1"/>
  <c r="S526" i="1"/>
  <c r="S544" i="1"/>
  <c r="S545" i="1"/>
  <c r="S546" i="1"/>
  <c r="S547" i="1"/>
  <c r="S548" i="1"/>
  <c r="S538" i="1"/>
  <c r="S541" i="1"/>
  <c r="S537" i="1"/>
  <c r="S552" i="1"/>
  <c r="S543" i="1"/>
  <c r="S502" i="1"/>
  <c r="S504" i="1"/>
  <c r="S523" i="1"/>
  <c r="S525" i="1"/>
  <c r="S527" i="1"/>
  <c r="S519" i="1"/>
  <c r="S521" i="1"/>
  <c r="S518" i="1"/>
  <c r="S520" i="1"/>
  <c r="S522" i="1"/>
  <c r="S512" i="1"/>
  <c r="S514" i="1"/>
  <c r="S516" i="1"/>
  <c r="S511" i="1"/>
  <c r="S513" i="1"/>
  <c r="S515" i="1"/>
  <c r="S517" i="1"/>
  <c r="S507" i="1"/>
  <c r="S509" i="1"/>
  <c r="S506" i="1"/>
  <c r="S508" i="1"/>
  <c r="S510" i="1"/>
  <c r="S501" i="1"/>
  <c r="S498" i="1"/>
  <c r="S499" i="1"/>
  <c r="S505" i="1"/>
  <c r="S497" i="1"/>
  <c r="S500" i="1"/>
  <c r="S503" i="1"/>
  <c r="S496" i="1"/>
  <c r="S402" i="1"/>
  <c r="S393" i="1"/>
  <c r="S391" i="1"/>
  <c r="S395" i="1"/>
  <c r="S392" i="1"/>
  <c r="S394" i="1"/>
  <c r="S396" i="1"/>
  <c r="S387" i="1"/>
  <c r="S389" i="1"/>
  <c r="S385" i="1"/>
  <c r="S386" i="1"/>
  <c r="S388" i="1"/>
  <c r="S390" i="1"/>
  <c r="S379" i="1"/>
  <c r="S383" i="1"/>
  <c r="S381" i="1"/>
  <c r="S380" i="1"/>
  <c r="S382" i="1"/>
  <c r="S384" i="1"/>
  <c r="S374" i="1"/>
  <c r="S375" i="1"/>
  <c r="S377" i="1"/>
  <c r="S373" i="1"/>
  <c r="S376" i="1"/>
  <c r="S378" i="1"/>
  <c r="S369" i="1"/>
  <c r="S371" i="1"/>
  <c r="S367" i="1"/>
  <c r="S368" i="1"/>
  <c r="S397" i="1"/>
  <c r="S399" i="1"/>
  <c r="S401" i="1"/>
  <c r="S398" i="1"/>
  <c r="S400" i="1"/>
  <c r="S372" i="1"/>
  <c r="S370" i="1"/>
  <c r="S879" i="1"/>
  <c r="S872" i="1"/>
  <c r="S881" i="1"/>
  <c r="S839" i="1"/>
  <c r="S812" i="1"/>
  <c r="S808" i="1"/>
  <c r="S807" i="1"/>
  <c r="S877" i="1"/>
  <c r="S809" i="1"/>
  <c r="S802" i="1"/>
  <c r="S819" i="1"/>
  <c r="S810" i="1"/>
  <c r="S815" i="1"/>
  <c r="S796" i="1"/>
  <c r="S870" i="1"/>
  <c r="S838" i="1"/>
  <c r="S814" i="1"/>
  <c r="S798" i="1"/>
  <c r="S878" i="1"/>
  <c r="S813" i="1"/>
  <c r="S804" i="1"/>
  <c r="S888" i="1"/>
  <c r="S890" i="1"/>
  <c r="S889" i="1"/>
  <c r="S876" i="1"/>
  <c r="S846" i="1"/>
  <c r="S873" i="1"/>
  <c r="S894" i="1"/>
  <c r="S893" i="1"/>
  <c r="S887" i="1"/>
  <c r="S847" i="1"/>
  <c r="S880" i="1"/>
  <c r="S871" i="1"/>
  <c r="S849" i="1"/>
  <c r="S844" i="1"/>
  <c r="S848" i="1"/>
  <c r="S818" i="1"/>
  <c r="S799" i="1"/>
  <c r="S845" i="1"/>
  <c r="S806" i="1"/>
  <c r="S797" i="1"/>
  <c r="S775" i="1"/>
  <c r="S771" i="1"/>
  <c r="S811" i="1"/>
  <c r="S805" i="1"/>
  <c r="S795" i="1"/>
  <c r="S770" i="1"/>
  <c r="S820" i="1"/>
  <c r="S837" i="1"/>
  <c r="S803" i="1"/>
  <c r="S774" i="1"/>
  <c r="S773" i="1"/>
  <c r="S748" i="1"/>
  <c r="S816" i="1"/>
  <c r="S817" i="1"/>
  <c r="S794" i="1"/>
  <c r="S749" i="1"/>
  <c r="E140" i="18"/>
  <c r="E142" i="18"/>
  <c r="E143" i="18"/>
  <c r="E136" i="18"/>
  <c r="E139" i="18"/>
  <c r="E138" i="18"/>
  <c r="E137" i="18"/>
  <c r="E50" i="18"/>
  <c r="E141" i="18"/>
  <c r="E125" i="18"/>
  <c r="E99" i="18"/>
  <c r="E104" i="18"/>
  <c r="E117" i="18"/>
  <c r="E102" i="18"/>
  <c r="E116" i="18"/>
  <c r="E105" i="18"/>
  <c r="E126" i="18"/>
  <c r="E130" i="18"/>
  <c r="E123" i="18"/>
  <c r="E129" i="18"/>
  <c r="E124" i="18"/>
  <c r="E15" i="18"/>
  <c r="E15" i="34"/>
  <c r="E128" i="18"/>
  <c r="E49" i="18"/>
  <c r="E112" i="18"/>
  <c r="E111" i="18"/>
  <c r="E114" i="18"/>
  <c r="E118" i="18"/>
  <c r="E113" i="18"/>
  <c r="E106" i="18"/>
  <c r="E100" i="18"/>
  <c r="E101" i="18"/>
  <c r="E47" i="18"/>
  <c r="E13" i="18"/>
  <c r="E13" i="34"/>
  <c r="E10" i="34"/>
  <c r="E10" i="18"/>
  <c r="E24" i="18"/>
  <c r="E32" i="18"/>
  <c r="E16" i="34"/>
  <c r="E16" i="18"/>
  <c r="S54" i="1"/>
  <c r="S196" i="1"/>
  <c r="S194" i="1"/>
  <c r="S195" i="1"/>
  <c r="S193" i="1"/>
  <c r="E9" i="34"/>
  <c r="E9" i="18"/>
  <c r="E41" i="18"/>
  <c r="E14" i="34"/>
  <c r="E14" i="18"/>
  <c r="E25" i="18"/>
  <c r="E33" i="18"/>
  <c r="E12" i="34"/>
  <c r="E12" i="18"/>
  <c r="E26" i="18"/>
  <c r="E40" i="18"/>
  <c r="E34" i="18"/>
  <c r="E11" i="18"/>
  <c r="E11" i="34"/>
  <c r="E17" i="34"/>
  <c r="E17" i="18"/>
  <c r="S656" i="1"/>
  <c r="S342" i="1"/>
  <c r="S326" i="1"/>
  <c r="S303" i="1"/>
  <c r="S614" i="1"/>
  <c r="S476" i="1"/>
  <c r="S689" i="1"/>
  <c r="S720" i="1"/>
  <c r="S644" i="1"/>
  <c r="S706" i="1"/>
  <c r="S685" i="1"/>
  <c r="S666" i="1"/>
  <c r="S615" i="1"/>
  <c r="S721" i="1"/>
  <c r="S652" i="1"/>
  <c r="S691" i="1"/>
  <c r="S681" i="1"/>
  <c r="S658" i="1"/>
  <c r="S703" i="1"/>
  <c r="S694" i="1"/>
  <c r="S450" i="1"/>
  <c r="S646" i="1"/>
  <c r="S430" i="1"/>
  <c r="S687" i="1"/>
  <c r="S695" i="1"/>
  <c r="S680" i="1"/>
  <c r="S469" i="1"/>
  <c r="S302" i="1"/>
  <c r="S719" i="1"/>
  <c r="S705" i="1"/>
  <c r="S697" i="1"/>
  <c r="S641" i="1"/>
  <c r="S616" i="1"/>
  <c r="S688" i="1"/>
  <c r="S679" i="1"/>
  <c r="S659" i="1"/>
  <c r="S655" i="1"/>
  <c r="S653" i="1"/>
  <c r="S648" i="1"/>
  <c r="S639" i="1"/>
  <c r="S630" i="1"/>
  <c r="S662" i="1"/>
  <c r="S654" i="1"/>
  <c r="S649" i="1"/>
  <c r="S643" i="1"/>
  <c r="S629" i="1"/>
  <c r="S690" i="1"/>
  <c r="S624" i="1"/>
  <c r="S606" i="1"/>
  <c r="S704" i="1"/>
  <c r="S696" i="1"/>
  <c r="S684" i="1"/>
  <c r="S682" i="1"/>
  <c r="S657" i="1"/>
  <c r="S623" i="1"/>
  <c r="S619" i="1"/>
  <c r="S620" i="1"/>
  <c r="S609" i="1"/>
  <c r="S536" i="1"/>
  <c r="S642" i="1"/>
  <c r="S692" i="1"/>
  <c r="S621" i="1"/>
  <c r="S613" i="1"/>
  <c r="S686" i="1"/>
  <c r="S650" i="1"/>
  <c r="S618" i="1"/>
  <c r="S612" i="1"/>
  <c r="S610" i="1"/>
  <c r="S611" i="1"/>
  <c r="S534" i="1"/>
  <c r="S589" i="1"/>
  <c r="S590" i="1"/>
  <c r="S581" i="1"/>
  <c r="S493" i="1"/>
  <c r="S482" i="1"/>
  <c r="S471" i="1"/>
  <c r="S463" i="1"/>
  <c r="S457" i="1"/>
  <c r="S448" i="1"/>
  <c r="S628" i="1"/>
  <c r="S622" i="1"/>
  <c r="S588" i="1"/>
  <c r="S586" i="1"/>
  <c r="S492" i="1"/>
  <c r="S491" i="1"/>
  <c r="S484" i="1"/>
  <c r="S478" i="1"/>
  <c r="S477" i="1"/>
  <c r="S473" i="1"/>
  <c r="S470" i="1"/>
  <c r="S461" i="1"/>
  <c r="S462" i="1"/>
  <c r="S459" i="1"/>
  <c r="S455" i="1"/>
  <c r="S449" i="1"/>
  <c r="S446" i="1"/>
  <c r="S441" i="1"/>
  <c r="S440" i="1"/>
  <c r="S533" i="1"/>
  <c r="S494" i="1"/>
  <c r="S465" i="1"/>
  <c r="S464" i="1"/>
  <c r="S451" i="1"/>
  <c r="S445" i="1"/>
  <c r="S444" i="1"/>
  <c r="S661" i="1"/>
  <c r="S625" i="1"/>
  <c r="S617" i="1"/>
  <c r="S607" i="1"/>
  <c r="S489" i="1"/>
  <c r="S488" i="1"/>
  <c r="S487" i="1"/>
  <c r="S468" i="1"/>
  <c r="S467" i="1"/>
  <c r="S454" i="1"/>
  <c r="S452" i="1"/>
  <c r="S443" i="1"/>
  <c r="S438" i="1"/>
  <c r="S437" i="1"/>
  <c r="S585" i="1"/>
  <c r="S535" i="1"/>
  <c r="S483" i="1"/>
  <c r="S472" i="1"/>
  <c r="S436" i="1"/>
  <c r="S434" i="1"/>
  <c r="S432" i="1"/>
  <c r="S428" i="1"/>
  <c r="S426" i="1"/>
  <c r="S366" i="1"/>
  <c r="S419" i="1"/>
  <c r="S299" i="1"/>
  <c r="S287" i="1"/>
  <c r="S409" i="1"/>
  <c r="S280" i="1"/>
  <c r="S142" i="1"/>
  <c r="S360" i="1"/>
  <c r="S338" i="1"/>
  <c r="S335" i="1"/>
  <c r="S608" i="1"/>
  <c r="S480" i="1"/>
  <c r="S479" i="1"/>
  <c r="S474" i="1"/>
  <c r="S427" i="1"/>
  <c r="S424" i="1"/>
  <c r="S423" i="1"/>
  <c r="S365" i="1"/>
  <c r="S414" i="1"/>
  <c r="S282" i="1"/>
  <c r="S407" i="1"/>
  <c r="S333" i="1"/>
  <c r="S362" i="1"/>
  <c r="S361" i="1"/>
  <c r="S605" i="1"/>
  <c r="S456" i="1"/>
  <c r="S405" i="1"/>
  <c r="S346" i="1"/>
  <c r="S322" i="1"/>
  <c r="S166" i="1"/>
  <c r="S351" i="1"/>
  <c r="S343" i="1"/>
  <c r="S353" i="1"/>
  <c r="S358" i="1"/>
  <c r="S356" i="1"/>
  <c r="S354" i="1"/>
  <c r="S336" i="1"/>
  <c r="S337" i="1"/>
  <c r="S334" i="1"/>
  <c r="S321" i="1"/>
  <c r="S312" i="1"/>
  <c r="S317" i="1"/>
  <c r="S331" i="1"/>
  <c r="S458" i="1"/>
  <c r="S420" i="1"/>
  <c r="S408" i="1"/>
  <c r="S364" i="1"/>
  <c r="S412" i="1"/>
  <c r="S415" i="1"/>
  <c r="S403" i="1"/>
  <c r="S363" i="1"/>
  <c r="S355" i="1"/>
  <c r="S340" i="1"/>
  <c r="S341" i="1"/>
  <c r="S328" i="1"/>
  <c r="S313" i="1"/>
  <c r="S330" i="1"/>
  <c r="S319" i="1"/>
  <c r="S495" i="1"/>
  <c r="S435" i="1"/>
  <c r="S417" i="1"/>
  <c r="S418" i="1"/>
  <c r="S325" i="1"/>
  <c r="S145" i="1"/>
  <c r="S339" i="1"/>
  <c r="S327" i="1"/>
  <c r="S320" i="1"/>
  <c r="S308" i="1"/>
  <c r="S161" i="1"/>
  <c r="S295" i="1"/>
  <c r="S292" i="1"/>
  <c r="S289" i="1"/>
  <c r="S298" i="1"/>
  <c r="S284" i="1"/>
  <c r="S159" i="1"/>
  <c r="S154" i="1"/>
  <c r="S153" i="1"/>
  <c r="S147" i="1"/>
  <c r="S146" i="1"/>
  <c r="S350" i="1"/>
  <c r="S347" i="1"/>
  <c r="S318" i="1"/>
  <c r="S311" i="1"/>
  <c r="S160" i="1"/>
  <c r="S304" i="1"/>
  <c r="S301" i="1"/>
  <c r="S288" i="1"/>
  <c r="S293" i="1"/>
  <c r="S486" i="1"/>
  <c r="S406" i="1"/>
  <c r="S359" i="1"/>
  <c r="S422" i="1"/>
  <c r="S410" i="1"/>
  <c r="S404" i="1"/>
  <c r="S413" i="1"/>
  <c r="S352" i="1"/>
  <c r="S344" i="1"/>
  <c r="S345" i="1"/>
  <c r="S309" i="1"/>
  <c r="S323" i="1"/>
  <c r="S332" i="1"/>
  <c r="S310" i="1"/>
  <c r="S307" i="1"/>
  <c r="S306" i="1"/>
  <c r="S305" i="1"/>
  <c r="S279" i="1"/>
  <c r="S296" i="1"/>
  <c r="S294" i="1"/>
  <c r="S158" i="1"/>
  <c r="S156" i="1"/>
  <c r="S152" i="1"/>
  <c r="S151" i="1"/>
  <c r="S143" i="1"/>
  <c r="S357" i="1"/>
  <c r="S163" i="1"/>
  <c r="S316" i="1"/>
  <c r="S314" i="1"/>
  <c r="S286" i="1"/>
  <c r="S285" i="1"/>
  <c r="S283" i="1"/>
  <c r="S157" i="1"/>
  <c r="S453" i="1"/>
  <c r="S431" i="1"/>
  <c r="S411" i="1"/>
  <c r="S165" i="1"/>
  <c r="S348" i="1"/>
  <c r="S349" i="1"/>
  <c r="S300" i="1"/>
  <c r="S144" i="1"/>
  <c r="S148" i="1"/>
  <c r="S329" i="1"/>
  <c r="S324" i="1"/>
  <c r="S315" i="1"/>
  <c r="S281" i="1"/>
  <c r="S164" i="1"/>
  <c r="S162" i="1"/>
  <c r="S297" i="1"/>
  <c r="S291" i="1"/>
  <c r="S290" i="1"/>
  <c r="S155" i="1"/>
  <c r="S475" i="1"/>
  <c r="S627" i="1"/>
  <c r="S481" i="1"/>
  <c r="S645" i="1"/>
  <c r="S149" i="1"/>
  <c r="S466" i="1"/>
  <c r="S490" i="1"/>
  <c r="S416" i="1"/>
  <c r="S433" i="1"/>
  <c r="S439" i="1"/>
  <c r="S421" i="1"/>
  <c r="S150" i="1"/>
  <c r="S447" i="1"/>
  <c r="S442" i="1"/>
  <c r="S460" i="1"/>
  <c r="S141" i="1"/>
  <c r="S139" i="1"/>
  <c r="S276" i="1"/>
  <c r="S275" i="1"/>
  <c r="S271" i="1"/>
  <c r="S140" i="1"/>
  <c r="S138" i="1"/>
  <c r="S274" i="1"/>
  <c r="S267" i="1"/>
  <c r="S268" i="1"/>
  <c r="S277" i="1"/>
  <c r="S269" i="1"/>
  <c r="S265" i="1"/>
  <c r="S262" i="1"/>
  <c r="S266" i="1"/>
  <c r="S272" i="1"/>
  <c r="S270" i="1"/>
  <c r="S273" i="1"/>
  <c r="S264" i="1"/>
  <c r="S263" i="1"/>
  <c r="S278" i="1"/>
  <c r="S255" i="1"/>
  <c r="S256" i="1"/>
  <c r="S257" i="1"/>
  <c r="S258" i="1"/>
  <c r="S261" i="1"/>
  <c r="S253" i="1"/>
  <c r="S254" i="1"/>
  <c r="S252" i="1"/>
  <c r="S247" i="1"/>
  <c r="S250" i="1"/>
  <c r="S248" i="1"/>
  <c r="S251" i="1"/>
  <c r="S249" i="1"/>
  <c r="S246" i="1"/>
  <c r="S244" i="1"/>
  <c r="S240" i="1"/>
  <c r="S236" i="1"/>
  <c r="S243" i="1"/>
  <c r="S242" i="1"/>
  <c r="S238" i="1"/>
  <c r="S245" i="1"/>
  <c r="S241" i="1"/>
  <c r="S237" i="1"/>
  <c r="S235" i="1"/>
  <c r="S239" i="1"/>
  <c r="S234" i="1"/>
  <c r="S213" i="1"/>
  <c r="S215" i="1"/>
  <c r="S231" i="1"/>
  <c r="S230" i="1"/>
  <c r="S228" i="1"/>
  <c r="S197" i="1"/>
  <c r="S216" i="1"/>
  <c r="S210" i="1"/>
  <c r="S192" i="1"/>
  <c r="S217" i="1"/>
  <c r="S211" i="1"/>
  <c r="S232" i="1"/>
  <c r="S214" i="1"/>
  <c r="S218" i="1"/>
  <c r="S208" i="1"/>
  <c r="S209" i="1"/>
  <c r="S233" i="1"/>
  <c r="S229" i="1"/>
  <c r="S203" i="1"/>
  <c r="S206" i="1"/>
  <c r="S202" i="1"/>
  <c r="S205" i="1"/>
  <c r="S207" i="1"/>
  <c r="S204" i="1"/>
  <c r="S226" i="1"/>
  <c r="S47" i="1"/>
  <c r="S49" i="1"/>
  <c r="S48" i="1"/>
  <c r="S75" i="1"/>
  <c r="S69" i="1"/>
  <c r="S81" i="1"/>
  <c r="S136" i="1"/>
  <c r="S172" i="1"/>
  <c r="S184" i="1"/>
  <c r="S225" i="1"/>
  <c r="S63" i="1"/>
  <c r="S219" i="1"/>
  <c r="S189" i="1"/>
  <c r="S77" i="1"/>
  <c r="S92" i="1"/>
  <c r="S74" i="1"/>
  <c r="S199" i="1"/>
  <c r="S222" i="1"/>
  <c r="F103" i="18" s="1"/>
  <c r="S135" i="1"/>
  <c r="S174" i="1"/>
  <c r="S181" i="1"/>
  <c r="S72" i="1"/>
  <c r="S10" i="1"/>
  <c r="S70" i="1"/>
  <c r="S185" i="1"/>
  <c r="S187" i="1"/>
  <c r="S221" i="1"/>
  <c r="S29" i="1"/>
  <c r="S168" i="1"/>
  <c r="S131" i="1"/>
  <c r="S102" i="1"/>
  <c r="S260" i="1"/>
  <c r="S200" i="1"/>
  <c r="S224" i="1"/>
  <c r="S12" i="1"/>
  <c r="S58" i="1"/>
  <c r="S180" i="1"/>
  <c r="S176" i="1"/>
  <c r="S80" i="1"/>
  <c r="S9" i="1"/>
  <c r="S46" i="1"/>
  <c r="S65" i="1"/>
  <c r="S71" i="1"/>
  <c r="S86" i="1"/>
  <c r="S212" i="1"/>
  <c r="S107" i="1"/>
  <c r="S101" i="1"/>
  <c r="S97" i="1"/>
  <c r="S55" i="1"/>
  <c r="S183" i="1"/>
  <c r="S170" i="1"/>
  <c r="S52" i="1"/>
  <c r="S64" i="1"/>
  <c r="S79" i="1"/>
  <c r="S201" i="1"/>
  <c r="S103" i="1"/>
  <c r="S128" i="1"/>
  <c r="S87" i="1"/>
  <c r="S82" i="1"/>
  <c r="S134" i="1"/>
  <c r="S19" i="1"/>
  <c r="S94" i="1"/>
  <c r="S66" i="1"/>
  <c r="S227" i="1"/>
  <c r="S6" i="1"/>
  <c r="S8" i="1"/>
  <c r="S89" i="1"/>
  <c r="S57" i="1"/>
  <c r="S51" i="1"/>
  <c r="S67" i="1"/>
  <c r="S259" i="1"/>
  <c r="S171" i="1"/>
  <c r="S129" i="1"/>
  <c r="S88" i="1"/>
  <c r="S53" i="1"/>
  <c r="S50" i="1"/>
  <c r="S68" i="1"/>
  <c r="S60" i="1"/>
  <c r="S182" i="1"/>
  <c r="S167" i="1"/>
  <c r="S61" i="1"/>
  <c r="S178" i="1"/>
  <c r="S198" i="1"/>
  <c r="S116" i="1"/>
  <c r="S56" i="1"/>
  <c r="S84" i="1"/>
  <c r="S132" i="1"/>
  <c r="S179" i="1"/>
  <c r="S59" i="1"/>
  <c r="S108" i="1"/>
  <c r="S190" i="1"/>
  <c r="S175" i="1"/>
  <c r="S177" i="1"/>
  <c r="S188" i="1"/>
  <c r="S220" i="1"/>
  <c r="S76" i="1"/>
  <c r="S137" i="1"/>
  <c r="S13" i="1"/>
  <c r="S22" i="1"/>
  <c r="S100" i="1"/>
  <c r="S95" i="1"/>
  <c r="S7" i="1"/>
  <c r="S173" i="1"/>
  <c r="S28" i="1"/>
  <c r="S106" i="1"/>
  <c r="S133" i="1"/>
  <c r="S91" i="1"/>
  <c r="S117" i="1"/>
  <c r="S169" i="1"/>
  <c r="S83" i="1"/>
  <c r="S78" i="1"/>
  <c r="S31" i="1"/>
  <c r="S43" i="1"/>
  <c r="S35" i="1"/>
  <c r="S32" i="1"/>
  <c r="S26" i="1"/>
  <c r="S186" i="1"/>
  <c r="S191" i="1"/>
  <c r="S96" i="1"/>
  <c r="S4" i="1"/>
  <c r="S90" i="1"/>
  <c r="S111" i="1"/>
  <c r="S105" i="1"/>
  <c r="S37" i="1"/>
  <c r="S16" i="1"/>
  <c r="S23" i="1"/>
  <c r="S44" i="1"/>
  <c r="S38" i="1"/>
  <c r="S85" i="1"/>
  <c r="S62" i="1"/>
  <c r="S99" i="1"/>
  <c r="S11" i="1"/>
  <c r="S109" i="1"/>
  <c r="S110" i="1"/>
  <c r="S40" i="1"/>
  <c r="S36" i="1"/>
  <c r="S130" i="1"/>
  <c r="S124" i="1"/>
  <c r="S14" i="1"/>
  <c r="S5" i="1"/>
  <c r="S17" i="1"/>
  <c r="S41" i="1"/>
  <c r="S18" i="1"/>
  <c r="S30" i="1"/>
  <c r="S15" i="1"/>
  <c r="S125" i="1"/>
  <c r="S93" i="1"/>
  <c r="S34" i="1"/>
  <c r="S20" i="1"/>
  <c r="S21" i="1"/>
  <c r="S24" i="1"/>
  <c r="S73" i="1"/>
  <c r="S104" i="1"/>
  <c r="S25" i="1"/>
  <c r="S39" i="1"/>
  <c r="S33" i="1"/>
  <c r="S27" i="1"/>
  <c r="S42" i="1"/>
  <c r="S45" i="1"/>
  <c r="S126" i="1"/>
  <c r="S127" i="1"/>
  <c r="S122" i="1"/>
  <c r="S114" i="1"/>
  <c r="S98" i="1"/>
  <c r="S121" i="1"/>
  <c r="S112" i="1"/>
  <c r="D214" i="18"/>
  <c r="D200" i="18"/>
  <c r="D186" i="18"/>
  <c r="S115" i="1"/>
  <c r="S120" i="1"/>
  <c r="S118" i="1"/>
  <c r="S123" i="1"/>
  <c r="S119" i="1"/>
  <c r="S113" i="1"/>
  <c r="T3" i="1"/>
  <c r="T1703" i="1" l="1"/>
  <c r="T1705" i="1"/>
  <c r="T1704" i="1"/>
  <c r="T1706" i="1"/>
  <c r="T1696" i="1"/>
  <c r="T1700" i="1"/>
  <c r="T1694" i="1"/>
  <c r="T1692" i="1"/>
  <c r="T1698" i="1"/>
  <c r="T1697" i="1"/>
  <c r="T1721" i="1"/>
  <c r="T1707" i="1"/>
  <c r="T1699" i="1"/>
  <c r="T1701" i="1"/>
  <c r="T1695" i="1"/>
  <c r="T1702" i="1"/>
  <c r="T1693" i="1"/>
  <c r="T1688" i="1"/>
  <c r="T1722" i="1"/>
  <c r="T1720" i="1"/>
  <c r="T1724" i="1"/>
  <c r="T1718" i="1"/>
  <c r="T1723" i="1"/>
  <c r="T1717" i="1"/>
  <c r="T1454" i="1"/>
  <c r="T1455" i="1"/>
  <c r="F48" i="18"/>
  <c r="T1472" i="1"/>
  <c r="T1679" i="1"/>
  <c r="T1681" i="1"/>
  <c r="T1683" i="1"/>
  <c r="T1676" i="1"/>
  <c r="T1678" i="1"/>
  <c r="T1669" i="1"/>
  <c r="T1680" i="1"/>
  <c r="T1673" i="1"/>
  <c r="T1670" i="1"/>
  <c r="T1675" i="1"/>
  <c r="T1677" i="1"/>
  <c r="T1674" i="1"/>
  <c r="T1682" i="1"/>
  <c r="T1684" i="1"/>
  <c r="T1667" i="1"/>
  <c r="T1671" i="1"/>
  <c r="T1668" i="1"/>
  <c r="T1655" i="1"/>
  <c r="T1649" i="1"/>
  <c r="T1672" i="1"/>
  <c r="T1661" i="1"/>
  <c r="T1663" i="1"/>
  <c r="T1662" i="1"/>
  <c r="T1664" i="1"/>
  <c r="T1657" i="1"/>
  <c r="T1659" i="1"/>
  <c r="T1656" i="1"/>
  <c r="T1651" i="1"/>
  <c r="T1658" i="1"/>
  <c r="T1650" i="1"/>
  <c r="T1643" i="1"/>
  <c r="T1644" i="1"/>
  <c r="T1666" i="1"/>
  <c r="T1645" i="1"/>
  <c r="T1646" i="1"/>
  <c r="T1660" i="1"/>
  <c r="T1647" i="1"/>
  <c r="T1652" i="1"/>
  <c r="T1648" i="1"/>
  <c r="T1641" i="1"/>
  <c r="T1637" i="1"/>
  <c r="T1627" i="1"/>
  <c r="T1629" i="1"/>
  <c r="T1628" i="1"/>
  <c r="T1617" i="1"/>
  <c r="T1665" i="1"/>
  <c r="T1653" i="1"/>
  <c r="T1654" i="1"/>
  <c r="T1631" i="1"/>
  <c r="T1633" i="1"/>
  <c r="T1626" i="1"/>
  <c r="T1615" i="1"/>
  <c r="T1548" i="1"/>
  <c r="T1550" i="1"/>
  <c r="T1636" i="1"/>
  <c r="T1616" i="1"/>
  <c r="T1638" i="1"/>
  <c r="T1640" i="1"/>
  <c r="T1632" i="1"/>
  <c r="T1639" i="1"/>
  <c r="T1635" i="1"/>
  <c r="T1634" i="1"/>
  <c r="T1625" i="1"/>
  <c r="T1622" i="1"/>
  <c r="T1549" i="1"/>
  <c r="T1551" i="1"/>
  <c r="T1605" i="1"/>
  <c r="T1599" i="1"/>
  <c r="T1601" i="1"/>
  <c r="T1600" i="1"/>
  <c r="T1602" i="1"/>
  <c r="T1604" i="1"/>
  <c r="T1592" i="1"/>
  <c r="T1590" i="1"/>
  <c r="T1587" i="1"/>
  <c r="T1588" i="1"/>
  <c r="T1642" i="1"/>
  <c r="T1630" i="1"/>
  <c r="T1618" i="1"/>
  <c r="T1603" i="1"/>
  <c r="T1591" i="1"/>
  <c r="T1583" i="1"/>
  <c r="T1582" i="1"/>
  <c r="T1584" i="1"/>
  <c r="T1595" i="1"/>
  <c r="T1589" i="1"/>
  <c r="T1577" i="1"/>
  <c r="T1579" i="1"/>
  <c r="T1578" i="1"/>
  <c r="T1580" i="1"/>
  <c r="T1576" i="1"/>
  <c r="T1574" i="1"/>
  <c r="T1572" i="1"/>
  <c r="T1566" i="1"/>
  <c r="T1568" i="1"/>
  <c r="T1562" i="1"/>
  <c r="T1598" i="1"/>
  <c r="T1573" i="1"/>
  <c r="T1567" i="1"/>
  <c r="T1564" i="1"/>
  <c r="T1544" i="1"/>
  <c r="T1597" i="1"/>
  <c r="T1585" i="1"/>
  <c r="T1575" i="1"/>
  <c r="T1565" i="1"/>
  <c r="T1563" i="1"/>
  <c r="T1546" i="1"/>
  <c r="T1547" i="1"/>
  <c r="T1596" i="1"/>
  <c r="T1586" i="1"/>
  <c r="T1581" i="1"/>
  <c r="T1593" i="1"/>
  <c r="T1561" i="1"/>
  <c r="T1545" i="1"/>
  <c r="T1535" i="1"/>
  <c r="T1521" i="1"/>
  <c r="T1505" i="1"/>
  <c r="T1506" i="1"/>
  <c r="T1501" i="1"/>
  <c r="T1526" i="1"/>
  <c r="T1528" i="1"/>
  <c r="T1507" i="1"/>
  <c r="T1508" i="1"/>
  <c r="T1498" i="1"/>
  <c r="T1500" i="1"/>
  <c r="T1497" i="1"/>
  <c r="T1499" i="1"/>
  <c r="T1536" i="1"/>
  <c r="T1537" i="1"/>
  <c r="T1531" i="1"/>
  <c r="T1533" i="1"/>
  <c r="T1532" i="1"/>
  <c r="T1534" i="1"/>
  <c r="T1511" i="1"/>
  <c r="T1509" i="1"/>
  <c r="T1512" i="1"/>
  <c r="T1525" i="1"/>
  <c r="T1523" i="1"/>
  <c r="T1524" i="1"/>
  <c r="T1503" i="1"/>
  <c r="T1502" i="1"/>
  <c r="T1504" i="1"/>
  <c r="T1493" i="1"/>
  <c r="T1495" i="1"/>
  <c r="T1494" i="1"/>
  <c r="T1496" i="1"/>
  <c r="T1543" i="1"/>
  <c r="T1542" i="1"/>
  <c r="T1541" i="1"/>
  <c r="T1540" i="1"/>
  <c r="T1538" i="1"/>
  <c r="T1539" i="1"/>
  <c r="T1510" i="1"/>
  <c r="T1527" i="1"/>
  <c r="T1522" i="1"/>
  <c r="T1465" i="1"/>
  <c r="T1464" i="1"/>
  <c r="T1488" i="1"/>
  <c r="T1489" i="1"/>
  <c r="T1487" i="1"/>
  <c r="T1486" i="1"/>
  <c r="T1446" i="1"/>
  <c r="T1444" i="1"/>
  <c r="T1442" i="1"/>
  <c r="T1437" i="1"/>
  <c r="T1431" i="1"/>
  <c r="T1447" i="1"/>
  <c r="T1443" i="1"/>
  <c r="T1445" i="1"/>
  <c r="T1441" i="1"/>
  <c r="T1436" i="1"/>
  <c r="T1430" i="1"/>
  <c r="T1433" i="1"/>
  <c r="T1418" i="1"/>
  <c r="T1440" i="1"/>
  <c r="T1438" i="1"/>
  <c r="T1435" i="1"/>
  <c r="T1432" i="1"/>
  <c r="T1434" i="1"/>
  <c r="T1425" i="1"/>
  <c r="T1421" i="1"/>
  <c r="T1414" i="1"/>
  <c r="T1412" i="1"/>
  <c r="T1439" i="1"/>
  <c r="T1424" i="1"/>
  <c r="T1427" i="1"/>
  <c r="T1423" i="1"/>
  <c r="T1426" i="1"/>
  <c r="T1429" i="1"/>
  <c r="T1420" i="1"/>
  <c r="T1422" i="1"/>
  <c r="T1416" i="1"/>
  <c r="T1413" i="1"/>
  <c r="T1415" i="1"/>
  <c r="T1406" i="1"/>
  <c r="T1408" i="1"/>
  <c r="T1410" i="1"/>
  <c r="T1407" i="1"/>
  <c r="T1409" i="1"/>
  <c r="T1428" i="1"/>
  <c r="T1419" i="1"/>
  <c r="T1417" i="1"/>
  <c r="T1380" i="1"/>
  <c r="T1371" i="1"/>
  <c r="T1373" i="1"/>
  <c r="T1386" i="1"/>
  <c r="T1381" i="1"/>
  <c r="T1411" i="1"/>
  <c r="T1378" i="1"/>
  <c r="T1370" i="1"/>
  <c r="T1372" i="1"/>
  <c r="T1357" i="1"/>
  <c r="T1358" i="1"/>
  <c r="T1387" i="1"/>
  <c r="T1382" i="1"/>
  <c r="T1384" i="1"/>
  <c r="T1383" i="1"/>
  <c r="T1385" i="1"/>
  <c r="T1379" i="1"/>
  <c r="T1374" i="1"/>
  <c r="T1376" i="1"/>
  <c r="T1375" i="1"/>
  <c r="T1377" i="1"/>
  <c r="T1366" i="1"/>
  <c r="T1368" i="1"/>
  <c r="T1367" i="1"/>
  <c r="T1369" i="1"/>
  <c r="T1362" i="1"/>
  <c r="T1364" i="1"/>
  <c r="T1363" i="1"/>
  <c r="T1365" i="1"/>
  <c r="T1360" i="1"/>
  <c r="T1361" i="1"/>
  <c r="T1359" i="1"/>
  <c r="T1356" i="1"/>
  <c r="T1352" i="1"/>
  <c r="T1354" i="1"/>
  <c r="T1350" i="1"/>
  <c r="T1339" i="1"/>
  <c r="T1348" i="1"/>
  <c r="T1349" i="1"/>
  <c r="T1338" i="1"/>
  <c r="T1341" i="1"/>
  <c r="T1334" i="1"/>
  <c r="T1332" i="1"/>
  <c r="T1331" i="1"/>
  <c r="T1326" i="1"/>
  <c r="T1329" i="1"/>
  <c r="T1353" i="1"/>
  <c r="T1355" i="1"/>
  <c r="T1346" i="1"/>
  <c r="T1342" i="1"/>
  <c r="T1344" i="1"/>
  <c r="T1343" i="1"/>
  <c r="T1345" i="1"/>
  <c r="T1336" i="1"/>
  <c r="T1337" i="1"/>
  <c r="T1330" i="1"/>
  <c r="T1328" i="1"/>
  <c r="T1315" i="1"/>
  <c r="T1314" i="1"/>
  <c r="T1316" i="1"/>
  <c r="T1347" i="1"/>
  <c r="T1340" i="1"/>
  <c r="T1313" i="1"/>
  <c r="T1312" i="1"/>
  <c r="T1300" i="1"/>
  <c r="T1277" i="1"/>
  <c r="T1272" i="1"/>
  <c r="T1274" i="1"/>
  <c r="T1273" i="1"/>
  <c r="T1271" i="1"/>
  <c r="T1290" i="1"/>
  <c r="T1351" i="1"/>
  <c r="T1335" i="1"/>
  <c r="T1327" i="1"/>
  <c r="T1309" i="1"/>
  <c r="T1308" i="1"/>
  <c r="T1306" i="1"/>
  <c r="T1301" i="1"/>
  <c r="T1303" i="1"/>
  <c r="T1297" i="1"/>
  <c r="T1299" i="1"/>
  <c r="T1298" i="1"/>
  <c r="T1333" i="1"/>
  <c r="T1311" i="1"/>
  <c r="T1310" i="1"/>
  <c r="T1305" i="1"/>
  <c r="T1302" i="1"/>
  <c r="T1275" i="1"/>
  <c r="T1288" i="1"/>
  <c r="T1307" i="1"/>
  <c r="T1296" i="1"/>
  <c r="T1276" i="1"/>
  <c r="T1270" i="1"/>
  <c r="T1289" i="1"/>
  <c r="T1291" i="1"/>
  <c r="T1287" i="1"/>
  <c r="T1284" i="1"/>
  <c r="T1286" i="1"/>
  <c r="T1285" i="1"/>
  <c r="T1252" i="1"/>
  <c r="T1251" i="1"/>
  <c r="T1247" i="1"/>
  <c r="T1237" i="1"/>
  <c r="T1232" i="1"/>
  <c r="T1260" i="1"/>
  <c r="T1262" i="1"/>
  <c r="T1249" i="1"/>
  <c r="T1242" i="1"/>
  <c r="T1240" i="1"/>
  <c r="T1239" i="1"/>
  <c r="T1230" i="1"/>
  <c r="T1264" i="1"/>
  <c r="T1263" i="1"/>
  <c r="T1265" i="1"/>
  <c r="T1255" i="1"/>
  <c r="T1256" i="1"/>
  <c r="T1258" i="1"/>
  <c r="T1254" i="1"/>
  <c r="T1257" i="1"/>
  <c r="T1259" i="1"/>
  <c r="T1248" i="1"/>
  <c r="T1250" i="1"/>
  <c r="T1244" i="1"/>
  <c r="T1243" i="1"/>
  <c r="T1238" i="1"/>
  <c r="T1234" i="1"/>
  <c r="T1231" i="1"/>
  <c r="T1261" i="1"/>
  <c r="T1253" i="1"/>
  <c r="T1246" i="1"/>
  <c r="T1245" i="1"/>
  <c r="T1236" i="1"/>
  <c r="T1241" i="1"/>
  <c r="T1227" i="1"/>
  <c r="T1220" i="1"/>
  <c r="T1219" i="1"/>
  <c r="T1233" i="1"/>
  <c r="T1235" i="1"/>
  <c r="T1228" i="1"/>
  <c r="T1226" i="1"/>
  <c r="T1225" i="1"/>
  <c r="T1222" i="1"/>
  <c r="T1223" i="1"/>
  <c r="T1218" i="1"/>
  <c r="T1221" i="1"/>
  <c r="T1224" i="1"/>
  <c r="T1229" i="1"/>
  <c r="T1216" i="1"/>
  <c r="T1204" i="1"/>
  <c r="T1203" i="1"/>
  <c r="T1194" i="1"/>
  <c r="T1197" i="1"/>
  <c r="T1191" i="1"/>
  <c r="T1184" i="1"/>
  <c r="T1202" i="1"/>
  <c r="T1199" i="1"/>
  <c r="T1196" i="1"/>
  <c r="T1215" i="1"/>
  <c r="T1205" i="1"/>
  <c r="T1200" i="1"/>
  <c r="T1201" i="1"/>
  <c r="T1195" i="1"/>
  <c r="T1192" i="1"/>
  <c r="T1185" i="1"/>
  <c r="T1187" i="1"/>
  <c r="T1186" i="1"/>
  <c r="T1188" i="1"/>
  <c r="T1217" i="1"/>
  <c r="T1214" i="1"/>
  <c r="T1213" i="1"/>
  <c r="T1212" i="1"/>
  <c r="T1198" i="1"/>
  <c r="T1189" i="1"/>
  <c r="T1190" i="1"/>
  <c r="T1183" i="1"/>
  <c r="T1484" i="1"/>
  <c r="T1492" i="1"/>
  <c r="T1516" i="1"/>
  <c r="T1520" i="1"/>
  <c r="T1553" i="1"/>
  <c r="T1557" i="1"/>
  <c r="T1569" i="1"/>
  <c r="T1594" i="1"/>
  <c r="T1609" i="1"/>
  <c r="T1613" i="1"/>
  <c r="T1621" i="1"/>
  <c r="T1687" i="1"/>
  <c r="T1709" i="1"/>
  <c r="T1483" i="1"/>
  <c r="T1491" i="1"/>
  <c r="T1515" i="1"/>
  <c r="T1519" i="1"/>
  <c r="T1552" i="1"/>
  <c r="T1556" i="1"/>
  <c r="T1560" i="1"/>
  <c r="T1608" i="1"/>
  <c r="T1612" i="1"/>
  <c r="T1620" i="1"/>
  <c r="T1686" i="1"/>
  <c r="T1708" i="1"/>
  <c r="T1479" i="1"/>
  <c r="T1482" i="1"/>
  <c r="T1490" i="1"/>
  <c r="T1514" i="1"/>
  <c r="T1518" i="1"/>
  <c r="T1530" i="1"/>
  <c r="T1555" i="1"/>
  <c r="T1559" i="1"/>
  <c r="T1571" i="1"/>
  <c r="T1607" i="1"/>
  <c r="T1611" i="1"/>
  <c r="T1619" i="1"/>
  <c r="T1624" i="1"/>
  <c r="T1685" i="1"/>
  <c r="T1690" i="1"/>
  <c r="T1711" i="1"/>
  <c r="T1478" i="1"/>
  <c r="T1485" i="1"/>
  <c r="T1513" i="1"/>
  <c r="T1517" i="1"/>
  <c r="T1529" i="1"/>
  <c r="T1554" i="1"/>
  <c r="T1558" i="1"/>
  <c r="T1570" i="1"/>
  <c r="T1606" i="1"/>
  <c r="T1610" i="1"/>
  <c r="T1614" i="1"/>
  <c r="T1623" i="1"/>
  <c r="T1689" i="1"/>
  <c r="T1710" i="1"/>
  <c r="T1475" i="1"/>
  <c r="T1457" i="1"/>
  <c r="T1402" i="1"/>
  <c r="T1405" i="1"/>
  <c r="T1473" i="1"/>
  <c r="T1403" i="1"/>
  <c r="T1397" i="1"/>
  <c r="T1388" i="1"/>
  <c r="T1463" i="1"/>
  <c r="T1459" i="1"/>
  <c r="T1453" i="1"/>
  <c r="T1449" i="1"/>
  <c r="T1480" i="1"/>
  <c r="T1391" i="1"/>
  <c r="T1396" i="1"/>
  <c r="T1467" i="1"/>
  <c r="T1456" i="1"/>
  <c r="T1468" i="1"/>
  <c r="T1450" i="1"/>
  <c r="T1451" i="1"/>
  <c r="T1398" i="1"/>
  <c r="T1325" i="1"/>
  <c r="T1322" i="1"/>
  <c r="T1393" i="1"/>
  <c r="T1390" i="1"/>
  <c r="T1716" i="1"/>
  <c r="T1715" i="1"/>
  <c r="T1714" i="1"/>
  <c r="T1713" i="1"/>
  <c r="T1712" i="1"/>
  <c r="T1461" i="1"/>
  <c r="T1404" i="1"/>
  <c r="T1470" i="1"/>
  <c r="T1476" i="1"/>
  <c r="T1469" i="1"/>
  <c r="T1471" i="1"/>
  <c r="T1324" i="1"/>
  <c r="T1392" i="1"/>
  <c r="T1321" i="1"/>
  <c r="T1395" i="1"/>
  <c r="T1462" i="1"/>
  <c r="T1458" i="1"/>
  <c r="T1452" i="1"/>
  <c r="T1448" i="1"/>
  <c r="T1394" i="1"/>
  <c r="T1320" i="1"/>
  <c r="T1481" i="1"/>
  <c r="T1401" i="1"/>
  <c r="T1460" i="1"/>
  <c r="T1477" i="1"/>
  <c r="T1474" i="1"/>
  <c r="T1466" i="1"/>
  <c r="T1323" i="1"/>
  <c r="T1400" i="1"/>
  <c r="T1399" i="1"/>
  <c r="T1389" i="1"/>
  <c r="F210" i="18"/>
  <c r="F182" i="18"/>
  <c r="F195" i="18"/>
  <c r="F193" i="18"/>
  <c r="F194" i="18"/>
  <c r="F199" i="18"/>
  <c r="F198" i="18"/>
  <c r="F212" i="18"/>
  <c r="F213" i="18"/>
  <c r="F183" i="18"/>
  <c r="F53" i="18"/>
  <c r="F197" i="18"/>
  <c r="F180" i="18"/>
  <c r="F179" i="18"/>
  <c r="F178" i="18"/>
  <c r="F209" i="18"/>
  <c r="F208" i="18"/>
  <c r="F206" i="18"/>
  <c r="F115" i="18"/>
  <c r="F196" i="18"/>
  <c r="F184" i="18"/>
  <c r="F185" i="18"/>
  <c r="F211" i="18"/>
  <c r="F54" i="18"/>
  <c r="F192" i="18"/>
  <c r="F181" i="18"/>
  <c r="F171" i="18"/>
  <c r="F151" i="18"/>
  <c r="F207" i="18"/>
  <c r="F165" i="18"/>
  <c r="F166" i="18"/>
  <c r="F170" i="18"/>
  <c r="T1127" i="1"/>
  <c r="T1170" i="1"/>
  <c r="T1174" i="1"/>
  <c r="T1164" i="1"/>
  <c r="T1126" i="1"/>
  <c r="T1168" i="1"/>
  <c r="T1171" i="1"/>
  <c r="T1173" i="1"/>
  <c r="T1169" i="1"/>
  <c r="T1175" i="1"/>
  <c r="T1163" i="1"/>
  <c r="T1159" i="1"/>
  <c r="T1160" i="1"/>
  <c r="T1157" i="1"/>
  <c r="T1155" i="1"/>
  <c r="T1156" i="1"/>
  <c r="T1158" i="1"/>
  <c r="T1152" i="1"/>
  <c r="T1154" i="1"/>
  <c r="T1128" i="1"/>
  <c r="T1162" i="1"/>
  <c r="T1129" i="1"/>
  <c r="T1161" i="1"/>
  <c r="T1146" i="1"/>
  <c r="T1147" i="1"/>
  <c r="T1140" i="1"/>
  <c r="T1138" i="1"/>
  <c r="T1134" i="1"/>
  <c r="T1165" i="1"/>
  <c r="T1153" i="1"/>
  <c r="T1150" i="1"/>
  <c r="T1149" i="1"/>
  <c r="T1167" i="1"/>
  <c r="T1142" i="1"/>
  <c r="T1136" i="1"/>
  <c r="T1139" i="1"/>
  <c r="T1132" i="1"/>
  <c r="T1133" i="1"/>
  <c r="T1135" i="1"/>
  <c r="T1172" i="1"/>
  <c r="T1166" i="1"/>
  <c r="T1148" i="1"/>
  <c r="T1145" i="1"/>
  <c r="T1141" i="1"/>
  <c r="T1137" i="1"/>
  <c r="T1151" i="1"/>
  <c r="T1143" i="1"/>
  <c r="T1180" i="1"/>
  <c r="T1182" i="1"/>
  <c r="T1210" i="1"/>
  <c r="T1278" i="1"/>
  <c r="T1319" i="1"/>
  <c r="T1209" i="1"/>
  <c r="T1267" i="1"/>
  <c r="T1318" i="1"/>
  <c r="T1295" i="1"/>
  <c r="T1179" i="1"/>
  <c r="T1208" i="1"/>
  <c r="T1206" i="1"/>
  <c r="T1294" i="1"/>
  <c r="T1282" i="1"/>
  <c r="T1266" i="1"/>
  <c r="T1193" i="1"/>
  <c r="T1317" i="1"/>
  <c r="T1293" i="1"/>
  <c r="T1280" i="1"/>
  <c r="T1268" i="1"/>
  <c r="T1181" i="1"/>
  <c r="T1292" i="1"/>
  <c r="T1281" i="1"/>
  <c r="T1269" i="1"/>
  <c r="T1178" i="1"/>
  <c r="T1279" i="1"/>
  <c r="T1207" i="1"/>
  <c r="T1304" i="1"/>
  <c r="T1283" i="1"/>
  <c r="T1211" i="1"/>
  <c r="F164" i="18"/>
  <c r="T1118" i="1"/>
  <c r="T1117" i="1"/>
  <c r="T1116" i="1"/>
  <c r="T1114" i="1"/>
  <c r="T1107" i="1"/>
  <c r="T1057" i="1"/>
  <c r="T1121" i="1"/>
  <c r="T1113" i="1"/>
  <c r="T1111" i="1"/>
  <c r="T1108" i="1"/>
  <c r="T1120" i="1"/>
  <c r="T1122" i="1"/>
  <c r="T1115" i="1"/>
  <c r="T1110" i="1"/>
  <c r="T1119" i="1"/>
  <c r="T1112" i="1"/>
  <c r="T1109" i="1"/>
  <c r="T1056" i="1"/>
  <c r="T1058" i="1"/>
  <c r="T1059" i="1"/>
  <c r="T1051" i="1"/>
  <c r="T1052" i="1"/>
  <c r="T1131" i="1"/>
  <c r="T1124" i="1"/>
  <c r="T1177" i="1"/>
  <c r="T1123" i="1"/>
  <c r="T1088" i="1"/>
  <c r="T1125" i="1"/>
  <c r="T1176" i="1"/>
  <c r="T1099" i="1"/>
  <c r="T1144" i="1"/>
  <c r="T1130" i="1"/>
  <c r="T1106" i="1"/>
  <c r="T1105" i="1"/>
  <c r="T1104" i="1"/>
  <c r="T1103" i="1"/>
  <c r="T1102" i="1"/>
  <c r="T1101" i="1"/>
  <c r="T1100" i="1"/>
  <c r="T1087" i="1"/>
  <c r="T1098" i="1"/>
  <c r="T1097" i="1"/>
  <c r="T1094" i="1"/>
  <c r="T1093" i="1"/>
  <c r="T1092" i="1"/>
  <c r="T1090" i="1"/>
  <c r="T1089" i="1"/>
  <c r="T1096" i="1"/>
  <c r="T1095" i="1"/>
  <c r="T1091" i="1"/>
  <c r="F167" i="18"/>
  <c r="F168" i="18"/>
  <c r="F169" i="18"/>
  <c r="F52" i="18"/>
  <c r="T1039" i="1"/>
  <c r="T1041" i="1"/>
  <c r="T1042" i="1"/>
  <c r="T1043" i="1"/>
  <c r="T1044" i="1"/>
  <c r="T1040" i="1"/>
  <c r="T1037" i="1"/>
  <c r="T1034" i="1"/>
  <c r="T1023" i="1"/>
  <c r="T1025" i="1"/>
  <c r="T1024" i="1"/>
  <c r="T1036" i="1"/>
  <c r="T1038" i="1"/>
  <c r="T1031" i="1"/>
  <c r="T1028" i="1"/>
  <c r="T1030" i="1"/>
  <c r="T1032" i="1"/>
  <c r="T1033" i="1"/>
  <c r="T1027" i="1"/>
  <c r="T1019" i="1"/>
  <c r="T1021" i="1"/>
  <c r="T1018" i="1"/>
  <c r="T1020" i="1"/>
  <c r="T1022" i="1"/>
  <c r="T1012" i="1"/>
  <c r="T1011" i="1"/>
  <c r="T1014" i="1"/>
  <c r="T1035" i="1"/>
  <c r="T1015" i="1"/>
  <c r="T1004" i="1"/>
  <c r="T1007" i="1"/>
  <c r="T1029" i="1"/>
  <c r="T1026" i="1"/>
  <c r="T1017" i="1"/>
  <c r="T1016" i="1"/>
  <c r="T1013" i="1"/>
  <c r="T1002" i="1"/>
  <c r="T1005" i="1"/>
  <c r="T1009" i="1"/>
  <c r="T1010" i="1"/>
  <c r="T1001" i="1"/>
  <c r="T997" i="1"/>
  <c r="T994" i="1"/>
  <c r="T1003" i="1"/>
  <c r="T1008" i="1"/>
  <c r="T1000" i="1"/>
  <c r="T999" i="1"/>
  <c r="T993" i="1"/>
  <c r="T995" i="1"/>
  <c r="T1006" i="1"/>
  <c r="T986" i="1"/>
  <c r="T996" i="1"/>
  <c r="T998" i="1"/>
  <c r="T984" i="1"/>
  <c r="T985" i="1"/>
  <c r="T980" i="1"/>
  <c r="T981" i="1"/>
  <c r="T983" i="1"/>
  <c r="T891" i="1"/>
  <c r="T892" i="1"/>
  <c r="T874" i="1"/>
  <c r="T886" i="1"/>
  <c r="T972" i="1"/>
  <c r="T971" i="1"/>
  <c r="T973" i="1"/>
  <c r="T967" i="1"/>
  <c r="T969" i="1"/>
  <c r="T968" i="1"/>
  <c r="T982" i="1"/>
  <c r="T931" i="1"/>
  <c r="T988" i="1"/>
  <c r="T987" i="1"/>
  <c r="T970" i="1"/>
  <c r="T966" i="1"/>
  <c r="T914" i="1"/>
  <c r="T932" i="1"/>
  <c r="T875" i="1"/>
  <c r="T841" i="1"/>
  <c r="T842" i="1"/>
  <c r="T930" i="1"/>
  <c r="T929" i="1"/>
  <c r="T953" i="1"/>
  <c r="T895" i="1"/>
  <c r="T951" i="1"/>
  <c r="T957" i="1"/>
  <c r="T843" i="1"/>
  <c r="T840" i="1"/>
  <c r="T928" i="1"/>
  <c r="T927" i="1"/>
  <c r="T964" i="1"/>
  <c r="T962" i="1"/>
  <c r="T963" i="1"/>
  <c r="T965" i="1"/>
  <c r="T960" i="1"/>
  <c r="T959" i="1"/>
  <c r="T950" i="1"/>
  <c r="T955" i="1"/>
  <c r="T947" i="1"/>
  <c r="T948" i="1"/>
  <c r="T944" i="1"/>
  <c r="T946" i="1"/>
  <c r="T943" i="1"/>
  <c r="T945" i="1"/>
  <c r="T956" i="1"/>
  <c r="T952" i="1"/>
  <c r="T926" i="1"/>
  <c r="T919" i="1"/>
  <c r="T921" i="1"/>
  <c r="T920" i="1"/>
  <c r="T922" i="1"/>
  <c r="T909" i="1"/>
  <c r="T906" i="1"/>
  <c r="T904" i="1"/>
  <c r="T905" i="1"/>
  <c r="T907" i="1"/>
  <c r="T902" i="1"/>
  <c r="T925" i="1"/>
  <c r="T924" i="1"/>
  <c r="T910" i="1"/>
  <c r="T961" i="1"/>
  <c r="T949" i="1"/>
  <c r="T954" i="1"/>
  <c r="T911" i="1"/>
  <c r="T958" i="1"/>
  <c r="T939" i="1"/>
  <c r="T941" i="1"/>
  <c r="T940" i="1"/>
  <c r="T942" i="1"/>
  <c r="T923" i="1"/>
  <c r="T908" i="1"/>
  <c r="T900" i="1"/>
  <c r="T884" i="1"/>
  <c r="T864" i="1"/>
  <c r="T868" i="1"/>
  <c r="T860" i="1"/>
  <c r="T866" i="1"/>
  <c r="T883" i="1"/>
  <c r="T885" i="1"/>
  <c r="T862" i="1"/>
  <c r="T859" i="1"/>
  <c r="T854" i="1"/>
  <c r="T852" i="1"/>
  <c r="T853" i="1"/>
  <c r="T830" i="1"/>
  <c r="T832" i="1"/>
  <c r="T901" i="1"/>
  <c r="T903" i="1"/>
  <c r="T882" i="1"/>
  <c r="T865" i="1"/>
  <c r="T867" i="1"/>
  <c r="T869" i="1"/>
  <c r="T863" i="1"/>
  <c r="T858" i="1"/>
  <c r="T861" i="1"/>
  <c r="T856" i="1"/>
  <c r="T855" i="1"/>
  <c r="T857" i="1"/>
  <c r="T850" i="1"/>
  <c r="T836" i="1"/>
  <c r="T829" i="1"/>
  <c r="T835" i="1"/>
  <c r="T833" i="1"/>
  <c r="T828" i="1"/>
  <c r="T822" i="1"/>
  <c r="T834" i="1"/>
  <c r="T826" i="1"/>
  <c r="T824" i="1"/>
  <c r="T831" i="1"/>
  <c r="T825" i="1"/>
  <c r="T827" i="1"/>
  <c r="T821" i="1"/>
  <c r="T823" i="1"/>
  <c r="T801" i="1"/>
  <c r="T851" i="1"/>
  <c r="T800" i="1"/>
  <c r="T790" i="1"/>
  <c r="T792" i="1"/>
  <c r="T780" i="1"/>
  <c r="T757" i="1"/>
  <c r="T754" i="1"/>
  <c r="T763" i="1"/>
  <c r="T762" i="1"/>
  <c r="T753" i="1"/>
  <c r="T751" i="1"/>
  <c r="T750" i="1"/>
  <c r="T752" i="1"/>
  <c r="T740" i="1"/>
  <c r="T743" i="1"/>
  <c r="T788" i="1"/>
  <c r="T789" i="1"/>
  <c r="T791" i="1"/>
  <c r="T786" i="1"/>
  <c r="T784" i="1"/>
  <c r="T787" i="1"/>
  <c r="T772" i="1"/>
  <c r="T779" i="1"/>
  <c r="T781" i="1"/>
  <c r="T766" i="1"/>
  <c r="T745" i="1"/>
  <c r="T793" i="1"/>
  <c r="T782" i="1"/>
  <c r="T778" i="1"/>
  <c r="T776" i="1"/>
  <c r="T693" i="1"/>
  <c r="T756" i="1"/>
  <c r="T755" i="1"/>
  <c r="T768" i="1"/>
  <c r="T765" i="1"/>
  <c r="T767" i="1"/>
  <c r="T769" i="1"/>
  <c r="T764" i="1"/>
  <c r="T761" i="1"/>
  <c r="T759" i="1"/>
  <c r="T758" i="1"/>
  <c r="T747" i="1"/>
  <c r="T746" i="1"/>
  <c r="T741" i="1"/>
  <c r="T783" i="1"/>
  <c r="T785" i="1"/>
  <c r="T777" i="1"/>
  <c r="T760" i="1"/>
  <c r="T744" i="1"/>
  <c r="T742" i="1"/>
  <c r="T974" i="1"/>
  <c r="T1055" i="1"/>
  <c r="T1046" i="1"/>
  <c r="T976" i="1"/>
  <c r="T918" i="1"/>
  <c r="T1078" i="1"/>
  <c r="T1063" i="1"/>
  <c r="T1061" i="1"/>
  <c r="T1049" i="1"/>
  <c r="T1047" i="1"/>
  <c r="T1076" i="1"/>
  <c r="T991" i="1"/>
  <c r="T1077" i="1"/>
  <c r="T898" i="1"/>
  <c r="T897" i="1"/>
  <c r="T989" i="1"/>
  <c r="T935" i="1"/>
  <c r="T917" i="1"/>
  <c r="T1086" i="1"/>
  <c r="T978" i="1"/>
  <c r="T1060" i="1"/>
  <c r="T1082" i="1"/>
  <c r="T1062" i="1"/>
  <c r="T1048" i="1"/>
  <c r="T1083" i="1"/>
  <c r="T1075" i="1"/>
  <c r="T1067" i="1"/>
  <c r="T1064" i="1"/>
  <c r="T938" i="1"/>
  <c r="T1080" i="1"/>
  <c r="T1066" i="1"/>
  <c r="T1065" i="1"/>
  <c r="T1053" i="1"/>
  <c r="T992" i="1"/>
  <c r="T1073" i="1"/>
  <c r="T896" i="1"/>
  <c r="T979" i="1"/>
  <c r="T1045" i="1"/>
  <c r="T913" i="1"/>
  <c r="T933" i="1"/>
  <c r="T1050" i="1"/>
  <c r="T936" i="1"/>
  <c r="T1070" i="1"/>
  <c r="T916" i="1"/>
  <c r="T1084" i="1"/>
  <c r="T1068" i="1"/>
  <c r="T1054" i="1"/>
  <c r="T1085" i="1"/>
  <c r="T1069" i="1"/>
  <c r="T977" i="1"/>
  <c r="T915" i="1"/>
  <c r="T912" i="1"/>
  <c r="T975" i="1"/>
  <c r="T937" i="1"/>
  <c r="T990" i="1"/>
  <c r="T1074" i="1"/>
  <c r="T1079" i="1"/>
  <c r="T1071" i="1"/>
  <c r="T1072" i="1"/>
  <c r="T1081" i="1"/>
  <c r="T934" i="1"/>
  <c r="T899" i="1"/>
  <c r="F157" i="18"/>
  <c r="F150" i="18"/>
  <c r="F156" i="18"/>
  <c r="F153" i="18"/>
  <c r="F152" i="18"/>
  <c r="F154" i="18"/>
  <c r="F155" i="18"/>
  <c r="F51" i="18"/>
  <c r="T651" i="1"/>
  <c r="T702" i="1"/>
  <c r="T726" i="1"/>
  <c r="T736" i="1"/>
  <c r="T734" i="1"/>
  <c r="T731" i="1"/>
  <c r="T733" i="1"/>
  <c r="T735" i="1"/>
  <c r="T700" i="1"/>
  <c r="T701" i="1"/>
  <c r="T738" i="1"/>
  <c r="T739" i="1"/>
  <c r="T725" i="1"/>
  <c r="T711" i="1"/>
  <c r="T709" i="1"/>
  <c r="T708" i="1"/>
  <c r="T647" i="1"/>
  <c r="T677" i="1"/>
  <c r="T676" i="1"/>
  <c r="T699" i="1"/>
  <c r="T729" i="1"/>
  <c r="T712" i="1"/>
  <c r="T714" i="1"/>
  <c r="T737" i="1"/>
  <c r="T723" i="1"/>
  <c r="T722" i="1"/>
  <c r="T718" i="1"/>
  <c r="T707" i="1"/>
  <c r="T710" i="1"/>
  <c r="T671" i="1"/>
  <c r="T673" i="1"/>
  <c r="T698" i="1"/>
  <c r="T728" i="1"/>
  <c r="T683" i="1"/>
  <c r="T660" i="1"/>
  <c r="T730" i="1"/>
  <c r="T716" i="1"/>
  <c r="T717" i="1"/>
  <c r="T626" i="1"/>
  <c r="T678" i="1"/>
  <c r="T672" i="1"/>
  <c r="T715" i="1"/>
  <c r="T713" i="1"/>
  <c r="T675" i="1"/>
  <c r="T724" i="1"/>
  <c r="T667" i="1"/>
  <c r="T669" i="1"/>
  <c r="T670" i="1"/>
  <c r="T732" i="1"/>
  <c r="T727" i="1"/>
  <c r="T674" i="1"/>
  <c r="T668" i="1"/>
  <c r="F127" i="18"/>
  <c r="F140" i="18"/>
  <c r="T663" i="1"/>
  <c r="T665" i="1"/>
  <c r="T664" i="1"/>
  <c r="T637" i="1"/>
  <c r="T633" i="1"/>
  <c r="T429" i="1"/>
  <c r="T640" i="1"/>
  <c r="T638" i="1"/>
  <c r="T631" i="1"/>
  <c r="T634" i="1"/>
  <c r="T485" i="1"/>
  <c r="T603" i="1"/>
  <c r="T223" i="1"/>
  <c r="T636" i="1"/>
  <c r="T635" i="1"/>
  <c r="T632" i="1"/>
  <c r="T604" i="1"/>
  <c r="T425" i="1"/>
  <c r="T601" i="1"/>
  <c r="T597" i="1"/>
  <c r="T599" i="1"/>
  <c r="T600" i="1"/>
  <c r="T587" i="1"/>
  <c r="T595" i="1"/>
  <c r="T591" i="1"/>
  <c r="T594" i="1"/>
  <c r="T596" i="1"/>
  <c r="T583" i="1"/>
  <c r="T582" i="1"/>
  <c r="T584" i="1"/>
  <c r="T602" i="1"/>
  <c r="T593" i="1"/>
  <c r="T564" i="1"/>
  <c r="T577" i="1"/>
  <c r="T598" i="1"/>
  <c r="T565" i="1"/>
  <c r="T576" i="1"/>
  <c r="T578" i="1"/>
  <c r="T579" i="1"/>
  <c r="T573" i="1"/>
  <c r="T572" i="1"/>
  <c r="T592" i="1"/>
  <c r="T580" i="1"/>
  <c r="T575" i="1"/>
  <c r="T557" i="1"/>
  <c r="T554" i="1"/>
  <c r="T556" i="1"/>
  <c r="T562" i="1"/>
  <c r="T574" i="1"/>
  <c r="T563" i="1"/>
  <c r="T571" i="1"/>
  <c r="T569" i="1"/>
  <c r="T559" i="1"/>
  <c r="T568" i="1"/>
  <c r="T555" i="1"/>
  <c r="T548" i="1"/>
  <c r="T546" i="1"/>
  <c r="T547" i="1"/>
  <c r="T539" i="1"/>
  <c r="T529" i="1"/>
  <c r="T561" i="1"/>
  <c r="T560" i="1"/>
  <c r="T567" i="1"/>
  <c r="T566" i="1"/>
  <c r="T570" i="1"/>
  <c r="T552" i="1"/>
  <c r="T549" i="1"/>
  <c r="T553" i="1"/>
  <c r="T545" i="1"/>
  <c r="T543" i="1"/>
  <c r="T531" i="1"/>
  <c r="T530" i="1"/>
  <c r="T524" i="1"/>
  <c r="T527" i="1"/>
  <c r="T537" i="1"/>
  <c r="T544" i="1"/>
  <c r="T538" i="1"/>
  <c r="T542" i="1"/>
  <c r="T526" i="1"/>
  <c r="T525" i="1"/>
  <c r="T519" i="1"/>
  <c r="T521" i="1"/>
  <c r="T550" i="1"/>
  <c r="T551" i="1"/>
  <c r="T541" i="1"/>
  <c r="T540" i="1"/>
  <c r="T528" i="1"/>
  <c r="T532" i="1"/>
  <c r="T523" i="1"/>
  <c r="T520" i="1"/>
  <c r="T512" i="1"/>
  <c r="T506" i="1"/>
  <c r="T498" i="1"/>
  <c r="T558" i="1"/>
  <c r="T518" i="1"/>
  <c r="T511" i="1"/>
  <c r="T513" i="1"/>
  <c r="T517" i="1"/>
  <c r="T510" i="1"/>
  <c r="T499" i="1"/>
  <c r="T503" i="1"/>
  <c r="T497" i="1"/>
  <c r="T507" i="1"/>
  <c r="T500" i="1"/>
  <c r="T502" i="1"/>
  <c r="T504" i="1"/>
  <c r="T505" i="1"/>
  <c r="T496" i="1"/>
  <c r="T522" i="1"/>
  <c r="T515" i="1"/>
  <c r="T514" i="1"/>
  <c r="T516" i="1"/>
  <c r="T509" i="1"/>
  <c r="T508" i="1"/>
  <c r="T501" i="1"/>
  <c r="T391" i="1"/>
  <c r="T367" i="1"/>
  <c r="T396" i="1"/>
  <c r="T389" i="1"/>
  <c r="T380" i="1"/>
  <c r="T373" i="1"/>
  <c r="T369" i="1"/>
  <c r="T371" i="1"/>
  <c r="T402" i="1"/>
  <c r="T393" i="1"/>
  <c r="T392" i="1"/>
  <c r="T394" i="1"/>
  <c r="T386" i="1"/>
  <c r="T388" i="1"/>
  <c r="T390" i="1"/>
  <c r="T379" i="1"/>
  <c r="T383" i="1"/>
  <c r="T381" i="1"/>
  <c r="T382" i="1"/>
  <c r="T374" i="1"/>
  <c r="T375" i="1"/>
  <c r="T377" i="1"/>
  <c r="T376" i="1"/>
  <c r="T378" i="1"/>
  <c r="T368" i="1"/>
  <c r="T397" i="1"/>
  <c r="T399" i="1"/>
  <c r="T401" i="1"/>
  <c r="T398" i="1"/>
  <c r="T400" i="1"/>
  <c r="T395" i="1"/>
  <c r="T387" i="1"/>
  <c r="T385" i="1"/>
  <c r="T384" i="1"/>
  <c r="T372" i="1"/>
  <c r="T370" i="1"/>
  <c r="T893" i="1"/>
  <c r="T887" i="1"/>
  <c r="T878" i="1"/>
  <c r="T819" i="1"/>
  <c r="T809" i="1"/>
  <c r="T890" i="1"/>
  <c r="T881" i="1"/>
  <c r="T848" i="1"/>
  <c r="T889" i="1"/>
  <c r="T880" i="1"/>
  <c r="T877" i="1"/>
  <c r="T873" i="1"/>
  <c r="T839" i="1"/>
  <c r="T815" i="1"/>
  <c r="T894" i="1"/>
  <c r="T888" i="1"/>
  <c r="T879" i="1"/>
  <c r="T849" i="1"/>
  <c r="T872" i="1"/>
  <c r="T844" i="1"/>
  <c r="T871" i="1"/>
  <c r="T847" i="1"/>
  <c r="T799" i="1"/>
  <c r="T816" i="1"/>
  <c r="T817" i="1"/>
  <c r="T814" i="1"/>
  <c r="T797" i="1"/>
  <c r="T796" i="1"/>
  <c r="T774" i="1"/>
  <c r="T771" i="1"/>
  <c r="T811" i="1"/>
  <c r="T805" i="1"/>
  <c r="T795" i="1"/>
  <c r="T870" i="1"/>
  <c r="T846" i="1"/>
  <c r="T818" i="1"/>
  <c r="T813" i="1"/>
  <c r="T808" i="1"/>
  <c r="T798" i="1"/>
  <c r="T810" i="1"/>
  <c r="T775" i="1"/>
  <c r="T845" i="1"/>
  <c r="T876" i="1"/>
  <c r="T806" i="1"/>
  <c r="T807" i="1"/>
  <c r="T794" i="1"/>
  <c r="T773" i="1"/>
  <c r="T770" i="1"/>
  <c r="T748" i="1"/>
  <c r="T820" i="1"/>
  <c r="T837" i="1"/>
  <c r="T838" i="1"/>
  <c r="T803" i="1"/>
  <c r="T812" i="1"/>
  <c r="T804" i="1"/>
  <c r="T802" i="1"/>
  <c r="T749" i="1"/>
  <c r="F136" i="18"/>
  <c r="F142" i="18"/>
  <c r="F143" i="18"/>
  <c r="F139" i="18"/>
  <c r="F138" i="18"/>
  <c r="F137" i="18"/>
  <c r="F141" i="18"/>
  <c r="F50" i="18"/>
  <c r="F124" i="18"/>
  <c r="F105" i="18"/>
  <c r="F100" i="18"/>
  <c r="F117" i="18"/>
  <c r="F99" i="18"/>
  <c r="F104" i="18"/>
  <c r="F118" i="18"/>
  <c r="F111" i="18"/>
  <c r="F102" i="18"/>
  <c r="F116" i="18"/>
  <c r="F126" i="18"/>
  <c r="F130" i="18"/>
  <c r="F123" i="18"/>
  <c r="F129" i="18"/>
  <c r="F125" i="18"/>
  <c r="F15" i="34"/>
  <c r="F15" i="18"/>
  <c r="F128" i="18"/>
  <c r="F49" i="18"/>
  <c r="F112" i="18"/>
  <c r="F114" i="18"/>
  <c r="F113" i="18"/>
  <c r="F106" i="18"/>
  <c r="F47" i="18"/>
  <c r="F101" i="18"/>
  <c r="F13" i="34"/>
  <c r="F13" i="18"/>
  <c r="F10" i="34"/>
  <c r="F10" i="18"/>
  <c r="F32" i="18"/>
  <c r="F24" i="18"/>
  <c r="F16" i="18"/>
  <c r="F16" i="34"/>
  <c r="T54" i="1"/>
  <c r="T196" i="1"/>
  <c r="T194" i="1"/>
  <c r="T193" i="1"/>
  <c r="T195" i="1"/>
  <c r="F9" i="18"/>
  <c r="F9" i="34"/>
  <c r="F41" i="18"/>
  <c r="F14" i="18"/>
  <c r="F14" i="34"/>
  <c r="F33" i="18"/>
  <c r="F25" i="18"/>
  <c r="F12" i="34"/>
  <c r="F12" i="18"/>
  <c r="F26" i="18"/>
  <c r="F40" i="18"/>
  <c r="F34" i="18"/>
  <c r="F11" i="18"/>
  <c r="F11" i="34"/>
  <c r="F17" i="34"/>
  <c r="F17" i="18"/>
  <c r="T358" i="1"/>
  <c r="T445" i="1"/>
  <c r="T321" i="1"/>
  <c r="T613" i="1"/>
  <c r="T697" i="1"/>
  <c r="T493" i="1"/>
  <c r="T666" i="1"/>
  <c r="T449" i="1"/>
  <c r="T612" i="1"/>
  <c r="T472" i="1"/>
  <c r="T615" i="1"/>
  <c r="T721" i="1"/>
  <c r="T705" i="1"/>
  <c r="T690" i="1"/>
  <c r="T479" i="1"/>
  <c r="T719" i="1"/>
  <c r="T704" i="1"/>
  <c r="T696" i="1"/>
  <c r="T706" i="1"/>
  <c r="T694" i="1"/>
  <c r="T684" i="1"/>
  <c r="T658" i="1"/>
  <c r="T653" i="1"/>
  <c r="T652" i="1"/>
  <c r="T644" i="1"/>
  <c r="T642" i="1"/>
  <c r="T641" i="1"/>
  <c r="T639" i="1"/>
  <c r="T337" i="1"/>
  <c r="T703" i="1"/>
  <c r="T692" i="1"/>
  <c r="T682" i="1"/>
  <c r="T681" i="1"/>
  <c r="T679" i="1"/>
  <c r="T659" i="1"/>
  <c r="T657" i="1"/>
  <c r="T648" i="1"/>
  <c r="T720" i="1"/>
  <c r="T695" i="1"/>
  <c r="T689" i="1"/>
  <c r="T656" i="1"/>
  <c r="T619" i="1"/>
  <c r="T614" i="1"/>
  <c r="T609" i="1"/>
  <c r="T608" i="1"/>
  <c r="T691" i="1"/>
  <c r="T650" i="1"/>
  <c r="T628" i="1"/>
  <c r="T623" i="1"/>
  <c r="T616" i="1"/>
  <c r="T687" i="1"/>
  <c r="T685" i="1"/>
  <c r="T661" i="1"/>
  <c r="T686" i="1"/>
  <c r="T662" i="1"/>
  <c r="T649" i="1"/>
  <c r="T617" i="1"/>
  <c r="T618" i="1"/>
  <c r="T611" i="1"/>
  <c r="T680" i="1"/>
  <c r="T643" i="1"/>
  <c r="T589" i="1"/>
  <c r="T495" i="1"/>
  <c r="T489" i="1"/>
  <c r="T480" i="1"/>
  <c r="T471" i="1"/>
  <c r="T464" i="1"/>
  <c r="T459" i="1"/>
  <c r="T458" i="1"/>
  <c r="T457" i="1"/>
  <c r="T456" i="1"/>
  <c r="T455" i="1"/>
  <c r="T454" i="1"/>
  <c r="T453" i="1"/>
  <c r="T452" i="1"/>
  <c r="T451" i="1"/>
  <c r="T437" i="1"/>
  <c r="T440" i="1"/>
  <c r="T654" i="1"/>
  <c r="T630" i="1"/>
  <c r="T610" i="1"/>
  <c r="T586" i="1"/>
  <c r="T536" i="1"/>
  <c r="T606" i="1"/>
  <c r="T492" i="1"/>
  <c r="T488" i="1"/>
  <c r="T484" i="1"/>
  <c r="T483" i="1"/>
  <c r="T477" i="1"/>
  <c r="T469" i="1"/>
  <c r="T467" i="1"/>
  <c r="T466" i="1"/>
  <c r="T462" i="1"/>
  <c r="T450" i="1"/>
  <c r="T444" i="1"/>
  <c r="T688" i="1"/>
  <c r="T655" i="1"/>
  <c r="T581" i="1"/>
  <c r="T590" i="1"/>
  <c r="T438" i="1"/>
  <c r="T646" i="1"/>
  <c r="T629" i="1"/>
  <c r="T622" i="1"/>
  <c r="T621" i="1"/>
  <c r="T607" i="1"/>
  <c r="T585" i="1"/>
  <c r="T534" i="1"/>
  <c r="T588" i="1"/>
  <c r="T491" i="1"/>
  <c r="T486" i="1"/>
  <c r="T470" i="1"/>
  <c r="T461" i="1"/>
  <c r="T446" i="1"/>
  <c r="T442" i="1"/>
  <c r="T436" i="1"/>
  <c r="T625" i="1"/>
  <c r="T533" i="1"/>
  <c r="T494" i="1"/>
  <c r="T487" i="1"/>
  <c r="T482" i="1"/>
  <c r="T468" i="1"/>
  <c r="T448" i="1"/>
  <c r="T435" i="1"/>
  <c r="T431" i="1"/>
  <c r="T428" i="1"/>
  <c r="T423" i="1"/>
  <c r="T419" i="1"/>
  <c r="T411" i="1"/>
  <c r="T407" i="1"/>
  <c r="T403" i="1"/>
  <c r="T412" i="1"/>
  <c r="T404" i="1"/>
  <c r="T356" i="1"/>
  <c r="T160" i="1"/>
  <c r="T325" i="1"/>
  <c r="T364" i="1"/>
  <c r="T333" i="1"/>
  <c r="T165" i="1"/>
  <c r="T354" i="1"/>
  <c r="T352" i="1"/>
  <c r="T620" i="1"/>
  <c r="T535" i="1"/>
  <c r="T476" i="1"/>
  <c r="T443" i="1"/>
  <c r="T432" i="1"/>
  <c r="T426" i="1"/>
  <c r="T424" i="1"/>
  <c r="T415" i="1"/>
  <c r="T319" i="1"/>
  <c r="T410" i="1"/>
  <c r="T366" i="1"/>
  <c r="T341" i="1"/>
  <c r="T363" i="1"/>
  <c r="T353" i="1"/>
  <c r="T302" i="1"/>
  <c r="T166" i="1"/>
  <c r="T360" i="1"/>
  <c r="T355" i="1"/>
  <c r="T340" i="1"/>
  <c r="T345" i="1"/>
  <c r="T342" i="1"/>
  <c r="T349" i="1"/>
  <c r="T605" i="1"/>
  <c r="T478" i="1"/>
  <c r="T474" i="1"/>
  <c r="T463" i="1"/>
  <c r="T430" i="1"/>
  <c r="T413" i="1"/>
  <c r="T405" i="1"/>
  <c r="T408" i="1"/>
  <c r="T145" i="1"/>
  <c r="T348" i="1"/>
  <c r="T336" i="1"/>
  <c r="T346" i="1"/>
  <c r="T343" i="1"/>
  <c r="T335" i="1"/>
  <c r="T334" i="1"/>
  <c r="T322" i="1"/>
  <c r="T310" i="1"/>
  <c r="T624" i="1"/>
  <c r="T465" i="1"/>
  <c r="T441" i="1"/>
  <c r="T427" i="1"/>
  <c r="T418" i="1"/>
  <c r="T414" i="1"/>
  <c r="T406" i="1"/>
  <c r="T361" i="1"/>
  <c r="T359" i="1"/>
  <c r="T351" i="1"/>
  <c r="T347" i="1"/>
  <c r="T164" i="1"/>
  <c r="T163" i="1"/>
  <c r="T327" i="1"/>
  <c r="T313" i="1"/>
  <c r="T326" i="1"/>
  <c r="T339" i="1"/>
  <c r="T323" i="1"/>
  <c r="T332" i="1"/>
  <c r="T305" i="1"/>
  <c r="T303" i="1"/>
  <c r="T292" i="1"/>
  <c r="T297" i="1"/>
  <c r="T295" i="1"/>
  <c r="T284" i="1"/>
  <c r="T282" i="1"/>
  <c r="T148" i="1"/>
  <c r="T147" i="1"/>
  <c r="T142" i="1"/>
  <c r="T318" i="1"/>
  <c r="T280" i="1"/>
  <c r="T324" i="1"/>
  <c r="T309" i="1"/>
  <c r="T314" i="1"/>
  <c r="T320" i="1"/>
  <c r="T331" i="1"/>
  <c r="T316" i="1"/>
  <c r="T304" i="1"/>
  <c r="T288" i="1"/>
  <c r="T290" i="1"/>
  <c r="T158" i="1"/>
  <c r="T420" i="1"/>
  <c r="T422" i="1"/>
  <c r="T409" i="1"/>
  <c r="T417" i="1"/>
  <c r="T362" i="1"/>
  <c r="T344" i="1"/>
  <c r="T350" i="1"/>
  <c r="T315" i="1"/>
  <c r="T329" i="1"/>
  <c r="T317" i="1"/>
  <c r="T162" i="1"/>
  <c r="T306" i="1"/>
  <c r="T296" i="1"/>
  <c r="T298" i="1"/>
  <c r="T291" i="1"/>
  <c r="T281" i="1"/>
  <c r="T157" i="1"/>
  <c r="T156" i="1"/>
  <c r="T154" i="1"/>
  <c r="T153" i="1"/>
  <c r="T152" i="1"/>
  <c r="T143" i="1"/>
  <c r="T357" i="1"/>
  <c r="T308" i="1"/>
  <c r="T293" i="1"/>
  <c r="T299" i="1"/>
  <c r="T155" i="1"/>
  <c r="T151" i="1"/>
  <c r="T434" i="1"/>
  <c r="T365" i="1"/>
  <c r="T338" i="1"/>
  <c r="T328" i="1"/>
  <c r="T300" i="1"/>
  <c r="T289" i="1"/>
  <c r="T146" i="1"/>
  <c r="T286" i="1"/>
  <c r="T330" i="1"/>
  <c r="T307" i="1"/>
  <c r="T285" i="1"/>
  <c r="T279" i="1"/>
  <c r="T312" i="1"/>
  <c r="T161" i="1"/>
  <c r="T301" i="1"/>
  <c r="T144" i="1"/>
  <c r="T311" i="1"/>
  <c r="T159" i="1"/>
  <c r="T294" i="1"/>
  <c r="T287" i="1"/>
  <c r="T283" i="1"/>
  <c r="T475" i="1"/>
  <c r="T490" i="1"/>
  <c r="T447" i="1"/>
  <c r="T627" i="1"/>
  <c r="T473" i="1"/>
  <c r="T149" i="1"/>
  <c r="T439" i="1"/>
  <c r="T460" i="1"/>
  <c r="T150" i="1"/>
  <c r="T481" i="1"/>
  <c r="T416" i="1"/>
  <c r="T421" i="1"/>
  <c r="T433" i="1"/>
  <c r="T645" i="1"/>
  <c r="T274" i="1"/>
  <c r="T276" i="1"/>
  <c r="T271" i="1"/>
  <c r="T140" i="1"/>
  <c r="T277" i="1"/>
  <c r="T268" i="1"/>
  <c r="T275" i="1"/>
  <c r="T262" i="1"/>
  <c r="T138" i="1"/>
  <c r="T278" i="1"/>
  <c r="T270" i="1"/>
  <c r="T265" i="1"/>
  <c r="T263" i="1"/>
  <c r="T141" i="1"/>
  <c r="T272" i="1"/>
  <c r="T267" i="1"/>
  <c r="T266" i="1"/>
  <c r="T264" i="1"/>
  <c r="T139" i="1"/>
  <c r="T269" i="1"/>
  <c r="T273" i="1"/>
  <c r="T255" i="1"/>
  <c r="T256" i="1"/>
  <c r="T257" i="1"/>
  <c r="T258" i="1"/>
  <c r="T261" i="1"/>
  <c r="T250" i="1"/>
  <c r="T248" i="1"/>
  <c r="T246" i="1"/>
  <c r="T254" i="1"/>
  <c r="T253" i="1"/>
  <c r="T252" i="1"/>
  <c r="T251" i="1"/>
  <c r="T247" i="1"/>
  <c r="T249" i="1"/>
  <c r="T238" i="1"/>
  <c r="T242" i="1"/>
  <c r="T241" i="1"/>
  <c r="T236" i="1"/>
  <c r="T244" i="1"/>
  <c r="T237" i="1"/>
  <c r="T245" i="1"/>
  <c r="T243" i="1"/>
  <c r="T239" i="1"/>
  <c r="T235" i="1"/>
  <c r="T240" i="1"/>
  <c r="T234" i="1"/>
  <c r="T218" i="1"/>
  <c r="T231" i="1"/>
  <c r="T216" i="1"/>
  <c r="T213" i="1"/>
  <c r="T197" i="1"/>
  <c r="T217" i="1"/>
  <c r="T232" i="1"/>
  <c r="T230" i="1"/>
  <c r="T192" i="1"/>
  <c r="T215" i="1"/>
  <c r="T214" i="1"/>
  <c r="T208" i="1"/>
  <c r="T228" i="1"/>
  <c r="T211" i="1"/>
  <c r="T210" i="1"/>
  <c r="T209" i="1"/>
  <c r="T229" i="1"/>
  <c r="T233" i="1"/>
  <c r="T207" i="1"/>
  <c r="T203" i="1"/>
  <c r="T202" i="1"/>
  <c r="T206" i="1"/>
  <c r="T204" i="1"/>
  <c r="T205" i="1"/>
  <c r="T226" i="1"/>
  <c r="T69" i="1"/>
  <c r="T47" i="1"/>
  <c r="T49" i="1"/>
  <c r="T75" i="1"/>
  <c r="T48" i="1"/>
  <c r="T81" i="1"/>
  <c r="T13" i="1"/>
  <c r="T181" i="1"/>
  <c r="T59" i="1"/>
  <c r="T84" i="1"/>
  <c r="T83" i="1"/>
  <c r="T51" i="1"/>
  <c r="T78" i="1"/>
  <c r="T57" i="1"/>
  <c r="T89" i="1"/>
  <c r="T220" i="1"/>
  <c r="T185" i="1"/>
  <c r="T76" i="1"/>
  <c r="T212" i="1"/>
  <c r="T190" i="1"/>
  <c r="T175" i="1"/>
  <c r="T168" i="1"/>
  <c r="T67" i="1"/>
  <c r="T88" i="1"/>
  <c r="T50" i="1"/>
  <c r="T68" i="1"/>
  <c r="T5" i="1"/>
  <c r="T11" i="1"/>
  <c r="T53" i="1"/>
  <c r="T199" i="1"/>
  <c r="T12" i="1"/>
  <c r="T38" i="1"/>
  <c r="T171" i="1"/>
  <c r="T70" i="1"/>
  <c r="T82" i="1"/>
  <c r="T26" i="1"/>
  <c r="T8" i="1"/>
  <c r="T259" i="1"/>
  <c r="T32" i="1"/>
  <c r="T60" i="1"/>
  <c r="T186" i="1"/>
  <c r="T177" i="1"/>
  <c r="T200" i="1"/>
  <c r="T167" i="1"/>
  <c r="T62" i="1"/>
  <c r="T201" i="1"/>
  <c r="T182" i="1"/>
  <c r="T169" i="1"/>
  <c r="T85" i="1"/>
  <c r="T7" i="1"/>
  <c r="T260" i="1"/>
  <c r="T58" i="1"/>
  <c r="T52" i="1"/>
  <c r="T65" i="1"/>
  <c r="T178" i="1"/>
  <c r="T176" i="1"/>
  <c r="T170" i="1"/>
  <c r="T189" i="1"/>
  <c r="T187" i="1"/>
  <c r="T174" i="1"/>
  <c r="T172" i="1"/>
  <c r="T219" i="1"/>
  <c r="T94" i="1"/>
  <c r="T173" i="1"/>
  <c r="T6" i="1"/>
  <c r="T184" i="1"/>
  <c r="T224" i="1"/>
  <c r="T61" i="1"/>
  <c r="T63" i="1"/>
  <c r="T183" i="1"/>
  <c r="T198" i="1"/>
  <c r="T221" i="1"/>
  <c r="T66" i="1"/>
  <c r="T179" i="1"/>
  <c r="T129" i="1"/>
  <c r="T227" i="1"/>
  <c r="T79" i="1"/>
  <c r="T4" i="1"/>
  <c r="T97" i="1"/>
  <c r="T128" i="1"/>
  <c r="T188" i="1"/>
  <c r="T87" i="1"/>
  <c r="T56" i="1"/>
  <c r="T55" i="1"/>
  <c r="T64" i="1"/>
  <c r="T23" i="1"/>
  <c r="T86" i="1"/>
  <c r="T18" i="1"/>
  <c r="T131" i="1"/>
  <c r="T9" i="1"/>
  <c r="T222" i="1"/>
  <c r="G103" i="18" s="1"/>
  <c r="T21" i="1"/>
  <c r="T73" i="1"/>
  <c r="T74" i="1"/>
  <c r="T117" i="1"/>
  <c r="T135" i="1"/>
  <c r="T100" i="1"/>
  <c r="T116" i="1"/>
  <c r="T136" i="1"/>
  <c r="T133" i="1"/>
  <c r="T95" i="1"/>
  <c r="T90" i="1"/>
  <c r="T110" i="1"/>
  <c r="T108" i="1"/>
  <c r="T104" i="1"/>
  <c r="T77" i="1"/>
  <c r="T93" i="1"/>
  <c r="T72" i="1"/>
  <c r="T132" i="1"/>
  <c r="T14" i="1"/>
  <c r="T71" i="1"/>
  <c r="T225" i="1"/>
  <c r="T36" i="1"/>
  <c r="T10" i="1"/>
  <c r="T137" i="1"/>
  <c r="T99" i="1"/>
  <c r="T91" i="1"/>
  <c r="T103" i="1"/>
  <c r="T134" i="1"/>
  <c r="T96" i="1"/>
  <c r="T37" i="1"/>
  <c r="T25" i="1"/>
  <c r="T24" i="1"/>
  <c r="T39" i="1"/>
  <c r="T180" i="1"/>
  <c r="T44" i="1"/>
  <c r="T191" i="1"/>
  <c r="T22" i="1"/>
  <c r="T46" i="1"/>
  <c r="T40" i="1"/>
  <c r="T34" i="1"/>
  <c r="T28" i="1"/>
  <c r="T17" i="1"/>
  <c r="T41" i="1"/>
  <c r="T29" i="1"/>
  <c r="T33" i="1"/>
  <c r="T126" i="1"/>
  <c r="T127" i="1"/>
  <c r="T106" i="1"/>
  <c r="T19" i="1"/>
  <c r="T31" i="1"/>
  <c r="T35" i="1"/>
  <c r="T45" i="1"/>
  <c r="T42" i="1"/>
  <c r="T30" i="1"/>
  <c r="T27" i="1"/>
  <c r="T130" i="1"/>
  <c r="T124" i="1"/>
  <c r="T80" i="1"/>
  <c r="T92" i="1"/>
  <c r="T111" i="1"/>
  <c r="T109" i="1"/>
  <c r="T102" i="1"/>
  <c r="T107" i="1"/>
  <c r="T105" i="1"/>
  <c r="T101" i="1"/>
  <c r="T43" i="1"/>
  <c r="T20" i="1"/>
  <c r="T16" i="1"/>
  <c r="T125" i="1"/>
  <c r="T15" i="1"/>
  <c r="T122" i="1"/>
  <c r="T121" i="1"/>
  <c r="T112" i="1"/>
  <c r="T114" i="1"/>
  <c r="T98" i="1"/>
  <c r="E200" i="18"/>
  <c r="E186" i="18"/>
  <c r="E214" i="18"/>
  <c r="T115" i="1"/>
  <c r="T119" i="1"/>
  <c r="T120" i="1"/>
  <c r="T113" i="1"/>
  <c r="T123" i="1"/>
  <c r="T118" i="1"/>
  <c r="U3" i="1"/>
  <c r="U1721" i="1" l="1"/>
  <c r="U1707" i="1"/>
  <c r="U1698" i="1"/>
  <c r="U1697" i="1"/>
  <c r="U1693" i="1"/>
  <c r="U1692" i="1"/>
  <c r="U1703" i="1"/>
  <c r="U1705" i="1"/>
  <c r="U1702" i="1"/>
  <c r="U1704" i="1"/>
  <c r="U1706" i="1"/>
  <c r="U1696" i="1"/>
  <c r="U1700" i="1"/>
  <c r="U1701" i="1"/>
  <c r="U1695" i="1"/>
  <c r="U1699" i="1"/>
  <c r="U1694" i="1"/>
  <c r="U1688" i="1"/>
  <c r="U1724" i="1"/>
  <c r="U1723" i="1"/>
  <c r="U1722" i="1"/>
  <c r="U1720" i="1"/>
  <c r="U1718" i="1"/>
  <c r="U1717" i="1"/>
  <c r="U1454" i="1"/>
  <c r="U1455" i="1"/>
  <c r="G48" i="18"/>
  <c r="U1472" i="1"/>
  <c r="U1679" i="1"/>
  <c r="U1683" i="1"/>
  <c r="U1684" i="1"/>
  <c r="U1669" i="1"/>
  <c r="U1675" i="1"/>
  <c r="U1677" i="1"/>
  <c r="U1676" i="1"/>
  <c r="U1682" i="1"/>
  <c r="U1678" i="1"/>
  <c r="U1668" i="1"/>
  <c r="U1681" i="1"/>
  <c r="U1680" i="1"/>
  <c r="U1673" i="1"/>
  <c r="U1674" i="1"/>
  <c r="U1667" i="1"/>
  <c r="U1671" i="1"/>
  <c r="U1661" i="1"/>
  <c r="U1663" i="1"/>
  <c r="U1657" i="1"/>
  <c r="U1659" i="1"/>
  <c r="U1660" i="1"/>
  <c r="U1651" i="1"/>
  <c r="U1670" i="1"/>
  <c r="U1665" i="1"/>
  <c r="U1655" i="1"/>
  <c r="U1662" i="1"/>
  <c r="U1666" i="1"/>
  <c r="U1656" i="1"/>
  <c r="U1650" i="1"/>
  <c r="U1672" i="1"/>
  <c r="U1653" i="1"/>
  <c r="U1658" i="1"/>
  <c r="U1654" i="1"/>
  <c r="U1648" i="1"/>
  <c r="U1649" i="1"/>
  <c r="U1645" i="1"/>
  <c r="U1664" i="1"/>
  <c r="U1643" i="1"/>
  <c r="U1646" i="1"/>
  <c r="U1640" i="1"/>
  <c r="U1635" i="1"/>
  <c r="U1631" i="1"/>
  <c r="U1633" i="1"/>
  <c r="U1632" i="1"/>
  <c r="U1634" i="1"/>
  <c r="U1615" i="1"/>
  <c r="U1548" i="1"/>
  <c r="U1550" i="1"/>
  <c r="U1652" i="1"/>
  <c r="U1647" i="1"/>
  <c r="U1644" i="1"/>
  <c r="U1639" i="1"/>
  <c r="U1642" i="1"/>
  <c r="U1626" i="1"/>
  <c r="U1630" i="1"/>
  <c r="U1616" i="1"/>
  <c r="U1549" i="1"/>
  <c r="U1637" i="1"/>
  <c r="U1625" i="1"/>
  <c r="U1627" i="1"/>
  <c r="U1622" i="1"/>
  <c r="U1618" i="1"/>
  <c r="U1551" i="1"/>
  <c r="U1605" i="1"/>
  <c r="U1599" i="1"/>
  <c r="U1601" i="1"/>
  <c r="U1641" i="1"/>
  <c r="U1629" i="1"/>
  <c r="U1628" i="1"/>
  <c r="U1617" i="1"/>
  <c r="U1600" i="1"/>
  <c r="U1591" i="1"/>
  <c r="U1585" i="1"/>
  <c r="U1583" i="1"/>
  <c r="U1582" i="1"/>
  <c r="U1638" i="1"/>
  <c r="U1636" i="1"/>
  <c r="U1595" i="1"/>
  <c r="U1597" i="1"/>
  <c r="U1592" i="1"/>
  <c r="U1586" i="1"/>
  <c r="U1581" i="1"/>
  <c r="U1584" i="1"/>
  <c r="U1577" i="1"/>
  <c r="U1579" i="1"/>
  <c r="U1596" i="1"/>
  <c r="U1589" i="1"/>
  <c r="U1587" i="1"/>
  <c r="U1573" i="1"/>
  <c r="U1564" i="1"/>
  <c r="U1567" i="1"/>
  <c r="U1545" i="1"/>
  <c r="U1543" i="1"/>
  <c r="U1603" i="1"/>
  <c r="U1604" i="1"/>
  <c r="U1593" i="1"/>
  <c r="U1561" i="1"/>
  <c r="U1568" i="1"/>
  <c r="U1546" i="1"/>
  <c r="U1542" i="1"/>
  <c r="U1598" i="1"/>
  <c r="U1576" i="1"/>
  <c r="U1575" i="1"/>
  <c r="U1563" i="1"/>
  <c r="U1562" i="1"/>
  <c r="U1565" i="1"/>
  <c r="U1544" i="1"/>
  <c r="U1547" i="1"/>
  <c r="U1541" i="1"/>
  <c r="U1602" i="1"/>
  <c r="U1590" i="1"/>
  <c r="U1588" i="1"/>
  <c r="U1578" i="1"/>
  <c r="U1580" i="1"/>
  <c r="U1574" i="1"/>
  <c r="U1572" i="1"/>
  <c r="U1566" i="1"/>
  <c r="U1540" i="1"/>
  <c r="U1539" i="1"/>
  <c r="U1525" i="1"/>
  <c r="U1528" i="1"/>
  <c r="U1505" i="1"/>
  <c r="U1536" i="1"/>
  <c r="U1537" i="1"/>
  <c r="U1535" i="1"/>
  <c r="U1531" i="1"/>
  <c r="U1533" i="1"/>
  <c r="U1532" i="1"/>
  <c r="U1534" i="1"/>
  <c r="U1511" i="1"/>
  <c r="U1510" i="1"/>
  <c r="U1509" i="1"/>
  <c r="U1512" i="1"/>
  <c r="U1523" i="1"/>
  <c r="U1522" i="1"/>
  <c r="U1524" i="1"/>
  <c r="U1506" i="1"/>
  <c r="U1503" i="1"/>
  <c r="U1501" i="1"/>
  <c r="U1502" i="1"/>
  <c r="U1504" i="1"/>
  <c r="U1498" i="1"/>
  <c r="U1521" i="1"/>
  <c r="U1507" i="1"/>
  <c r="U1508" i="1"/>
  <c r="U1500" i="1"/>
  <c r="U1497" i="1"/>
  <c r="U1499" i="1"/>
  <c r="U1494" i="1"/>
  <c r="U1496" i="1"/>
  <c r="U1488" i="1"/>
  <c r="U1486" i="1"/>
  <c r="U1487" i="1"/>
  <c r="U1465" i="1"/>
  <c r="U1538" i="1"/>
  <c r="U1527" i="1"/>
  <c r="U1526" i="1"/>
  <c r="U1464" i="1"/>
  <c r="U1493" i="1"/>
  <c r="U1495" i="1"/>
  <c r="U1489" i="1"/>
  <c r="U1443" i="1"/>
  <c r="U1446" i="1"/>
  <c r="U1442" i="1"/>
  <c r="U1447" i="1"/>
  <c r="U1431" i="1"/>
  <c r="U1433" i="1"/>
  <c r="U1444" i="1"/>
  <c r="U1438" i="1"/>
  <c r="U1439" i="1"/>
  <c r="U1440" i="1"/>
  <c r="U1435" i="1"/>
  <c r="U1436" i="1"/>
  <c r="U1437" i="1"/>
  <c r="U1441" i="1"/>
  <c r="U1424" i="1"/>
  <c r="U1426" i="1"/>
  <c r="U1428" i="1"/>
  <c r="U1425" i="1"/>
  <c r="U1427" i="1"/>
  <c r="U1429" i="1"/>
  <c r="U1419" i="1"/>
  <c r="U1421" i="1"/>
  <c r="U1423" i="1"/>
  <c r="U1445" i="1"/>
  <c r="U1418" i="1"/>
  <c r="U1420" i="1"/>
  <c r="U1422" i="1"/>
  <c r="U1416" i="1"/>
  <c r="U1413" i="1"/>
  <c r="U1415" i="1"/>
  <c r="U1417" i="1"/>
  <c r="U1408" i="1"/>
  <c r="U1410" i="1"/>
  <c r="U1407" i="1"/>
  <c r="U1409" i="1"/>
  <c r="U1414" i="1"/>
  <c r="U1412" i="1"/>
  <c r="U1406" i="1"/>
  <c r="U1430" i="1"/>
  <c r="U1432" i="1"/>
  <c r="U1434" i="1"/>
  <c r="U1386" i="1"/>
  <c r="U1387" i="1"/>
  <c r="U1380" i="1"/>
  <c r="U1362" i="1"/>
  <c r="U1411" i="1"/>
  <c r="U1381" i="1"/>
  <c r="U1373" i="1"/>
  <c r="U1382" i="1"/>
  <c r="U1384" i="1"/>
  <c r="U1383" i="1"/>
  <c r="U1385" i="1"/>
  <c r="U1378" i="1"/>
  <c r="U1374" i="1"/>
  <c r="U1376" i="1"/>
  <c r="U1375" i="1"/>
  <c r="U1377" i="1"/>
  <c r="U1366" i="1"/>
  <c r="U1368" i="1"/>
  <c r="U1367" i="1"/>
  <c r="U1369" i="1"/>
  <c r="U1364" i="1"/>
  <c r="U1363" i="1"/>
  <c r="U1365" i="1"/>
  <c r="U1360" i="1"/>
  <c r="U1361" i="1"/>
  <c r="U1356" i="1"/>
  <c r="U1352" i="1"/>
  <c r="U1379" i="1"/>
  <c r="U1370" i="1"/>
  <c r="U1372" i="1"/>
  <c r="U1371" i="1"/>
  <c r="U1357" i="1"/>
  <c r="U1359" i="1"/>
  <c r="U1358" i="1"/>
  <c r="U1350" i="1"/>
  <c r="U1341" i="1"/>
  <c r="U1333" i="1"/>
  <c r="U1354" i="1"/>
  <c r="U1353" i="1"/>
  <c r="U1355" i="1"/>
  <c r="U1346" i="1"/>
  <c r="U1342" i="1"/>
  <c r="U1344" i="1"/>
  <c r="U1343" i="1"/>
  <c r="U1345" i="1"/>
  <c r="U1338" i="1"/>
  <c r="U1336" i="1"/>
  <c r="U1337" i="1"/>
  <c r="U1330" i="1"/>
  <c r="U1328" i="1"/>
  <c r="U1327" i="1"/>
  <c r="U1315" i="1"/>
  <c r="U1348" i="1"/>
  <c r="U1349" i="1"/>
  <c r="U1339" i="1"/>
  <c r="U1334" i="1"/>
  <c r="U1335" i="1"/>
  <c r="U1332" i="1"/>
  <c r="U1331" i="1"/>
  <c r="U1326" i="1"/>
  <c r="U1329" i="1"/>
  <c r="U1313" i="1"/>
  <c r="U1314" i="1"/>
  <c r="U1316" i="1"/>
  <c r="U1309" i="1"/>
  <c r="U1340" i="1"/>
  <c r="U1300" i="1"/>
  <c r="U1302" i="1"/>
  <c r="U1301" i="1"/>
  <c r="U1297" i="1"/>
  <c r="U1299" i="1"/>
  <c r="U1296" i="1"/>
  <c r="U1272" i="1"/>
  <c r="U1276" i="1"/>
  <c r="U1288" i="1"/>
  <c r="U1347" i="1"/>
  <c r="U1310" i="1"/>
  <c r="U1312" i="1"/>
  <c r="U1306" i="1"/>
  <c r="U1273" i="1"/>
  <c r="U1290" i="1"/>
  <c r="U1289" i="1"/>
  <c r="U1305" i="1"/>
  <c r="U1307" i="1"/>
  <c r="U1270" i="1"/>
  <c r="U1274" i="1"/>
  <c r="U1351" i="1"/>
  <c r="U1311" i="1"/>
  <c r="U1308" i="1"/>
  <c r="U1303" i="1"/>
  <c r="U1298" i="1"/>
  <c r="U1277" i="1"/>
  <c r="U1271" i="1"/>
  <c r="U1275" i="1"/>
  <c r="U1291" i="1"/>
  <c r="U1286" i="1"/>
  <c r="U1284" i="1"/>
  <c r="U1285" i="1"/>
  <c r="U1287" i="1"/>
  <c r="U1264" i="1"/>
  <c r="U1262" i="1"/>
  <c r="U1261" i="1"/>
  <c r="U1253" i="1"/>
  <c r="U1243" i="1"/>
  <c r="U1236" i="1"/>
  <c r="U1230" i="1"/>
  <c r="U1255" i="1"/>
  <c r="U1256" i="1"/>
  <c r="U1258" i="1"/>
  <c r="U1254" i="1"/>
  <c r="U1257" i="1"/>
  <c r="U1259" i="1"/>
  <c r="U1248" i="1"/>
  <c r="U1250" i="1"/>
  <c r="U1244" i="1"/>
  <c r="U1246" i="1"/>
  <c r="U1245" i="1"/>
  <c r="U1239" i="1"/>
  <c r="U1241" i="1"/>
  <c r="U1234" i="1"/>
  <c r="U1265" i="1"/>
  <c r="U1252" i="1"/>
  <c r="U1249" i="1"/>
  <c r="U1251" i="1"/>
  <c r="U1247" i="1"/>
  <c r="U1240" i="1"/>
  <c r="U1238" i="1"/>
  <c r="U1237" i="1"/>
  <c r="U1232" i="1"/>
  <c r="U1231" i="1"/>
  <c r="U1260" i="1"/>
  <c r="U1263" i="1"/>
  <c r="U1242" i="1"/>
  <c r="U1233" i="1"/>
  <c r="U1228" i="1"/>
  <c r="U1225" i="1"/>
  <c r="U1227" i="1"/>
  <c r="U1222" i="1"/>
  <c r="U1218" i="1"/>
  <c r="U1223" i="1"/>
  <c r="U1235" i="1"/>
  <c r="U1224" i="1"/>
  <c r="U1229" i="1"/>
  <c r="U1220" i="1"/>
  <c r="U1219" i="1"/>
  <c r="U1226" i="1"/>
  <c r="U1221" i="1"/>
  <c r="U1215" i="1"/>
  <c r="U1198" i="1"/>
  <c r="U1189" i="1"/>
  <c r="U1191" i="1"/>
  <c r="U1190" i="1"/>
  <c r="U1212" i="1"/>
  <c r="U1216" i="1"/>
  <c r="U1199" i="1"/>
  <c r="U1197" i="1"/>
  <c r="U1188" i="1"/>
  <c r="U1213" i="1"/>
  <c r="U1217" i="1"/>
  <c r="U1204" i="1"/>
  <c r="U1202" i="1"/>
  <c r="U1203" i="1"/>
  <c r="U1205" i="1"/>
  <c r="U1200" i="1"/>
  <c r="U1201" i="1"/>
  <c r="U1194" i="1"/>
  <c r="U1196" i="1"/>
  <c r="U1195" i="1"/>
  <c r="U1192" i="1"/>
  <c r="U1185" i="1"/>
  <c r="U1187" i="1"/>
  <c r="U1184" i="1"/>
  <c r="U1186" i="1"/>
  <c r="U1214" i="1"/>
  <c r="U1183" i="1"/>
  <c r="U1485" i="1"/>
  <c r="U1513" i="1"/>
  <c r="U1517" i="1"/>
  <c r="U1529" i="1"/>
  <c r="U1554" i="1"/>
  <c r="U1558" i="1"/>
  <c r="U1570" i="1"/>
  <c r="U1606" i="1"/>
  <c r="U1610" i="1"/>
  <c r="U1614" i="1"/>
  <c r="U1623" i="1"/>
  <c r="U1689" i="1"/>
  <c r="U1710" i="1"/>
  <c r="U1484" i="1"/>
  <c r="U1492" i="1"/>
  <c r="U1516" i="1"/>
  <c r="U1520" i="1"/>
  <c r="U1553" i="1"/>
  <c r="U1557" i="1"/>
  <c r="U1569" i="1"/>
  <c r="U1594" i="1"/>
  <c r="U1609" i="1"/>
  <c r="U1613" i="1"/>
  <c r="U1621" i="1"/>
  <c r="U1687" i="1"/>
  <c r="U1709" i="1"/>
  <c r="U1483" i="1"/>
  <c r="U1491" i="1"/>
  <c r="U1515" i="1"/>
  <c r="U1519" i="1"/>
  <c r="U1552" i="1"/>
  <c r="U1556" i="1"/>
  <c r="U1560" i="1"/>
  <c r="U1608" i="1"/>
  <c r="U1612" i="1"/>
  <c r="U1620" i="1"/>
  <c r="U1686" i="1"/>
  <c r="U1708" i="1"/>
  <c r="U1482" i="1"/>
  <c r="U1490" i="1"/>
  <c r="U1514" i="1"/>
  <c r="U1518" i="1"/>
  <c r="U1530" i="1"/>
  <c r="U1555" i="1"/>
  <c r="U1559" i="1"/>
  <c r="U1571" i="1"/>
  <c r="U1607" i="1"/>
  <c r="U1611" i="1"/>
  <c r="U1619" i="1"/>
  <c r="U1624" i="1"/>
  <c r="U1685" i="1"/>
  <c r="U1690" i="1"/>
  <c r="U1711" i="1"/>
  <c r="U1716" i="1"/>
  <c r="U1712" i="1"/>
  <c r="U1389" i="1"/>
  <c r="U1403" i="1"/>
  <c r="U1397" i="1"/>
  <c r="U1463" i="1"/>
  <c r="U1399" i="1"/>
  <c r="U1395" i="1"/>
  <c r="U1323" i="1"/>
  <c r="U1321" i="1"/>
  <c r="U1388" i="1"/>
  <c r="U1477" i="1"/>
  <c r="U1476" i="1"/>
  <c r="U1475" i="1"/>
  <c r="U1474" i="1"/>
  <c r="U1473" i="1"/>
  <c r="U1471" i="1"/>
  <c r="U1470" i="1"/>
  <c r="U1469" i="1"/>
  <c r="U1468" i="1"/>
  <c r="U1467" i="1"/>
  <c r="U1466" i="1"/>
  <c r="U1460" i="1"/>
  <c r="U1456" i="1"/>
  <c r="U1450" i="1"/>
  <c r="U1404" i="1"/>
  <c r="U1398" i="1"/>
  <c r="U1715" i="1"/>
  <c r="U1479" i="1"/>
  <c r="U1453" i="1"/>
  <c r="U1325" i="1"/>
  <c r="U1390" i="1"/>
  <c r="U1322" i="1"/>
  <c r="U1392" i="1"/>
  <c r="U1714" i="1"/>
  <c r="U1402" i="1"/>
  <c r="U1449" i="1"/>
  <c r="U1393" i="1"/>
  <c r="U1396" i="1"/>
  <c r="U1320" i="1"/>
  <c r="U1394" i="1"/>
  <c r="U1462" i="1"/>
  <c r="U1458" i="1"/>
  <c r="U1452" i="1"/>
  <c r="U1448" i="1"/>
  <c r="U1324" i="1"/>
  <c r="U1713" i="1"/>
  <c r="U1478" i="1"/>
  <c r="U1481" i="1"/>
  <c r="U1480" i="1"/>
  <c r="U1457" i="1"/>
  <c r="U1401" i="1"/>
  <c r="U1451" i="1"/>
  <c r="U1461" i="1"/>
  <c r="U1391" i="1"/>
  <c r="U1405" i="1"/>
  <c r="U1459" i="1"/>
  <c r="U1400" i="1"/>
  <c r="G210" i="18"/>
  <c r="G182" i="18"/>
  <c r="G197" i="18"/>
  <c r="G207" i="18"/>
  <c r="G193" i="18"/>
  <c r="G178" i="18"/>
  <c r="G208" i="18"/>
  <c r="G199" i="18"/>
  <c r="G192" i="18"/>
  <c r="G185" i="18"/>
  <c r="G212" i="18"/>
  <c r="G165" i="18"/>
  <c r="G195" i="18"/>
  <c r="G180" i="18"/>
  <c r="G179" i="18"/>
  <c r="G181" i="18"/>
  <c r="G183" i="18"/>
  <c r="G53" i="18"/>
  <c r="G194" i="18"/>
  <c r="G198" i="18"/>
  <c r="G115" i="18"/>
  <c r="G196" i="18"/>
  <c r="G184" i="18"/>
  <c r="G206" i="18"/>
  <c r="G211" i="18"/>
  <c r="G54" i="18"/>
  <c r="G213" i="18"/>
  <c r="G209" i="18"/>
  <c r="U1129" i="1"/>
  <c r="U1175" i="1"/>
  <c r="U1126" i="1"/>
  <c r="U1169" i="1"/>
  <c r="U1173" i="1"/>
  <c r="U1163" i="1"/>
  <c r="U1164" i="1"/>
  <c r="U1159" i="1"/>
  <c r="U1168" i="1"/>
  <c r="U1172" i="1"/>
  <c r="U1166" i="1"/>
  <c r="U1161" i="1"/>
  <c r="U1158" i="1"/>
  <c r="U1128" i="1"/>
  <c r="U1165" i="1"/>
  <c r="U1170" i="1"/>
  <c r="U1171" i="1"/>
  <c r="U1153" i="1"/>
  <c r="U1150" i="1"/>
  <c r="U1149" i="1"/>
  <c r="U1142" i="1"/>
  <c r="U1136" i="1"/>
  <c r="U1132" i="1"/>
  <c r="U1135" i="1"/>
  <c r="U1160" i="1"/>
  <c r="U1162" i="1"/>
  <c r="U1157" i="1"/>
  <c r="U1156" i="1"/>
  <c r="U1152" i="1"/>
  <c r="U1151" i="1"/>
  <c r="U1146" i="1"/>
  <c r="U1147" i="1"/>
  <c r="U1167" i="1"/>
  <c r="U1140" i="1"/>
  <c r="U1141" i="1"/>
  <c r="U1138" i="1"/>
  <c r="U1139" i="1"/>
  <c r="U1134" i="1"/>
  <c r="U1133" i="1"/>
  <c r="U1127" i="1"/>
  <c r="U1174" i="1"/>
  <c r="U1143" i="1"/>
  <c r="U1154" i="1"/>
  <c r="U1148" i="1"/>
  <c r="U1145" i="1"/>
  <c r="U1155" i="1"/>
  <c r="U1137" i="1"/>
  <c r="U1304" i="1"/>
  <c r="U1294" i="1"/>
  <c r="U1292" i="1"/>
  <c r="U1282" i="1"/>
  <c r="U1280" i="1"/>
  <c r="U1318" i="1"/>
  <c r="U1269" i="1"/>
  <c r="U1319" i="1"/>
  <c r="U1211" i="1"/>
  <c r="U1209" i="1"/>
  <c r="U1181" i="1"/>
  <c r="U1283" i="1"/>
  <c r="U1266" i="1"/>
  <c r="U1193" i="1"/>
  <c r="U1293" i="1"/>
  <c r="U1207" i="1"/>
  <c r="U1267" i="1"/>
  <c r="U1317" i="1"/>
  <c r="U1281" i="1"/>
  <c r="U1268" i="1"/>
  <c r="U1210" i="1"/>
  <c r="U1206" i="1"/>
  <c r="U1208" i="1"/>
  <c r="U1180" i="1"/>
  <c r="U1179" i="1"/>
  <c r="U1178" i="1"/>
  <c r="U1295" i="1"/>
  <c r="U1279" i="1"/>
  <c r="U1182" i="1"/>
  <c r="U1278" i="1"/>
  <c r="U1120" i="1"/>
  <c r="U1117" i="1"/>
  <c r="U1111" i="1"/>
  <c r="U1112" i="1"/>
  <c r="U1119" i="1"/>
  <c r="U1107" i="1"/>
  <c r="U1109" i="1"/>
  <c r="U1110" i="1"/>
  <c r="U1122" i="1"/>
  <c r="U1118" i="1"/>
  <c r="U1113" i="1"/>
  <c r="U1114" i="1"/>
  <c r="U1108" i="1"/>
  <c r="U1121" i="1"/>
  <c r="U1116" i="1"/>
  <c r="U1115" i="1"/>
  <c r="U1056" i="1"/>
  <c r="U1058" i="1"/>
  <c r="U1059" i="1"/>
  <c r="U1051" i="1"/>
  <c r="U1057" i="1"/>
  <c r="U1052" i="1"/>
  <c r="U1123" i="1"/>
  <c r="U1106" i="1"/>
  <c r="U1131" i="1"/>
  <c r="U1099" i="1"/>
  <c r="U1176" i="1"/>
  <c r="U1124" i="1"/>
  <c r="U1105" i="1"/>
  <c r="U1104" i="1"/>
  <c r="U1103" i="1"/>
  <c r="U1101" i="1"/>
  <c r="U1100" i="1"/>
  <c r="U1097" i="1"/>
  <c r="U1125" i="1"/>
  <c r="U1130" i="1"/>
  <c r="U1144" i="1"/>
  <c r="U1177" i="1"/>
  <c r="U1102" i="1"/>
  <c r="U1094" i="1"/>
  <c r="U1090" i="1"/>
  <c r="U1095" i="1"/>
  <c r="U1087" i="1"/>
  <c r="U1091" i="1"/>
  <c r="U1088" i="1"/>
  <c r="U1098" i="1"/>
  <c r="U1092" i="1"/>
  <c r="U1089" i="1"/>
  <c r="U1096" i="1"/>
  <c r="U1093" i="1"/>
  <c r="G171" i="18"/>
  <c r="G170" i="18"/>
  <c r="G167" i="18"/>
  <c r="G164" i="18"/>
  <c r="G166" i="18"/>
  <c r="G151" i="18"/>
  <c r="G168" i="18"/>
  <c r="G169" i="18"/>
  <c r="G52" i="18"/>
  <c r="U1040" i="1"/>
  <c r="U1041" i="1"/>
  <c r="U1043" i="1"/>
  <c r="U1044" i="1"/>
  <c r="U1039" i="1"/>
  <c r="U1042" i="1"/>
  <c r="U1028" i="1"/>
  <c r="U1023" i="1"/>
  <c r="U1027" i="1"/>
  <c r="U1037" i="1"/>
  <c r="U1033" i="1"/>
  <c r="U1035" i="1"/>
  <c r="U1034" i="1"/>
  <c r="U1036" i="1"/>
  <c r="U1038" i="1"/>
  <c r="U1029" i="1"/>
  <c r="U1030" i="1"/>
  <c r="U1024" i="1"/>
  <c r="U1014" i="1"/>
  <c r="U1005" i="1"/>
  <c r="U1015" i="1"/>
  <c r="U1026" i="1"/>
  <c r="U1016" i="1"/>
  <c r="U1007" i="1"/>
  <c r="U1031" i="1"/>
  <c r="U1032" i="1"/>
  <c r="U1025" i="1"/>
  <c r="U1017" i="1"/>
  <c r="U1019" i="1"/>
  <c r="U1021" i="1"/>
  <c r="U1018" i="1"/>
  <c r="U1020" i="1"/>
  <c r="U1022" i="1"/>
  <c r="U1012" i="1"/>
  <c r="U1011" i="1"/>
  <c r="U1013" i="1"/>
  <c r="U1009" i="1"/>
  <c r="U1008" i="1"/>
  <c r="U1010" i="1"/>
  <c r="U986" i="1"/>
  <c r="U1000" i="1"/>
  <c r="U999" i="1"/>
  <c r="U1003" i="1"/>
  <c r="U996" i="1"/>
  <c r="U1006" i="1"/>
  <c r="U1004" i="1"/>
  <c r="U993" i="1"/>
  <c r="U1001" i="1"/>
  <c r="U995" i="1"/>
  <c r="U997" i="1"/>
  <c r="U994" i="1"/>
  <c r="U998" i="1"/>
  <c r="U1002" i="1"/>
  <c r="U988" i="1"/>
  <c r="U984" i="1"/>
  <c r="U985" i="1"/>
  <c r="U987" i="1"/>
  <c r="U931" i="1"/>
  <c r="U932" i="1"/>
  <c r="U874" i="1"/>
  <c r="U843" i="1"/>
  <c r="U841" i="1"/>
  <c r="U840" i="1"/>
  <c r="U842" i="1"/>
  <c r="U928" i="1"/>
  <c r="U930" i="1"/>
  <c r="U927" i="1"/>
  <c r="U929" i="1"/>
  <c r="U953" i="1"/>
  <c r="U970" i="1"/>
  <c r="U973" i="1"/>
  <c r="U966" i="1"/>
  <c r="U968" i="1"/>
  <c r="U982" i="1"/>
  <c r="U980" i="1"/>
  <c r="U981" i="1"/>
  <c r="U983" i="1"/>
  <c r="U914" i="1"/>
  <c r="U895" i="1"/>
  <c r="U892" i="1"/>
  <c r="U972" i="1"/>
  <c r="U891" i="1"/>
  <c r="U969" i="1"/>
  <c r="U964" i="1"/>
  <c r="U962" i="1"/>
  <c r="U963" i="1"/>
  <c r="U965" i="1"/>
  <c r="U947" i="1"/>
  <c r="U948" i="1"/>
  <c r="U949" i="1"/>
  <c r="U944" i="1"/>
  <c r="U946" i="1"/>
  <c r="U943" i="1"/>
  <c r="U945" i="1"/>
  <c r="U875" i="1"/>
  <c r="U886" i="1"/>
  <c r="U958" i="1"/>
  <c r="U951" i="1"/>
  <c r="U955" i="1"/>
  <c r="U950" i="1"/>
  <c r="U967" i="1"/>
  <c r="U961" i="1"/>
  <c r="U909" i="1"/>
  <c r="U960" i="1"/>
  <c r="U954" i="1"/>
  <c r="U957" i="1"/>
  <c r="U926" i="1"/>
  <c r="U910" i="1"/>
  <c r="U971" i="1"/>
  <c r="U939" i="1"/>
  <c r="U941" i="1"/>
  <c r="U940" i="1"/>
  <c r="U942" i="1"/>
  <c r="U923" i="1"/>
  <c r="U911" i="1"/>
  <c r="U959" i="1"/>
  <c r="U956" i="1"/>
  <c r="U952" i="1"/>
  <c r="U925" i="1"/>
  <c r="U924" i="1"/>
  <c r="U919" i="1"/>
  <c r="U921" i="1"/>
  <c r="U920" i="1"/>
  <c r="U922" i="1"/>
  <c r="U908" i="1"/>
  <c r="U906" i="1"/>
  <c r="U904" i="1"/>
  <c r="U905" i="1"/>
  <c r="U907" i="1"/>
  <c r="U902" i="1"/>
  <c r="U900" i="1"/>
  <c r="U866" i="1"/>
  <c r="U884" i="1"/>
  <c r="U883" i="1"/>
  <c r="U868" i="1"/>
  <c r="U867" i="1"/>
  <c r="U860" i="1"/>
  <c r="U901" i="1"/>
  <c r="U903" i="1"/>
  <c r="U885" i="1"/>
  <c r="U864" i="1"/>
  <c r="U858" i="1"/>
  <c r="U859" i="1"/>
  <c r="U861" i="1"/>
  <c r="U856" i="1"/>
  <c r="U850" i="1"/>
  <c r="U834" i="1"/>
  <c r="U835" i="1"/>
  <c r="U829" i="1"/>
  <c r="U830" i="1"/>
  <c r="U832" i="1"/>
  <c r="U882" i="1"/>
  <c r="U869" i="1"/>
  <c r="U862" i="1"/>
  <c r="U863" i="1"/>
  <c r="U865" i="1"/>
  <c r="U854" i="1"/>
  <c r="U855" i="1"/>
  <c r="U857" i="1"/>
  <c r="U836" i="1"/>
  <c r="U851" i="1"/>
  <c r="U825" i="1"/>
  <c r="U822" i="1"/>
  <c r="U821" i="1"/>
  <c r="U823" i="1"/>
  <c r="U824" i="1"/>
  <c r="U852" i="1"/>
  <c r="U831" i="1"/>
  <c r="U827" i="1"/>
  <c r="U800" i="1"/>
  <c r="U853" i="1"/>
  <c r="U826" i="1"/>
  <c r="U801" i="1"/>
  <c r="U833" i="1"/>
  <c r="U828" i="1"/>
  <c r="U790" i="1"/>
  <c r="U792" i="1"/>
  <c r="U789" i="1"/>
  <c r="U756" i="1"/>
  <c r="U764" i="1"/>
  <c r="U759" i="1"/>
  <c r="U741" i="1"/>
  <c r="U788" i="1"/>
  <c r="U787" i="1"/>
  <c r="U782" i="1"/>
  <c r="U777" i="1"/>
  <c r="U779" i="1"/>
  <c r="U781" i="1"/>
  <c r="U693" i="1"/>
  <c r="U767" i="1"/>
  <c r="U765" i="1"/>
  <c r="U760" i="1"/>
  <c r="U751" i="1"/>
  <c r="U747" i="1"/>
  <c r="U746" i="1"/>
  <c r="U791" i="1"/>
  <c r="U793" i="1"/>
  <c r="U786" i="1"/>
  <c r="U784" i="1"/>
  <c r="U783" i="1"/>
  <c r="U785" i="1"/>
  <c r="U772" i="1"/>
  <c r="U780" i="1"/>
  <c r="U776" i="1"/>
  <c r="U757" i="1"/>
  <c r="U755" i="1"/>
  <c r="U766" i="1"/>
  <c r="U768" i="1"/>
  <c r="U762" i="1"/>
  <c r="U761" i="1"/>
  <c r="U745" i="1"/>
  <c r="U742" i="1"/>
  <c r="U740" i="1"/>
  <c r="U778" i="1"/>
  <c r="U754" i="1"/>
  <c r="U769" i="1"/>
  <c r="U763" i="1"/>
  <c r="U758" i="1"/>
  <c r="U750" i="1"/>
  <c r="U752" i="1"/>
  <c r="U753" i="1"/>
  <c r="U744" i="1"/>
  <c r="U743" i="1"/>
  <c r="U1084" i="1"/>
  <c r="U991" i="1"/>
  <c r="U1047" i="1"/>
  <c r="U1053" i="1"/>
  <c r="U1066" i="1"/>
  <c r="U1068" i="1"/>
  <c r="U1060" i="1"/>
  <c r="U1070" i="1"/>
  <c r="U989" i="1"/>
  <c r="U974" i="1"/>
  <c r="U913" i="1"/>
  <c r="U915" i="1"/>
  <c r="U898" i="1"/>
  <c r="U1086" i="1"/>
  <c r="U1046" i="1"/>
  <c r="U1076" i="1"/>
  <c r="U1069" i="1"/>
  <c r="U1085" i="1"/>
  <c r="U1080" i="1"/>
  <c r="U1074" i="1"/>
  <c r="U1062" i="1"/>
  <c r="U1048" i="1"/>
  <c r="U1079" i="1"/>
  <c r="U1071" i="1"/>
  <c r="U938" i="1"/>
  <c r="U992" i="1"/>
  <c r="U935" i="1"/>
  <c r="U975" i="1"/>
  <c r="U976" i="1"/>
  <c r="U899" i="1"/>
  <c r="U1061" i="1"/>
  <c r="U1065" i="1"/>
  <c r="U1073" i="1"/>
  <c r="U1077" i="1"/>
  <c r="U1078" i="1"/>
  <c r="U1064" i="1"/>
  <c r="U1055" i="1"/>
  <c r="U1050" i="1"/>
  <c r="U1045" i="1"/>
  <c r="U990" i="1"/>
  <c r="U916" i="1"/>
  <c r="U1054" i="1"/>
  <c r="U1049" i="1"/>
  <c r="U977" i="1"/>
  <c r="U917" i="1"/>
  <c r="U936" i="1"/>
  <c r="U937" i="1"/>
  <c r="U897" i="1"/>
  <c r="U1072" i="1"/>
  <c r="U1081" i="1"/>
  <c r="U979" i="1"/>
  <c r="U1082" i="1"/>
  <c r="U1083" i="1"/>
  <c r="U1075" i="1"/>
  <c r="U1067" i="1"/>
  <c r="U1063" i="1"/>
  <c r="U934" i="1"/>
  <c r="U912" i="1"/>
  <c r="U978" i="1"/>
  <c r="U918" i="1"/>
  <c r="U933" i="1"/>
  <c r="U896" i="1"/>
  <c r="G150" i="18"/>
  <c r="G157" i="18"/>
  <c r="G156" i="18"/>
  <c r="G154" i="18"/>
  <c r="G153" i="18"/>
  <c r="G152" i="18"/>
  <c r="G127" i="18"/>
  <c r="G155" i="18"/>
  <c r="G51" i="18"/>
  <c r="U651" i="1"/>
  <c r="U698" i="1"/>
  <c r="U700" i="1"/>
  <c r="U699" i="1"/>
  <c r="U701" i="1"/>
  <c r="U738" i="1"/>
  <c r="U737" i="1"/>
  <c r="U739" i="1"/>
  <c r="U726" i="1"/>
  <c r="U732" i="1"/>
  <c r="U713" i="1"/>
  <c r="U712" i="1"/>
  <c r="U714" i="1"/>
  <c r="U626" i="1"/>
  <c r="U678" i="1"/>
  <c r="U734" i="1"/>
  <c r="U731" i="1"/>
  <c r="U735" i="1"/>
  <c r="U727" i="1"/>
  <c r="U729" i="1"/>
  <c r="U723" i="1"/>
  <c r="U722" i="1"/>
  <c r="U724" i="1"/>
  <c r="U709" i="1"/>
  <c r="U708" i="1"/>
  <c r="U660" i="1"/>
  <c r="U647" i="1"/>
  <c r="U736" i="1"/>
  <c r="U730" i="1"/>
  <c r="U725" i="1"/>
  <c r="U716" i="1"/>
  <c r="U715" i="1"/>
  <c r="U733" i="1"/>
  <c r="U675" i="1"/>
  <c r="U717" i="1"/>
  <c r="U711" i="1"/>
  <c r="U677" i="1"/>
  <c r="U673" i="1"/>
  <c r="U674" i="1"/>
  <c r="U718" i="1"/>
  <c r="U707" i="1"/>
  <c r="U710" i="1"/>
  <c r="U683" i="1"/>
  <c r="U671" i="1"/>
  <c r="U668" i="1"/>
  <c r="U676" i="1"/>
  <c r="U669" i="1"/>
  <c r="U670" i="1"/>
  <c r="U728" i="1"/>
  <c r="U667" i="1"/>
  <c r="U702" i="1"/>
  <c r="U672" i="1"/>
  <c r="U664" i="1"/>
  <c r="U665" i="1"/>
  <c r="U663" i="1"/>
  <c r="U631" i="1"/>
  <c r="U485" i="1"/>
  <c r="U603" i="1"/>
  <c r="U604" i="1"/>
  <c r="U223" i="1"/>
  <c r="U635" i="1"/>
  <c r="U638" i="1"/>
  <c r="U633" i="1"/>
  <c r="U425" i="1"/>
  <c r="U640" i="1"/>
  <c r="U636" i="1"/>
  <c r="U429" i="1"/>
  <c r="U637" i="1"/>
  <c r="U632" i="1"/>
  <c r="U634" i="1"/>
  <c r="U597" i="1"/>
  <c r="U599" i="1"/>
  <c r="U602" i="1"/>
  <c r="U587" i="1"/>
  <c r="U595" i="1"/>
  <c r="U591" i="1"/>
  <c r="U594" i="1"/>
  <c r="U582" i="1"/>
  <c r="U584" i="1"/>
  <c r="U598" i="1"/>
  <c r="U592" i="1"/>
  <c r="U596" i="1"/>
  <c r="U583" i="1"/>
  <c r="U576" i="1"/>
  <c r="U577" i="1"/>
  <c r="U578" i="1"/>
  <c r="U601" i="1"/>
  <c r="U600" i="1"/>
  <c r="U579" i="1"/>
  <c r="U565" i="1"/>
  <c r="U571" i="1"/>
  <c r="U573" i="1"/>
  <c r="U558" i="1"/>
  <c r="U593" i="1"/>
  <c r="U580" i="1"/>
  <c r="U574" i="1"/>
  <c r="U555" i="1"/>
  <c r="U561" i="1"/>
  <c r="U560" i="1"/>
  <c r="U567" i="1"/>
  <c r="U566" i="1"/>
  <c r="U570" i="1"/>
  <c r="U554" i="1"/>
  <c r="U575" i="1"/>
  <c r="U569" i="1"/>
  <c r="U559" i="1"/>
  <c r="U568" i="1"/>
  <c r="U547" i="1"/>
  <c r="U541" i="1"/>
  <c r="U543" i="1"/>
  <c r="U528" i="1"/>
  <c r="U530" i="1"/>
  <c r="U532" i="1"/>
  <c r="U524" i="1"/>
  <c r="U526" i="1"/>
  <c r="U562" i="1"/>
  <c r="U563" i="1"/>
  <c r="U564" i="1"/>
  <c r="U572" i="1"/>
  <c r="U557" i="1"/>
  <c r="U556" i="1"/>
  <c r="U552" i="1"/>
  <c r="U550" i="1"/>
  <c r="U551" i="1"/>
  <c r="U553" i="1"/>
  <c r="U544" i="1"/>
  <c r="U548" i="1"/>
  <c r="U540" i="1"/>
  <c r="U539" i="1"/>
  <c r="U545" i="1"/>
  <c r="U538" i="1"/>
  <c r="U537" i="1"/>
  <c r="U521" i="1"/>
  <c r="U549" i="1"/>
  <c r="U529" i="1"/>
  <c r="U531" i="1"/>
  <c r="U523" i="1"/>
  <c r="U511" i="1"/>
  <c r="U515" i="1"/>
  <c r="U505" i="1"/>
  <c r="U498" i="1"/>
  <c r="U546" i="1"/>
  <c r="U542" i="1"/>
  <c r="U525" i="1"/>
  <c r="U527" i="1"/>
  <c r="U519" i="1"/>
  <c r="U520" i="1"/>
  <c r="U501" i="1"/>
  <c r="U502" i="1"/>
  <c r="U503" i="1"/>
  <c r="U496" i="1"/>
  <c r="U499" i="1"/>
  <c r="U516" i="1"/>
  <c r="U509" i="1"/>
  <c r="U506" i="1"/>
  <c r="U518" i="1"/>
  <c r="U512" i="1"/>
  <c r="U514" i="1"/>
  <c r="U508" i="1"/>
  <c r="U510" i="1"/>
  <c r="U517" i="1"/>
  <c r="U507" i="1"/>
  <c r="U504" i="1"/>
  <c r="U500" i="1"/>
  <c r="U522" i="1"/>
  <c r="U513" i="1"/>
  <c r="U497" i="1"/>
  <c r="U395" i="1"/>
  <c r="U392" i="1"/>
  <c r="U387" i="1"/>
  <c r="U385" i="1"/>
  <c r="U379" i="1"/>
  <c r="U382" i="1"/>
  <c r="U369" i="1"/>
  <c r="U371" i="1"/>
  <c r="U368" i="1"/>
  <c r="U394" i="1"/>
  <c r="U389" i="1"/>
  <c r="U386" i="1"/>
  <c r="U388" i="1"/>
  <c r="U374" i="1"/>
  <c r="U375" i="1"/>
  <c r="U377" i="1"/>
  <c r="U376" i="1"/>
  <c r="U378" i="1"/>
  <c r="U397" i="1"/>
  <c r="U399" i="1"/>
  <c r="U401" i="1"/>
  <c r="U398" i="1"/>
  <c r="U400" i="1"/>
  <c r="U391" i="1"/>
  <c r="U396" i="1"/>
  <c r="U390" i="1"/>
  <c r="U383" i="1"/>
  <c r="U381" i="1"/>
  <c r="U380" i="1"/>
  <c r="U373" i="1"/>
  <c r="U367" i="1"/>
  <c r="U402" i="1"/>
  <c r="U393" i="1"/>
  <c r="U370" i="1"/>
  <c r="U372" i="1"/>
  <c r="U384" i="1"/>
  <c r="U795" i="1"/>
  <c r="U798" i="1"/>
  <c r="U804" i="1"/>
  <c r="U808" i="1"/>
  <c r="U807" i="1"/>
  <c r="U893" i="1"/>
  <c r="U887" i="1"/>
  <c r="U878" i="1"/>
  <c r="U872" i="1"/>
  <c r="U839" i="1"/>
  <c r="U816" i="1"/>
  <c r="U844" i="1"/>
  <c r="U805" i="1"/>
  <c r="U848" i="1"/>
  <c r="U812" i="1"/>
  <c r="U802" i="1"/>
  <c r="U890" i="1"/>
  <c r="U881" i="1"/>
  <c r="U849" i="1"/>
  <c r="U847" i="1"/>
  <c r="U873" i="1"/>
  <c r="U837" i="1"/>
  <c r="U810" i="1"/>
  <c r="U877" i="1"/>
  <c r="U818" i="1"/>
  <c r="U845" i="1"/>
  <c r="U811" i="1"/>
  <c r="U889" i="1"/>
  <c r="U880" i="1"/>
  <c r="U870" i="1"/>
  <c r="U819" i="1"/>
  <c r="U813" i="1"/>
  <c r="U817" i="1"/>
  <c r="U820" i="1"/>
  <c r="U815" i="1"/>
  <c r="U838" i="1"/>
  <c r="U814" i="1"/>
  <c r="U796" i="1"/>
  <c r="U894" i="1"/>
  <c r="U888" i="1"/>
  <c r="U879" i="1"/>
  <c r="U871" i="1"/>
  <c r="U876" i="1"/>
  <c r="U846" i="1"/>
  <c r="U803" i="1"/>
  <c r="U809" i="1"/>
  <c r="U775" i="1"/>
  <c r="U806" i="1"/>
  <c r="U797" i="1"/>
  <c r="U771" i="1"/>
  <c r="U774" i="1"/>
  <c r="U770" i="1"/>
  <c r="U799" i="1"/>
  <c r="U794" i="1"/>
  <c r="U773" i="1"/>
  <c r="U748" i="1"/>
  <c r="U749" i="1"/>
  <c r="G142" i="18"/>
  <c r="G143" i="18"/>
  <c r="G140" i="18"/>
  <c r="G139" i="18"/>
  <c r="G137" i="18"/>
  <c r="G136" i="18"/>
  <c r="G138" i="18"/>
  <c r="G50" i="18"/>
  <c r="G141" i="18"/>
  <c r="G99" i="18"/>
  <c r="G106" i="18"/>
  <c r="G105" i="18"/>
  <c r="G116" i="18"/>
  <c r="G104" i="18"/>
  <c r="G111" i="18"/>
  <c r="G102" i="18"/>
  <c r="G130" i="18"/>
  <c r="G126" i="18"/>
  <c r="G123" i="18"/>
  <c r="G129" i="18"/>
  <c r="G125" i="18"/>
  <c r="G124" i="18"/>
  <c r="G15" i="18"/>
  <c r="G12" i="31" s="1"/>
  <c r="G15" i="34"/>
  <c r="G128" i="18"/>
  <c r="G49" i="18"/>
  <c r="G112" i="18"/>
  <c r="G117" i="18"/>
  <c r="G114" i="18"/>
  <c r="G118" i="18"/>
  <c r="G113" i="18"/>
  <c r="G100" i="18"/>
  <c r="G47" i="18"/>
  <c r="G101" i="18"/>
  <c r="G13" i="18"/>
  <c r="G13" i="34"/>
  <c r="G10" i="18"/>
  <c r="G7" i="31" s="1"/>
  <c r="G10" i="34"/>
  <c r="G32" i="18"/>
  <c r="G24" i="18"/>
  <c r="G16" i="34"/>
  <c r="G16" i="18"/>
  <c r="U54" i="1"/>
  <c r="U194" i="1"/>
  <c r="U195" i="1"/>
  <c r="U193" i="1"/>
  <c r="U196" i="1"/>
  <c r="G9" i="34"/>
  <c r="G9" i="18"/>
  <c r="G41" i="18"/>
  <c r="G14" i="18"/>
  <c r="G14" i="34"/>
  <c r="G33" i="18"/>
  <c r="G25" i="18"/>
  <c r="G12" i="34"/>
  <c r="G12" i="18"/>
  <c r="G26" i="18"/>
  <c r="G40" i="18"/>
  <c r="G34" i="18"/>
  <c r="G11" i="18"/>
  <c r="G11" i="34"/>
  <c r="G17" i="34"/>
  <c r="G17" i="18"/>
  <c r="U292" i="1"/>
  <c r="U659" i="1"/>
  <c r="U650" i="1"/>
  <c r="U293" i="1"/>
  <c r="U426" i="1"/>
  <c r="U300" i="1"/>
  <c r="U317" i="1"/>
  <c r="U489" i="1"/>
  <c r="U680" i="1"/>
  <c r="U296" i="1"/>
  <c r="U697" i="1"/>
  <c r="U691" i="1"/>
  <c r="U653" i="1"/>
  <c r="U686" i="1"/>
  <c r="U719" i="1"/>
  <c r="U696" i="1"/>
  <c r="U360" i="1"/>
  <c r="U685" i="1"/>
  <c r="U706" i="1"/>
  <c r="U704" i="1"/>
  <c r="U483" i="1"/>
  <c r="U335" i="1"/>
  <c r="U440" i="1"/>
  <c r="U646" i="1"/>
  <c r="U721" i="1"/>
  <c r="U705" i="1"/>
  <c r="U703" i="1"/>
  <c r="U694" i="1"/>
  <c r="U688" i="1"/>
  <c r="U615" i="1"/>
  <c r="U695" i="1"/>
  <c r="U692" i="1"/>
  <c r="U684" i="1"/>
  <c r="U424" i="1"/>
  <c r="U720" i="1"/>
  <c r="U690" i="1"/>
  <c r="U689" i="1"/>
  <c r="U661" i="1"/>
  <c r="U658" i="1"/>
  <c r="U655" i="1"/>
  <c r="U654" i="1"/>
  <c r="U652" i="1"/>
  <c r="U648" i="1"/>
  <c r="U641" i="1"/>
  <c r="U639" i="1"/>
  <c r="U657" i="1"/>
  <c r="U644" i="1"/>
  <c r="U628" i="1"/>
  <c r="U622" i="1"/>
  <c r="U618" i="1"/>
  <c r="U621" i="1"/>
  <c r="U612" i="1"/>
  <c r="U605" i="1"/>
  <c r="U642" i="1"/>
  <c r="U630" i="1"/>
  <c r="U624" i="1"/>
  <c r="U620" i="1"/>
  <c r="U625" i="1"/>
  <c r="U614" i="1"/>
  <c r="U610" i="1"/>
  <c r="U606" i="1"/>
  <c r="U608" i="1"/>
  <c r="U455" i="1"/>
  <c r="U656" i="1"/>
  <c r="U682" i="1"/>
  <c r="U681" i="1"/>
  <c r="U679" i="1"/>
  <c r="U643" i="1"/>
  <c r="U629" i="1"/>
  <c r="U613" i="1"/>
  <c r="U607" i="1"/>
  <c r="U590" i="1"/>
  <c r="U586" i="1"/>
  <c r="U329" i="1"/>
  <c r="U687" i="1"/>
  <c r="U666" i="1"/>
  <c r="U623" i="1"/>
  <c r="U589" i="1"/>
  <c r="U535" i="1"/>
  <c r="U585" i="1"/>
  <c r="U534" i="1"/>
  <c r="U486" i="1"/>
  <c r="U477" i="1"/>
  <c r="U472" i="1"/>
  <c r="U468" i="1"/>
  <c r="U464" i="1"/>
  <c r="U467" i="1"/>
  <c r="U438" i="1"/>
  <c r="U649" i="1"/>
  <c r="U619" i="1"/>
  <c r="U616" i="1"/>
  <c r="U588" i="1"/>
  <c r="U581" i="1"/>
  <c r="U533" i="1"/>
  <c r="U491" i="1"/>
  <c r="U488" i="1"/>
  <c r="U487" i="1"/>
  <c r="U484" i="1"/>
  <c r="U474" i="1"/>
  <c r="U470" i="1"/>
  <c r="U463" i="1"/>
  <c r="U458" i="1"/>
  <c r="U453" i="1"/>
  <c r="U452" i="1"/>
  <c r="U451" i="1"/>
  <c r="U450" i="1"/>
  <c r="U449" i="1"/>
  <c r="U448" i="1"/>
  <c r="U446" i="1"/>
  <c r="U445" i="1"/>
  <c r="U443" i="1"/>
  <c r="U617" i="1"/>
  <c r="U494" i="1"/>
  <c r="U480" i="1"/>
  <c r="U478" i="1"/>
  <c r="U471" i="1"/>
  <c r="U469" i="1"/>
  <c r="U465" i="1"/>
  <c r="U442" i="1"/>
  <c r="U609" i="1"/>
  <c r="U536" i="1"/>
  <c r="U495" i="1"/>
  <c r="U457" i="1"/>
  <c r="U441" i="1"/>
  <c r="U436" i="1"/>
  <c r="U435" i="1"/>
  <c r="U432" i="1"/>
  <c r="U430" i="1"/>
  <c r="U662" i="1"/>
  <c r="U611" i="1"/>
  <c r="U482" i="1"/>
  <c r="U476" i="1"/>
  <c r="U462" i="1"/>
  <c r="U423" i="1"/>
  <c r="U419" i="1"/>
  <c r="U417" i="1"/>
  <c r="U363" i="1"/>
  <c r="U358" i="1"/>
  <c r="U332" i="1"/>
  <c r="U406" i="1"/>
  <c r="U166" i="1"/>
  <c r="U493" i="1"/>
  <c r="U466" i="1"/>
  <c r="U461" i="1"/>
  <c r="U459" i="1"/>
  <c r="U454" i="1"/>
  <c r="U437" i="1"/>
  <c r="U156" i="1"/>
  <c r="U414" i="1"/>
  <c r="U411" i="1"/>
  <c r="U407" i="1"/>
  <c r="U403" i="1"/>
  <c r="U364" i="1"/>
  <c r="U289" i="1"/>
  <c r="U412" i="1"/>
  <c r="U404" i="1"/>
  <c r="U356" i="1"/>
  <c r="U479" i="1"/>
  <c r="U456" i="1"/>
  <c r="U427" i="1"/>
  <c r="U420" i="1"/>
  <c r="U418" i="1"/>
  <c r="U415" i="1"/>
  <c r="U410" i="1"/>
  <c r="U354" i="1"/>
  <c r="U343" i="1"/>
  <c r="U340" i="1"/>
  <c r="U341" i="1"/>
  <c r="U342" i="1"/>
  <c r="U327" i="1"/>
  <c r="U319" i="1"/>
  <c r="U324" i="1"/>
  <c r="U434" i="1"/>
  <c r="U428" i="1"/>
  <c r="U413" i="1"/>
  <c r="U405" i="1"/>
  <c r="U361" i="1"/>
  <c r="U330" i="1"/>
  <c r="U313" i="1"/>
  <c r="U408" i="1"/>
  <c r="U362" i="1"/>
  <c r="U344" i="1"/>
  <c r="U345" i="1"/>
  <c r="U346" i="1"/>
  <c r="U314" i="1"/>
  <c r="U310" i="1"/>
  <c r="U322" i="1"/>
  <c r="U492" i="1"/>
  <c r="U444" i="1"/>
  <c r="U431" i="1"/>
  <c r="U365" i="1"/>
  <c r="U409" i="1"/>
  <c r="U320" i="1"/>
  <c r="U337" i="1"/>
  <c r="U338" i="1"/>
  <c r="U164" i="1"/>
  <c r="U163" i="1"/>
  <c r="U315" i="1"/>
  <c r="U321" i="1"/>
  <c r="U306" i="1"/>
  <c r="U298" i="1"/>
  <c r="U303" i="1"/>
  <c r="U302" i="1"/>
  <c r="U301" i="1"/>
  <c r="U288" i="1"/>
  <c r="U284" i="1"/>
  <c r="U283" i="1"/>
  <c r="U282" i="1"/>
  <c r="U281" i="1"/>
  <c r="U280" i="1"/>
  <c r="U158" i="1"/>
  <c r="U157" i="1"/>
  <c r="U152" i="1"/>
  <c r="U142" i="1"/>
  <c r="U165" i="1"/>
  <c r="U349" i="1"/>
  <c r="U331" i="1"/>
  <c r="U162" i="1"/>
  <c r="U290" i="1"/>
  <c r="U279" i="1"/>
  <c r="U159" i="1"/>
  <c r="U155" i="1"/>
  <c r="U148" i="1"/>
  <c r="U339" i="1"/>
  <c r="U347" i="1"/>
  <c r="U352" i="1"/>
  <c r="U359" i="1"/>
  <c r="U357" i="1"/>
  <c r="U355" i="1"/>
  <c r="U353" i="1"/>
  <c r="U350" i="1"/>
  <c r="U323" i="1"/>
  <c r="U316" i="1"/>
  <c r="U309" i="1"/>
  <c r="U328" i="1"/>
  <c r="U325" i="1"/>
  <c r="U318" i="1"/>
  <c r="U308" i="1"/>
  <c r="U305" i="1"/>
  <c r="U291" i="1"/>
  <c r="U286" i="1"/>
  <c r="U287" i="1"/>
  <c r="U285" i="1"/>
  <c r="U154" i="1"/>
  <c r="U153" i="1"/>
  <c r="U147" i="1"/>
  <c r="U146" i="1"/>
  <c r="U145" i="1"/>
  <c r="U144" i="1"/>
  <c r="U366" i="1"/>
  <c r="U351" i="1"/>
  <c r="U333" i="1"/>
  <c r="U311" i="1"/>
  <c r="U326" i="1"/>
  <c r="U161" i="1"/>
  <c r="U294" i="1"/>
  <c r="U299" i="1"/>
  <c r="U422" i="1"/>
  <c r="U151" i="1"/>
  <c r="U312" i="1"/>
  <c r="U160" i="1"/>
  <c r="U304" i="1"/>
  <c r="U297" i="1"/>
  <c r="U348" i="1"/>
  <c r="U336" i="1"/>
  <c r="U334" i="1"/>
  <c r="U307" i="1"/>
  <c r="U295" i="1"/>
  <c r="U143" i="1"/>
  <c r="U150" i="1"/>
  <c r="U475" i="1"/>
  <c r="U645" i="1"/>
  <c r="U433" i="1"/>
  <c r="U416" i="1"/>
  <c r="U447" i="1"/>
  <c r="U439" i="1"/>
  <c r="U460" i="1"/>
  <c r="U627" i="1"/>
  <c r="U490" i="1"/>
  <c r="U149" i="1"/>
  <c r="U481" i="1"/>
  <c r="U473" i="1"/>
  <c r="U421" i="1"/>
  <c r="U141" i="1"/>
  <c r="U140" i="1"/>
  <c r="U271" i="1"/>
  <c r="U276" i="1"/>
  <c r="U268" i="1"/>
  <c r="U274" i="1"/>
  <c r="U272" i="1"/>
  <c r="U269" i="1"/>
  <c r="U267" i="1"/>
  <c r="U139" i="1"/>
  <c r="U277" i="1"/>
  <c r="U270" i="1"/>
  <c r="U265" i="1"/>
  <c r="U262" i="1"/>
  <c r="U138" i="1"/>
  <c r="U275" i="1"/>
  <c r="U263" i="1"/>
  <c r="U266" i="1"/>
  <c r="U278" i="1"/>
  <c r="U273" i="1"/>
  <c r="U264" i="1"/>
  <c r="U261" i="1"/>
  <c r="U258" i="1"/>
  <c r="U257" i="1"/>
  <c r="U256" i="1"/>
  <c r="U255" i="1"/>
  <c r="U253" i="1"/>
  <c r="U251" i="1"/>
  <c r="U252" i="1"/>
  <c r="U250" i="1"/>
  <c r="U247" i="1"/>
  <c r="U248" i="1"/>
  <c r="U254" i="1"/>
  <c r="U249" i="1"/>
  <c r="U246" i="1"/>
  <c r="U239" i="1"/>
  <c r="U236" i="1"/>
  <c r="U242" i="1"/>
  <c r="U240" i="1"/>
  <c r="U244" i="1"/>
  <c r="U235" i="1"/>
  <c r="U245" i="1"/>
  <c r="U243" i="1"/>
  <c r="U241" i="1"/>
  <c r="U238" i="1"/>
  <c r="U237" i="1"/>
  <c r="U234" i="1"/>
  <c r="U231" i="1"/>
  <c r="U230" i="1"/>
  <c r="U217" i="1"/>
  <c r="U228" i="1"/>
  <c r="U197" i="1"/>
  <c r="U218" i="1"/>
  <c r="U210" i="1"/>
  <c r="U208" i="1"/>
  <c r="U192" i="1"/>
  <c r="U209" i="1"/>
  <c r="U215" i="1"/>
  <c r="U213" i="1"/>
  <c r="U216" i="1"/>
  <c r="U214" i="1"/>
  <c r="U211" i="1"/>
  <c r="U229" i="1"/>
  <c r="U232" i="1"/>
  <c r="U233" i="1"/>
  <c r="U206" i="1"/>
  <c r="U205" i="1"/>
  <c r="U204" i="1"/>
  <c r="U226" i="1"/>
  <c r="U207" i="1"/>
  <c r="U202" i="1"/>
  <c r="U203" i="1"/>
  <c r="U75" i="1"/>
  <c r="U47" i="1"/>
  <c r="U49" i="1"/>
  <c r="U81" i="1"/>
  <c r="U48" i="1"/>
  <c r="U69" i="1"/>
  <c r="U137" i="1"/>
  <c r="U198" i="1"/>
  <c r="U185" i="1"/>
  <c r="U169" i="1"/>
  <c r="U92" i="1"/>
  <c r="U187" i="1"/>
  <c r="U89" i="1"/>
  <c r="U221" i="1"/>
  <c r="U67" i="1"/>
  <c r="U14" i="1"/>
  <c r="U63" i="1"/>
  <c r="U57" i="1"/>
  <c r="U51" i="1"/>
  <c r="U219" i="1"/>
  <c r="U70" i="1"/>
  <c r="U38" i="1"/>
  <c r="U183" i="1"/>
  <c r="U61" i="1"/>
  <c r="U174" i="1"/>
  <c r="U77" i="1"/>
  <c r="U132" i="1"/>
  <c r="U172" i="1"/>
  <c r="U178" i="1"/>
  <c r="U189" i="1"/>
  <c r="U200" i="1"/>
  <c r="U220" i="1"/>
  <c r="U72" i="1"/>
  <c r="U170" i="1"/>
  <c r="U182" i="1"/>
  <c r="U6" i="1"/>
  <c r="U176" i="1"/>
  <c r="U199" i="1"/>
  <c r="U74" i="1"/>
  <c r="U175" i="1"/>
  <c r="U227" i="1"/>
  <c r="U177" i="1"/>
  <c r="U96" i="1"/>
  <c r="U186" i="1"/>
  <c r="U93" i="1"/>
  <c r="U9" i="1"/>
  <c r="U44" i="1"/>
  <c r="U76" i="1"/>
  <c r="U179" i="1"/>
  <c r="U102" i="1"/>
  <c r="U66" i="1"/>
  <c r="U167" i="1"/>
  <c r="U129" i="1"/>
  <c r="U128" i="1"/>
  <c r="U260" i="1"/>
  <c r="U60" i="1"/>
  <c r="U97" i="1"/>
  <c r="U58" i="1"/>
  <c r="U201" i="1"/>
  <c r="U80" i="1"/>
  <c r="U52" i="1"/>
  <c r="U87" i="1"/>
  <c r="U56" i="1"/>
  <c r="U55" i="1"/>
  <c r="U64" i="1"/>
  <c r="U224" i="1"/>
  <c r="U82" i="1"/>
  <c r="U190" i="1"/>
  <c r="U32" i="1"/>
  <c r="U134" i="1"/>
  <c r="U188" i="1"/>
  <c r="U173" i="1"/>
  <c r="U94" i="1"/>
  <c r="U171" i="1"/>
  <c r="U71" i="1"/>
  <c r="U62" i="1"/>
  <c r="U65" i="1"/>
  <c r="U85" i="1"/>
  <c r="U184" i="1"/>
  <c r="U181" i="1"/>
  <c r="U7" i="1"/>
  <c r="U88" i="1"/>
  <c r="U53" i="1"/>
  <c r="U50" i="1"/>
  <c r="U68" i="1"/>
  <c r="U168" i="1"/>
  <c r="U79" i="1"/>
  <c r="U73" i="1"/>
  <c r="U84" i="1"/>
  <c r="U28" i="1"/>
  <c r="U83" i="1"/>
  <c r="U26" i="1"/>
  <c r="U99" i="1"/>
  <c r="U259" i="1"/>
  <c r="U59" i="1"/>
  <c r="U225" i="1"/>
  <c r="U86" i="1"/>
  <c r="U78" i="1"/>
  <c r="U131" i="1"/>
  <c r="U100" i="1"/>
  <c r="U135" i="1"/>
  <c r="U101" i="1"/>
  <c r="U46" i="1"/>
  <c r="U136" i="1"/>
  <c r="U5" i="1"/>
  <c r="U13" i="1"/>
  <c r="U11" i="1"/>
  <c r="U108" i="1"/>
  <c r="U18" i="1"/>
  <c r="U10" i="1"/>
  <c r="U105" i="1"/>
  <c r="U107" i="1"/>
  <c r="U133" i="1"/>
  <c r="U106" i="1"/>
  <c r="U180" i="1"/>
  <c r="U33" i="1"/>
  <c r="U91" i="1"/>
  <c r="U12" i="1"/>
  <c r="U111" i="1"/>
  <c r="U22" i="1"/>
  <c r="U95" i="1"/>
  <c r="U8" i="1"/>
  <c r="U4" i="1"/>
  <c r="U110" i="1"/>
  <c r="U104" i="1"/>
  <c r="U222" i="1"/>
  <c r="U109" i="1"/>
  <c r="U103" i="1"/>
  <c r="U43" i="1"/>
  <c r="U25" i="1"/>
  <c r="U20" i="1"/>
  <c r="U16" i="1"/>
  <c r="U39" i="1"/>
  <c r="U27" i="1"/>
  <c r="U45" i="1"/>
  <c r="U126" i="1"/>
  <c r="U127" i="1"/>
  <c r="U117" i="1"/>
  <c r="U40" i="1"/>
  <c r="U116" i="1"/>
  <c r="U42" i="1"/>
  <c r="U36" i="1"/>
  <c r="U30" i="1"/>
  <c r="U24" i="1"/>
  <c r="U21" i="1"/>
  <c r="U130" i="1"/>
  <c r="U124" i="1"/>
  <c r="U212" i="1"/>
  <c r="U34" i="1"/>
  <c r="U90" i="1"/>
  <c r="U191" i="1"/>
  <c r="U37" i="1"/>
  <c r="U17" i="1"/>
  <c r="U41" i="1"/>
  <c r="U29" i="1"/>
  <c r="U15" i="1"/>
  <c r="U125" i="1"/>
  <c r="U23" i="1"/>
  <c r="U19" i="1"/>
  <c r="U31" i="1"/>
  <c r="U35" i="1"/>
  <c r="F12" i="31"/>
  <c r="E12" i="31"/>
  <c r="D12" i="31"/>
  <c r="U112" i="1"/>
  <c r="U122" i="1"/>
  <c r="U98" i="1"/>
  <c r="U114" i="1"/>
  <c r="U121" i="1"/>
  <c r="C12" i="31"/>
  <c r="E7" i="31"/>
  <c r="F186" i="18"/>
  <c r="F214" i="18"/>
  <c r="C7" i="31"/>
  <c r="D7" i="31"/>
  <c r="F7" i="31"/>
  <c r="F200" i="18"/>
  <c r="U120" i="1"/>
  <c r="U123" i="1"/>
  <c r="U113" i="1"/>
  <c r="U119" i="1"/>
  <c r="U115" i="1"/>
  <c r="U118" i="1"/>
  <c r="V3" i="1"/>
  <c r="V1721" i="1" l="1"/>
  <c r="V1692" i="1"/>
  <c r="V1702" i="1"/>
  <c r="V1703" i="1"/>
  <c r="V1705" i="1"/>
  <c r="V1704" i="1"/>
  <c r="V1706" i="1"/>
  <c r="V1696" i="1"/>
  <c r="V1700" i="1"/>
  <c r="V1707" i="1"/>
  <c r="V1698" i="1"/>
  <c r="V1697" i="1"/>
  <c r="V1694" i="1"/>
  <c r="V1699" i="1"/>
  <c r="V1701" i="1"/>
  <c r="V1695" i="1"/>
  <c r="V1693" i="1"/>
  <c r="V1688" i="1"/>
  <c r="V1720" i="1"/>
  <c r="V1724" i="1"/>
  <c r="V1718" i="1"/>
  <c r="V1723" i="1"/>
  <c r="V1717" i="1"/>
  <c r="V1722" i="1"/>
  <c r="V1455" i="1"/>
  <c r="V1454" i="1"/>
  <c r="H48" i="18"/>
  <c r="V1472" i="1"/>
  <c r="V1679" i="1"/>
  <c r="V1683" i="1"/>
  <c r="V1682" i="1"/>
  <c r="V1669" i="1"/>
  <c r="V1671" i="1"/>
  <c r="V1668" i="1"/>
  <c r="V1670" i="1"/>
  <c r="V1681" i="1"/>
  <c r="V1680" i="1"/>
  <c r="V1684" i="1"/>
  <c r="V1673" i="1"/>
  <c r="V1676" i="1"/>
  <c r="V1675" i="1"/>
  <c r="V1677" i="1"/>
  <c r="V1674" i="1"/>
  <c r="V1678" i="1"/>
  <c r="V1667" i="1"/>
  <c r="V1665" i="1"/>
  <c r="V1653" i="1"/>
  <c r="V1650" i="1"/>
  <c r="V1672" i="1"/>
  <c r="V1662" i="1"/>
  <c r="V1664" i="1"/>
  <c r="V1666" i="1"/>
  <c r="V1649" i="1"/>
  <c r="V1663" i="1"/>
  <c r="V1657" i="1"/>
  <c r="V1656" i="1"/>
  <c r="V1660" i="1"/>
  <c r="V1643" i="1"/>
  <c r="V1646" i="1"/>
  <c r="V1648" i="1"/>
  <c r="V1652" i="1"/>
  <c r="V1647" i="1"/>
  <c r="V1644" i="1"/>
  <c r="V1661" i="1"/>
  <c r="V1659" i="1"/>
  <c r="V1645" i="1"/>
  <c r="V1639" i="1"/>
  <c r="V1642" i="1"/>
  <c r="V1625" i="1"/>
  <c r="V1630" i="1"/>
  <c r="V1622" i="1"/>
  <c r="V1549" i="1"/>
  <c r="V1655" i="1"/>
  <c r="V1658" i="1"/>
  <c r="V1651" i="1"/>
  <c r="V1654" i="1"/>
  <c r="V1641" i="1"/>
  <c r="V1637" i="1"/>
  <c r="V1635" i="1"/>
  <c r="V1634" i="1"/>
  <c r="V1636" i="1"/>
  <c r="V1627" i="1"/>
  <c r="V1629" i="1"/>
  <c r="V1626" i="1"/>
  <c r="V1628" i="1"/>
  <c r="V1617" i="1"/>
  <c r="V1616" i="1"/>
  <c r="V1618" i="1"/>
  <c r="V1638" i="1"/>
  <c r="V1631" i="1"/>
  <c r="V1615" i="1"/>
  <c r="V1548" i="1"/>
  <c r="V1605" i="1"/>
  <c r="V1599" i="1"/>
  <c r="V1601" i="1"/>
  <c r="V1551" i="1"/>
  <c r="V1633" i="1"/>
  <c r="V1550" i="1"/>
  <c r="V1595" i="1"/>
  <c r="V1597" i="1"/>
  <c r="V1591" i="1"/>
  <c r="V1585" i="1"/>
  <c r="V1581" i="1"/>
  <c r="V1583" i="1"/>
  <c r="V1584" i="1"/>
  <c r="V1577" i="1"/>
  <c r="V1579" i="1"/>
  <c r="V1640" i="1"/>
  <c r="V1632" i="1"/>
  <c r="V1596" i="1"/>
  <c r="V1598" i="1"/>
  <c r="V1592" i="1"/>
  <c r="V1586" i="1"/>
  <c r="V1602" i="1"/>
  <c r="V1589" i="1"/>
  <c r="V1576" i="1"/>
  <c r="V1561" i="1"/>
  <c r="V1566" i="1"/>
  <c r="V1546" i="1"/>
  <c r="V1545" i="1"/>
  <c r="V1541" i="1"/>
  <c r="V1588" i="1"/>
  <c r="V1562" i="1"/>
  <c r="V1564" i="1"/>
  <c r="V1567" i="1"/>
  <c r="V1544" i="1"/>
  <c r="V1547" i="1"/>
  <c r="V1540" i="1"/>
  <c r="V1603" i="1"/>
  <c r="V1604" i="1"/>
  <c r="V1587" i="1"/>
  <c r="V1578" i="1"/>
  <c r="V1580" i="1"/>
  <c r="V1574" i="1"/>
  <c r="V1572" i="1"/>
  <c r="V1575" i="1"/>
  <c r="V1568" i="1"/>
  <c r="V1543" i="1"/>
  <c r="V1600" i="1"/>
  <c r="V1590" i="1"/>
  <c r="V1582" i="1"/>
  <c r="V1593" i="1"/>
  <c r="V1573" i="1"/>
  <c r="V1563" i="1"/>
  <c r="V1565" i="1"/>
  <c r="V1542" i="1"/>
  <c r="V1536" i="1"/>
  <c r="V1538" i="1"/>
  <c r="V1537" i="1"/>
  <c r="V1535" i="1"/>
  <c r="V1531" i="1"/>
  <c r="V1533" i="1"/>
  <c r="V1532" i="1"/>
  <c r="V1534" i="1"/>
  <c r="V1511" i="1"/>
  <c r="V1510" i="1"/>
  <c r="V1509" i="1"/>
  <c r="V1512" i="1"/>
  <c r="V1523" i="1"/>
  <c r="V1522" i="1"/>
  <c r="V1524" i="1"/>
  <c r="V1505" i="1"/>
  <c r="V1507" i="1"/>
  <c r="V1506" i="1"/>
  <c r="V1503" i="1"/>
  <c r="V1501" i="1"/>
  <c r="V1502" i="1"/>
  <c r="V1504" i="1"/>
  <c r="V1498" i="1"/>
  <c r="V1499" i="1"/>
  <c r="V1539" i="1"/>
  <c r="V1525" i="1"/>
  <c r="V1521" i="1"/>
  <c r="V1508" i="1"/>
  <c r="V1500" i="1"/>
  <c r="V1497" i="1"/>
  <c r="V1526" i="1"/>
  <c r="V1528" i="1"/>
  <c r="V1487" i="1"/>
  <c r="V1527" i="1"/>
  <c r="V1494" i="1"/>
  <c r="V1493" i="1"/>
  <c r="V1488" i="1"/>
  <c r="V1489" i="1"/>
  <c r="V1496" i="1"/>
  <c r="V1464" i="1"/>
  <c r="V1486" i="1"/>
  <c r="V1495" i="1"/>
  <c r="V1465" i="1"/>
  <c r="H103" i="18"/>
  <c r="V1446" i="1"/>
  <c r="V1440" i="1"/>
  <c r="V1447" i="1"/>
  <c r="V1436" i="1"/>
  <c r="V1438" i="1"/>
  <c r="V1437" i="1"/>
  <c r="V1439" i="1"/>
  <c r="V1441" i="1"/>
  <c r="V1431" i="1"/>
  <c r="V1433" i="1"/>
  <c r="V1435" i="1"/>
  <c r="V1430" i="1"/>
  <c r="V1444" i="1"/>
  <c r="V1443" i="1"/>
  <c r="V1445" i="1"/>
  <c r="V1442" i="1"/>
  <c r="V1432" i="1"/>
  <c r="V1434" i="1"/>
  <c r="V1424" i="1"/>
  <c r="V1426" i="1"/>
  <c r="V1428" i="1"/>
  <c r="V1425" i="1"/>
  <c r="V1427" i="1"/>
  <c r="V1429" i="1"/>
  <c r="V1419" i="1"/>
  <c r="V1421" i="1"/>
  <c r="V1423" i="1"/>
  <c r="V1418" i="1"/>
  <c r="V1420" i="1"/>
  <c r="V1422" i="1"/>
  <c r="V1416" i="1"/>
  <c r="V1413" i="1"/>
  <c r="V1415" i="1"/>
  <c r="V1417" i="1"/>
  <c r="V1406" i="1"/>
  <c r="V1408" i="1"/>
  <c r="V1410" i="1"/>
  <c r="V1407" i="1"/>
  <c r="V1409" i="1"/>
  <c r="V1414" i="1"/>
  <c r="V1412" i="1"/>
  <c r="V1411" i="1"/>
  <c r="V1371" i="1"/>
  <c r="V1387" i="1"/>
  <c r="V1382" i="1"/>
  <c r="V1384" i="1"/>
  <c r="V1383" i="1"/>
  <c r="V1385" i="1"/>
  <c r="V1374" i="1"/>
  <c r="V1376" i="1"/>
  <c r="V1375" i="1"/>
  <c r="V1377" i="1"/>
  <c r="V1370" i="1"/>
  <c r="V1372" i="1"/>
  <c r="V1366" i="1"/>
  <c r="V1368" i="1"/>
  <c r="V1367" i="1"/>
  <c r="V1369" i="1"/>
  <c r="V1362" i="1"/>
  <c r="V1364" i="1"/>
  <c r="V1363" i="1"/>
  <c r="V1365" i="1"/>
  <c r="V1360" i="1"/>
  <c r="V1361" i="1"/>
  <c r="V1357" i="1"/>
  <c r="V1359" i="1"/>
  <c r="V1356" i="1"/>
  <c r="V1358" i="1"/>
  <c r="V1352" i="1"/>
  <c r="V1386" i="1"/>
  <c r="V1378" i="1"/>
  <c r="V1379" i="1"/>
  <c r="V1380" i="1"/>
  <c r="V1381" i="1"/>
  <c r="V1373" i="1"/>
  <c r="V1354" i="1"/>
  <c r="V1353" i="1"/>
  <c r="V1355" i="1"/>
  <c r="V1351" i="1"/>
  <c r="V1348" i="1"/>
  <c r="V1346" i="1"/>
  <c r="V1347" i="1"/>
  <c r="V1342" i="1"/>
  <c r="V1344" i="1"/>
  <c r="V1343" i="1"/>
  <c r="V1345" i="1"/>
  <c r="V1341" i="1"/>
  <c r="V1334" i="1"/>
  <c r="V1336" i="1"/>
  <c r="V1335" i="1"/>
  <c r="V1337" i="1"/>
  <c r="V1332" i="1"/>
  <c r="V1330" i="1"/>
  <c r="V1331" i="1"/>
  <c r="V1333" i="1"/>
  <c r="V1326" i="1"/>
  <c r="V1328" i="1"/>
  <c r="V1327" i="1"/>
  <c r="V1329" i="1"/>
  <c r="V1313" i="1"/>
  <c r="V1350" i="1"/>
  <c r="V1349" i="1"/>
  <c r="V1338" i="1"/>
  <c r="V1314" i="1"/>
  <c r="V1339" i="1"/>
  <c r="V1340" i="1"/>
  <c r="V1312" i="1"/>
  <c r="V1306" i="1"/>
  <c r="V1273" i="1"/>
  <c r="V1290" i="1"/>
  <c r="V1307" i="1"/>
  <c r="V1300" i="1"/>
  <c r="V1301" i="1"/>
  <c r="V1270" i="1"/>
  <c r="V1274" i="1"/>
  <c r="V1309" i="1"/>
  <c r="V1305" i="1"/>
  <c r="V1308" i="1"/>
  <c r="V1303" i="1"/>
  <c r="V1297" i="1"/>
  <c r="V1299" i="1"/>
  <c r="V1296" i="1"/>
  <c r="V1298" i="1"/>
  <c r="V1277" i="1"/>
  <c r="V1271" i="1"/>
  <c r="V1275" i="1"/>
  <c r="V1315" i="1"/>
  <c r="V1316" i="1"/>
  <c r="V1311" i="1"/>
  <c r="V1310" i="1"/>
  <c r="V1302" i="1"/>
  <c r="V1272" i="1"/>
  <c r="V1276" i="1"/>
  <c r="V1288" i="1"/>
  <c r="V1289" i="1"/>
  <c r="V1284" i="1"/>
  <c r="V1291" i="1"/>
  <c r="V1286" i="1"/>
  <c r="V1285" i="1"/>
  <c r="V1287" i="1"/>
  <c r="V1263" i="1"/>
  <c r="V1255" i="1"/>
  <c r="V1256" i="1"/>
  <c r="V1258" i="1"/>
  <c r="V1254" i="1"/>
  <c r="V1257" i="1"/>
  <c r="V1259" i="1"/>
  <c r="V1248" i="1"/>
  <c r="V1250" i="1"/>
  <c r="V1236" i="1"/>
  <c r="V1240" i="1"/>
  <c r="V1239" i="1"/>
  <c r="V1241" i="1"/>
  <c r="V1234" i="1"/>
  <c r="V1264" i="1"/>
  <c r="V1252" i="1"/>
  <c r="V1249" i="1"/>
  <c r="V1251" i="1"/>
  <c r="V1247" i="1"/>
  <c r="V1238" i="1"/>
  <c r="V1237" i="1"/>
  <c r="V1232" i="1"/>
  <c r="V1260" i="1"/>
  <c r="V1262" i="1"/>
  <c r="V1265" i="1"/>
  <c r="V1244" i="1"/>
  <c r="V1246" i="1"/>
  <c r="V1242" i="1"/>
  <c r="V1243" i="1"/>
  <c r="V1245" i="1"/>
  <c r="V1230" i="1"/>
  <c r="V1261" i="1"/>
  <c r="V1253" i="1"/>
  <c r="V1235" i="1"/>
  <c r="V1226" i="1"/>
  <c r="V1229" i="1"/>
  <c r="V1221" i="1"/>
  <c r="V1231" i="1"/>
  <c r="V1224" i="1"/>
  <c r="V1225" i="1"/>
  <c r="V1227" i="1"/>
  <c r="V1233" i="1"/>
  <c r="V1228" i="1"/>
  <c r="V1220" i="1"/>
  <c r="V1222" i="1"/>
  <c r="V1218" i="1"/>
  <c r="V1219" i="1"/>
  <c r="V1223" i="1"/>
  <c r="V1213" i="1"/>
  <c r="V1217" i="1"/>
  <c r="V1202" i="1"/>
  <c r="V1198" i="1"/>
  <c r="V1199" i="1"/>
  <c r="V1201" i="1"/>
  <c r="V1195" i="1"/>
  <c r="V1197" i="1"/>
  <c r="V1190" i="1"/>
  <c r="V1183" i="1"/>
  <c r="V1187" i="1"/>
  <c r="V1186" i="1"/>
  <c r="V1188" i="1"/>
  <c r="V1214" i="1"/>
  <c r="V1204" i="1"/>
  <c r="V1203" i="1"/>
  <c r="V1194" i="1"/>
  <c r="V1196" i="1"/>
  <c r="V1191" i="1"/>
  <c r="V1185" i="1"/>
  <c r="V1184" i="1"/>
  <c r="V1215" i="1"/>
  <c r="V1200" i="1"/>
  <c r="V1212" i="1"/>
  <c r="V1216" i="1"/>
  <c r="V1205" i="1"/>
  <c r="V1189" i="1"/>
  <c r="V1192" i="1"/>
  <c r="V1478" i="1"/>
  <c r="V1482" i="1"/>
  <c r="V1490" i="1"/>
  <c r="V1514" i="1"/>
  <c r="V1518" i="1"/>
  <c r="V1530" i="1"/>
  <c r="V1555" i="1"/>
  <c r="V1559" i="1"/>
  <c r="V1571" i="1"/>
  <c r="V1607" i="1"/>
  <c r="V1611" i="1"/>
  <c r="V1619" i="1"/>
  <c r="V1624" i="1"/>
  <c r="V1685" i="1"/>
  <c r="V1690" i="1"/>
  <c r="V1711" i="1"/>
  <c r="V1712" i="1"/>
  <c r="V1713" i="1"/>
  <c r="V1714" i="1"/>
  <c r="V1715" i="1"/>
  <c r="V1716" i="1"/>
  <c r="V1485" i="1"/>
  <c r="V1513" i="1"/>
  <c r="V1517" i="1"/>
  <c r="V1529" i="1"/>
  <c r="V1554" i="1"/>
  <c r="V1558" i="1"/>
  <c r="V1570" i="1"/>
  <c r="V1606" i="1"/>
  <c r="V1610" i="1"/>
  <c r="V1614" i="1"/>
  <c r="V1623" i="1"/>
  <c r="V1689" i="1"/>
  <c r="V1710" i="1"/>
  <c r="V1484" i="1"/>
  <c r="V1492" i="1"/>
  <c r="V1516" i="1"/>
  <c r="V1520" i="1"/>
  <c r="V1553" i="1"/>
  <c r="V1557" i="1"/>
  <c r="V1569" i="1"/>
  <c r="V1594" i="1"/>
  <c r="V1609" i="1"/>
  <c r="V1613" i="1"/>
  <c r="V1621" i="1"/>
  <c r="V1687" i="1"/>
  <c r="V1709" i="1"/>
  <c r="V1479" i="1"/>
  <c r="V1483" i="1"/>
  <c r="V1491" i="1"/>
  <c r="V1515" i="1"/>
  <c r="V1519" i="1"/>
  <c r="V1552" i="1"/>
  <c r="V1556" i="1"/>
  <c r="V1560" i="1"/>
  <c r="V1608" i="1"/>
  <c r="V1612" i="1"/>
  <c r="V1620" i="1"/>
  <c r="V1686" i="1"/>
  <c r="V1708" i="1"/>
  <c r="V1481" i="1"/>
  <c r="V1449" i="1"/>
  <c r="V1460" i="1"/>
  <c r="V1477" i="1"/>
  <c r="V1475" i="1"/>
  <c r="V1473" i="1"/>
  <c r="V1457" i="1"/>
  <c r="V1452" i="1"/>
  <c r="V1402" i="1"/>
  <c r="V1390" i="1"/>
  <c r="V1322" i="1"/>
  <c r="V1398" i="1"/>
  <c r="V1392" i="1"/>
  <c r="V1320" i="1"/>
  <c r="V1321" i="1"/>
  <c r="V1389" i="1"/>
  <c r="V1325" i="1"/>
  <c r="V1471" i="1"/>
  <c r="V1462" i="1"/>
  <c r="V1399" i="1"/>
  <c r="V1468" i="1"/>
  <c r="V1450" i="1"/>
  <c r="V1448" i="1"/>
  <c r="V1400" i="1"/>
  <c r="V1404" i="1"/>
  <c r="V1396" i="1"/>
  <c r="V1393" i="1"/>
  <c r="V1323" i="1"/>
  <c r="V1395" i="1"/>
  <c r="V1467" i="1"/>
  <c r="V1463" i="1"/>
  <c r="V1476" i="1"/>
  <c r="V1459" i="1"/>
  <c r="V1469" i="1"/>
  <c r="V1466" i="1"/>
  <c r="V1461" i="1"/>
  <c r="V1453" i="1"/>
  <c r="V1456" i="1"/>
  <c r="V1451" i="1"/>
  <c r="V1401" i="1"/>
  <c r="V1405" i="1"/>
  <c r="V1394" i="1"/>
  <c r="V1324" i="1"/>
  <c r="V1391" i="1"/>
  <c r="V1388" i="1"/>
  <c r="V1397" i="1"/>
  <c r="V1480" i="1"/>
  <c r="V1403" i="1"/>
  <c r="V1474" i="1"/>
  <c r="V1470" i="1"/>
  <c r="V1458" i="1"/>
  <c r="H209" i="18"/>
  <c r="H212" i="18"/>
  <c r="H182" i="18"/>
  <c r="H180" i="18"/>
  <c r="H199" i="18"/>
  <c r="H179" i="18"/>
  <c r="H210" i="18"/>
  <c r="H194" i="18"/>
  <c r="H185" i="18"/>
  <c r="H181" i="18"/>
  <c r="H193" i="18"/>
  <c r="H151" i="18"/>
  <c r="H207" i="18"/>
  <c r="H197" i="18"/>
  <c r="H195" i="18"/>
  <c r="H192" i="18"/>
  <c r="H184" i="18"/>
  <c r="H213" i="18"/>
  <c r="H183" i="18"/>
  <c r="H53" i="18"/>
  <c r="H206" i="18"/>
  <c r="H198" i="18"/>
  <c r="H178" i="18"/>
  <c r="H115" i="18"/>
  <c r="H196" i="18"/>
  <c r="H211" i="18"/>
  <c r="H54" i="18"/>
  <c r="H208" i="18"/>
  <c r="H165" i="18"/>
  <c r="V1129" i="1"/>
  <c r="V1168" i="1"/>
  <c r="V1174" i="1"/>
  <c r="V1169" i="1"/>
  <c r="V1163" i="1"/>
  <c r="V1164" i="1"/>
  <c r="V1159" i="1"/>
  <c r="V1126" i="1"/>
  <c r="V1170" i="1"/>
  <c r="V1171" i="1"/>
  <c r="V1173" i="1"/>
  <c r="V1166" i="1"/>
  <c r="V1127" i="1"/>
  <c r="V1172" i="1"/>
  <c r="V1155" i="1"/>
  <c r="V1151" i="1"/>
  <c r="V1128" i="1"/>
  <c r="V1175" i="1"/>
  <c r="V1158" i="1"/>
  <c r="V1165" i="1"/>
  <c r="V1160" i="1"/>
  <c r="V1156" i="1"/>
  <c r="V1154" i="1"/>
  <c r="V1145" i="1"/>
  <c r="V1161" i="1"/>
  <c r="V1146" i="1"/>
  <c r="V1167" i="1"/>
  <c r="V1142" i="1"/>
  <c r="V1143" i="1"/>
  <c r="V1139" i="1"/>
  <c r="V1132" i="1"/>
  <c r="V1135" i="1"/>
  <c r="V1162" i="1"/>
  <c r="V1152" i="1"/>
  <c r="V1140" i="1"/>
  <c r="V1150" i="1"/>
  <c r="V1147" i="1"/>
  <c r="V1138" i="1"/>
  <c r="V1157" i="1"/>
  <c r="V1153" i="1"/>
  <c r="V1148" i="1"/>
  <c r="V1149" i="1"/>
  <c r="V1136" i="1"/>
  <c r="V1141" i="1"/>
  <c r="V1133" i="1"/>
  <c r="V1137" i="1"/>
  <c r="V1134" i="1"/>
  <c r="V1180" i="1"/>
  <c r="V1210" i="1"/>
  <c r="V1268" i="1"/>
  <c r="V1178" i="1"/>
  <c r="V1206" i="1"/>
  <c r="V1278" i="1"/>
  <c r="V1179" i="1"/>
  <c r="V1304" i="1"/>
  <c r="V1292" i="1"/>
  <c r="V1280" i="1"/>
  <c r="V1207" i="1"/>
  <c r="V1319" i="1"/>
  <c r="V1266" i="1"/>
  <c r="V1208" i="1"/>
  <c r="V1295" i="1"/>
  <c r="V1318" i="1"/>
  <c r="V1294" i="1"/>
  <c r="V1282" i="1"/>
  <c r="V1269" i="1"/>
  <c r="V1211" i="1"/>
  <c r="V1281" i="1"/>
  <c r="V1193" i="1"/>
  <c r="V1293" i="1"/>
  <c r="V1209" i="1"/>
  <c r="V1181" i="1"/>
  <c r="V1182" i="1"/>
  <c r="V1317" i="1"/>
  <c r="V1283" i="1"/>
  <c r="V1279" i="1"/>
  <c r="V1267" i="1"/>
  <c r="H164" i="18"/>
  <c r="V1119" i="1"/>
  <c r="V1121" i="1"/>
  <c r="V1114" i="1"/>
  <c r="V1107" i="1"/>
  <c r="V1109" i="1"/>
  <c r="V1110" i="1"/>
  <c r="V1120" i="1"/>
  <c r="V1117" i="1"/>
  <c r="V1116" i="1"/>
  <c r="V1113" i="1"/>
  <c r="V1108" i="1"/>
  <c r="V1115" i="1"/>
  <c r="V1122" i="1"/>
  <c r="V1118" i="1"/>
  <c r="V1111" i="1"/>
  <c r="V1112" i="1"/>
  <c r="V1057" i="1"/>
  <c r="V1051" i="1"/>
  <c r="V1058" i="1"/>
  <c r="V1052" i="1"/>
  <c r="V1059" i="1"/>
  <c r="V1056" i="1"/>
  <c r="V1125" i="1"/>
  <c r="V1123" i="1"/>
  <c r="V1102" i="1"/>
  <c r="V1177" i="1"/>
  <c r="V1131" i="1"/>
  <c r="V1103" i="1"/>
  <c r="V1099" i="1"/>
  <c r="V1124" i="1"/>
  <c r="V1105" i="1"/>
  <c r="V1104" i="1"/>
  <c r="V1100" i="1"/>
  <c r="V1130" i="1"/>
  <c r="V1176" i="1"/>
  <c r="V1106" i="1"/>
  <c r="V1144" i="1"/>
  <c r="V1101" i="1"/>
  <c r="V1097" i="1"/>
  <c r="V1089" i="1"/>
  <c r="V1088" i="1"/>
  <c r="V1096" i="1"/>
  <c r="V1090" i="1"/>
  <c r="V1094" i="1"/>
  <c r="V1098" i="1"/>
  <c r="V1095" i="1"/>
  <c r="V1093" i="1"/>
  <c r="V1091" i="1"/>
  <c r="V1087" i="1"/>
  <c r="V1092" i="1"/>
  <c r="H170" i="18"/>
  <c r="H167" i="18"/>
  <c r="H166" i="18"/>
  <c r="H171" i="18"/>
  <c r="H168" i="18"/>
  <c r="H52" i="18"/>
  <c r="H169" i="18"/>
  <c r="V1041" i="1"/>
  <c r="V1044" i="1"/>
  <c r="V1039" i="1"/>
  <c r="V1042" i="1"/>
  <c r="V1040" i="1"/>
  <c r="V1043" i="1"/>
  <c r="V1033" i="1"/>
  <c r="V1035" i="1"/>
  <c r="V1029" i="1"/>
  <c r="V1032" i="1"/>
  <c r="V1038" i="1"/>
  <c r="V1026" i="1"/>
  <c r="V1036" i="1"/>
  <c r="V1030" i="1"/>
  <c r="V1023" i="1"/>
  <c r="V1025" i="1"/>
  <c r="V1024" i="1"/>
  <c r="V1027" i="1"/>
  <c r="V1017" i="1"/>
  <c r="V1037" i="1"/>
  <c r="V1014" i="1"/>
  <c r="V1031" i="1"/>
  <c r="V1015" i="1"/>
  <c r="V1007" i="1"/>
  <c r="V1034" i="1"/>
  <c r="V1019" i="1"/>
  <c r="V1021" i="1"/>
  <c r="V1018" i="1"/>
  <c r="V1020" i="1"/>
  <c r="V1022" i="1"/>
  <c r="V1012" i="1"/>
  <c r="V1011" i="1"/>
  <c r="V1016" i="1"/>
  <c r="V1005" i="1"/>
  <c r="V1028" i="1"/>
  <c r="V1013" i="1"/>
  <c r="V1006" i="1"/>
  <c r="V1010" i="1"/>
  <c r="V986" i="1"/>
  <c r="V1004" i="1"/>
  <c r="V993" i="1"/>
  <c r="V994" i="1"/>
  <c r="V996" i="1"/>
  <c r="V998" i="1"/>
  <c r="V1001" i="1"/>
  <c r="V997" i="1"/>
  <c r="V1002" i="1"/>
  <c r="V995" i="1"/>
  <c r="V1009" i="1"/>
  <c r="V1008" i="1"/>
  <c r="V1000" i="1"/>
  <c r="V999" i="1"/>
  <c r="V1003" i="1"/>
  <c r="V984" i="1"/>
  <c r="V983" i="1"/>
  <c r="V931" i="1"/>
  <c r="V932" i="1"/>
  <c r="V980" i="1"/>
  <c r="V981" i="1"/>
  <c r="V988" i="1"/>
  <c r="V982" i="1"/>
  <c r="V985" i="1"/>
  <c r="V987" i="1"/>
  <c r="V891" i="1"/>
  <c r="V892" i="1"/>
  <c r="V874" i="1"/>
  <c r="V886" i="1"/>
  <c r="V972" i="1"/>
  <c r="V971" i="1"/>
  <c r="V967" i="1"/>
  <c r="V969" i="1"/>
  <c r="V964" i="1"/>
  <c r="V875" i="1"/>
  <c r="V841" i="1"/>
  <c r="V842" i="1"/>
  <c r="V930" i="1"/>
  <c r="V929" i="1"/>
  <c r="V914" i="1"/>
  <c r="V953" i="1"/>
  <c r="V843" i="1"/>
  <c r="V840" i="1"/>
  <c r="V928" i="1"/>
  <c r="V927" i="1"/>
  <c r="V970" i="1"/>
  <c r="V958" i="1"/>
  <c r="V960" i="1"/>
  <c r="V959" i="1"/>
  <c r="V895" i="1"/>
  <c r="V954" i="1"/>
  <c r="V956" i="1"/>
  <c r="V955" i="1"/>
  <c r="V926" i="1"/>
  <c r="V962" i="1"/>
  <c r="V965" i="1"/>
  <c r="V961" i="1"/>
  <c r="V947" i="1"/>
  <c r="V950" i="1"/>
  <c r="V946" i="1"/>
  <c r="V945" i="1"/>
  <c r="V939" i="1"/>
  <c r="V941" i="1"/>
  <c r="V940" i="1"/>
  <c r="V942" i="1"/>
  <c r="V923" i="1"/>
  <c r="V973" i="1"/>
  <c r="V966" i="1"/>
  <c r="V968" i="1"/>
  <c r="V952" i="1"/>
  <c r="V957" i="1"/>
  <c r="V949" i="1"/>
  <c r="V925" i="1"/>
  <c r="V924" i="1"/>
  <c r="V919" i="1"/>
  <c r="V921" i="1"/>
  <c r="V920" i="1"/>
  <c r="V922" i="1"/>
  <c r="V906" i="1"/>
  <c r="V904" i="1"/>
  <c r="V905" i="1"/>
  <c r="V907" i="1"/>
  <c r="V902" i="1"/>
  <c r="V900" i="1"/>
  <c r="V963" i="1"/>
  <c r="V951" i="1"/>
  <c r="V948" i="1"/>
  <c r="V944" i="1"/>
  <c r="V943" i="1"/>
  <c r="V908" i="1"/>
  <c r="V909" i="1"/>
  <c r="V910" i="1"/>
  <c r="V911" i="1"/>
  <c r="V867" i="1"/>
  <c r="V869" i="1"/>
  <c r="V864" i="1"/>
  <c r="V901" i="1"/>
  <c r="V903" i="1"/>
  <c r="V862" i="1"/>
  <c r="V863" i="1"/>
  <c r="V865" i="1"/>
  <c r="V858" i="1"/>
  <c r="V860" i="1"/>
  <c r="V859" i="1"/>
  <c r="V861" i="1"/>
  <c r="V882" i="1"/>
  <c r="V884" i="1"/>
  <c r="V883" i="1"/>
  <c r="V853" i="1"/>
  <c r="V832" i="1"/>
  <c r="V885" i="1"/>
  <c r="V866" i="1"/>
  <c r="V868" i="1"/>
  <c r="V852" i="1"/>
  <c r="V824" i="1"/>
  <c r="V856" i="1"/>
  <c r="V857" i="1"/>
  <c r="V851" i="1"/>
  <c r="V836" i="1"/>
  <c r="V831" i="1"/>
  <c r="V822" i="1"/>
  <c r="V835" i="1"/>
  <c r="V828" i="1"/>
  <c r="V800" i="1"/>
  <c r="V854" i="1"/>
  <c r="V855" i="1"/>
  <c r="V850" i="1"/>
  <c r="V834" i="1"/>
  <c r="V833" i="1"/>
  <c r="V829" i="1"/>
  <c r="V830" i="1"/>
  <c r="V825" i="1"/>
  <c r="V827" i="1"/>
  <c r="V826" i="1"/>
  <c r="V821" i="1"/>
  <c r="V823" i="1"/>
  <c r="V801" i="1"/>
  <c r="V788" i="1"/>
  <c r="V783" i="1"/>
  <c r="V785" i="1"/>
  <c r="V777" i="1"/>
  <c r="V780" i="1"/>
  <c r="V781" i="1"/>
  <c r="V757" i="1"/>
  <c r="V766" i="1"/>
  <c r="V768" i="1"/>
  <c r="V767" i="1"/>
  <c r="V769" i="1"/>
  <c r="V764" i="1"/>
  <c r="V759" i="1"/>
  <c r="V753" i="1"/>
  <c r="V747" i="1"/>
  <c r="V745" i="1"/>
  <c r="V746" i="1"/>
  <c r="V742" i="1"/>
  <c r="V787" i="1"/>
  <c r="V782" i="1"/>
  <c r="V772" i="1"/>
  <c r="V765" i="1"/>
  <c r="V760" i="1"/>
  <c r="V740" i="1"/>
  <c r="V741" i="1"/>
  <c r="V743" i="1"/>
  <c r="V779" i="1"/>
  <c r="V754" i="1"/>
  <c r="V755" i="1"/>
  <c r="V762" i="1"/>
  <c r="V761" i="1"/>
  <c r="V751" i="1"/>
  <c r="V750" i="1"/>
  <c r="V752" i="1"/>
  <c r="V744" i="1"/>
  <c r="V790" i="1"/>
  <c r="V792" i="1"/>
  <c r="V789" i="1"/>
  <c r="V791" i="1"/>
  <c r="V793" i="1"/>
  <c r="V786" i="1"/>
  <c r="V784" i="1"/>
  <c r="V778" i="1"/>
  <c r="V776" i="1"/>
  <c r="V693" i="1"/>
  <c r="V756" i="1"/>
  <c r="V763" i="1"/>
  <c r="V758" i="1"/>
  <c r="V1078" i="1"/>
  <c r="V976" i="1"/>
  <c r="V913" i="1"/>
  <c r="V937" i="1"/>
  <c r="V1083" i="1"/>
  <c r="V1067" i="1"/>
  <c r="V1084" i="1"/>
  <c r="V1076" i="1"/>
  <c r="V1068" i="1"/>
  <c r="V1060" i="1"/>
  <c r="V1085" i="1"/>
  <c r="V1069" i="1"/>
  <c r="V1050" i="1"/>
  <c r="V934" i="1"/>
  <c r="V1065" i="1"/>
  <c r="V991" i="1"/>
  <c r="V1066" i="1"/>
  <c r="V992" i="1"/>
  <c r="V897" i="1"/>
  <c r="V1082" i="1"/>
  <c r="V1070" i="1"/>
  <c r="V1071" i="1"/>
  <c r="V1055" i="1"/>
  <c r="V1045" i="1"/>
  <c r="V1086" i="1"/>
  <c r="V1046" i="1"/>
  <c r="V1073" i="1"/>
  <c r="V1049" i="1"/>
  <c r="V1061" i="1"/>
  <c r="V1062" i="1"/>
  <c r="V974" i="1"/>
  <c r="V917" i="1"/>
  <c r="V898" i="1"/>
  <c r="V1074" i="1"/>
  <c r="V975" i="1"/>
  <c r="V933" i="1"/>
  <c r="V1075" i="1"/>
  <c r="V1080" i="1"/>
  <c r="V1072" i="1"/>
  <c r="V938" i="1"/>
  <c r="V1077" i="1"/>
  <c r="V1063" i="1"/>
  <c r="V1053" i="1"/>
  <c r="V978" i="1"/>
  <c r="V1054" i="1"/>
  <c r="V899" i="1"/>
  <c r="V896" i="1"/>
  <c r="V936" i="1"/>
  <c r="V918" i="1"/>
  <c r="V915" i="1"/>
  <c r="V1079" i="1"/>
  <c r="V916" i="1"/>
  <c r="V1081" i="1"/>
  <c r="V1064" i="1"/>
  <c r="V990" i="1"/>
  <c r="V977" i="1"/>
  <c r="V1047" i="1"/>
  <c r="V1048" i="1"/>
  <c r="V935" i="1"/>
  <c r="V912" i="1"/>
  <c r="V989" i="1"/>
  <c r="V979" i="1"/>
  <c r="H140" i="18"/>
  <c r="H154" i="18"/>
  <c r="H153" i="18"/>
  <c r="H157" i="18"/>
  <c r="H156" i="18"/>
  <c r="H127" i="18"/>
  <c r="H150" i="18"/>
  <c r="H152" i="18"/>
  <c r="H155" i="18"/>
  <c r="H51" i="18"/>
  <c r="V651" i="1"/>
  <c r="V736" i="1"/>
  <c r="V738" i="1"/>
  <c r="V737" i="1"/>
  <c r="V739" i="1"/>
  <c r="V732" i="1"/>
  <c r="V700" i="1"/>
  <c r="V733" i="1"/>
  <c r="V730" i="1"/>
  <c r="V702" i="1"/>
  <c r="V727" i="1"/>
  <c r="V723" i="1"/>
  <c r="V722" i="1"/>
  <c r="V725" i="1"/>
  <c r="V714" i="1"/>
  <c r="V626" i="1"/>
  <c r="V660" i="1"/>
  <c r="V675" i="1"/>
  <c r="V698" i="1"/>
  <c r="V726" i="1"/>
  <c r="V716" i="1"/>
  <c r="V715" i="1"/>
  <c r="V717" i="1"/>
  <c r="V711" i="1"/>
  <c r="V734" i="1"/>
  <c r="V731" i="1"/>
  <c r="V735" i="1"/>
  <c r="V699" i="1"/>
  <c r="V701" i="1"/>
  <c r="V728" i="1"/>
  <c r="V729" i="1"/>
  <c r="V724" i="1"/>
  <c r="V676" i="1"/>
  <c r="V673" i="1"/>
  <c r="V718" i="1"/>
  <c r="V713" i="1"/>
  <c r="V712" i="1"/>
  <c r="V709" i="1"/>
  <c r="V708" i="1"/>
  <c r="V683" i="1"/>
  <c r="V678" i="1"/>
  <c r="V672" i="1"/>
  <c r="V667" i="1"/>
  <c r="V668" i="1"/>
  <c r="V670" i="1"/>
  <c r="V671" i="1"/>
  <c r="V674" i="1"/>
  <c r="V707" i="1"/>
  <c r="V647" i="1"/>
  <c r="V677" i="1"/>
  <c r="V669" i="1"/>
  <c r="V710" i="1"/>
  <c r="V663" i="1"/>
  <c r="V664" i="1"/>
  <c r="V665" i="1"/>
  <c r="V635" i="1"/>
  <c r="V637" i="1"/>
  <c r="V636" i="1"/>
  <c r="V425" i="1"/>
  <c r="V638" i="1"/>
  <c r="V640" i="1"/>
  <c r="V633" i="1"/>
  <c r="V631" i="1"/>
  <c r="V632" i="1"/>
  <c r="V634" i="1"/>
  <c r="V429" i="1"/>
  <c r="V485" i="1"/>
  <c r="V603" i="1"/>
  <c r="V604" i="1"/>
  <c r="V223" i="1"/>
  <c r="V601" i="1"/>
  <c r="V597" i="1"/>
  <c r="V598" i="1"/>
  <c r="V592" i="1"/>
  <c r="V596" i="1"/>
  <c r="V583" i="1"/>
  <c r="V600" i="1"/>
  <c r="V593" i="1"/>
  <c r="V578" i="1"/>
  <c r="V587" i="1"/>
  <c r="V595" i="1"/>
  <c r="V594" i="1"/>
  <c r="V584" i="1"/>
  <c r="V577" i="1"/>
  <c r="V579" i="1"/>
  <c r="V580" i="1"/>
  <c r="V574" i="1"/>
  <c r="V558" i="1"/>
  <c r="V599" i="1"/>
  <c r="V602" i="1"/>
  <c r="V591" i="1"/>
  <c r="V582" i="1"/>
  <c r="V576" i="1"/>
  <c r="V562" i="1"/>
  <c r="V561" i="1"/>
  <c r="V563" i="1"/>
  <c r="V564" i="1"/>
  <c r="V575" i="1"/>
  <c r="V560" i="1"/>
  <c r="V569" i="1"/>
  <c r="V567" i="1"/>
  <c r="V559" i="1"/>
  <c r="V566" i="1"/>
  <c r="V568" i="1"/>
  <c r="V570" i="1"/>
  <c r="V572" i="1"/>
  <c r="V557" i="1"/>
  <c r="V573" i="1"/>
  <c r="V555" i="1"/>
  <c r="V565" i="1"/>
  <c r="V571" i="1"/>
  <c r="V554" i="1"/>
  <c r="V552" i="1"/>
  <c r="V550" i="1"/>
  <c r="V549" i="1"/>
  <c r="V551" i="1"/>
  <c r="V553" i="1"/>
  <c r="V540" i="1"/>
  <c r="V539" i="1"/>
  <c r="V530" i="1"/>
  <c r="V538" i="1"/>
  <c r="V529" i="1"/>
  <c r="V528" i="1"/>
  <c r="V524" i="1"/>
  <c r="V544" i="1"/>
  <c r="V546" i="1"/>
  <c r="V548" i="1"/>
  <c r="V542" i="1"/>
  <c r="V531" i="1"/>
  <c r="V526" i="1"/>
  <c r="V525" i="1"/>
  <c r="V519" i="1"/>
  <c r="V541" i="1"/>
  <c r="V532" i="1"/>
  <c r="V527" i="1"/>
  <c r="V556" i="1"/>
  <c r="V545" i="1"/>
  <c r="V547" i="1"/>
  <c r="V537" i="1"/>
  <c r="V521" i="1"/>
  <c r="V520" i="1"/>
  <c r="V514" i="1"/>
  <c r="V502" i="1"/>
  <c r="V503" i="1"/>
  <c r="V496" i="1"/>
  <c r="V499" i="1"/>
  <c r="V543" i="1"/>
  <c r="V523" i="1"/>
  <c r="V516" i="1"/>
  <c r="V517" i="1"/>
  <c r="V507" i="1"/>
  <c r="V509" i="1"/>
  <c r="V506" i="1"/>
  <c r="V504" i="1"/>
  <c r="V500" i="1"/>
  <c r="V522" i="1"/>
  <c r="V513" i="1"/>
  <c r="V515" i="1"/>
  <c r="V501" i="1"/>
  <c r="V497" i="1"/>
  <c r="V498" i="1"/>
  <c r="V518" i="1"/>
  <c r="V512" i="1"/>
  <c r="V511" i="1"/>
  <c r="V508" i="1"/>
  <c r="V510" i="1"/>
  <c r="V505" i="1"/>
  <c r="V402" i="1"/>
  <c r="V394" i="1"/>
  <c r="V386" i="1"/>
  <c r="V388" i="1"/>
  <c r="V379" i="1"/>
  <c r="V383" i="1"/>
  <c r="V380" i="1"/>
  <c r="V384" i="1"/>
  <c r="V375" i="1"/>
  <c r="V377" i="1"/>
  <c r="V376" i="1"/>
  <c r="V378" i="1"/>
  <c r="V368" i="1"/>
  <c r="V397" i="1"/>
  <c r="V399" i="1"/>
  <c r="V401" i="1"/>
  <c r="V398" i="1"/>
  <c r="V400" i="1"/>
  <c r="V391" i="1"/>
  <c r="V392" i="1"/>
  <c r="V396" i="1"/>
  <c r="V389" i="1"/>
  <c r="V385" i="1"/>
  <c r="V382" i="1"/>
  <c r="V374" i="1"/>
  <c r="V373" i="1"/>
  <c r="V367" i="1"/>
  <c r="V381" i="1"/>
  <c r="V369" i="1"/>
  <c r="V371" i="1"/>
  <c r="V393" i="1"/>
  <c r="V395" i="1"/>
  <c r="V387" i="1"/>
  <c r="V390" i="1"/>
  <c r="V370" i="1"/>
  <c r="V372" i="1"/>
  <c r="V808" i="1"/>
  <c r="V798" i="1"/>
  <c r="V877" i="1"/>
  <c r="V872" i="1"/>
  <c r="V844" i="1"/>
  <c r="V816" i="1"/>
  <c r="V837" i="1"/>
  <c r="V849" i="1"/>
  <c r="V796" i="1"/>
  <c r="V839" i="1"/>
  <c r="V845" i="1"/>
  <c r="V809" i="1"/>
  <c r="V817" i="1"/>
  <c r="V815" i="1"/>
  <c r="V807" i="1"/>
  <c r="V802" i="1"/>
  <c r="V894" i="1"/>
  <c r="V893" i="1"/>
  <c r="V890" i="1"/>
  <c r="V889" i="1"/>
  <c r="V888" i="1"/>
  <c r="V887" i="1"/>
  <c r="V881" i="1"/>
  <c r="V880" i="1"/>
  <c r="V879" i="1"/>
  <c r="V878" i="1"/>
  <c r="V873" i="1"/>
  <c r="V804" i="1"/>
  <c r="V810" i="1"/>
  <c r="V812" i="1"/>
  <c r="V876" i="1"/>
  <c r="V848" i="1"/>
  <c r="V846" i="1"/>
  <c r="V870" i="1"/>
  <c r="V820" i="1"/>
  <c r="V838" i="1"/>
  <c r="V819" i="1"/>
  <c r="V803" i="1"/>
  <c r="V774" i="1"/>
  <c r="V799" i="1"/>
  <c r="V818" i="1"/>
  <c r="V813" i="1"/>
  <c r="V797" i="1"/>
  <c r="V775" i="1"/>
  <c r="V771" i="1"/>
  <c r="V770" i="1"/>
  <c r="V748" i="1"/>
  <c r="V814" i="1"/>
  <c r="V811" i="1"/>
  <c r="V805" i="1"/>
  <c r="V795" i="1"/>
  <c r="V871" i="1"/>
  <c r="V847" i="1"/>
  <c r="V794" i="1"/>
  <c r="V806" i="1"/>
  <c r="V773" i="1"/>
  <c r="V749" i="1"/>
  <c r="H142" i="18"/>
  <c r="H143" i="18"/>
  <c r="H136" i="18"/>
  <c r="H139" i="18"/>
  <c r="H138" i="18"/>
  <c r="H137" i="18"/>
  <c r="H141" i="18"/>
  <c r="H50" i="18"/>
  <c r="H104" i="18"/>
  <c r="H116" i="18"/>
  <c r="H112" i="18"/>
  <c r="H102" i="18"/>
  <c r="H99" i="18"/>
  <c r="H100" i="18"/>
  <c r="H117" i="18"/>
  <c r="H114" i="18"/>
  <c r="H105" i="18"/>
  <c r="H125" i="18"/>
  <c r="H130" i="18"/>
  <c r="H126" i="18"/>
  <c r="H123" i="18"/>
  <c r="H129" i="18"/>
  <c r="H124" i="18"/>
  <c r="H15" i="18"/>
  <c r="C27" i="34"/>
  <c r="H128" i="18"/>
  <c r="H49" i="18"/>
  <c r="H111" i="18"/>
  <c r="H118" i="18"/>
  <c r="H113" i="18"/>
  <c r="H106" i="18"/>
  <c r="H101" i="18"/>
  <c r="H47" i="18"/>
  <c r="H24" i="18"/>
  <c r="C25" i="34"/>
  <c r="H13" i="18"/>
  <c r="H10" i="18"/>
  <c r="C22" i="34"/>
  <c r="C28" i="34"/>
  <c r="H16" i="18"/>
  <c r="V54" i="1"/>
  <c r="V193" i="1"/>
  <c r="V194" i="1"/>
  <c r="V195" i="1"/>
  <c r="V196" i="1"/>
  <c r="C21" i="34"/>
  <c r="H9" i="18"/>
  <c r="H41" i="18"/>
  <c r="H25" i="18"/>
  <c r="C26" i="34"/>
  <c r="H14" i="18"/>
  <c r="H12" i="18"/>
  <c r="C24" i="34"/>
  <c r="H26" i="18"/>
  <c r="H40" i="18"/>
  <c r="H11" i="18"/>
  <c r="C23" i="34"/>
  <c r="C29" i="34"/>
  <c r="H17" i="18"/>
  <c r="V458" i="1"/>
  <c r="V657" i="1"/>
  <c r="V691" i="1"/>
  <c r="V464" i="1"/>
  <c r="V469" i="1"/>
  <c r="V615" i="1"/>
  <c r="V465" i="1"/>
  <c r="V721" i="1"/>
  <c r="V703" i="1"/>
  <c r="V696" i="1"/>
  <c r="V692" i="1"/>
  <c r="V704" i="1"/>
  <c r="V690" i="1"/>
  <c r="V685" i="1"/>
  <c r="V705" i="1"/>
  <c r="V694" i="1"/>
  <c r="V666" i="1"/>
  <c r="V658" i="1"/>
  <c r="V655" i="1"/>
  <c r="V654" i="1"/>
  <c r="V652" i="1"/>
  <c r="V650" i="1"/>
  <c r="V648" i="1"/>
  <c r="V641" i="1"/>
  <c r="V706" i="1"/>
  <c r="V688" i="1"/>
  <c r="V687" i="1"/>
  <c r="V686" i="1"/>
  <c r="V681" i="1"/>
  <c r="V662" i="1"/>
  <c r="V656" i="1"/>
  <c r="V653" i="1"/>
  <c r="V649" i="1"/>
  <c r="V643" i="1"/>
  <c r="V629" i="1"/>
  <c r="V697" i="1"/>
  <c r="V679" i="1"/>
  <c r="V619" i="1"/>
  <c r="V617" i="1"/>
  <c r="V608" i="1"/>
  <c r="V586" i="1"/>
  <c r="V720" i="1"/>
  <c r="V719" i="1"/>
  <c r="V689" i="1"/>
  <c r="V684" i="1"/>
  <c r="V682" i="1"/>
  <c r="V680" i="1"/>
  <c r="V661" i="1"/>
  <c r="V639" i="1"/>
  <c r="V630" i="1"/>
  <c r="V628" i="1"/>
  <c r="V623" i="1"/>
  <c r="V609" i="1"/>
  <c r="V618" i="1"/>
  <c r="V621" i="1"/>
  <c r="V695" i="1"/>
  <c r="V659" i="1"/>
  <c r="V642" i="1"/>
  <c r="V620" i="1"/>
  <c r="V611" i="1"/>
  <c r="V535" i="1"/>
  <c r="V589" i="1"/>
  <c r="V492" i="1"/>
  <c r="V486" i="1"/>
  <c r="V478" i="1"/>
  <c r="V461" i="1"/>
  <c r="V451" i="1"/>
  <c r="V446" i="1"/>
  <c r="V444" i="1"/>
  <c r="V646" i="1"/>
  <c r="V624" i="1"/>
  <c r="V616" i="1"/>
  <c r="V612" i="1"/>
  <c r="V606" i="1"/>
  <c r="V605" i="1"/>
  <c r="V588" i="1"/>
  <c r="V581" i="1"/>
  <c r="V533" i="1"/>
  <c r="V536" i="1"/>
  <c r="V495" i="1"/>
  <c r="V494" i="1"/>
  <c r="V490" i="1"/>
  <c r="V480" i="1"/>
  <c r="V463" i="1"/>
  <c r="V466" i="1"/>
  <c r="V454" i="1"/>
  <c r="V449" i="1"/>
  <c r="V442" i="1"/>
  <c r="V441" i="1"/>
  <c r="V438" i="1"/>
  <c r="V437" i="1"/>
  <c r="V644" i="1"/>
  <c r="V625" i="1"/>
  <c r="V610" i="1"/>
  <c r="V585" i="1"/>
  <c r="V489" i="1"/>
  <c r="V487" i="1"/>
  <c r="V483" i="1"/>
  <c r="V482" i="1"/>
  <c r="V476" i="1"/>
  <c r="V462" i="1"/>
  <c r="V450" i="1"/>
  <c r="V440" i="1"/>
  <c r="V493" i="1"/>
  <c r="V477" i="1"/>
  <c r="V471" i="1"/>
  <c r="V467" i="1"/>
  <c r="V456" i="1"/>
  <c r="V452" i="1"/>
  <c r="V443" i="1"/>
  <c r="V432" i="1"/>
  <c r="V431" i="1"/>
  <c r="V491" i="1"/>
  <c r="V474" i="1"/>
  <c r="V457" i="1"/>
  <c r="V445" i="1"/>
  <c r="V156" i="1"/>
  <c r="V406" i="1"/>
  <c r="V152" i="1"/>
  <c r="V403" i="1"/>
  <c r="V409" i="1"/>
  <c r="V404" i="1"/>
  <c r="V411" i="1"/>
  <c r="V349" i="1"/>
  <c r="V614" i="1"/>
  <c r="V590" i="1"/>
  <c r="V534" i="1"/>
  <c r="V488" i="1"/>
  <c r="V479" i="1"/>
  <c r="V472" i="1"/>
  <c r="V468" i="1"/>
  <c r="V459" i="1"/>
  <c r="V448" i="1"/>
  <c r="V435" i="1"/>
  <c r="V427" i="1"/>
  <c r="V424" i="1"/>
  <c r="V422" i="1"/>
  <c r="V417" i="1"/>
  <c r="V410" i="1"/>
  <c r="V414" i="1"/>
  <c r="V366" i="1"/>
  <c r="V364" i="1"/>
  <c r="V320" i="1"/>
  <c r="V418" i="1"/>
  <c r="V346" i="1"/>
  <c r="V362" i="1"/>
  <c r="V360" i="1"/>
  <c r="V350" i="1"/>
  <c r="V342" i="1"/>
  <c r="V336" i="1"/>
  <c r="V335" i="1"/>
  <c r="V613" i="1"/>
  <c r="V428" i="1"/>
  <c r="V426" i="1"/>
  <c r="V420" i="1"/>
  <c r="V413" i="1"/>
  <c r="V340" i="1"/>
  <c r="V359" i="1"/>
  <c r="V358" i="1"/>
  <c r="V357" i="1"/>
  <c r="V356" i="1"/>
  <c r="V355" i="1"/>
  <c r="V354" i="1"/>
  <c r="V353" i="1"/>
  <c r="V163" i="1"/>
  <c r="V326" i="1"/>
  <c r="V328" i="1"/>
  <c r="V313" i="1"/>
  <c r="V330" i="1"/>
  <c r="V322" i="1"/>
  <c r="V319" i="1"/>
  <c r="V607" i="1"/>
  <c r="V455" i="1"/>
  <c r="V453" i="1"/>
  <c r="V430" i="1"/>
  <c r="V412" i="1"/>
  <c r="V365" i="1"/>
  <c r="V345" i="1"/>
  <c r="V315" i="1"/>
  <c r="V165" i="1"/>
  <c r="V324" i="1"/>
  <c r="V341" i="1"/>
  <c r="V347" i="1"/>
  <c r="V351" i="1"/>
  <c r="V164" i="1"/>
  <c r="V334" i="1"/>
  <c r="V321" i="1"/>
  <c r="V325" i="1"/>
  <c r="V309" i="1"/>
  <c r="V318" i="1"/>
  <c r="V332" i="1"/>
  <c r="V314" i="1"/>
  <c r="V312" i="1"/>
  <c r="V419" i="1"/>
  <c r="V408" i="1"/>
  <c r="V415" i="1"/>
  <c r="V361" i="1"/>
  <c r="V337" i="1"/>
  <c r="V343" i="1"/>
  <c r="V352" i="1"/>
  <c r="V331" i="1"/>
  <c r="V308" i="1"/>
  <c r="V161" i="1"/>
  <c r="V307" i="1"/>
  <c r="V297" i="1"/>
  <c r="V291" i="1"/>
  <c r="V300" i="1"/>
  <c r="V287" i="1"/>
  <c r="V283" i="1"/>
  <c r="V157" i="1"/>
  <c r="V155" i="1"/>
  <c r="V154" i="1"/>
  <c r="V470" i="1"/>
  <c r="V407" i="1"/>
  <c r="V323" i="1"/>
  <c r="V289" i="1"/>
  <c r="V288" i="1"/>
  <c r="V148" i="1"/>
  <c r="V143" i="1"/>
  <c r="V142" i="1"/>
  <c r="V484" i="1"/>
  <c r="V434" i="1"/>
  <c r="V316" i="1"/>
  <c r="V405" i="1"/>
  <c r="V363" i="1"/>
  <c r="V166" i="1"/>
  <c r="V338" i="1"/>
  <c r="V311" i="1"/>
  <c r="V329" i="1"/>
  <c r="V162" i="1"/>
  <c r="V301" i="1"/>
  <c r="V293" i="1"/>
  <c r="V290" i="1"/>
  <c r="V286" i="1"/>
  <c r="V296" i="1"/>
  <c r="V280" i="1"/>
  <c r="V279" i="1"/>
  <c r="V158" i="1"/>
  <c r="V146" i="1"/>
  <c r="V622" i="1"/>
  <c r="V436" i="1"/>
  <c r="V423" i="1"/>
  <c r="V344" i="1"/>
  <c r="V339" i="1"/>
  <c r="V310" i="1"/>
  <c r="V160" i="1"/>
  <c r="V305" i="1"/>
  <c r="V303" i="1"/>
  <c r="V298" i="1"/>
  <c r="V295" i="1"/>
  <c r="V284" i="1"/>
  <c r="V282" i="1"/>
  <c r="V159" i="1"/>
  <c r="V317" i="1"/>
  <c r="V327" i="1"/>
  <c r="V294" i="1"/>
  <c r="V299" i="1"/>
  <c r="V151" i="1"/>
  <c r="V304" i="1"/>
  <c r="V285" i="1"/>
  <c r="V145" i="1"/>
  <c r="V333" i="1"/>
  <c r="V302" i="1"/>
  <c r="V153" i="1"/>
  <c r="V292" i="1"/>
  <c r="V147" i="1"/>
  <c r="V348" i="1"/>
  <c r="V144" i="1"/>
  <c r="V306" i="1"/>
  <c r="V281" i="1"/>
  <c r="V433" i="1"/>
  <c r="V150" i="1"/>
  <c r="V473" i="1"/>
  <c r="V481" i="1"/>
  <c r="V439" i="1"/>
  <c r="V149" i="1"/>
  <c r="V475" i="1"/>
  <c r="V421" i="1"/>
  <c r="V627" i="1"/>
  <c r="V460" i="1"/>
  <c r="V645" i="1"/>
  <c r="V447" i="1"/>
  <c r="V416" i="1"/>
  <c r="V265" i="1"/>
  <c r="V140" i="1"/>
  <c r="V278" i="1"/>
  <c r="V276" i="1"/>
  <c r="V262" i="1"/>
  <c r="V138" i="1"/>
  <c r="V275" i="1"/>
  <c r="V274" i="1"/>
  <c r="V141" i="1"/>
  <c r="V269" i="1"/>
  <c r="V272" i="1"/>
  <c r="V271" i="1"/>
  <c r="V263" i="1"/>
  <c r="V139" i="1"/>
  <c r="V277" i="1"/>
  <c r="V270" i="1"/>
  <c r="V267" i="1"/>
  <c r="V266" i="1"/>
  <c r="V268" i="1"/>
  <c r="V273" i="1"/>
  <c r="V264" i="1"/>
  <c r="V255" i="1"/>
  <c r="V256" i="1"/>
  <c r="V257" i="1"/>
  <c r="V258" i="1"/>
  <c r="V261" i="1"/>
  <c r="V250" i="1"/>
  <c r="V248" i="1"/>
  <c r="V247" i="1"/>
  <c r="V254" i="1"/>
  <c r="V253" i="1"/>
  <c r="V251" i="1"/>
  <c r="V252" i="1"/>
  <c r="V246" i="1"/>
  <c r="V249" i="1"/>
  <c r="V236" i="1"/>
  <c r="V245" i="1"/>
  <c r="V244" i="1"/>
  <c r="V243" i="1"/>
  <c r="V242" i="1"/>
  <c r="V241" i="1"/>
  <c r="V240" i="1"/>
  <c r="V239" i="1"/>
  <c r="V238" i="1"/>
  <c r="V237" i="1"/>
  <c r="V235" i="1"/>
  <c r="V232" i="1"/>
  <c r="V230" i="1"/>
  <c r="V197" i="1"/>
  <c r="V192" i="1"/>
  <c r="V218" i="1"/>
  <c r="V213" i="1"/>
  <c r="V231" i="1"/>
  <c r="V228" i="1"/>
  <c r="V216" i="1"/>
  <c r="V215" i="1"/>
  <c r="V214" i="1"/>
  <c r="V234" i="1"/>
  <c r="V210" i="1"/>
  <c r="V208" i="1"/>
  <c r="V209" i="1"/>
  <c r="V217" i="1"/>
  <c r="V211" i="1"/>
  <c r="V233" i="1"/>
  <c r="V229" i="1"/>
  <c r="V207" i="1"/>
  <c r="V204" i="1"/>
  <c r="V202" i="1"/>
  <c r="V206" i="1"/>
  <c r="V205" i="1"/>
  <c r="V203" i="1"/>
  <c r="V226" i="1"/>
  <c r="V69" i="1"/>
  <c r="V47" i="1"/>
  <c r="V75" i="1"/>
  <c r="V49" i="1"/>
  <c r="V48" i="1"/>
  <c r="V81" i="1"/>
  <c r="V67" i="1"/>
  <c r="V52" i="1"/>
  <c r="V65" i="1"/>
  <c r="V13" i="1"/>
  <c r="V68" i="1"/>
  <c r="V57" i="1"/>
  <c r="V4" i="1"/>
  <c r="V260" i="1"/>
  <c r="V56" i="1"/>
  <c r="V51" i="1"/>
  <c r="V88" i="1"/>
  <c r="V53" i="1"/>
  <c r="V58" i="1"/>
  <c r="V87" i="1"/>
  <c r="V55" i="1"/>
  <c r="V89" i="1"/>
  <c r="V64" i="1"/>
  <c r="V200" i="1"/>
  <c r="V169" i="1"/>
  <c r="V12" i="1"/>
  <c r="V60" i="1"/>
  <c r="V167" i="1"/>
  <c r="V50" i="1"/>
  <c r="V177" i="1"/>
  <c r="V71" i="1"/>
  <c r="V128" i="1"/>
  <c r="V183" i="1"/>
  <c r="V170" i="1"/>
  <c r="V80" i="1"/>
  <c r="V182" i="1"/>
  <c r="V6" i="1"/>
  <c r="V186" i="1"/>
  <c r="V82" i="1"/>
  <c r="V61" i="1"/>
  <c r="V188" i="1"/>
  <c r="V178" i="1"/>
  <c r="V173" i="1"/>
  <c r="V198" i="1"/>
  <c r="V97" i="1"/>
  <c r="V66" i="1"/>
  <c r="V227" i="1"/>
  <c r="V7" i="1"/>
  <c r="V189" i="1"/>
  <c r="V184" i="1"/>
  <c r="V219" i="1"/>
  <c r="V181" i="1"/>
  <c r="V168" i="1"/>
  <c r="V94" i="1"/>
  <c r="V179" i="1"/>
  <c r="V59" i="1"/>
  <c r="V190" i="1"/>
  <c r="V175" i="1"/>
  <c r="V84" i="1"/>
  <c r="V8" i="1"/>
  <c r="V212" i="1"/>
  <c r="V78" i="1"/>
  <c r="V129" i="1"/>
  <c r="V86" i="1"/>
  <c r="V259" i="1"/>
  <c r="V171" i="1"/>
  <c r="V79" i="1"/>
  <c r="V76" i="1"/>
  <c r="V77" i="1"/>
  <c r="V132" i="1"/>
  <c r="V10" i="1"/>
  <c r="V131" i="1"/>
  <c r="V180" i="1"/>
  <c r="V222" i="1"/>
  <c r="I103" i="18" s="1"/>
  <c r="V93" i="1"/>
  <c r="V72" i="1"/>
  <c r="V174" i="1"/>
  <c r="V63" i="1"/>
  <c r="V221" i="1"/>
  <c r="V117" i="1"/>
  <c r="V137" i="1"/>
  <c r="V135" i="1"/>
  <c r="V99" i="1"/>
  <c r="V100" i="1"/>
  <c r="V91" i="1"/>
  <c r="V134" i="1"/>
  <c r="V172" i="1"/>
  <c r="V83" i="1"/>
  <c r="V96" i="1"/>
  <c r="V225" i="1"/>
  <c r="V5" i="1"/>
  <c r="V116" i="1"/>
  <c r="V133" i="1"/>
  <c r="V90" i="1"/>
  <c r="V109" i="1"/>
  <c r="V107" i="1"/>
  <c r="V224" i="1"/>
  <c r="V185" i="1"/>
  <c r="V220" i="1"/>
  <c r="V176" i="1"/>
  <c r="V85" i="1"/>
  <c r="V14" i="1"/>
  <c r="V9" i="1"/>
  <c r="V29" i="1"/>
  <c r="V16" i="1"/>
  <c r="V95" i="1"/>
  <c r="V191" i="1"/>
  <c r="V41" i="1"/>
  <c r="V23" i="1"/>
  <c r="V44" i="1"/>
  <c r="V38" i="1"/>
  <c r="V32" i="1"/>
  <c r="V26" i="1"/>
  <c r="V21" i="1"/>
  <c r="V18" i="1"/>
  <c r="V130" i="1"/>
  <c r="V124" i="1"/>
  <c r="V62" i="1"/>
  <c r="V111" i="1"/>
  <c r="V105" i="1"/>
  <c r="V19" i="1"/>
  <c r="V22" i="1"/>
  <c r="V34" i="1"/>
  <c r="V37" i="1"/>
  <c r="V31" i="1"/>
  <c r="V25" i="1"/>
  <c r="V42" i="1"/>
  <c r="V39" i="1"/>
  <c r="V36" i="1"/>
  <c r="V33" i="1"/>
  <c r="V30" i="1"/>
  <c r="V27" i="1"/>
  <c r="V24" i="1"/>
  <c r="V15" i="1"/>
  <c r="V125" i="1"/>
  <c r="V199" i="1"/>
  <c r="V73" i="1"/>
  <c r="V74" i="1"/>
  <c r="V187" i="1"/>
  <c r="V11" i="1"/>
  <c r="V102" i="1"/>
  <c r="V101" i="1"/>
  <c r="V43" i="1"/>
  <c r="V46" i="1"/>
  <c r="V201" i="1"/>
  <c r="V70" i="1"/>
  <c r="V92" i="1"/>
  <c r="V136" i="1"/>
  <c r="V110" i="1"/>
  <c r="V103" i="1"/>
  <c r="V108" i="1"/>
  <c r="V106" i="1"/>
  <c r="V104" i="1"/>
  <c r="V40" i="1"/>
  <c r="V28" i="1"/>
  <c r="V20" i="1"/>
  <c r="V17" i="1"/>
  <c r="V35" i="1"/>
  <c r="V45" i="1"/>
  <c r="V126" i="1"/>
  <c r="V127" i="1"/>
  <c r="W15" i="34"/>
  <c r="W10" i="34"/>
  <c r="H7" i="31"/>
  <c r="H12" i="31"/>
  <c r="V122" i="1"/>
  <c r="V114" i="1"/>
  <c r="V98" i="1"/>
  <c r="V112" i="1"/>
  <c r="V121" i="1"/>
  <c r="G214" i="18"/>
  <c r="C10" i="31"/>
  <c r="D10" i="31"/>
  <c r="G200" i="18"/>
  <c r="F10" i="31"/>
  <c r="E10" i="31"/>
  <c r="G186" i="18"/>
  <c r="G10" i="31"/>
  <c r="V123" i="1"/>
  <c r="V113" i="1"/>
  <c r="V119" i="1"/>
  <c r="V120" i="1"/>
  <c r="V118" i="1"/>
  <c r="V115" i="1"/>
  <c r="W3" i="1"/>
  <c r="F6" i="24"/>
  <c r="F7" i="24"/>
  <c r="W1721" i="1" l="1"/>
  <c r="W1695" i="1"/>
  <c r="W1692" i="1"/>
  <c r="W1703" i="1"/>
  <c r="W1705" i="1"/>
  <c r="W1707" i="1"/>
  <c r="W1702" i="1"/>
  <c r="W1704" i="1"/>
  <c r="W1706" i="1"/>
  <c r="W1696" i="1"/>
  <c r="W1698" i="1"/>
  <c r="W1700" i="1"/>
  <c r="W1697" i="1"/>
  <c r="W1699" i="1"/>
  <c r="W1701" i="1"/>
  <c r="W1694" i="1"/>
  <c r="W1688" i="1"/>
  <c r="W1693" i="1"/>
  <c r="W1724" i="1"/>
  <c r="W1722" i="1"/>
  <c r="W1720" i="1"/>
  <c r="W1717" i="1"/>
  <c r="W1718" i="1"/>
  <c r="W1723" i="1"/>
  <c r="W1454" i="1"/>
  <c r="W1455" i="1"/>
  <c r="I48" i="18"/>
  <c r="W1472" i="1"/>
  <c r="W1679" i="1"/>
  <c r="W1681" i="1"/>
  <c r="W1683" i="1"/>
  <c r="W1680" i="1"/>
  <c r="W1682" i="1"/>
  <c r="W1684" i="1"/>
  <c r="W1673" i="1"/>
  <c r="W1675" i="1"/>
  <c r="W1677" i="1"/>
  <c r="W1674" i="1"/>
  <c r="W1676" i="1"/>
  <c r="W1678" i="1"/>
  <c r="W1667" i="1"/>
  <c r="W1669" i="1"/>
  <c r="W1671" i="1"/>
  <c r="W1668" i="1"/>
  <c r="W1670" i="1"/>
  <c r="W1661" i="1"/>
  <c r="W1665" i="1"/>
  <c r="W1664" i="1"/>
  <c r="W1655" i="1"/>
  <c r="W1659" i="1"/>
  <c r="W1658" i="1"/>
  <c r="W1649" i="1"/>
  <c r="W1651" i="1"/>
  <c r="W1652" i="1"/>
  <c r="W1654" i="1"/>
  <c r="W1643" i="1"/>
  <c r="W1645" i="1"/>
  <c r="W1647" i="1"/>
  <c r="W1644" i="1"/>
  <c r="W1646" i="1"/>
  <c r="W1648" i="1"/>
  <c r="W1641" i="1"/>
  <c r="W1663" i="1"/>
  <c r="W1666" i="1"/>
  <c r="W1656" i="1"/>
  <c r="W1653" i="1"/>
  <c r="W1672" i="1"/>
  <c r="W1662" i="1"/>
  <c r="W1657" i="1"/>
  <c r="W1660" i="1"/>
  <c r="W1650" i="1"/>
  <c r="W1637" i="1"/>
  <c r="W1638" i="1"/>
  <c r="W1642" i="1"/>
  <c r="W1631" i="1"/>
  <c r="W1632" i="1"/>
  <c r="W1636" i="1"/>
  <c r="W1627" i="1"/>
  <c r="W1626" i="1"/>
  <c r="W1630" i="1"/>
  <c r="W1615" i="1"/>
  <c r="W1616" i="1"/>
  <c r="W1548" i="1"/>
  <c r="W1549" i="1"/>
  <c r="W1596" i="1"/>
  <c r="W1598" i="1"/>
  <c r="W1589" i="1"/>
  <c r="W1590" i="1"/>
  <c r="W1591" i="1"/>
  <c r="W1592" i="1"/>
  <c r="W1585" i="1"/>
  <c r="W1586" i="1"/>
  <c r="W1587" i="1"/>
  <c r="W1588" i="1"/>
  <c r="W1639" i="1"/>
  <c r="W1640" i="1"/>
  <c r="W1635" i="1"/>
  <c r="W1633" i="1"/>
  <c r="W1634" i="1"/>
  <c r="W1625" i="1"/>
  <c r="W1629" i="1"/>
  <c r="W1628" i="1"/>
  <c r="W1622" i="1"/>
  <c r="W1617" i="1"/>
  <c r="W1618" i="1"/>
  <c r="W1550" i="1"/>
  <c r="W1551" i="1"/>
  <c r="W1605" i="1"/>
  <c r="W1599" i="1"/>
  <c r="W1601" i="1"/>
  <c r="W1603" i="1"/>
  <c r="W1600" i="1"/>
  <c r="W1602" i="1"/>
  <c r="W1604" i="1"/>
  <c r="W1581" i="1"/>
  <c r="W1582" i="1"/>
  <c r="W1595" i="1"/>
  <c r="W1577" i="1"/>
  <c r="W1578" i="1"/>
  <c r="W1580" i="1"/>
  <c r="W1576" i="1"/>
  <c r="W1574" i="1"/>
  <c r="W1572" i="1"/>
  <c r="W1573" i="1"/>
  <c r="W1575" i="1"/>
  <c r="W1540" i="1"/>
  <c r="W1565" i="1"/>
  <c r="W1566" i="1"/>
  <c r="W1567" i="1"/>
  <c r="W1568" i="1"/>
  <c r="W1583" i="1"/>
  <c r="W1584" i="1"/>
  <c r="W1541" i="1"/>
  <c r="W1597" i="1"/>
  <c r="W1593" i="1"/>
  <c r="W1579" i="1"/>
  <c r="W1561" i="1"/>
  <c r="W1563" i="1"/>
  <c r="W1562" i="1"/>
  <c r="W1564" i="1"/>
  <c r="W1544" i="1"/>
  <c r="W1546" i="1"/>
  <c r="W1545" i="1"/>
  <c r="W1547" i="1"/>
  <c r="W1542" i="1"/>
  <c r="W1543" i="1"/>
  <c r="W1536" i="1"/>
  <c r="W1538" i="1"/>
  <c r="W1537" i="1"/>
  <c r="W1539" i="1"/>
  <c r="W1535" i="1"/>
  <c r="W1531" i="1"/>
  <c r="W1533" i="1"/>
  <c r="W1532" i="1"/>
  <c r="W1534" i="1"/>
  <c r="W1511" i="1"/>
  <c r="W1510" i="1"/>
  <c r="W1509" i="1"/>
  <c r="W1512" i="1"/>
  <c r="W1527" i="1"/>
  <c r="W1525" i="1"/>
  <c r="W1526" i="1"/>
  <c r="W1528" i="1"/>
  <c r="W1523" i="1"/>
  <c r="W1522" i="1"/>
  <c r="W1521" i="1"/>
  <c r="W1524" i="1"/>
  <c r="W1505" i="1"/>
  <c r="W1507" i="1"/>
  <c r="W1506" i="1"/>
  <c r="W1508" i="1"/>
  <c r="W1503" i="1"/>
  <c r="W1501" i="1"/>
  <c r="W1502" i="1"/>
  <c r="W1504" i="1"/>
  <c r="W1498" i="1"/>
  <c r="W1500" i="1"/>
  <c r="W1497" i="1"/>
  <c r="W1499" i="1"/>
  <c r="W1493" i="1"/>
  <c r="W1495" i="1"/>
  <c r="W1494" i="1"/>
  <c r="W1496" i="1"/>
  <c r="W1488" i="1"/>
  <c r="W1486" i="1"/>
  <c r="W1487" i="1"/>
  <c r="W1489" i="1"/>
  <c r="W1465" i="1"/>
  <c r="W1464" i="1"/>
  <c r="W1436" i="1"/>
  <c r="W1438" i="1"/>
  <c r="W1437" i="1"/>
  <c r="W1439" i="1"/>
  <c r="W1431" i="1"/>
  <c r="W1433" i="1"/>
  <c r="W1443" i="1"/>
  <c r="W1442" i="1"/>
  <c r="W1444" i="1"/>
  <c r="W1445" i="1"/>
  <c r="W1446" i="1"/>
  <c r="W1447" i="1"/>
  <c r="W1440" i="1"/>
  <c r="W1441" i="1"/>
  <c r="W1430" i="1"/>
  <c r="W1434" i="1"/>
  <c r="W1424" i="1"/>
  <c r="W1426" i="1"/>
  <c r="W1428" i="1"/>
  <c r="W1425" i="1"/>
  <c r="W1427" i="1"/>
  <c r="W1429" i="1"/>
  <c r="W1419" i="1"/>
  <c r="W1421" i="1"/>
  <c r="W1423" i="1"/>
  <c r="W1418" i="1"/>
  <c r="W1420" i="1"/>
  <c r="W1435" i="1"/>
  <c r="W1432" i="1"/>
  <c r="W1422" i="1"/>
  <c r="W1414" i="1"/>
  <c r="W1412" i="1"/>
  <c r="W1416" i="1"/>
  <c r="W1413" i="1"/>
  <c r="W1415" i="1"/>
  <c r="W1417" i="1"/>
  <c r="W1406" i="1"/>
  <c r="W1408" i="1"/>
  <c r="W1410" i="1"/>
  <c r="W1407" i="1"/>
  <c r="W1409" i="1"/>
  <c r="W1382" i="1"/>
  <c r="W1384" i="1"/>
  <c r="W1383" i="1"/>
  <c r="W1385" i="1"/>
  <c r="W1380" i="1"/>
  <c r="W1374" i="1"/>
  <c r="W1376" i="1"/>
  <c r="W1375" i="1"/>
  <c r="W1377" i="1"/>
  <c r="W1370" i="1"/>
  <c r="W1372" i="1"/>
  <c r="W1371" i="1"/>
  <c r="W1373" i="1"/>
  <c r="W1366" i="1"/>
  <c r="W1368" i="1"/>
  <c r="W1367" i="1"/>
  <c r="W1369" i="1"/>
  <c r="W1362" i="1"/>
  <c r="W1364" i="1"/>
  <c r="W1363" i="1"/>
  <c r="W1365" i="1"/>
  <c r="W1360" i="1"/>
  <c r="W1361" i="1"/>
  <c r="W1357" i="1"/>
  <c r="W1359" i="1"/>
  <c r="W1356" i="1"/>
  <c r="W1358" i="1"/>
  <c r="W1352" i="1"/>
  <c r="W1381" i="1"/>
  <c r="W1378" i="1"/>
  <c r="W1411" i="1"/>
  <c r="W1386" i="1"/>
  <c r="W1387" i="1"/>
  <c r="W1379" i="1"/>
  <c r="W1354" i="1"/>
  <c r="W1353" i="1"/>
  <c r="W1355" i="1"/>
  <c r="W1350" i="1"/>
  <c r="W1351" i="1"/>
  <c r="W1338" i="1"/>
  <c r="W1339" i="1"/>
  <c r="W1340" i="1"/>
  <c r="W1341" i="1"/>
  <c r="W1309" i="1"/>
  <c r="W1348" i="1"/>
  <c r="W1342" i="1"/>
  <c r="W1336" i="1"/>
  <c r="W1330" i="1"/>
  <c r="W1328" i="1"/>
  <c r="W1315" i="1"/>
  <c r="W1316" i="1"/>
  <c r="W1311" i="1"/>
  <c r="W1270" i="1"/>
  <c r="W1271" i="1"/>
  <c r="W1272" i="1"/>
  <c r="W1273" i="1"/>
  <c r="W1274" i="1"/>
  <c r="W1275" i="1"/>
  <c r="W1276" i="1"/>
  <c r="W1346" i="1"/>
  <c r="W1344" i="1"/>
  <c r="W1335" i="1"/>
  <c r="W1331" i="1"/>
  <c r="W1327" i="1"/>
  <c r="W1310" i="1"/>
  <c r="W1312" i="1"/>
  <c r="W1300" i="1"/>
  <c r="W1302" i="1"/>
  <c r="W1301" i="1"/>
  <c r="W1303" i="1"/>
  <c r="W1297" i="1"/>
  <c r="W1299" i="1"/>
  <c r="W1296" i="1"/>
  <c r="W1298" i="1"/>
  <c r="W1347" i="1"/>
  <c r="W1343" i="1"/>
  <c r="W1337" i="1"/>
  <c r="W1333" i="1"/>
  <c r="W1329" i="1"/>
  <c r="W1314" i="1"/>
  <c r="W1277" i="1"/>
  <c r="W1288" i="1"/>
  <c r="W1290" i="1"/>
  <c r="W1289" i="1"/>
  <c r="W1291" i="1"/>
  <c r="W1349" i="1"/>
  <c r="W1345" i="1"/>
  <c r="W1334" i="1"/>
  <c r="W1332" i="1"/>
  <c r="W1326" i="1"/>
  <c r="W1313" i="1"/>
  <c r="W1305" i="1"/>
  <c r="W1306" i="1"/>
  <c r="W1307" i="1"/>
  <c r="W1308" i="1"/>
  <c r="W1284" i="1"/>
  <c r="W1286" i="1"/>
  <c r="W1285" i="1"/>
  <c r="W1287" i="1"/>
  <c r="W1260" i="1"/>
  <c r="W1264" i="1"/>
  <c r="W1262" i="1"/>
  <c r="W1261" i="1"/>
  <c r="W1263" i="1"/>
  <c r="W1265" i="1"/>
  <c r="W1255" i="1"/>
  <c r="W1256" i="1"/>
  <c r="W1258" i="1"/>
  <c r="W1254" i="1"/>
  <c r="W1257" i="1"/>
  <c r="W1259" i="1"/>
  <c r="W1248" i="1"/>
  <c r="W1250" i="1"/>
  <c r="W1252" i="1"/>
  <c r="W1249" i="1"/>
  <c r="W1251" i="1"/>
  <c r="W1253" i="1"/>
  <c r="W1244" i="1"/>
  <c r="W1246" i="1"/>
  <c r="W1242" i="1"/>
  <c r="W1243" i="1"/>
  <c r="W1245" i="1"/>
  <c r="W1247" i="1"/>
  <c r="W1236" i="1"/>
  <c r="W1240" i="1"/>
  <c r="W1238" i="1"/>
  <c r="W1237" i="1"/>
  <c r="W1239" i="1"/>
  <c r="W1241" i="1"/>
  <c r="W1232" i="1"/>
  <c r="W1234" i="1"/>
  <c r="W1230" i="1"/>
  <c r="W1231" i="1"/>
  <c r="W1233" i="1"/>
  <c r="W1235" i="1"/>
  <c r="W1228" i="1"/>
  <c r="W1224" i="1"/>
  <c r="W1226" i="1"/>
  <c r="W1225" i="1"/>
  <c r="W1227" i="1"/>
  <c r="W1229" i="1"/>
  <c r="W1220" i="1"/>
  <c r="W1222" i="1"/>
  <c r="W1218" i="1"/>
  <c r="W1219" i="1"/>
  <c r="W1221" i="1"/>
  <c r="W1223" i="1"/>
  <c r="W1212" i="1"/>
  <c r="W1213" i="1"/>
  <c r="W1214" i="1"/>
  <c r="W1215" i="1"/>
  <c r="W1216" i="1"/>
  <c r="W1217" i="1"/>
  <c r="W1204" i="1"/>
  <c r="W1202" i="1"/>
  <c r="W1203" i="1"/>
  <c r="W1205" i="1"/>
  <c r="W1198" i="1"/>
  <c r="W1200" i="1"/>
  <c r="W1199" i="1"/>
  <c r="W1201" i="1"/>
  <c r="W1194" i="1"/>
  <c r="W1196" i="1"/>
  <c r="W1195" i="1"/>
  <c r="W1197" i="1"/>
  <c r="W1189" i="1"/>
  <c r="W1191" i="1"/>
  <c r="W1190" i="1"/>
  <c r="W1192" i="1"/>
  <c r="W1183" i="1"/>
  <c r="W1185" i="1"/>
  <c r="W1187" i="1"/>
  <c r="W1184" i="1"/>
  <c r="W1186" i="1"/>
  <c r="W1188" i="1"/>
  <c r="W1482" i="1"/>
  <c r="W1483" i="1"/>
  <c r="W1484" i="1"/>
  <c r="W1485" i="1"/>
  <c r="W1490" i="1"/>
  <c r="W1491" i="1"/>
  <c r="W1492" i="1"/>
  <c r="W1513" i="1"/>
  <c r="W1514" i="1"/>
  <c r="W1515" i="1"/>
  <c r="W1516" i="1"/>
  <c r="W1517" i="1"/>
  <c r="W1518" i="1"/>
  <c r="W1519" i="1"/>
  <c r="W1520" i="1"/>
  <c r="W1529" i="1"/>
  <c r="W1530" i="1"/>
  <c r="W1552" i="1"/>
  <c r="W1553" i="1"/>
  <c r="W1554" i="1"/>
  <c r="W1555" i="1"/>
  <c r="W1556" i="1"/>
  <c r="W1557" i="1"/>
  <c r="W1558" i="1"/>
  <c r="W1559" i="1"/>
  <c r="W1560" i="1"/>
  <c r="W1569" i="1"/>
  <c r="W1570" i="1"/>
  <c r="W1571" i="1"/>
  <c r="W1594" i="1"/>
  <c r="W1606" i="1"/>
  <c r="W1607" i="1"/>
  <c r="W1608" i="1"/>
  <c r="W1609" i="1"/>
  <c r="W1610" i="1"/>
  <c r="W1611" i="1"/>
  <c r="W1612" i="1"/>
  <c r="W1613" i="1"/>
  <c r="W1614" i="1"/>
  <c r="W1619" i="1"/>
  <c r="W1620" i="1"/>
  <c r="W1621" i="1"/>
  <c r="W1623" i="1"/>
  <c r="W1624" i="1"/>
  <c r="W1685" i="1"/>
  <c r="W1686" i="1"/>
  <c r="W1687" i="1"/>
  <c r="W1689" i="1"/>
  <c r="W1690" i="1"/>
  <c r="W1708" i="1"/>
  <c r="W1709" i="1"/>
  <c r="W1710" i="1"/>
  <c r="W1711" i="1"/>
  <c r="W1479" i="1"/>
  <c r="W1478" i="1"/>
  <c r="W1712" i="1"/>
  <c r="W1713" i="1"/>
  <c r="W1714" i="1"/>
  <c r="W1715" i="1"/>
  <c r="W1716" i="1"/>
  <c r="W1481" i="1"/>
  <c r="W1323" i="1"/>
  <c r="W1477" i="1"/>
  <c r="W1452" i="1"/>
  <c r="W1463" i="1"/>
  <c r="W1460" i="1"/>
  <c r="W1456" i="1"/>
  <c r="W1450" i="1"/>
  <c r="W1404" i="1"/>
  <c r="W1396" i="1"/>
  <c r="W1399" i="1"/>
  <c r="W1397" i="1"/>
  <c r="W1390" i="1"/>
  <c r="W1468" i="1"/>
  <c r="W1320" i="1"/>
  <c r="W1393" i="1"/>
  <c r="W1448" i="1"/>
  <c r="W1459" i="1"/>
  <c r="W1453" i="1"/>
  <c r="W1449" i="1"/>
  <c r="W1388" i="1"/>
  <c r="W1322" i="1"/>
  <c r="W1324" i="1"/>
  <c r="W1395" i="1"/>
  <c r="W1325" i="1"/>
  <c r="W1402" i="1"/>
  <c r="W1400" i="1"/>
  <c r="W1391" i="1"/>
  <c r="W1321" i="1"/>
  <c r="W1473" i="1"/>
  <c r="W1389" i="1"/>
  <c r="W1398" i="1"/>
  <c r="W1466" i="1"/>
  <c r="W1475" i="1"/>
  <c r="W1467" i="1"/>
  <c r="W1462" i="1"/>
  <c r="W1394" i="1"/>
  <c r="W1461" i="1"/>
  <c r="W1457" i="1"/>
  <c r="W1451" i="1"/>
  <c r="W1405" i="1"/>
  <c r="W1403" i="1"/>
  <c r="W1401" i="1"/>
  <c r="W1480" i="1"/>
  <c r="W1469" i="1"/>
  <c r="W1392" i="1"/>
  <c r="W1474" i="1"/>
  <c r="W1471" i="1"/>
  <c r="W1476" i="1"/>
  <c r="W1470" i="1"/>
  <c r="W1458" i="1"/>
  <c r="I182" i="18"/>
  <c r="I207" i="18"/>
  <c r="I210" i="18"/>
  <c r="I199" i="18"/>
  <c r="I180" i="18"/>
  <c r="I209" i="18"/>
  <c r="I193" i="18"/>
  <c r="I179" i="18"/>
  <c r="I195" i="18"/>
  <c r="I184" i="18"/>
  <c r="I213" i="18"/>
  <c r="I192" i="18"/>
  <c r="I197" i="18"/>
  <c r="I115" i="18"/>
  <c r="I196" i="18"/>
  <c r="I185" i="18"/>
  <c r="I208" i="18"/>
  <c r="I198" i="18"/>
  <c r="I194" i="18"/>
  <c r="I181" i="18"/>
  <c r="I183" i="18"/>
  <c r="I53" i="18"/>
  <c r="I165" i="18"/>
  <c r="I178" i="18"/>
  <c r="I211" i="18"/>
  <c r="I54" i="18"/>
  <c r="I206" i="18"/>
  <c r="I212" i="18"/>
  <c r="I151" i="18"/>
  <c r="W1126" i="1"/>
  <c r="W1127" i="1"/>
  <c r="W1128" i="1"/>
  <c r="W1129" i="1"/>
  <c r="W1168" i="1"/>
  <c r="W1172" i="1"/>
  <c r="W1169" i="1"/>
  <c r="W1173" i="1"/>
  <c r="W1163" i="1"/>
  <c r="W1164" i="1"/>
  <c r="W1159" i="1"/>
  <c r="W1161" i="1"/>
  <c r="W1160" i="1"/>
  <c r="W1162" i="1"/>
  <c r="W1157" i="1"/>
  <c r="W1155" i="1"/>
  <c r="W1156" i="1"/>
  <c r="W1158" i="1"/>
  <c r="W1152" i="1"/>
  <c r="W1154" i="1"/>
  <c r="W1170" i="1"/>
  <c r="W1171" i="1"/>
  <c r="W1165" i="1"/>
  <c r="W1174" i="1"/>
  <c r="W1153" i="1"/>
  <c r="W1148" i="1"/>
  <c r="W1145" i="1"/>
  <c r="W1149" i="1"/>
  <c r="W1140" i="1"/>
  <c r="W1141" i="1"/>
  <c r="W1136" i="1"/>
  <c r="W1137" i="1"/>
  <c r="W1134" i="1"/>
  <c r="W1133" i="1"/>
  <c r="W1175" i="1"/>
  <c r="W1151" i="1"/>
  <c r="W1150" i="1"/>
  <c r="W1147" i="1"/>
  <c r="W1167" i="1"/>
  <c r="W1143" i="1"/>
  <c r="W1132" i="1"/>
  <c r="W1166" i="1"/>
  <c r="W1146" i="1"/>
  <c r="W1142" i="1"/>
  <c r="W1138" i="1"/>
  <c r="W1139" i="1"/>
  <c r="W1135" i="1"/>
  <c r="W1268" i="1"/>
  <c r="W1292" i="1"/>
  <c r="W1304" i="1"/>
  <c r="W1180" i="1"/>
  <c r="W1269" i="1"/>
  <c r="W1317" i="1"/>
  <c r="W1179" i="1"/>
  <c r="W1293" i="1"/>
  <c r="W1294" i="1"/>
  <c r="W1282" i="1"/>
  <c r="W1281" i="1"/>
  <c r="W1295" i="1"/>
  <c r="W1279" i="1"/>
  <c r="W1207" i="1"/>
  <c r="W1280" i="1"/>
  <c r="W1283" i="1"/>
  <c r="W1210" i="1"/>
  <c r="W1211" i="1"/>
  <c r="W1181" i="1"/>
  <c r="W1178" i="1"/>
  <c r="W1319" i="1"/>
  <c r="W1278" i="1"/>
  <c r="W1266" i="1"/>
  <c r="W1182" i="1"/>
  <c r="W1208" i="1"/>
  <c r="W1206" i="1"/>
  <c r="W1318" i="1"/>
  <c r="W1267" i="1"/>
  <c r="W1209" i="1"/>
  <c r="W1193" i="1"/>
  <c r="W1117" i="1"/>
  <c r="W1116" i="1"/>
  <c r="W1115" i="1"/>
  <c r="W1118" i="1"/>
  <c r="W1119" i="1"/>
  <c r="W1121" i="1"/>
  <c r="W1113" i="1"/>
  <c r="W1111" i="1"/>
  <c r="W1112" i="1"/>
  <c r="W1114" i="1"/>
  <c r="W1120" i="1"/>
  <c r="W1122" i="1"/>
  <c r="W1107" i="1"/>
  <c r="W1109" i="1"/>
  <c r="W1108" i="1"/>
  <c r="W1056" i="1"/>
  <c r="W1057" i="1"/>
  <c r="W1058" i="1"/>
  <c r="W1059" i="1"/>
  <c r="W1110" i="1"/>
  <c r="W1051" i="1"/>
  <c r="W1052" i="1"/>
  <c r="W1177" i="1"/>
  <c r="W1176" i="1"/>
  <c r="W1144" i="1"/>
  <c r="W1131" i="1"/>
  <c r="W1130" i="1"/>
  <c r="W1125" i="1"/>
  <c r="W1124" i="1"/>
  <c r="W1123" i="1"/>
  <c r="W1106" i="1"/>
  <c r="W1103" i="1"/>
  <c r="W1102" i="1"/>
  <c r="W1099" i="1"/>
  <c r="W1105" i="1"/>
  <c r="W1104" i="1"/>
  <c r="W1100" i="1"/>
  <c r="W1101" i="1"/>
  <c r="W1096" i="1"/>
  <c r="W1092" i="1"/>
  <c r="W1097" i="1"/>
  <c r="W1089" i="1"/>
  <c r="W1094" i="1"/>
  <c r="W1090" i="1"/>
  <c r="W1095" i="1"/>
  <c r="W1093" i="1"/>
  <c r="W1091" i="1"/>
  <c r="W1088" i="1"/>
  <c r="W1087" i="1"/>
  <c r="W1098" i="1"/>
  <c r="I170" i="18"/>
  <c r="I164" i="18"/>
  <c r="I167" i="18"/>
  <c r="I166" i="18"/>
  <c r="I171" i="18"/>
  <c r="I168" i="18"/>
  <c r="I169" i="18"/>
  <c r="I52" i="18"/>
  <c r="W1040" i="1"/>
  <c r="W1039" i="1"/>
  <c r="W1041" i="1"/>
  <c r="W1042" i="1"/>
  <c r="W1043" i="1"/>
  <c r="W1044" i="1"/>
  <c r="W988" i="1"/>
  <c r="W1023" i="1"/>
  <c r="W1025" i="1"/>
  <c r="W1024" i="1"/>
  <c r="W1017" i="1"/>
  <c r="W1037" i="1"/>
  <c r="W1033" i="1"/>
  <c r="W1035" i="1"/>
  <c r="W1034" i="1"/>
  <c r="W1036" i="1"/>
  <c r="W1038" i="1"/>
  <c r="W1031" i="1"/>
  <c r="W1029" i="1"/>
  <c r="W1028" i="1"/>
  <c r="W1030" i="1"/>
  <c r="W1032" i="1"/>
  <c r="W1027" i="1"/>
  <c r="W1019" i="1"/>
  <c r="W1021" i="1"/>
  <c r="W1018" i="1"/>
  <c r="W1020" i="1"/>
  <c r="W1022" i="1"/>
  <c r="W1012" i="1"/>
  <c r="W1011" i="1"/>
  <c r="W1005" i="1"/>
  <c r="W1007" i="1"/>
  <c r="W1026" i="1"/>
  <c r="W1013" i="1"/>
  <c r="W1014" i="1"/>
  <c r="W1015" i="1"/>
  <c r="W1016" i="1"/>
  <c r="W1009" i="1"/>
  <c r="W1000" i="1"/>
  <c r="W999" i="1"/>
  <c r="W1001" i="1"/>
  <c r="W1002" i="1"/>
  <c r="W1003" i="1"/>
  <c r="W1004" i="1"/>
  <c r="W1006" i="1"/>
  <c r="W1008" i="1"/>
  <c r="W1010" i="1"/>
  <c r="W986" i="1"/>
  <c r="W993" i="1"/>
  <c r="W995" i="1"/>
  <c r="W997" i="1"/>
  <c r="W994" i="1"/>
  <c r="W996" i="1"/>
  <c r="W998" i="1"/>
  <c r="W987" i="1"/>
  <c r="W874" i="1"/>
  <c r="W875" i="1"/>
  <c r="W914" i="1"/>
  <c r="W984" i="1"/>
  <c r="W985" i="1"/>
  <c r="W982" i="1"/>
  <c r="W980" i="1"/>
  <c r="W981" i="1"/>
  <c r="W983" i="1"/>
  <c r="W931" i="1"/>
  <c r="W932" i="1"/>
  <c r="W843" i="1"/>
  <c r="W841" i="1"/>
  <c r="W840" i="1"/>
  <c r="W842" i="1"/>
  <c r="W928" i="1"/>
  <c r="W930" i="1"/>
  <c r="W927" i="1"/>
  <c r="W929" i="1"/>
  <c r="W953" i="1"/>
  <c r="W895" i="1"/>
  <c r="W886" i="1"/>
  <c r="W891" i="1"/>
  <c r="W970" i="1"/>
  <c r="W954" i="1"/>
  <c r="W956" i="1"/>
  <c r="W949" i="1"/>
  <c r="W950" i="1"/>
  <c r="W892" i="1"/>
  <c r="W972" i="1"/>
  <c r="W971" i="1"/>
  <c r="W967" i="1"/>
  <c r="W966" i="1"/>
  <c r="W964" i="1"/>
  <c r="W952" i="1"/>
  <c r="W955" i="1"/>
  <c r="W957" i="1"/>
  <c r="W963" i="1"/>
  <c r="W958" i="1"/>
  <c r="W959" i="1"/>
  <c r="W951" i="1"/>
  <c r="W948" i="1"/>
  <c r="W944" i="1"/>
  <c r="W943" i="1"/>
  <c r="W939" i="1"/>
  <c r="W941" i="1"/>
  <c r="W940" i="1"/>
  <c r="W942" i="1"/>
  <c r="W923" i="1"/>
  <c r="W925" i="1"/>
  <c r="W924" i="1"/>
  <c r="W926" i="1"/>
  <c r="W908" i="1"/>
  <c r="W973" i="1"/>
  <c r="W968" i="1"/>
  <c r="W919" i="1"/>
  <c r="W921" i="1"/>
  <c r="W920" i="1"/>
  <c r="W922" i="1"/>
  <c r="W909" i="1"/>
  <c r="W906" i="1"/>
  <c r="W904" i="1"/>
  <c r="W905" i="1"/>
  <c r="W907" i="1"/>
  <c r="W902" i="1"/>
  <c r="W900" i="1"/>
  <c r="W962" i="1"/>
  <c r="W965" i="1"/>
  <c r="W960" i="1"/>
  <c r="W961" i="1"/>
  <c r="W947" i="1"/>
  <c r="W946" i="1"/>
  <c r="W945" i="1"/>
  <c r="W910" i="1"/>
  <c r="W969" i="1"/>
  <c r="W911" i="1"/>
  <c r="W901" i="1"/>
  <c r="W903" i="1"/>
  <c r="W882" i="1"/>
  <c r="W884" i="1"/>
  <c r="W883" i="1"/>
  <c r="W885" i="1"/>
  <c r="W862" i="1"/>
  <c r="W863" i="1"/>
  <c r="W858" i="1"/>
  <c r="W860" i="1"/>
  <c r="W859" i="1"/>
  <c r="W861" i="1"/>
  <c r="W866" i="1"/>
  <c r="W868" i="1"/>
  <c r="W864" i="1"/>
  <c r="W865" i="1"/>
  <c r="W835" i="1"/>
  <c r="W836" i="1"/>
  <c r="W867" i="1"/>
  <c r="W869" i="1"/>
  <c r="W851" i="1"/>
  <c r="W853" i="1"/>
  <c r="W854" i="1"/>
  <c r="W855" i="1"/>
  <c r="W850" i="1"/>
  <c r="W833" i="1"/>
  <c r="W829" i="1"/>
  <c r="W830" i="1"/>
  <c r="W801" i="1"/>
  <c r="W825" i="1"/>
  <c r="W827" i="1"/>
  <c r="W826" i="1"/>
  <c r="W828" i="1"/>
  <c r="W822" i="1"/>
  <c r="W821" i="1"/>
  <c r="W823" i="1"/>
  <c r="W824" i="1"/>
  <c r="W856" i="1"/>
  <c r="W857" i="1"/>
  <c r="W852" i="1"/>
  <c r="W834" i="1"/>
  <c r="W831" i="1"/>
  <c r="W832" i="1"/>
  <c r="W800" i="1"/>
  <c r="W782" i="1"/>
  <c r="W693" i="1"/>
  <c r="W786" i="1"/>
  <c r="W784" i="1"/>
  <c r="W783" i="1"/>
  <c r="W785" i="1"/>
  <c r="W787" i="1"/>
  <c r="W757" i="1"/>
  <c r="W754" i="1"/>
  <c r="W756" i="1"/>
  <c r="W755" i="1"/>
  <c r="W762" i="1"/>
  <c r="W763" i="1"/>
  <c r="W764" i="1"/>
  <c r="W765" i="1"/>
  <c r="W751" i="1"/>
  <c r="W750" i="1"/>
  <c r="W752" i="1"/>
  <c r="W753" i="1"/>
  <c r="W790" i="1"/>
  <c r="W792" i="1"/>
  <c r="W789" i="1"/>
  <c r="W791" i="1"/>
  <c r="W793" i="1"/>
  <c r="W772" i="1"/>
  <c r="W778" i="1"/>
  <c r="W777" i="1"/>
  <c r="W780" i="1"/>
  <c r="W776" i="1"/>
  <c r="W779" i="1"/>
  <c r="W781" i="1"/>
  <c r="W788" i="1"/>
  <c r="W766" i="1"/>
  <c r="W768" i="1"/>
  <c r="W767" i="1"/>
  <c r="W769" i="1"/>
  <c r="W758" i="1"/>
  <c r="W759" i="1"/>
  <c r="W760" i="1"/>
  <c r="W761" i="1"/>
  <c r="W747" i="1"/>
  <c r="W745" i="1"/>
  <c r="W744" i="1"/>
  <c r="W746" i="1"/>
  <c r="W742" i="1"/>
  <c r="W740" i="1"/>
  <c r="W741" i="1"/>
  <c r="W743" i="1"/>
  <c r="W975" i="1"/>
  <c r="W1071" i="1"/>
  <c r="W933" i="1"/>
  <c r="W913" i="1"/>
  <c r="W1062" i="1"/>
  <c r="W1048" i="1"/>
  <c r="W1054" i="1"/>
  <c r="W1086" i="1"/>
  <c r="W1084" i="1"/>
  <c r="W1068" i="1"/>
  <c r="W1065" i="1"/>
  <c r="W1053" i="1"/>
  <c r="W991" i="1"/>
  <c r="W1085" i="1"/>
  <c r="W1077" i="1"/>
  <c r="W1069" i="1"/>
  <c r="W989" i="1"/>
  <c r="W1064" i="1"/>
  <c r="W990" i="1"/>
  <c r="W934" i="1"/>
  <c r="W912" i="1"/>
  <c r="W897" i="1"/>
  <c r="W915" i="1"/>
  <c r="W976" i="1"/>
  <c r="W1047" i="1"/>
  <c r="W1072" i="1"/>
  <c r="W1060" i="1"/>
  <c r="W1050" i="1"/>
  <c r="W974" i="1"/>
  <c r="W898" i="1"/>
  <c r="W937" i="1"/>
  <c r="W1078" i="1"/>
  <c r="W1074" i="1"/>
  <c r="W918" i="1"/>
  <c r="W1070" i="1"/>
  <c r="W1082" i="1"/>
  <c r="W1079" i="1"/>
  <c r="W1061" i="1"/>
  <c r="W992" i="1"/>
  <c r="W1076" i="1"/>
  <c r="W1066" i="1"/>
  <c r="W1055" i="1"/>
  <c r="W1045" i="1"/>
  <c r="W1081" i="1"/>
  <c r="W1073" i="1"/>
  <c r="W1046" i="1"/>
  <c r="W938" i="1"/>
  <c r="W1049" i="1"/>
  <c r="W935" i="1"/>
  <c r="W979" i="1"/>
  <c r="W899" i="1"/>
  <c r="W936" i="1"/>
  <c r="W1083" i="1"/>
  <c r="W1075" i="1"/>
  <c r="W1067" i="1"/>
  <c r="W1080" i="1"/>
  <c r="W916" i="1"/>
  <c r="W1063" i="1"/>
  <c r="W977" i="1"/>
  <c r="W978" i="1"/>
  <c r="W917" i="1"/>
  <c r="W896" i="1"/>
  <c r="I150" i="18"/>
  <c r="I153" i="18"/>
  <c r="I157" i="18"/>
  <c r="I156" i="18"/>
  <c r="I154" i="18"/>
  <c r="I152" i="18"/>
  <c r="I51" i="18"/>
  <c r="I155" i="18"/>
  <c r="I127" i="18"/>
  <c r="W651" i="1"/>
  <c r="W734" i="1"/>
  <c r="W732" i="1"/>
  <c r="W731" i="1"/>
  <c r="W733" i="1"/>
  <c r="W735" i="1"/>
  <c r="W698" i="1"/>
  <c r="W700" i="1"/>
  <c r="W702" i="1"/>
  <c r="W699" i="1"/>
  <c r="W701" i="1"/>
  <c r="W728" i="1"/>
  <c r="W716" i="1"/>
  <c r="W715" i="1"/>
  <c r="W717" i="1"/>
  <c r="W718" i="1"/>
  <c r="W683" i="1"/>
  <c r="W738" i="1"/>
  <c r="W739" i="1"/>
  <c r="W724" i="1"/>
  <c r="W725" i="1"/>
  <c r="W675" i="1"/>
  <c r="W677" i="1"/>
  <c r="W676" i="1"/>
  <c r="W678" i="1"/>
  <c r="W726" i="1"/>
  <c r="W727" i="1"/>
  <c r="W729" i="1"/>
  <c r="W736" i="1"/>
  <c r="W730" i="1"/>
  <c r="W723" i="1"/>
  <c r="W713" i="1"/>
  <c r="W714" i="1"/>
  <c r="W707" i="1"/>
  <c r="W710" i="1"/>
  <c r="W647" i="1"/>
  <c r="W737" i="1"/>
  <c r="W722" i="1"/>
  <c r="W671" i="1"/>
  <c r="W673" i="1"/>
  <c r="W672" i="1"/>
  <c r="W674" i="1"/>
  <c r="W711" i="1"/>
  <c r="W712" i="1"/>
  <c r="W709" i="1"/>
  <c r="W708" i="1"/>
  <c r="W626" i="1"/>
  <c r="W660" i="1"/>
  <c r="W667" i="1"/>
  <c r="W669" i="1"/>
  <c r="W668" i="1"/>
  <c r="W670" i="1"/>
  <c r="I140" i="18"/>
  <c r="W663" i="1"/>
  <c r="W664" i="1"/>
  <c r="W665" i="1"/>
  <c r="W640" i="1"/>
  <c r="W429" i="1"/>
  <c r="W635" i="1"/>
  <c r="W637" i="1"/>
  <c r="W636" i="1"/>
  <c r="W638" i="1"/>
  <c r="W633" i="1"/>
  <c r="W631" i="1"/>
  <c r="W632" i="1"/>
  <c r="W634" i="1"/>
  <c r="W485" i="1"/>
  <c r="W603" i="1"/>
  <c r="W604" i="1"/>
  <c r="W425" i="1"/>
  <c r="W223" i="1"/>
  <c r="W601" i="1"/>
  <c r="W597" i="1"/>
  <c r="W599" i="1"/>
  <c r="W600" i="1"/>
  <c r="W593" i="1"/>
  <c r="W592" i="1"/>
  <c r="W591" i="1"/>
  <c r="W596" i="1"/>
  <c r="W582" i="1"/>
  <c r="W583" i="1"/>
  <c r="W598" i="1"/>
  <c r="W602" i="1"/>
  <c r="W587" i="1"/>
  <c r="W595" i="1"/>
  <c r="W594" i="1"/>
  <c r="W584" i="1"/>
  <c r="W577" i="1"/>
  <c r="W576" i="1"/>
  <c r="W562" i="1"/>
  <c r="W561" i="1"/>
  <c r="W563" i="1"/>
  <c r="W560" i="1"/>
  <c r="W569" i="1"/>
  <c r="W567" i="1"/>
  <c r="W559" i="1"/>
  <c r="W566" i="1"/>
  <c r="W568" i="1"/>
  <c r="W570" i="1"/>
  <c r="W555" i="1"/>
  <c r="W557" i="1"/>
  <c r="W554" i="1"/>
  <c r="W556" i="1"/>
  <c r="W558" i="1"/>
  <c r="W578" i="1"/>
  <c r="W579" i="1"/>
  <c r="W580" i="1"/>
  <c r="W572" i="1"/>
  <c r="W571" i="1"/>
  <c r="W552" i="1"/>
  <c r="W573" i="1"/>
  <c r="W575" i="1"/>
  <c r="W564" i="1"/>
  <c r="W574" i="1"/>
  <c r="W538" i="1"/>
  <c r="W565" i="1"/>
  <c r="W544" i="1"/>
  <c r="W541" i="1"/>
  <c r="W543" i="1"/>
  <c r="W537" i="1"/>
  <c r="W547" i="1"/>
  <c r="W549" i="1"/>
  <c r="W553" i="1"/>
  <c r="W542" i="1"/>
  <c r="W531" i="1"/>
  <c r="W530" i="1"/>
  <c r="W524" i="1"/>
  <c r="W545" i="1"/>
  <c r="W548" i="1"/>
  <c r="W523" i="1"/>
  <c r="W525" i="1"/>
  <c r="W527" i="1"/>
  <c r="W519" i="1"/>
  <c r="W521" i="1"/>
  <c r="W518" i="1"/>
  <c r="W520" i="1"/>
  <c r="W522" i="1"/>
  <c r="W512" i="1"/>
  <c r="W514" i="1"/>
  <c r="W516" i="1"/>
  <c r="W511" i="1"/>
  <c r="W513" i="1"/>
  <c r="W515" i="1"/>
  <c r="W517" i="1"/>
  <c r="W507" i="1"/>
  <c r="W509" i="1"/>
  <c r="W506" i="1"/>
  <c r="W508" i="1"/>
  <c r="W510" i="1"/>
  <c r="W501" i="1"/>
  <c r="W550" i="1"/>
  <c r="W551" i="1"/>
  <c r="W546" i="1"/>
  <c r="W540" i="1"/>
  <c r="W539" i="1"/>
  <c r="W529" i="1"/>
  <c r="W528" i="1"/>
  <c r="W532" i="1"/>
  <c r="W526" i="1"/>
  <c r="W503" i="1"/>
  <c r="W505" i="1"/>
  <c r="W497" i="1"/>
  <c r="W498" i="1"/>
  <c r="W504" i="1"/>
  <c r="W496" i="1"/>
  <c r="W499" i="1"/>
  <c r="W500" i="1"/>
  <c r="W502" i="1"/>
  <c r="W397" i="1"/>
  <c r="W399" i="1"/>
  <c r="W401" i="1"/>
  <c r="W398" i="1"/>
  <c r="W400" i="1"/>
  <c r="W402" i="1"/>
  <c r="W393" i="1"/>
  <c r="W391" i="1"/>
  <c r="W395" i="1"/>
  <c r="W392" i="1"/>
  <c r="W394" i="1"/>
  <c r="W396" i="1"/>
  <c r="W387" i="1"/>
  <c r="W389" i="1"/>
  <c r="W385" i="1"/>
  <c r="W386" i="1"/>
  <c r="W388" i="1"/>
  <c r="W390" i="1"/>
  <c r="W379" i="1"/>
  <c r="W383" i="1"/>
  <c r="W381" i="1"/>
  <c r="W374" i="1"/>
  <c r="W376" i="1"/>
  <c r="W367" i="1"/>
  <c r="W380" i="1"/>
  <c r="W375" i="1"/>
  <c r="W378" i="1"/>
  <c r="W368" i="1"/>
  <c r="W370" i="1"/>
  <c r="W384" i="1"/>
  <c r="W373" i="1"/>
  <c r="W371" i="1"/>
  <c r="W382" i="1"/>
  <c r="W377" i="1"/>
  <c r="W369" i="1"/>
  <c r="W372" i="1"/>
  <c r="W846" i="1"/>
  <c r="W818" i="1"/>
  <c r="W847" i="1"/>
  <c r="W811" i="1"/>
  <c r="W879" i="1"/>
  <c r="W849" i="1"/>
  <c r="W872" i="1"/>
  <c r="W844" i="1"/>
  <c r="W837" i="1"/>
  <c r="W806" i="1"/>
  <c r="W839" i="1"/>
  <c r="W803" i="1"/>
  <c r="W881" i="1"/>
  <c r="W880" i="1"/>
  <c r="W798" i="1"/>
  <c r="W804" i="1"/>
  <c r="W877" i="1"/>
  <c r="W871" i="1"/>
  <c r="W845" i="1"/>
  <c r="W817" i="1"/>
  <c r="W809" i="1"/>
  <c r="W890" i="1"/>
  <c r="W887" i="1"/>
  <c r="W819" i="1"/>
  <c r="W808" i="1"/>
  <c r="W893" i="1"/>
  <c r="W838" i="1"/>
  <c r="W814" i="1"/>
  <c r="W894" i="1"/>
  <c r="W815" i="1"/>
  <c r="W813" i="1"/>
  <c r="W876" i="1"/>
  <c r="W878" i="1"/>
  <c r="W812" i="1"/>
  <c r="W797" i="1"/>
  <c r="W889" i="1"/>
  <c r="W870" i="1"/>
  <c r="W888" i="1"/>
  <c r="W848" i="1"/>
  <c r="W873" i="1"/>
  <c r="W770" i="1"/>
  <c r="W799" i="1"/>
  <c r="W820" i="1"/>
  <c r="W810" i="1"/>
  <c r="W802" i="1"/>
  <c r="W774" i="1"/>
  <c r="W771" i="1"/>
  <c r="W805" i="1"/>
  <c r="W795" i="1"/>
  <c r="W816" i="1"/>
  <c r="W794" i="1"/>
  <c r="W807" i="1"/>
  <c r="W796" i="1"/>
  <c r="W775" i="1"/>
  <c r="W773" i="1"/>
  <c r="W748" i="1"/>
  <c r="W749" i="1"/>
  <c r="I143" i="18"/>
  <c r="I142" i="18"/>
  <c r="I139" i="18"/>
  <c r="I136" i="18"/>
  <c r="I138" i="18"/>
  <c r="I137" i="18"/>
  <c r="I141" i="18"/>
  <c r="I50" i="18"/>
  <c r="I99" i="18"/>
  <c r="I116" i="18"/>
  <c r="I118" i="18"/>
  <c r="I105" i="18"/>
  <c r="I102" i="18"/>
  <c r="I100" i="18"/>
  <c r="I117" i="18"/>
  <c r="I104" i="18"/>
  <c r="I130" i="18"/>
  <c r="I129" i="18"/>
  <c r="I126" i="18"/>
  <c r="I123" i="18"/>
  <c r="I125" i="18"/>
  <c r="I124" i="18"/>
  <c r="I15" i="18"/>
  <c r="D27" i="34"/>
  <c r="I128" i="18"/>
  <c r="I49" i="18"/>
  <c r="I112" i="18"/>
  <c r="I111" i="18"/>
  <c r="I114" i="18"/>
  <c r="I113" i="18"/>
  <c r="I106" i="18"/>
  <c r="I101" i="18"/>
  <c r="I47" i="18"/>
  <c r="I13" i="18"/>
  <c r="D25" i="34"/>
  <c r="D22" i="34"/>
  <c r="I10" i="18"/>
  <c r="I24" i="18"/>
  <c r="I16" i="18"/>
  <c r="D28" i="34"/>
  <c r="W54" i="1"/>
  <c r="W193" i="1"/>
  <c r="W196" i="1"/>
  <c r="W194" i="1"/>
  <c r="W195" i="1"/>
  <c r="D21" i="34"/>
  <c r="I9" i="18"/>
  <c r="I41" i="18"/>
  <c r="I25" i="18"/>
  <c r="D26" i="34"/>
  <c r="I14" i="18"/>
  <c r="I12" i="18"/>
  <c r="D24" i="34"/>
  <c r="I26" i="18"/>
  <c r="I40" i="18"/>
  <c r="D23" i="34"/>
  <c r="I11" i="18"/>
  <c r="I17" i="18"/>
  <c r="D29" i="34"/>
  <c r="W492" i="1"/>
  <c r="W535" i="1"/>
  <c r="W622" i="1"/>
  <c r="W285" i="1"/>
  <c r="W468" i="1"/>
  <c r="W623" i="1"/>
  <c r="W649" i="1"/>
  <c r="W706" i="1"/>
  <c r="W166" i="1"/>
  <c r="W311" i="1"/>
  <c r="W720" i="1"/>
  <c r="W441" i="1"/>
  <c r="W689" i="1"/>
  <c r="W658" i="1"/>
  <c r="W612" i="1"/>
  <c r="W147" i="1"/>
  <c r="W619" i="1"/>
  <c r="W615" i="1"/>
  <c r="W684" i="1"/>
  <c r="W662" i="1"/>
  <c r="W616" i="1"/>
  <c r="W705" i="1"/>
  <c r="W696" i="1"/>
  <c r="W695" i="1"/>
  <c r="W618" i="1"/>
  <c r="W286" i="1"/>
  <c r="W704" i="1"/>
  <c r="W692" i="1"/>
  <c r="W688" i="1"/>
  <c r="W422" i="1"/>
  <c r="W295" i="1"/>
  <c r="W719" i="1"/>
  <c r="W697" i="1"/>
  <c r="W721" i="1"/>
  <c r="W472" i="1"/>
  <c r="W690" i="1"/>
  <c r="W469" i="1"/>
  <c r="W691" i="1"/>
  <c r="W654" i="1"/>
  <c r="W650" i="1"/>
  <c r="W643" i="1"/>
  <c r="W629" i="1"/>
  <c r="W471" i="1"/>
  <c r="W477" i="1"/>
  <c r="W445" i="1"/>
  <c r="W687" i="1"/>
  <c r="W686" i="1"/>
  <c r="W679" i="1"/>
  <c r="W666" i="1"/>
  <c r="W656" i="1"/>
  <c r="W652" i="1"/>
  <c r="W641" i="1"/>
  <c r="W639" i="1"/>
  <c r="W613" i="1"/>
  <c r="W614" i="1"/>
  <c r="W681" i="1"/>
  <c r="W685" i="1"/>
  <c r="W680" i="1"/>
  <c r="W661" i="1"/>
  <c r="W630" i="1"/>
  <c r="W624" i="1"/>
  <c r="W621" i="1"/>
  <c r="W628" i="1"/>
  <c r="W610" i="1"/>
  <c r="W611" i="1"/>
  <c r="W655" i="1"/>
  <c r="W653" i="1"/>
  <c r="W648" i="1"/>
  <c r="W646" i="1"/>
  <c r="W608" i="1"/>
  <c r="W586" i="1"/>
  <c r="W694" i="1"/>
  <c r="W682" i="1"/>
  <c r="W703" i="1"/>
  <c r="W659" i="1"/>
  <c r="W657" i="1"/>
  <c r="W644" i="1"/>
  <c r="W536" i="1"/>
  <c r="W620" i="1"/>
  <c r="W617" i="1"/>
  <c r="W590" i="1"/>
  <c r="W489" i="1"/>
  <c r="W487" i="1"/>
  <c r="W486" i="1"/>
  <c r="W479" i="1"/>
  <c r="W467" i="1"/>
  <c r="W456" i="1"/>
  <c r="W451" i="1"/>
  <c r="W449" i="1"/>
  <c r="W446" i="1"/>
  <c r="W443" i="1"/>
  <c r="W625" i="1"/>
  <c r="W609" i="1"/>
  <c r="W581" i="1"/>
  <c r="W588" i="1"/>
  <c r="W607" i="1"/>
  <c r="W533" i="1"/>
  <c r="W488" i="1"/>
  <c r="W480" i="1"/>
  <c r="W482" i="1"/>
  <c r="W474" i="1"/>
  <c r="W458" i="1"/>
  <c r="W454" i="1"/>
  <c r="W452" i="1"/>
  <c r="W440" i="1"/>
  <c r="W438" i="1"/>
  <c r="W606" i="1"/>
  <c r="W605" i="1"/>
  <c r="W491" i="1"/>
  <c r="W484" i="1"/>
  <c r="W455" i="1"/>
  <c r="W447" i="1"/>
  <c r="W642" i="1"/>
  <c r="W534" i="1"/>
  <c r="W585" i="1"/>
  <c r="W589" i="1"/>
  <c r="W493" i="1"/>
  <c r="W476" i="1"/>
  <c r="W465" i="1"/>
  <c r="W463" i="1"/>
  <c r="W461" i="1"/>
  <c r="W457" i="1"/>
  <c r="W453" i="1"/>
  <c r="W450" i="1"/>
  <c r="W434" i="1"/>
  <c r="W432" i="1"/>
  <c r="W428" i="1"/>
  <c r="W424" i="1"/>
  <c r="W423" i="1"/>
  <c r="W406" i="1"/>
  <c r="W407" i="1"/>
  <c r="W412" i="1"/>
  <c r="W298" i="1"/>
  <c r="W415" i="1"/>
  <c r="W301" i="1"/>
  <c r="W165" i="1"/>
  <c r="W495" i="1"/>
  <c r="W464" i="1"/>
  <c r="W444" i="1"/>
  <c r="W442" i="1"/>
  <c r="W435" i="1"/>
  <c r="W431" i="1"/>
  <c r="W421" i="1"/>
  <c r="W364" i="1"/>
  <c r="W414" i="1"/>
  <c r="W410" i="1"/>
  <c r="W419" i="1"/>
  <c r="W363" i="1"/>
  <c r="W350" i="1"/>
  <c r="W160" i="1"/>
  <c r="W337" i="1"/>
  <c r="W470" i="1"/>
  <c r="W437" i="1"/>
  <c r="W404" i="1"/>
  <c r="W366" i="1"/>
  <c r="W417" i="1"/>
  <c r="W409" i="1"/>
  <c r="W303" i="1"/>
  <c r="W342" i="1"/>
  <c r="W338" i="1"/>
  <c r="W355" i="1"/>
  <c r="W164" i="1"/>
  <c r="W163" i="1"/>
  <c r="W333" i="1"/>
  <c r="W312" i="1"/>
  <c r="W313" i="1"/>
  <c r="W322" i="1"/>
  <c r="W478" i="1"/>
  <c r="W462" i="1"/>
  <c r="W427" i="1"/>
  <c r="W420" i="1"/>
  <c r="W413" i="1"/>
  <c r="W418" i="1"/>
  <c r="W287" i="1"/>
  <c r="W360" i="1"/>
  <c r="W346" i="1"/>
  <c r="W341" i="1"/>
  <c r="W347" i="1"/>
  <c r="W357" i="1"/>
  <c r="W351" i="1"/>
  <c r="W352" i="1"/>
  <c r="W336" i="1"/>
  <c r="W321" i="1"/>
  <c r="W325" i="1"/>
  <c r="W324" i="1"/>
  <c r="W309" i="1"/>
  <c r="W323" i="1"/>
  <c r="W314" i="1"/>
  <c r="W483" i="1"/>
  <c r="W430" i="1"/>
  <c r="W426" i="1"/>
  <c r="W411" i="1"/>
  <c r="W365" i="1"/>
  <c r="W349" i="1"/>
  <c r="W345" i="1"/>
  <c r="W358" i="1"/>
  <c r="W356" i="1"/>
  <c r="W354" i="1"/>
  <c r="W344" i="1"/>
  <c r="W334" i="1"/>
  <c r="W326" i="1"/>
  <c r="W315" i="1"/>
  <c r="W310" i="1"/>
  <c r="W328" i="1"/>
  <c r="W316" i="1"/>
  <c r="W308" i="1"/>
  <c r="W162" i="1"/>
  <c r="W302" i="1"/>
  <c r="W290" i="1"/>
  <c r="W292" i="1"/>
  <c r="W284" i="1"/>
  <c r="W280" i="1"/>
  <c r="W157" i="1"/>
  <c r="W155" i="1"/>
  <c r="W154" i="1"/>
  <c r="W152" i="1"/>
  <c r="W494" i="1"/>
  <c r="W466" i="1"/>
  <c r="W403" i="1"/>
  <c r="W408" i="1"/>
  <c r="W296" i="1"/>
  <c r="W158" i="1"/>
  <c r="W145" i="1"/>
  <c r="W143" i="1"/>
  <c r="W459" i="1"/>
  <c r="W353" i="1"/>
  <c r="W405" i="1"/>
  <c r="W299" i="1"/>
  <c r="W362" i="1"/>
  <c r="W361" i="1"/>
  <c r="W339" i="1"/>
  <c r="W359" i="1"/>
  <c r="W340" i="1"/>
  <c r="W317" i="1"/>
  <c r="W288" i="1"/>
  <c r="W297" i="1"/>
  <c r="W283" i="1"/>
  <c r="W281" i="1"/>
  <c r="W279" i="1"/>
  <c r="W156" i="1"/>
  <c r="W146" i="1"/>
  <c r="W448" i="1"/>
  <c r="W348" i="1"/>
  <c r="W327" i="1"/>
  <c r="W320" i="1"/>
  <c r="W291" i="1"/>
  <c r="W289" i="1"/>
  <c r="W282" i="1"/>
  <c r="W148" i="1"/>
  <c r="W144" i="1"/>
  <c r="W142" i="1"/>
  <c r="W436" i="1"/>
  <c r="W343" i="1"/>
  <c r="W330" i="1"/>
  <c r="W294" i="1"/>
  <c r="W306" i="1"/>
  <c r="W329" i="1"/>
  <c r="W159" i="1"/>
  <c r="W335" i="1"/>
  <c r="W318" i="1"/>
  <c r="W304" i="1"/>
  <c r="W293" i="1"/>
  <c r="W331" i="1"/>
  <c r="W161" i="1"/>
  <c r="W307" i="1"/>
  <c r="W300" i="1"/>
  <c r="W151" i="1"/>
  <c r="W319" i="1"/>
  <c r="W305" i="1"/>
  <c r="W153" i="1"/>
  <c r="W332" i="1"/>
  <c r="W645" i="1"/>
  <c r="W439" i="1"/>
  <c r="W475" i="1"/>
  <c r="W481" i="1"/>
  <c r="W433" i="1"/>
  <c r="W490" i="1"/>
  <c r="W460" i="1"/>
  <c r="W627" i="1"/>
  <c r="W416" i="1"/>
  <c r="W150" i="1"/>
  <c r="W473" i="1"/>
  <c r="W149" i="1"/>
  <c r="W141" i="1"/>
  <c r="W140" i="1"/>
  <c r="W138" i="1"/>
  <c r="W278" i="1"/>
  <c r="W270" i="1"/>
  <c r="W268" i="1"/>
  <c r="W277" i="1"/>
  <c r="W276" i="1"/>
  <c r="W271" i="1"/>
  <c r="W267" i="1"/>
  <c r="W139" i="1"/>
  <c r="W275" i="1"/>
  <c r="W266" i="1"/>
  <c r="W265" i="1"/>
  <c r="W272" i="1"/>
  <c r="W274" i="1"/>
  <c r="W262" i="1"/>
  <c r="W269" i="1"/>
  <c r="W263" i="1"/>
  <c r="W273" i="1"/>
  <c r="W264" i="1"/>
  <c r="W255" i="1"/>
  <c r="W256" i="1"/>
  <c r="W257" i="1"/>
  <c r="W258" i="1"/>
  <c r="W261" i="1"/>
  <c r="W252" i="1"/>
  <c r="W253" i="1"/>
  <c r="W254" i="1"/>
  <c r="W251" i="1"/>
  <c r="W248" i="1"/>
  <c r="W250" i="1"/>
  <c r="W249" i="1"/>
  <c r="W246" i="1"/>
  <c r="W247" i="1"/>
  <c r="W243" i="1"/>
  <c r="W239" i="1"/>
  <c r="W242" i="1"/>
  <c r="W237" i="1"/>
  <c r="W245" i="1"/>
  <c r="W241" i="1"/>
  <c r="W244" i="1"/>
  <c r="W240" i="1"/>
  <c r="W235" i="1"/>
  <c r="W236" i="1"/>
  <c r="W238" i="1"/>
  <c r="W234" i="1"/>
  <c r="W232" i="1"/>
  <c r="W230" i="1"/>
  <c r="W216" i="1"/>
  <c r="W208" i="1"/>
  <c r="W211" i="1"/>
  <c r="W197" i="1"/>
  <c r="W215" i="1"/>
  <c r="W218" i="1"/>
  <c r="W192" i="1"/>
  <c r="W231" i="1"/>
  <c r="W228" i="1"/>
  <c r="W214" i="1"/>
  <c r="W213" i="1"/>
  <c r="W210" i="1"/>
  <c r="W217" i="1"/>
  <c r="W209" i="1"/>
  <c r="W229" i="1"/>
  <c r="W233" i="1"/>
  <c r="W204" i="1"/>
  <c r="W202" i="1"/>
  <c r="W207" i="1"/>
  <c r="W226" i="1"/>
  <c r="W203" i="1"/>
  <c r="W206" i="1"/>
  <c r="W205" i="1"/>
  <c r="W48" i="1"/>
  <c r="W47" i="1"/>
  <c r="W69" i="1"/>
  <c r="W75" i="1"/>
  <c r="W49" i="1"/>
  <c r="W81" i="1"/>
  <c r="W105" i="1"/>
  <c r="W34" i="1"/>
  <c r="W173" i="1"/>
  <c r="W125" i="1"/>
  <c r="W99" i="1"/>
  <c r="W11" i="1"/>
  <c r="W22" i="1"/>
  <c r="W17" i="1"/>
  <c r="W85" i="1"/>
  <c r="W78" i="1"/>
  <c r="W60" i="1"/>
  <c r="W4" i="1"/>
  <c r="W201" i="1"/>
  <c r="W177" i="1"/>
  <c r="W13" i="1"/>
  <c r="W224" i="1"/>
  <c r="W183" i="1"/>
  <c r="W181" i="1"/>
  <c r="W93" i="1"/>
  <c r="W188" i="1"/>
  <c r="W135" i="1"/>
  <c r="W187" i="1"/>
  <c r="W40" i="1"/>
  <c r="W168" i="1"/>
  <c r="W184" i="1"/>
  <c r="W73" i="1"/>
  <c r="W107" i="1"/>
  <c r="W65" i="1"/>
  <c r="W76" i="1"/>
  <c r="W71" i="1"/>
  <c r="W172" i="1"/>
  <c r="W79" i="1"/>
  <c r="W10" i="1"/>
  <c r="W103" i="1"/>
  <c r="W29" i="1"/>
  <c r="W260" i="1"/>
  <c r="W169" i="1"/>
  <c r="W46" i="1"/>
  <c r="W52" i="1"/>
  <c r="W182" i="1"/>
  <c r="W131" i="1"/>
  <c r="W102" i="1"/>
  <c r="W58" i="1"/>
  <c r="W129" i="1"/>
  <c r="W56" i="1"/>
  <c r="W38" i="1"/>
  <c r="W116" i="1"/>
  <c r="W97" i="1"/>
  <c r="W55" i="1"/>
  <c r="W259" i="1"/>
  <c r="W171" i="1"/>
  <c r="W80" i="1"/>
  <c r="W9" i="1"/>
  <c r="W170" i="1"/>
  <c r="W12" i="1"/>
  <c r="W101" i="1"/>
  <c r="W64" i="1"/>
  <c r="W16" i="1"/>
  <c r="W87" i="1"/>
  <c r="W66" i="1"/>
  <c r="W179" i="1"/>
  <c r="W227" i="1"/>
  <c r="W84" i="1"/>
  <c r="W7" i="1"/>
  <c r="W21" i="1"/>
  <c r="W175" i="1"/>
  <c r="W174" i="1"/>
  <c r="W222" i="1"/>
  <c r="J103" i="18" s="1"/>
  <c r="W186" i="1"/>
  <c r="W185" i="1"/>
  <c r="W200" i="1"/>
  <c r="W199" i="1"/>
  <c r="W132" i="1"/>
  <c r="W83" i="1"/>
  <c r="W8" i="1"/>
  <c r="W108" i="1"/>
  <c r="W191" i="1"/>
  <c r="W134" i="1"/>
  <c r="W89" i="1"/>
  <c r="W57" i="1"/>
  <c r="W51" i="1"/>
  <c r="W167" i="1"/>
  <c r="W61" i="1"/>
  <c r="W178" i="1"/>
  <c r="W198" i="1"/>
  <c r="W109" i="1"/>
  <c r="W19" i="1"/>
  <c r="W94" i="1"/>
  <c r="W88" i="1"/>
  <c r="W53" i="1"/>
  <c r="W50" i="1"/>
  <c r="W68" i="1"/>
  <c r="W190" i="1"/>
  <c r="W189" i="1"/>
  <c r="W180" i="1"/>
  <c r="W220" i="1"/>
  <c r="W219" i="1"/>
  <c r="W6" i="1"/>
  <c r="W63" i="1"/>
  <c r="W176" i="1"/>
  <c r="W221" i="1"/>
  <c r="W74" i="1"/>
  <c r="W96" i="1"/>
  <c r="W92" i="1"/>
  <c r="W70" i="1"/>
  <c r="W111" i="1"/>
  <c r="W20" i="1"/>
  <c r="W100" i="1"/>
  <c r="W136" i="1"/>
  <c r="W212" i="1"/>
  <c r="W225" i="1"/>
  <c r="W128" i="1"/>
  <c r="W31" i="1"/>
  <c r="W41" i="1"/>
  <c r="W44" i="1"/>
  <c r="W43" i="1"/>
  <c r="W95" i="1"/>
  <c r="W5" i="1"/>
  <c r="W28" i="1"/>
  <c r="W14" i="1"/>
  <c r="W90" i="1"/>
  <c r="W37" i="1"/>
  <c r="W23" i="1"/>
  <c r="W62" i="1"/>
  <c r="W133" i="1"/>
  <c r="W25" i="1"/>
  <c r="W32" i="1"/>
  <c r="W59" i="1"/>
  <c r="W26" i="1"/>
  <c r="W104" i="1"/>
  <c r="W106" i="1"/>
  <c r="W35" i="1"/>
  <c r="W86" i="1"/>
  <c r="W117" i="1"/>
  <c r="W39" i="1"/>
  <c r="W33" i="1"/>
  <c r="W27" i="1"/>
  <c r="W42" i="1"/>
  <c r="W110" i="1"/>
  <c r="W18" i="1"/>
  <c r="W36" i="1"/>
  <c r="W126" i="1"/>
  <c r="W127" i="1"/>
  <c r="W137" i="1"/>
  <c r="W45" i="1"/>
  <c r="W30" i="1"/>
  <c r="W130" i="1"/>
  <c r="W124" i="1"/>
  <c r="W91" i="1"/>
  <c r="W24" i="1"/>
  <c r="W15" i="1"/>
  <c r="W13" i="34"/>
  <c r="H10" i="31"/>
  <c r="W98" i="1"/>
  <c r="W122" i="1"/>
  <c r="W112" i="1"/>
  <c r="W121" i="1"/>
  <c r="W114" i="1"/>
  <c r="H200" i="18"/>
  <c r="H186" i="18"/>
  <c r="H214" i="18"/>
  <c r="W115" i="1"/>
  <c r="W119" i="1"/>
  <c r="W118" i="1"/>
  <c r="W120" i="1"/>
  <c r="W123" i="1"/>
  <c r="W113" i="1"/>
  <c r="X3" i="1"/>
  <c r="J1" i="18"/>
  <c r="X1721" i="1" l="1"/>
  <c r="X1692" i="1"/>
  <c r="X1698" i="1"/>
  <c r="X1697" i="1"/>
  <c r="X1693" i="1"/>
  <c r="X1699" i="1"/>
  <c r="X1702" i="1"/>
  <c r="X1703" i="1"/>
  <c r="X1705" i="1"/>
  <c r="X1707" i="1"/>
  <c r="X1704" i="1"/>
  <c r="X1706" i="1"/>
  <c r="X1696" i="1"/>
  <c r="X1700" i="1"/>
  <c r="X1695" i="1"/>
  <c r="X1701" i="1"/>
  <c r="X1694" i="1"/>
  <c r="X1688" i="1"/>
  <c r="X1720" i="1"/>
  <c r="X1724" i="1"/>
  <c r="X1718" i="1"/>
  <c r="X1723" i="1"/>
  <c r="X1717" i="1"/>
  <c r="X1722" i="1"/>
  <c r="X1454" i="1"/>
  <c r="X1455" i="1"/>
  <c r="J48" i="18"/>
  <c r="X1472" i="1"/>
  <c r="X1680" i="1"/>
  <c r="X1673" i="1"/>
  <c r="X1674" i="1"/>
  <c r="X1671" i="1"/>
  <c r="X1670" i="1"/>
  <c r="X1675" i="1"/>
  <c r="X1677" i="1"/>
  <c r="X1676" i="1"/>
  <c r="X1682" i="1"/>
  <c r="X1684" i="1"/>
  <c r="X1678" i="1"/>
  <c r="X1667" i="1"/>
  <c r="X1668" i="1"/>
  <c r="X1679" i="1"/>
  <c r="X1681" i="1"/>
  <c r="X1683" i="1"/>
  <c r="X1669" i="1"/>
  <c r="X1661" i="1"/>
  <c r="X1663" i="1"/>
  <c r="X1657" i="1"/>
  <c r="X1659" i="1"/>
  <c r="X1651" i="1"/>
  <c r="X1662" i="1"/>
  <c r="X1664" i="1"/>
  <c r="X1666" i="1"/>
  <c r="X1656" i="1"/>
  <c r="X1658" i="1"/>
  <c r="X1644" i="1"/>
  <c r="X1655" i="1"/>
  <c r="X1649" i="1"/>
  <c r="X1643" i="1"/>
  <c r="X1646" i="1"/>
  <c r="X1660" i="1"/>
  <c r="X1647" i="1"/>
  <c r="X1672" i="1"/>
  <c r="X1652" i="1"/>
  <c r="X1665" i="1"/>
  <c r="X1653" i="1"/>
  <c r="X1654" i="1"/>
  <c r="X1631" i="1"/>
  <c r="X1633" i="1"/>
  <c r="X1626" i="1"/>
  <c r="X1615" i="1"/>
  <c r="X1548" i="1"/>
  <c r="X1550" i="1"/>
  <c r="X1650" i="1"/>
  <c r="X1645" i="1"/>
  <c r="X1648" i="1"/>
  <c r="X1639" i="1"/>
  <c r="X1635" i="1"/>
  <c r="X1634" i="1"/>
  <c r="X1636" i="1"/>
  <c r="X1625" i="1"/>
  <c r="X1622" i="1"/>
  <c r="X1616" i="1"/>
  <c r="X1638" i="1"/>
  <c r="X1640" i="1"/>
  <c r="X1632" i="1"/>
  <c r="X1641" i="1"/>
  <c r="X1629" i="1"/>
  <c r="X1628" i="1"/>
  <c r="X1617" i="1"/>
  <c r="X1549" i="1"/>
  <c r="X1551" i="1"/>
  <c r="X1605" i="1"/>
  <c r="X1599" i="1"/>
  <c r="X1601" i="1"/>
  <c r="X1642" i="1"/>
  <c r="X1630" i="1"/>
  <c r="X1618" i="1"/>
  <c r="X1603" i="1"/>
  <c r="X1591" i="1"/>
  <c r="X1590" i="1"/>
  <c r="X1586" i="1"/>
  <c r="X1583" i="1"/>
  <c r="X1582" i="1"/>
  <c r="X1584" i="1"/>
  <c r="X1637" i="1"/>
  <c r="X1627" i="1"/>
  <c r="X1595" i="1"/>
  <c r="X1597" i="1"/>
  <c r="X1585" i="1"/>
  <c r="X1577" i="1"/>
  <c r="X1598" i="1"/>
  <c r="X1588" i="1"/>
  <c r="X1573" i="1"/>
  <c r="X1602" i="1"/>
  <c r="X1592" i="1"/>
  <c r="X1587" i="1"/>
  <c r="X1575" i="1"/>
  <c r="X1565" i="1"/>
  <c r="X1568" i="1"/>
  <c r="X1544" i="1"/>
  <c r="X1546" i="1"/>
  <c r="X1547" i="1"/>
  <c r="X1596" i="1"/>
  <c r="X1589" i="1"/>
  <c r="X1581" i="1"/>
  <c r="X1593" i="1"/>
  <c r="X1563" i="1"/>
  <c r="X1600" i="1"/>
  <c r="X1604" i="1"/>
  <c r="X1579" i="1"/>
  <c r="X1578" i="1"/>
  <c r="X1580" i="1"/>
  <c r="X1576" i="1"/>
  <c r="X1574" i="1"/>
  <c r="X1572" i="1"/>
  <c r="X1567" i="1"/>
  <c r="X1566" i="1"/>
  <c r="X1561" i="1"/>
  <c r="X1562" i="1"/>
  <c r="X1564" i="1"/>
  <c r="X1545" i="1"/>
  <c r="X1526" i="1"/>
  <c r="X1528" i="1"/>
  <c r="X1507" i="1"/>
  <c r="X1498" i="1"/>
  <c r="X1500" i="1"/>
  <c r="X1499" i="1"/>
  <c r="X1536" i="1"/>
  <c r="X1537" i="1"/>
  <c r="X1531" i="1"/>
  <c r="X1533" i="1"/>
  <c r="X1532" i="1"/>
  <c r="X1534" i="1"/>
  <c r="X1511" i="1"/>
  <c r="X1509" i="1"/>
  <c r="X1512" i="1"/>
  <c r="X1525" i="1"/>
  <c r="X1523" i="1"/>
  <c r="X1524" i="1"/>
  <c r="X1508" i="1"/>
  <c r="X1503" i="1"/>
  <c r="X1502" i="1"/>
  <c r="X1504" i="1"/>
  <c r="X1543" i="1"/>
  <c r="X1542" i="1"/>
  <c r="X1541" i="1"/>
  <c r="X1540" i="1"/>
  <c r="X1538" i="1"/>
  <c r="X1527" i="1"/>
  <c r="X1505" i="1"/>
  <c r="X1497" i="1"/>
  <c r="X1539" i="1"/>
  <c r="X1535" i="1"/>
  <c r="X1510" i="1"/>
  <c r="X1522" i="1"/>
  <c r="X1521" i="1"/>
  <c r="X1506" i="1"/>
  <c r="X1501" i="1"/>
  <c r="X1488" i="1"/>
  <c r="X1486" i="1"/>
  <c r="X1489" i="1"/>
  <c r="X1465" i="1"/>
  <c r="X1495" i="1"/>
  <c r="X1496" i="1"/>
  <c r="X1487" i="1"/>
  <c r="X1493" i="1"/>
  <c r="X1494" i="1"/>
  <c r="X1464" i="1"/>
  <c r="X1444" i="1"/>
  <c r="X1447" i="1"/>
  <c r="X1276" i="1"/>
  <c r="X1443" i="1"/>
  <c r="X1440" i="1"/>
  <c r="X1431" i="1"/>
  <c r="X1445" i="1"/>
  <c r="X1441" i="1"/>
  <c r="X1436" i="1"/>
  <c r="X1430" i="1"/>
  <c r="X1272" i="1"/>
  <c r="X1438" i="1"/>
  <c r="X1439" i="1"/>
  <c r="X1435" i="1"/>
  <c r="X1433" i="1"/>
  <c r="X1432" i="1"/>
  <c r="X1446" i="1"/>
  <c r="X1442" i="1"/>
  <c r="X1437" i="1"/>
  <c r="X1424" i="1"/>
  <c r="X1426" i="1"/>
  <c r="X1428" i="1"/>
  <c r="X1425" i="1"/>
  <c r="X1427" i="1"/>
  <c r="X1429" i="1"/>
  <c r="X1419" i="1"/>
  <c r="X1421" i="1"/>
  <c r="X1423" i="1"/>
  <c r="X1420" i="1"/>
  <c r="X1422" i="1"/>
  <c r="X1416" i="1"/>
  <c r="X1413" i="1"/>
  <c r="X1415" i="1"/>
  <c r="X1406" i="1"/>
  <c r="X1408" i="1"/>
  <c r="X1410" i="1"/>
  <c r="X1407" i="1"/>
  <c r="X1409" i="1"/>
  <c r="X1434" i="1"/>
  <c r="X1418" i="1"/>
  <c r="X1417" i="1"/>
  <c r="X1414" i="1"/>
  <c r="X1412" i="1"/>
  <c r="X1386" i="1"/>
  <c r="X1379" i="1"/>
  <c r="X1362" i="1"/>
  <c r="X1411" i="1"/>
  <c r="X1380" i="1"/>
  <c r="X1370" i="1"/>
  <c r="X1372" i="1"/>
  <c r="X1357" i="1"/>
  <c r="X1358" i="1"/>
  <c r="X1387" i="1"/>
  <c r="X1382" i="1"/>
  <c r="X1384" i="1"/>
  <c r="X1383" i="1"/>
  <c r="X1385" i="1"/>
  <c r="X1381" i="1"/>
  <c r="X1374" i="1"/>
  <c r="X1376" i="1"/>
  <c r="X1375" i="1"/>
  <c r="X1377" i="1"/>
  <c r="X1371" i="1"/>
  <c r="X1373" i="1"/>
  <c r="X1366" i="1"/>
  <c r="X1368" i="1"/>
  <c r="X1367" i="1"/>
  <c r="X1369" i="1"/>
  <c r="X1364" i="1"/>
  <c r="X1363" i="1"/>
  <c r="X1365" i="1"/>
  <c r="X1360" i="1"/>
  <c r="X1361" i="1"/>
  <c r="X1356" i="1"/>
  <c r="X1352" i="1"/>
  <c r="X1378" i="1"/>
  <c r="X1359" i="1"/>
  <c r="X1350" i="1"/>
  <c r="X1354" i="1"/>
  <c r="X1348" i="1"/>
  <c r="X1349" i="1"/>
  <c r="X1340" i="1"/>
  <c r="X1334" i="1"/>
  <c r="X1332" i="1"/>
  <c r="X1331" i="1"/>
  <c r="X1326" i="1"/>
  <c r="X1327" i="1"/>
  <c r="X1329" i="1"/>
  <c r="X1353" i="1"/>
  <c r="X1355" i="1"/>
  <c r="X1346" i="1"/>
  <c r="X1342" i="1"/>
  <c r="X1344" i="1"/>
  <c r="X1343" i="1"/>
  <c r="X1345" i="1"/>
  <c r="X1336" i="1"/>
  <c r="X1337" i="1"/>
  <c r="X1330" i="1"/>
  <c r="X1328" i="1"/>
  <c r="X1315" i="1"/>
  <c r="X1314" i="1"/>
  <c r="X1316" i="1"/>
  <c r="X1351" i="1"/>
  <c r="X1347" i="1"/>
  <c r="X1338" i="1"/>
  <c r="X1339" i="1"/>
  <c r="X1341" i="1"/>
  <c r="X1335" i="1"/>
  <c r="X1313" i="1"/>
  <c r="X1333" i="1"/>
  <c r="X1309" i="1"/>
  <c r="X1312" i="1"/>
  <c r="X1306" i="1"/>
  <c r="X1300" i="1"/>
  <c r="X1301" i="1"/>
  <c r="X1297" i="1"/>
  <c r="X1299" i="1"/>
  <c r="X1271" i="1"/>
  <c r="X1290" i="1"/>
  <c r="X1311" i="1"/>
  <c r="X1310" i="1"/>
  <c r="X1305" i="1"/>
  <c r="X1302" i="1"/>
  <c r="X1303" i="1"/>
  <c r="X1274" i="1"/>
  <c r="X1273" i="1"/>
  <c r="X1307" i="1"/>
  <c r="X1296" i="1"/>
  <c r="X1298" i="1"/>
  <c r="X1277" i="1"/>
  <c r="X1275" i="1"/>
  <c r="X1289" i="1"/>
  <c r="X1308" i="1"/>
  <c r="X1270" i="1"/>
  <c r="X1288" i="1"/>
  <c r="X1291" i="1"/>
  <c r="X1284" i="1"/>
  <c r="X1286" i="1"/>
  <c r="X1285" i="1"/>
  <c r="X1287" i="1"/>
  <c r="X1260" i="1"/>
  <c r="X1262" i="1"/>
  <c r="X1242" i="1"/>
  <c r="X1240" i="1"/>
  <c r="X1239" i="1"/>
  <c r="X1241" i="1"/>
  <c r="X1230" i="1"/>
  <c r="X1264" i="1"/>
  <c r="X1263" i="1"/>
  <c r="X1265" i="1"/>
  <c r="X1255" i="1"/>
  <c r="X1256" i="1"/>
  <c r="X1258" i="1"/>
  <c r="X1254" i="1"/>
  <c r="X1257" i="1"/>
  <c r="X1259" i="1"/>
  <c r="X1248" i="1"/>
  <c r="X1250" i="1"/>
  <c r="X1244" i="1"/>
  <c r="X1245" i="1"/>
  <c r="X1238" i="1"/>
  <c r="X1234" i="1"/>
  <c r="X1231" i="1"/>
  <c r="X1261" i="1"/>
  <c r="X1249" i="1"/>
  <c r="X1253" i="1"/>
  <c r="X1246" i="1"/>
  <c r="X1243" i="1"/>
  <c r="X1252" i="1"/>
  <c r="X1251" i="1"/>
  <c r="X1247" i="1"/>
  <c r="X1236" i="1"/>
  <c r="X1237" i="1"/>
  <c r="X1232" i="1"/>
  <c r="X1233" i="1"/>
  <c r="X1235" i="1"/>
  <c r="X1228" i="1"/>
  <c r="X1224" i="1"/>
  <c r="X1225" i="1"/>
  <c r="X1222" i="1"/>
  <c r="X1223" i="1"/>
  <c r="X1227" i="1"/>
  <c r="X1218" i="1"/>
  <c r="X1221" i="1"/>
  <c r="X1226" i="1"/>
  <c r="X1229" i="1"/>
  <c r="X1220" i="1"/>
  <c r="X1219" i="1"/>
  <c r="X1212" i="1"/>
  <c r="X1202" i="1"/>
  <c r="X1199" i="1"/>
  <c r="X1200" i="1"/>
  <c r="X1201" i="1"/>
  <c r="X1196" i="1"/>
  <c r="X1192" i="1"/>
  <c r="X1185" i="1"/>
  <c r="X1187" i="1"/>
  <c r="X1188" i="1"/>
  <c r="X1217" i="1"/>
  <c r="X1214" i="1"/>
  <c r="X1213" i="1"/>
  <c r="X1205" i="1"/>
  <c r="X1189" i="1"/>
  <c r="X1183" i="1"/>
  <c r="X1186" i="1"/>
  <c r="X1216" i="1"/>
  <c r="X1215" i="1"/>
  <c r="X1204" i="1"/>
  <c r="X1203" i="1"/>
  <c r="X1198" i="1"/>
  <c r="X1194" i="1"/>
  <c r="X1195" i="1"/>
  <c r="X1197" i="1"/>
  <c r="X1191" i="1"/>
  <c r="X1190" i="1"/>
  <c r="X1184" i="1"/>
  <c r="X1483" i="1"/>
  <c r="X1491" i="1"/>
  <c r="X1515" i="1"/>
  <c r="X1519" i="1"/>
  <c r="X1552" i="1"/>
  <c r="X1556" i="1"/>
  <c r="X1560" i="1"/>
  <c r="X1608" i="1"/>
  <c r="X1612" i="1"/>
  <c r="X1620" i="1"/>
  <c r="X1686" i="1"/>
  <c r="X1708" i="1"/>
  <c r="X1479" i="1"/>
  <c r="X1482" i="1"/>
  <c r="X1490" i="1"/>
  <c r="X1514" i="1"/>
  <c r="X1518" i="1"/>
  <c r="X1530" i="1"/>
  <c r="X1555" i="1"/>
  <c r="X1559" i="1"/>
  <c r="X1571" i="1"/>
  <c r="X1607" i="1"/>
  <c r="X1611" i="1"/>
  <c r="X1619" i="1"/>
  <c r="X1624" i="1"/>
  <c r="X1685" i="1"/>
  <c r="X1690" i="1"/>
  <c r="X1711" i="1"/>
  <c r="X1485" i="1"/>
  <c r="X1513" i="1"/>
  <c r="X1517" i="1"/>
  <c r="X1529" i="1"/>
  <c r="X1554" i="1"/>
  <c r="X1558" i="1"/>
  <c r="X1570" i="1"/>
  <c r="X1606" i="1"/>
  <c r="X1610" i="1"/>
  <c r="X1614" i="1"/>
  <c r="X1623" i="1"/>
  <c r="X1689" i="1"/>
  <c r="X1710" i="1"/>
  <c r="X1484" i="1"/>
  <c r="X1492" i="1"/>
  <c r="X1516" i="1"/>
  <c r="X1520" i="1"/>
  <c r="X1553" i="1"/>
  <c r="X1557" i="1"/>
  <c r="X1569" i="1"/>
  <c r="X1594" i="1"/>
  <c r="X1609" i="1"/>
  <c r="X1613" i="1"/>
  <c r="X1621" i="1"/>
  <c r="X1687" i="1"/>
  <c r="X1709" i="1"/>
  <c r="X1481" i="1"/>
  <c r="X1475" i="1"/>
  <c r="X1451" i="1"/>
  <c r="X1477" i="1"/>
  <c r="X1457" i="1"/>
  <c r="X1473" i="1"/>
  <c r="X1463" i="1"/>
  <c r="X1449" i="1"/>
  <c r="X1474" i="1"/>
  <c r="X1405" i="1"/>
  <c r="X1397" i="1"/>
  <c r="X1391" i="1"/>
  <c r="X1388" i="1"/>
  <c r="X1716" i="1"/>
  <c r="X1715" i="1"/>
  <c r="X1714" i="1"/>
  <c r="X1713" i="1"/>
  <c r="X1712" i="1"/>
  <c r="X1480" i="1"/>
  <c r="X1459" i="1"/>
  <c r="X1401" i="1"/>
  <c r="X1390" i="1"/>
  <c r="X1322" i="1"/>
  <c r="X1392" i="1"/>
  <c r="X1458" i="1"/>
  <c r="X1452" i="1"/>
  <c r="X1448" i="1"/>
  <c r="X1398" i="1"/>
  <c r="X1453" i="1"/>
  <c r="X1403" i="1"/>
  <c r="X1325" i="1"/>
  <c r="X1400" i="1"/>
  <c r="X1395" i="1"/>
  <c r="X1467" i="1"/>
  <c r="X1466" i="1"/>
  <c r="X1461" i="1"/>
  <c r="X1476" i="1"/>
  <c r="X1393" i="1"/>
  <c r="X1389" i="1"/>
  <c r="X1396" i="1"/>
  <c r="X1320" i="1"/>
  <c r="X1394" i="1"/>
  <c r="X1460" i="1"/>
  <c r="X1456" i="1"/>
  <c r="X1450" i="1"/>
  <c r="X1404" i="1"/>
  <c r="X1324" i="1"/>
  <c r="X1462" i="1"/>
  <c r="X1478" i="1"/>
  <c r="X1399" i="1"/>
  <c r="X1470" i="1"/>
  <c r="X1471" i="1"/>
  <c r="X1469" i="1"/>
  <c r="X1468" i="1"/>
  <c r="X1323" i="1"/>
  <c r="X1402" i="1"/>
  <c r="X1321" i="1"/>
  <c r="J210" i="18"/>
  <c r="J213" i="18"/>
  <c r="J199" i="18"/>
  <c r="J195" i="18"/>
  <c r="J193" i="18"/>
  <c r="J182" i="18"/>
  <c r="J194" i="18"/>
  <c r="J185" i="18"/>
  <c r="J212" i="18"/>
  <c r="J206" i="18"/>
  <c r="J209" i="18"/>
  <c r="J183" i="18"/>
  <c r="J53" i="18"/>
  <c r="J197" i="18"/>
  <c r="J198" i="18"/>
  <c r="J208" i="18"/>
  <c r="J192" i="18"/>
  <c r="J115" i="18"/>
  <c r="J196" i="18"/>
  <c r="J178" i="18"/>
  <c r="J180" i="18"/>
  <c r="J184" i="18"/>
  <c r="J181" i="18"/>
  <c r="J207" i="18"/>
  <c r="J179" i="18"/>
  <c r="J211" i="18"/>
  <c r="J54" i="18"/>
  <c r="J165" i="18"/>
  <c r="X1128" i="1"/>
  <c r="X1168" i="1"/>
  <c r="X1127" i="1"/>
  <c r="X1172" i="1"/>
  <c r="X1169" i="1"/>
  <c r="X1171" i="1"/>
  <c r="X1163" i="1"/>
  <c r="X1166" i="1"/>
  <c r="X1159" i="1"/>
  <c r="X1129" i="1"/>
  <c r="X1162" i="1"/>
  <c r="X1126" i="1"/>
  <c r="X1170" i="1"/>
  <c r="X1174" i="1"/>
  <c r="X1173" i="1"/>
  <c r="X1161" i="1"/>
  <c r="X1165" i="1"/>
  <c r="X1153" i="1"/>
  <c r="X1150" i="1"/>
  <c r="X1149" i="1"/>
  <c r="X1167" i="1"/>
  <c r="X1142" i="1"/>
  <c r="X1136" i="1"/>
  <c r="X1139" i="1"/>
  <c r="X1132" i="1"/>
  <c r="X1135" i="1"/>
  <c r="X1155" i="1"/>
  <c r="X1158" i="1"/>
  <c r="X1154" i="1"/>
  <c r="X1145" i="1"/>
  <c r="X1141" i="1"/>
  <c r="X1143" i="1"/>
  <c r="X1133" i="1"/>
  <c r="X1151" i="1"/>
  <c r="X1148" i="1"/>
  <c r="X1137" i="1"/>
  <c r="X1157" i="1"/>
  <c r="X1152" i="1"/>
  <c r="X1134" i="1"/>
  <c r="X1175" i="1"/>
  <c r="X1160" i="1"/>
  <c r="X1146" i="1"/>
  <c r="X1147" i="1"/>
  <c r="X1164" i="1"/>
  <c r="X1140" i="1"/>
  <c r="X1156" i="1"/>
  <c r="X1138" i="1"/>
  <c r="X1182" i="1"/>
  <c r="X1278" i="1"/>
  <c r="X1180" i="1"/>
  <c r="X1210" i="1"/>
  <c r="X1178" i="1"/>
  <c r="X1208" i="1"/>
  <c r="X1266" i="1"/>
  <c r="X1304" i="1"/>
  <c r="X1292" i="1"/>
  <c r="X1280" i="1"/>
  <c r="X1207" i="1"/>
  <c r="X1295" i="1"/>
  <c r="X1268" i="1"/>
  <c r="X1179" i="1"/>
  <c r="X1294" i="1"/>
  <c r="X1282" i="1"/>
  <c r="X1269" i="1"/>
  <c r="X1318" i="1"/>
  <c r="X1293" i="1"/>
  <c r="X1281" i="1"/>
  <c r="X1193" i="1"/>
  <c r="X1211" i="1"/>
  <c r="X1283" i="1"/>
  <c r="X1317" i="1"/>
  <c r="X1209" i="1"/>
  <c r="X1181" i="1"/>
  <c r="X1206" i="1"/>
  <c r="X1279" i="1"/>
  <c r="X1267" i="1"/>
  <c r="X1319" i="1"/>
  <c r="X1121" i="1"/>
  <c r="X1111" i="1"/>
  <c r="X1056" i="1"/>
  <c r="X1058" i="1"/>
  <c r="X1120" i="1"/>
  <c r="X1113" i="1"/>
  <c r="X1114" i="1"/>
  <c r="X1110" i="1"/>
  <c r="X1057" i="1"/>
  <c r="X1059" i="1"/>
  <c r="X1119" i="1"/>
  <c r="X1115" i="1"/>
  <c r="X1112" i="1"/>
  <c r="X1108" i="1"/>
  <c r="X1118" i="1"/>
  <c r="X1122" i="1"/>
  <c r="X1117" i="1"/>
  <c r="X1116" i="1"/>
  <c r="X1107" i="1"/>
  <c r="X1109" i="1"/>
  <c r="X1052" i="1"/>
  <c r="X1051" i="1"/>
  <c r="X1125" i="1"/>
  <c r="X1131" i="1"/>
  <c r="X1124" i="1"/>
  <c r="X1106" i="1"/>
  <c r="X1102" i="1"/>
  <c r="X1101" i="1"/>
  <c r="X1099" i="1"/>
  <c r="X1098" i="1"/>
  <c r="X1144" i="1"/>
  <c r="X1130" i="1"/>
  <c r="X1104" i="1"/>
  <c r="X1100" i="1"/>
  <c r="X1177" i="1"/>
  <c r="X1105" i="1"/>
  <c r="X1103" i="1"/>
  <c r="X1123" i="1"/>
  <c r="X1176" i="1"/>
  <c r="X1093" i="1"/>
  <c r="X1097" i="1"/>
  <c r="X1096" i="1"/>
  <c r="X1095" i="1"/>
  <c r="X1094" i="1"/>
  <c r="X1091" i="1"/>
  <c r="X1090" i="1"/>
  <c r="X1087" i="1"/>
  <c r="X1089" i="1"/>
  <c r="X1092" i="1"/>
  <c r="X1088" i="1"/>
  <c r="J170" i="18"/>
  <c r="J167" i="18"/>
  <c r="J164" i="18"/>
  <c r="J171" i="18"/>
  <c r="J151" i="18"/>
  <c r="J168" i="18"/>
  <c r="J169" i="18"/>
  <c r="X1043" i="1"/>
  <c r="X1044" i="1"/>
  <c r="X1040" i="1"/>
  <c r="X1042" i="1"/>
  <c r="X1039" i="1"/>
  <c r="X1041" i="1"/>
  <c r="X1038" i="1"/>
  <c r="X1028" i="1"/>
  <c r="X1032" i="1"/>
  <c r="X1027" i="1"/>
  <c r="X1036" i="1"/>
  <c r="X1030" i="1"/>
  <c r="X1033" i="1"/>
  <c r="X1035" i="1"/>
  <c r="X1029" i="1"/>
  <c r="X1026" i="1"/>
  <c r="X1037" i="1"/>
  <c r="X1025" i="1"/>
  <c r="X1013" i="1"/>
  <c r="X1007" i="1"/>
  <c r="X1024" i="1"/>
  <c r="X1017" i="1"/>
  <c r="X1014" i="1"/>
  <c r="X1031" i="1"/>
  <c r="X1015" i="1"/>
  <c r="X1005" i="1"/>
  <c r="X1034" i="1"/>
  <c r="X1023" i="1"/>
  <c r="X1019" i="1"/>
  <c r="X1021" i="1"/>
  <c r="X1018" i="1"/>
  <c r="X1020" i="1"/>
  <c r="X1022" i="1"/>
  <c r="X1012" i="1"/>
  <c r="X1011" i="1"/>
  <c r="X1016" i="1"/>
  <c r="X986" i="1"/>
  <c r="X1002" i="1"/>
  <c r="X1001" i="1"/>
  <c r="X997" i="1"/>
  <c r="X994" i="1"/>
  <c r="X1003" i="1"/>
  <c r="X1000" i="1"/>
  <c r="X999" i="1"/>
  <c r="X993" i="1"/>
  <c r="X995" i="1"/>
  <c r="X1009" i="1"/>
  <c r="X1006" i="1"/>
  <c r="X1008" i="1"/>
  <c r="X1004" i="1"/>
  <c r="X998" i="1"/>
  <c r="X1010" i="1"/>
  <c r="X996" i="1"/>
  <c r="X983" i="1"/>
  <c r="X982" i="1"/>
  <c r="X931" i="1"/>
  <c r="X932" i="1"/>
  <c r="X843" i="1"/>
  <c r="X841" i="1"/>
  <c r="X840" i="1"/>
  <c r="X842" i="1"/>
  <c r="X928" i="1"/>
  <c r="X930" i="1"/>
  <c r="X927" i="1"/>
  <c r="X929" i="1"/>
  <c r="X953" i="1"/>
  <c r="X988" i="1"/>
  <c r="X987" i="1"/>
  <c r="X984" i="1"/>
  <c r="X985" i="1"/>
  <c r="X980" i="1"/>
  <c r="X981" i="1"/>
  <c r="X914" i="1"/>
  <c r="X891" i="1"/>
  <c r="X886" i="1"/>
  <c r="X892" i="1"/>
  <c r="X875" i="1"/>
  <c r="X972" i="1"/>
  <c r="X971" i="1"/>
  <c r="X967" i="1"/>
  <c r="X964" i="1"/>
  <c r="X962" i="1"/>
  <c r="X963" i="1"/>
  <c r="X965" i="1"/>
  <c r="X960" i="1"/>
  <c r="X959" i="1"/>
  <c r="X950" i="1"/>
  <c r="X955" i="1"/>
  <c r="X947" i="1"/>
  <c r="X948" i="1"/>
  <c r="X944" i="1"/>
  <c r="X946" i="1"/>
  <c r="X943" i="1"/>
  <c r="X945" i="1"/>
  <c r="X874" i="1"/>
  <c r="X895" i="1"/>
  <c r="X970" i="1"/>
  <c r="X949" i="1"/>
  <c r="X954" i="1"/>
  <c r="X956" i="1"/>
  <c r="X952" i="1"/>
  <c r="X973" i="1"/>
  <c r="X968" i="1"/>
  <c r="X925" i="1"/>
  <c r="X924" i="1"/>
  <c r="X908" i="1"/>
  <c r="X966" i="1"/>
  <c r="X951" i="1"/>
  <c r="X909" i="1"/>
  <c r="X969" i="1"/>
  <c r="X958" i="1"/>
  <c r="X961" i="1"/>
  <c r="X939" i="1"/>
  <c r="X941" i="1"/>
  <c r="X940" i="1"/>
  <c r="X942" i="1"/>
  <c r="X923" i="1"/>
  <c r="X910" i="1"/>
  <c r="X957" i="1"/>
  <c r="X926" i="1"/>
  <c r="X919" i="1"/>
  <c r="X921" i="1"/>
  <c r="X920" i="1"/>
  <c r="X922" i="1"/>
  <c r="X911" i="1"/>
  <c r="X906" i="1"/>
  <c r="X904" i="1"/>
  <c r="X905" i="1"/>
  <c r="X907" i="1"/>
  <c r="X902" i="1"/>
  <c r="X900" i="1"/>
  <c r="X883" i="1"/>
  <c r="X866" i="1"/>
  <c r="X867" i="1"/>
  <c r="X885" i="1"/>
  <c r="X862" i="1"/>
  <c r="X859" i="1"/>
  <c r="X901" i="1"/>
  <c r="X903" i="1"/>
  <c r="X882" i="1"/>
  <c r="X865" i="1"/>
  <c r="X869" i="1"/>
  <c r="X858" i="1"/>
  <c r="X861" i="1"/>
  <c r="X856" i="1"/>
  <c r="X857" i="1"/>
  <c r="X850" i="1"/>
  <c r="X853" i="1"/>
  <c r="X829" i="1"/>
  <c r="X884" i="1"/>
  <c r="X864" i="1"/>
  <c r="X868" i="1"/>
  <c r="X863" i="1"/>
  <c r="X860" i="1"/>
  <c r="X855" i="1"/>
  <c r="X835" i="1"/>
  <c r="X834" i="1"/>
  <c r="X833" i="1"/>
  <c r="X826" i="1"/>
  <c r="X824" i="1"/>
  <c r="X800" i="1"/>
  <c r="X854" i="1"/>
  <c r="X830" i="1"/>
  <c r="X825" i="1"/>
  <c r="X827" i="1"/>
  <c r="X821" i="1"/>
  <c r="X823" i="1"/>
  <c r="X851" i="1"/>
  <c r="X831" i="1"/>
  <c r="X852" i="1"/>
  <c r="X836" i="1"/>
  <c r="X832" i="1"/>
  <c r="X828" i="1"/>
  <c r="X822" i="1"/>
  <c r="X801" i="1"/>
  <c r="X789" i="1"/>
  <c r="X791" i="1"/>
  <c r="X784" i="1"/>
  <c r="X787" i="1"/>
  <c r="X781" i="1"/>
  <c r="X755" i="1"/>
  <c r="X766" i="1"/>
  <c r="X760" i="1"/>
  <c r="X745" i="1"/>
  <c r="X792" i="1"/>
  <c r="X793" i="1"/>
  <c r="X782" i="1"/>
  <c r="X772" i="1"/>
  <c r="X780" i="1"/>
  <c r="X776" i="1"/>
  <c r="X779" i="1"/>
  <c r="X756" i="1"/>
  <c r="X767" i="1"/>
  <c r="X758" i="1"/>
  <c r="X753" i="1"/>
  <c r="X751" i="1"/>
  <c r="X747" i="1"/>
  <c r="X746" i="1"/>
  <c r="X741" i="1"/>
  <c r="X788" i="1"/>
  <c r="X786" i="1"/>
  <c r="X783" i="1"/>
  <c r="X785" i="1"/>
  <c r="X778" i="1"/>
  <c r="X777" i="1"/>
  <c r="X757" i="1"/>
  <c r="X764" i="1"/>
  <c r="X768" i="1"/>
  <c r="X763" i="1"/>
  <c r="X744" i="1"/>
  <c r="X742" i="1"/>
  <c r="X790" i="1"/>
  <c r="X693" i="1"/>
  <c r="X754" i="1"/>
  <c r="X765" i="1"/>
  <c r="X769" i="1"/>
  <c r="X762" i="1"/>
  <c r="X761" i="1"/>
  <c r="X759" i="1"/>
  <c r="X750" i="1"/>
  <c r="X752" i="1"/>
  <c r="X740" i="1"/>
  <c r="X743" i="1"/>
  <c r="X1074" i="1"/>
  <c r="X1079" i="1"/>
  <c r="X1071" i="1"/>
  <c r="X916" i="1"/>
  <c r="X1072" i="1"/>
  <c r="X1081" i="1"/>
  <c r="X1064" i="1"/>
  <c r="X990" i="1"/>
  <c r="X977" i="1"/>
  <c r="X912" i="1"/>
  <c r="X1053" i="1"/>
  <c r="X936" i="1"/>
  <c r="X1086" i="1"/>
  <c r="X979" i="1"/>
  <c r="X978" i="1"/>
  <c r="X976" i="1"/>
  <c r="X1055" i="1"/>
  <c r="X1078" i="1"/>
  <c r="X1060" i="1"/>
  <c r="X1076" i="1"/>
  <c r="X1077" i="1"/>
  <c r="X1050" i="1"/>
  <c r="X1049" i="1"/>
  <c r="X934" i="1"/>
  <c r="X974" i="1"/>
  <c r="X1047" i="1"/>
  <c r="X918" i="1"/>
  <c r="X899" i="1"/>
  <c r="X898" i="1"/>
  <c r="X897" i="1"/>
  <c r="X1045" i="1"/>
  <c r="X1063" i="1"/>
  <c r="X915" i="1"/>
  <c r="X1082" i="1"/>
  <c r="X1054" i="1"/>
  <c r="X992" i="1"/>
  <c r="X1083" i="1"/>
  <c r="X1075" i="1"/>
  <c r="X1067" i="1"/>
  <c r="X1046" i="1"/>
  <c r="X1080" i="1"/>
  <c r="X1073" i="1"/>
  <c r="X935" i="1"/>
  <c r="X1065" i="1"/>
  <c r="X991" i="1"/>
  <c r="X913" i="1"/>
  <c r="X896" i="1"/>
  <c r="X1066" i="1"/>
  <c r="X937" i="1"/>
  <c r="X933" i="1"/>
  <c r="X1048" i="1"/>
  <c r="X1062" i="1"/>
  <c r="X1070" i="1"/>
  <c r="X938" i="1"/>
  <c r="X1084" i="1"/>
  <c r="X1068" i="1"/>
  <c r="X989" i="1"/>
  <c r="X1085" i="1"/>
  <c r="X1069" i="1"/>
  <c r="X917" i="1"/>
  <c r="X1061" i="1"/>
  <c r="X975" i="1"/>
  <c r="J157" i="18"/>
  <c r="J152" i="18"/>
  <c r="J156" i="18"/>
  <c r="J150" i="18"/>
  <c r="J153" i="18"/>
  <c r="J154" i="18"/>
  <c r="J155" i="18"/>
  <c r="J51" i="18"/>
  <c r="X651" i="1"/>
  <c r="X736" i="1"/>
  <c r="X730" i="1"/>
  <c r="X734" i="1"/>
  <c r="X731" i="1"/>
  <c r="X733" i="1"/>
  <c r="X735" i="1"/>
  <c r="X698" i="1"/>
  <c r="X701" i="1"/>
  <c r="X738" i="1"/>
  <c r="X737" i="1"/>
  <c r="X739" i="1"/>
  <c r="X699" i="1"/>
  <c r="X724" i="1"/>
  <c r="X718" i="1"/>
  <c r="X712" i="1"/>
  <c r="X714" i="1"/>
  <c r="X683" i="1"/>
  <c r="X700" i="1"/>
  <c r="X702" i="1"/>
  <c r="X729" i="1"/>
  <c r="X723" i="1"/>
  <c r="X722" i="1"/>
  <c r="X717" i="1"/>
  <c r="X707" i="1"/>
  <c r="X710" i="1"/>
  <c r="X647" i="1"/>
  <c r="X732" i="1"/>
  <c r="X728" i="1"/>
  <c r="X725" i="1"/>
  <c r="X727" i="1"/>
  <c r="X716" i="1"/>
  <c r="X715" i="1"/>
  <c r="X660" i="1"/>
  <c r="X678" i="1"/>
  <c r="X626" i="1"/>
  <c r="X676" i="1"/>
  <c r="X672" i="1"/>
  <c r="X713" i="1"/>
  <c r="X675" i="1"/>
  <c r="X709" i="1"/>
  <c r="X667" i="1"/>
  <c r="X726" i="1"/>
  <c r="X708" i="1"/>
  <c r="X673" i="1"/>
  <c r="X670" i="1"/>
  <c r="X711" i="1"/>
  <c r="X671" i="1"/>
  <c r="X674" i="1"/>
  <c r="X669" i="1"/>
  <c r="X677" i="1"/>
  <c r="X668" i="1"/>
  <c r="J142" i="18"/>
  <c r="J139" i="18"/>
  <c r="J127" i="18"/>
  <c r="J137" i="18"/>
  <c r="X663" i="1"/>
  <c r="X665" i="1"/>
  <c r="X664" i="1"/>
  <c r="X537" i="1"/>
  <c r="X638" i="1"/>
  <c r="X631" i="1"/>
  <c r="X634" i="1"/>
  <c r="X485" i="1"/>
  <c r="X603" i="1"/>
  <c r="X223" i="1"/>
  <c r="X539" i="1"/>
  <c r="X636" i="1"/>
  <c r="X632" i="1"/>
  <c r="X640" i="1"/>
  <c r="X635" i="1"/>
  <c r="X604" i="1"/>
  <c r="X425" i="1"/>
  <c r="X637" i="1"/>
  <c r="X633" i="1"/>
  <c r="X429" i="1"/>
  <c r="X601" i="1"/>
  <c r="X597" i="1"/>
  <c r="X599" i="1"/>
  <c r="X587" i="1"/>
  <c r="X595" i="1"/>
  <c r="X591" i="1"/>
  <c r="X594" i="1"/>
  <c r="X596" i="1"/>
  <c r="X583" i="1"/>
  <c r="X580" i="1"/>
  <c r="X582" i="1"/>
  <c r="X584" i="1"/>
  <c r="X565" i="1"/>
  <c r="X600" i="1"/>
  <c r="X602" i="1"/>
  <c r="X593" i="1"/>
  <c r="X579" i="1"/>
  <c r="X564" i="1"/>
  <c r="X598" i="1"/>
  <c r="X576" i="1"/>
  <c r="X592" i="1"/>
  <c r="X574" i="1"/>
  <c r="X557" i="1"/>
  <c r="X554" i="1"/>
  <c r="X556" i="1"/>
  <c r="X578" i="1"/>
  <c r="X577" i="1"/>
  <c r="X562" i="1"/>
  <c r="X573" i="1"/>
  <c r="X555" i="1"/>
  <c r="X538" i="1"/>
  <c r="X571" i="1"/>
  <c r="X569" i="1"/>
  <c r="X559" i="1"/>
  <c r="X568" i="1"/>
  <c r="X563" i="1"/>
  <c r="X572" i="1"/>
  <c r="X575" i="1"/>
  <c r="X561" i="1"/>
  <c r="X560" i="1"/>
  <c r="X567" i="1"/>
  <c r="X566" i="1"/>
  <c r="X570" i="1"/>
  <c r="X544" i="1"/>
  <c r="X552" i="1"/>
  <c r="X550" i="1"/>
  <c r="X549" i="1"/>
  <c r="X551" i="1"/>
  <c r="X553" i="1"/>
  <c r="X548" i="1"/>
  <c r="X547" i="1"/>
  <c r="X541" i="1"/>
  <c r="X543" i="1"/>
  <c r="X540" i="1"/>
  <c r="X531" i="1"/>
  <c r="X528" i="1"/>
  <c r="X530" i="1"/>
  <c r="X524" i="1"/>
  <c r="X542" i="1"/>
  <c r="X526" i="1"/>
  <c r="X525" i="1"/>
  <c r="X519" i="1"/>
  <c r="X521" i="1"/>
  <c r="X545" i="1"/>
  <c r="X529" i="1"/>
  <c r="X523" i="1"/>
  <c r="X558" i="1"/>
  <c r="X546" i="1"/>
  <c r="X518" i="1"/>
  <c r="X511" i="1"/>
  <c r="X513" i="1"/>
  <c r="X515" i="1"/>
  <c r="X517" i="1"/>
  <c r="X506" i="1"/>
  <c r="X510" i="1"/>
  <c r="X503" i="1"/>
  <c r="X532" i="1"/>
  <c r="X527" i="1"/>
  <c r="X497" i="1"/>
  <c r="X507" i="1"/>
  <c r="X508" i="1"/>
  <c r="X500" i="1"/>
  <c r="X504" i="1"/>
  <c r="X505" i="1"/>
  <c r="X498" i="1"/>
  <c r="X496" i="1"/>
  <c r="X520" i="1"/>
  <c r="X522" i="1"/>
  <c r="X516" i="1"/>
  <c r="X509" i="1"/>
  <c r="X501" i="1"/>
  <c r="X512" i="1"/>
  <c r="X514" i="1"/>
  <c r="X502" i="1"/>
  <c r="X499" i="1"/>
  <c r="X389" i="1"/>
  <c r="X385" i="1"/>
  <c r="X380" i="1"/>
  <c r="X369" i="1"/>
  <c r="X371" i="1"/>
  <c r="X393" i="1"/>
  <c r="X392" i="1"/>
  <c r="X394" i="1"/>
  <c r="X386" i="1"/>
  <c r="X388" i="1"/>
  <c r="X390" i="1"/>
  <c r="X379" i="1"/>
  <c r="X381" i="1"/>
  <c r="X382" i="1"/>
  <c r="X374" i="1"/>
  <c r="X375" i="1"/>
  <c r="X377" i="1"/>
  <c r="X376" i="1"/>
  <c r="X378" i="1"/>
  <c r="X397" i="1"/>
  <c r="X399" i="1"/>
  <c r="X401" i="1"/>
  <c r="X398" i="1"/>
  <c r="X400" i="1"/>
  <c r="X395" i="1"/>
  <c r="X396" i="1"/>
  <c r="X387" i="1"/>
  <c r="X384" i="1"/>
  <c r="X373" i="1"/>
  <c r="X402" i="1"/>
  <c r="X391" i="1"/>
  <c r="X383" i="1"/>
  <c r="X367" i="1"/>
  <c r="X368" i="1"/>
  <c r="X370" i="1"/>
  <c r="X372" i="1"/>
  <c r="X890" i="1"/>
  <c r="X881" i="1"/>
  <c r="X849" i="1"/>
  <c r="X872" i="1"/>
  <c r="X844" i="1"/>
  <c r="X871" i="1"/>
  <c r="X847" i="1"/>
  <c r="X889" i="1"/>
  <c r="X880" i="1"/>
  <c r="X819" i="1"/>
  <c r="X809" i="1"/>
  <c r="X894" i="1"/>
  <c r="X888" i="1"/>
  <c r="X879" i="1"/>
  <c r="X848" i="1"/>
  <c r="X893" i="1"/>
  <c r="X887" i="1"/>
  <c r="X878" i="1"/>
  <c r="X877" i="1"/>
  <c r="X873" i="1"/>
  <c r="X839" i="1"/>
  <c r="X815" i="1"/>
  <c r="X820" i="1"/>
  <c r="X837" i="1"/>
  <c r="X838" i="1"/>
  <c r="X803" i="1"/>
  <c r="X812" i="1"/>
  <c r="X804" i="1"/>
  <c r="X802" i="1"/>
  <c r="X799" i="1"/>
  <c r="X816" i="1"/>
  <c r="X817" i="1"/>
  <c r="X814" i="1"/>
  <c r="X797" i="1"/>
  <c r="X796" i="1"/>
  <c r="X794" i="1"/>
  <c r="X775" i="1"/>
  <c r="X773" i="1"/>
  <c r="X748" i="1"/>
  <c r="X811" i="1"/>
  <c r="X805" i="1"/>
  <c r="X795" i="1"/>
  <c r="X870" i="1"/>
  <c r="X846" i="1"/>
  <c r="X818" i="1"/>
  <c r="X813" i="1"/>
  <c r="X808" i="1"/>
  <c r="X798" i="1"/>
  <c r="X810" i="1"/>
  <c r="X845" i="1"/>
  <c r="X876" i="1"/>
  <c r="X806" i="1"/>
  <c r="X807" i="1"/>
  <c r="X774" i="1"/>
  <c r="X771" i="1"/>
  <c r="X770" i="1"/>
  <c r="X749" i="1"/>
  <c r="J140" i="18"/>
  <c r="J143" i="18"/>
  <c r="J136" i="18"/>
  <c r="J138" i="18"/>
  <c r="J141" i="18"/>
  <c r="J50" i="18"/>
  <c r="J112" i="18"/>
  <c r="J99" i="18"/>
  <c r="J105" i="18"/>
  <c r="J100" i="18"/>
  <c r="J104" i="18"/>
  <c r="J102" i="18"/>
  <c r="J111" i="18"/>
  <c r="J118" i="18"/>
  <c r="J117" i="18"/>
  <c r="J114" i="18"/>
  <c r="J116" i="18"/>
  <c r="J123" i="18"/>
  <c r="J130" i="18"/>
  <c r="J126" i="18"/>
  <c r="J129" i="18"/>
  <c r="J125" i="18"/>
  <c r="J124" i="18"/>
  <c r="E27" i="34"/>
  <c r="J15" i="18"/>
  <c r="J128" i="18"/>
  <c r="J49" i="18"/>
  <c r="J113" i="18"/>
  <c r="J106" i="18"/>
  <c r="J101" i="18"/>
  <c r="J47" i="18"/>
  <c r="E25" i="34"/>
  <c r="J13" i="18"/>
  <c r="J24" i="18"/>
  <c r="E22" i="34"/>
  <c r="J10" i="18"/>
  <c r="E28" i="34"/>
  <c r="J16" i="18"/>
  <c r="X54" i="1"/>
  <c r="X193" i="1"/>
  <c r="X194" i="1"/>
  <c r="X195" i="1"/>
  <c r="X196" i="1"/>
  <c r="E21" i="34"/>
  <c r="J9" i="18"/>
  <c r="J41" i="18"/>
  <c r="J25" i="18"/>
  <c r="E26" i="34"/>
  <c r="J14" i="18"/>
  <c r="E24" i="34"/>
  <c r="J12" i="18"/>
  <c r="J17" i="18"/>
  <c r="E29" i="34"/>
  <c r="X446" i="1"/>
  <c r="X437" i="1"/>
  <c r="X614" i="1"/>
  <c r="X611" i="1"/>
  <c r="X681" i="1"/>
  <c r="X695" i="1"/>
  <c r="X658" i="1"/>
  <c r="X649" i="1"/>
  <c r="X613" i="1"/>
  <c r="X616" i="1"/>
  <c r="X440" i="1"/>
  <c r="X720" i="1"/>
  <c r="X692" i="1"/>
  <c r="X691" i="1"/>
  <c r="X690" i="1"/>
  <c r="X689" i="1"/>
  <c r="X688" i="1"/>
  <c r="X615" i="1"/>
  <c r="X721" i="1"/>
  <c r="X706" i="1"/>
  <c r="X694" i="1"/>
  <c r="X697" i="1"/>
  <c r="X704" i="1"/>
  <c r="X696" i="1"/>
  <c r="X682" i="1"/>
  <c r="X679" i="1"/>
  <c r="X659" i="1"/>
  <c r="X657" i="1"/>
  <c r="X628" i="1"/>
  <c r="X705" i="1"/>
  <c r="X687" i="1"/>
  <c r="X686" i="1"/>
  <c r="X685" i="1"/>
  <c r="X680" i="1"/>
  <c r="X661" i="1"/>
  <c r="X655" i="1"/>
  <c r="X646" i="1"/>
  <c r="X643" i="1"/>
  <c r="X630" i="1"/>
  <c r="X629" i="1"/>
  <c r="X662" i="1"/>
  <c r="X653" i="1"/>
  <c r="X648" i="1"/>
  <c r="X642" i="1"/>
  <c r="X617" i="1"/>
  <c r="X622" i="1"/>
  <c r="X618" i="1"/>
  <c r="X621" i="1"/>
  <c r="X666" i="1"/>
  <c r="X654" i="1"/>
  <c r="X652" i="1"/>
  <c r="X644" i="1"/>
  <c r="X641" i="1"/>
  <c r="X639" i="1"/>
  <c r="X624" i="1"/>
  <c r="X620" i="1"/>
  <c r="X625" i="1"/>
  <c r="X703" i="1"/>
  <c r="X656" i="1"/>
  <c r="X623" i="1"/>
  <c r="X608" i="1"/>
  <c r="X719" i="1"/>
  <c r="X619" i="1"/>
  <c r="X609" i="1"/>
  <c r="X607" i="1"/>
  <c r="X535" i="1"/>
  <c r="X585" i="1"/>
  <c r="X534" i="1"/>
  <c r="X588" i="1"/>
  <c r="X533" i="1"/>
  <c r="X489" i="1"/>
  <c r="X486" i="1"/>
  <c r="X478" i="1"/>
  <c r="X469" i="1"/>
  <c r="X468" i="1"/>
  <c r="X463" i="1"/>
  <c r="X449" i="1"/>
  <c r="X438" i="1"/>
  <c r="X612" i="1"/>
  <c r="X581" i="1"/>
  <c r="X590" i="1"/>
  <c r="X605" i="1"/>
  <c r="X494" i="1"/>
  <c r="X493" i="1"/>
  <c r="X491" i="1"/>
  <c r="X488" i="1"/>
  <c r="X487" i="1"/>
  <c r="X479" i="1"/>
  <c r="X474" i="1"/>
  <c r="X465" i="1"/>
  <c r="X461" i="1"/>
  <c r="X448" i="1"/>
  <c r="X443" i="1"/>
  <c r="X610" i="1"/>
  <c r="X492" i="1"/>
  <c r="X477" i="1"/>
  <c r="X476" i="1"/>
  <c r="X470" i="1"/>
  <c r="X467" i="1"/>
  <c r="X462" i="1"/>
  <c r="X452" i="1"/>
  <c r="X450" i="1"/>
  <c r="X684" i="1"/>
  <c r="X606" i="1"/>
  <c r="X480" i="1"/>
  <c r="X472" i="1"/>
  <c r="X464" i="1"/>
  <c r="X459" i="1"/>
  <c r="X457" i="1"/>
  <c r="X455" i="1"/>
  <c r="X453" i="1"/>
  <c r="X441" i="1"/>
  <c r="X435" i="1"/>
  <c r="X434" i="1"/>
  <c r="X432" i="1"/>
  <c r="X431" i="1"/>
  <c r="X483" i="1"/>
  <c r="X426" i="1"/>
  <c r="X424" i="1"/>
  <c r="K196" i="18" s="1"/>
  <c r="X418" i="1"/>
  <c r="X414" i="1"/>
  <c r="X406" i="1"/>
  <c r="X365" i="1"/>
  <c r="X166" i="1"/>
  <c r="X360" i="1"/>
  <c r="X342" i="1"/>
  <c r="X350" i="1"/>
  <c r="X356" i="1"/>
  <c r="X586" i="1"/>
  <c r="X536" i="1"/>
  <c r="X495" i="1"/>
  <c r="X456" i="1"/>
  <c r="X451" i="1"/>
  <c r="X445" i="1"/>
  <c r="X420" i="1"/>
  <c r="X419" i="1"/>
  <c r="X411" i="1"/>
  <c r="X407" i="1"/>
  <c r="X403" i="1"/>
  <c r="X354" i="1"/>
  <c r="X412" i="1"/>
  <c r="X404" i="1"/>
  <c r="X160" i="1"/>
  <c r="X364" i="1"/>
  <c r="X361" i="1"/>
  <c r="X358" i="1"/>
  <c r="X346" i="1"/>
  <c r="X650" i="1"/>
  <c r="X484" i="1"/>
  <c r="X430" i="1"/>
  <c r="X422" i="1"/>
  <c r="X366" i="1"/>
  <c r="X165" i="1"/>
  <c r="X355" i="1"/>
  <c r="X349" i="1"/>
  <c r="X327" i="1"/>
  <c r="X320" i="1"/>
  <c r="X326" i="1"/>
  <c r="X313" i="1"/>
  <c r="X471" i="1"/>
  <c r="X458" i="1"/>
  <c r="X436" i="1"/>
  <c r="X423" i="1"/>
  <c r="X409" i="1"/>
  <c r="X417" i="1"/>
  <c r="X353" i="1"/>
  <c r="X352" i="1"/>
  <c r="X351" i="1"/>
  <c r="X336" i="1"/>
  <c r="X337" i="1"/>
  <c r="X335" i="1"/>
  <c r="X334" i="1"/>
  <c r="X321" i="1"/>
  <c r="X325" i="1"/>
  <c r="X309" i="1"/>
  <c r="X323" i="1"/>
  <c r="X318" i="1"/>
  <c r="X314" i="1"/>
  <c r="X311" i="1"/>
  <c r="X473" i="1"/>
  <c r="X427" i="1"/>
  <c r="X405" i="1"/>
  <c r="X343" i="1"/>
  <c r="X310" i="1"/>
  <c r="X315" i="1"/>
  <c r="X317" i="1"/>
  <c r="X316" i="1"/>
  <c r="X331" i="1"/>
  <c r="X308" i="1"/>
  <c r="X304" i="1"/>
  <c r="X296" i="1"/>
  <c r="X298" i="1"/>
  <c r="X291" i="1"/>
  <c r="X282" i="1"/>
  <c r="X158" i="1"/>
  <c r="X155" i="1"/>
  <c r="X151" i="1"/>
  <c r="X144" i="1"/>
  <c r="X454" i="1"/>
  <c r="X415" i="1"/>
  <c r="X339" i="1"/>
  <c r="X347" i="1"/>
  <c r="X341" i="1"/>
  <c r="X324" i="1"/>
  <c r="X161" i="1"/>
  <c r="X307" i="1"/>
  <c r="X297" i="1"/>
  <c r="X295" i="1"/>
  <c r="X283" i="1"/>
  <c r="X280" i="1"/>
  <c r="X279" i="1"/>
  <c r="X589" i="1"/>
  <c r="X482" i="1"/>
  <c r="X413" i="1"/>
  <c r="X408" i="1"/>
  <c r="X444" i="1"/>
  <c r="X428" i="1"/>
  <c r="X410" i="1"/>
  <c r="X363" i="1"/>
  <c r="X348" i="1"/>
  <c r="X340" i="1"/>
  <c r="X163" i="1"/>
  <c r="X333" i="1"/>
  <c r="X312" i="1"/>
  <c r="X332" i="1"/>
  <c r="X305" i="1"/>
  <c r="X303" i="1"/>
  <c r="X301" i="1"/>
  <c r="X300" i="1"/>
  <c r="X286" i="1"/>
  <c r="X289" i="1"/>
  <c r="X294" i="1"/>
  <c r="X287" i="1"/>
  <c r="X285" i="1"/>
  <c r="X284" i="1"/>
  <c r="X148" i="1"/>
  <c r="X147" i="1"/>
  <c r="X145" i="1"/>
  <c r="X142" i="1"/>
  <c r="X359" i="1"/>
  <c r="X164" i="1"/>
  <c r="X319" i="1"/>
  <c r="X322" i="1"/>
  <c r="X330" i="1"/>
  <c r="X328" i="1"/>
  <c r="X292" i="1"/>
  <c r="X159" i="1"/>
  <c r="X146" i="1"/>
  <c r="X362" i="1"/>
  <c r="X338" i="1"/>
  <c r="X357" i="1"/>
  <c r="X288" i="1"/>
  <c r="X281" i="1"/>
  <c r="X157" i="1"/>
  <c r="X156" i="1"/>
  <c r="X154" i="1"/>
  <c r="X162" i="1"/>
  <c r="X302" i="1"/>
  <c r="X293" i="1"/>
  <c r="X329" i="1"/>
  <c r="X306" i="1"/>
  <c r="X290" i="1"/>
  <c r="X299" i="1"/>
  <c r="X153" i="1"/>
  <c r="X143" i="1"/>
  <c r="X344" i="1"/>
  <c r="X345" i="1"/>
  <c r="X152" i="1"/>
  <c r="X149" i="1"/>
  <c r="X442" i="1"/>
  <c r="X645" i="1"/>
  <c r="X447" i="1"/>
  <c r="X416" i="1"/>
  <c r="X439" i="1"/>
  <c r="X433" i="1"/>
  <c r="X150" i="1"/>
  <c r="X490" i="1"/>
  <c r="X475" i="1"/>
  <c r="X421" i="1"/>
  <c r="X627" i="1"/>
  <c r="X466" i="1"/>
  <c r="X460" i="1"/>
  <c r="X481" i="1"/>
  <c r="X275" i="1"/>
  <c r="X276" i="1"/>
  <c r="X271" i="1"/>
  <c r="X139" i="1"/>
  <c r="X277" i="1"/>
  <c r="X272" i="1"/>
  <c r="X269" i="1"/>
  <c r="X266" i="1"/>
  <c r="X141" i="1"/>
  <c r="X274" i="1"/>
  <c r="X267" i="1"/>
  <c r="X262" i="1"/>
  <c r="X140" i="1"/>
  <c r="X265" i="1"/>
  <c r="X138" i="1"/>
  <c r="X268" i="1"/>
  <c r="X278" i="1"/>
  <c r="X270" i="1"/>
  <c r="X263" i="1"/>
  <c r="X273" i="1"/>
  <c r="X264" i="1"/>
  <c r="X255" i="1"/>
  <c r="X256" i="1"/>
  <c r="X257" i="1"/>
  <c r="X258" i="1"/>
  <c r="X261" i="1"/>
  <c r="X250" i="1"/>
  <c r="X248" i="1"/>
  <c r="X254" i="1"/>
  <c r="X253" i="1"/>
  <c r="X252" i="1"/>
  <c r="X251" i="1"/>
  <c r="X247" i="1"/>
  <c r="X249" i="1"/>
  <c r="X246" i="1"/>
  <c r="X240" i="1"/>
  <c r="X237" i="1"/>
  <c r="X245" i="1"/>
  <c r="X244" i="1"/>
  <c r="X243" i="1"/>
  <c r="X241" i="1"/>
  <c r="X239" i="1"/>
  <c r="X235" i="1"/>
  <c r="X238" i="1"/>
  <c r="X242" i="1"/>
  <c r="X236" i="1"/>
  <c r="X231" i="1"/>
  <c r="X216" i="1"/>
  <c r="X228" i="1"/>
  <c r="X211" i="1"/>
  <c r="X214" i="1"/>
  <c r="X213" i="1"/>
  <c r="X218" i="1"/>
  <c r="X234" i="1"/>
  <c r="X230" i="1"/>
  <c r="X208" i="1"/>
  <c r="X215" i="1"/>
  <c r="X209" i="1"/>
  <c r="X197" i="1"/>
  <c r="X217" i="1"/>
  <c r="X232" i="1"/>
  <c r="X192" i="1"/>
  <c r="X210" i="1"/>
  <c r="X233" i="1"/>
  <c r="X229" i="1"/>
  <c r="X202" i="1"/>
  <c r="X205" i="1"/>
  <c r="X226" i="1"/>
  <c r="X206" i="1"/>
  <c r="X207" i="1"/>
  <c r="X203" i="1"/>
  <c r="X204" i="1"/>
  <c r="X69" i="1"/>
  <c r="X75" i="1"/>
  <c r="X47" i="1"/>
  <c r="X48" i="1"/>
  <c r="X49" i="1"/>
  <c r="X81" i="1"/>
  <c r="X225" i="1"/>
  <c r="X63" i="1"/>
  <c r="X87" i="1"/>
  <c r="X178" i="1"/>
  <c r="X176" i="1"/>
  <c r="X187" i="1"/>
  <c r="X221" i="1"/>
  <c r="X73" i="1"/>
  <c r="X199" i="1"/>
  <c r="X70" i="1"/>
  <c r="X173" i="1"/>
  <c r="X57" i="1"/>
  <c r="X185" i="1"/>
  <c r="X89" i="1"/>
  <c r="X212" i="1"/>
  <c r="X88" i="1"/>
  <c r="X61" i="1"/>
  <c r="X172" i="1"/>
  <c r="X64" i="1"/>
  <c r="X259" i="1"/>
  <c r="X171" i="1"/>
  <c r="X55" i="1"/>
  <c r="X222" i="1"/>
  <c r="X53" i="1"/>
  <c r="X68" i="1"/>
  <c r="X198" i="1"/>
  <c r="X74" i="1"/>
  <c r="X189" i="1"/>
  <c r="X86" i="1"/>
  <c r="X18" i="1"/>
  <c r="X174" i="1"/>
  <c r="X50" i="1"/>
  <c r="X79" i="1"/>
  <c r="X188" i="1"/>
  <c r="X219" i="1"/>
  <c r="X71" i="1"/>
  <c r="X56" i="1"/>
  <c r="X180" i="1"/>
  <c r="X200" i="1"/>
  <c r="X51" i="1"/>
  <c r="X4" i="1"/>
  <c r="X186" i="1"/>
  <c r="X134" i="1"/>
  <c r="X129" i="1"/>
  <c r="X128" i="1"/>
  <c r="X12" i="1"/>
  <c r="X183" i="1"/>
  <c r="X170" i="1"/>
  <c r="X184" i="1"/>
  <c r="X224" i="1"/>
  <c r="X84" i="1"/>
  <c r="X83" i="1"/>
  <c r="X66" i="1"/>
  <c r="X168" i="1"/>
  <c r="X227" i="1"/>
  <c r="X8" i="1"/>
  <c r="X182" i="1"/>
  <c r="X169" i="1"/>
  <c r="X201" i="1"/>
  <c r="X94" i="1"/>
  <c r="X6" i="1"/>
  <c r="X260" i="1"/>
  <c r="X58" i="1"/>
  <c r="X52" i="1"/>
  <c r="X65" i="1"/>
  <c r="X80" i="1"/>
  <c r="X177" i="1"/>
  <c r="X96" i="1"/>
  <c r="X93" i="1"/>
  <c r="X92" i="1"/>
  <c r="X132" i="1"/>
  <c r="X9" i="1"/>
  <c r="X220" i="1"/>
  <c r="X85" i="1"/>
  <c r="X62" i="1"/>
  <c r="X76" i="1"/>
  <c r="X13" i="1"/>
  <c r="X97" i="1"/>
  <c r="X190" i="1"/>
  <c r="X7" i="1"/>
  <c r="X131" i="1"/>
  <c r="X14" i="1"/>
  <c r="X23" i="1"/>
  <c r="X44" i="1"/>
  <c r="X38" i="1"/>
  <c r="X181" i="1"/>
  <c r="X175" i="1"/>
  <c r="X167" i="1"/>
  <c r="X11" i="1"/>
  <c r="X10" i="1"/>
  <c r="X137" i="1"/>
  <c r="X99" i="1"/>
  <c r="X91" i="1"/>
  <c r="X103" i="1"/>
  <c r="X106" i="1"/>
  <c r="X179" i="1"/>
  <c r="X5" i="1"/>
  <c r="X135" i="1"/>
  <c r="X116" i="1"/>
  <c r="X133" i="1"/>
  <c r="X90" i="1"/>
  <c r="X43" i="1"/>
  <c r="X22" i="1"/>
  <c r="X46" i="1"/>
  <c r="X40" i="1"/>
  <c r="X34" i="1"/>
  <c r="X28" i="1"/>
  <c r="X20" i="1"/>
  <c r="X16" i="1"/>
  <c r="X24" i="1"/>
  <c r="X126" i="1"/>
  <c r="X127" i="1"/>
  <c r="X78" i="1"/>
  <c r="X100" i="1"/>
  <c r="X31" i="1"/>
  <c r="X21" i="1"/>
  <c r="X42" i="1"/>
  <c r="X130" i="1"/>
  <c r="X124" i="1"/>
  <c r="X26" i="1"/>
  <c r="X136" i="1"/>
  <c r="X95" i="1"/>
  <c r="X110" i="1"/>
  <c r="X111" i="1"/>
  <c r="X109" i="1"/>
  <c r="X102" i="1"/>
  <c r="X107" i="1"/>
  <c r="X105" i="1"/>
  <c r="X101" i="1"/>
  <c r="X191" i="1"/>
  <c r="X17" i="1"/>
  <c r="X41" i="1"/>
  <c r="X29" i="1"/>
  <c r="X45" i="1"/>
  <c r="X36" i="1"/>
  <c r="X15" i="1"/>
  <c r="X125" i="1"/>
  <c r="X59" i="1"/>
  <c r="X60" i="1"/>
  <c r="X32" i="1"/>
  <c r="X117" i="1"/>
  <c r="X108" i="1"/>
  <c r="X104" i="1"/>
  <c r="X19" i="1"/>
  <c r="X37" i="1"/>
  <c r="X25" i="1"/>
  <c r="X35" i="1"/>
  <c r="X39" i="1"/>
  <c r="X33" i="1"/>
  <c r="X27" i="1"/>
  <c r="X30" i="1"/>
  <c r="X98" i="1"/>
  <c r="X114" i="1"/>
  <c r="X122" i="1"/>
  <c r="X121" i="1"/>
  <c r="X112" i="1"/>
  <c r="I214" i="18"/>
  <c r="I186" i="18"/>
  <c r="I200" i="18"/>
  <c r="X115" i="1"/>
  <c r="X118" i="1"/>
  <c r="X119" i="1"/>
  <c r="X113" i="1"/>
  <c r="X120" i="1"/>
  <c r="X123" i="1"/>
  <c r="Y3" i="1"/>
  <c r="C21" i="20"/>
  <c r="Y1721" i="1" l="1"/>
  <c r="Y1692" i="1"/>
  <c r="Y1703" i="1"/>
  <c r="Y1705" i="1"/>
  <c r="Y1702" i="1"/>
  <c r="Y1704" i="1"/>
  <c r="Y1706" i="1"/>
  <c r="Y1696" i="1"/>
  <c r="Y1700" i="1"/>
  <c r="Y1699" i="1"/>
  <c r="Y1701" i="1"/>
  <c r="Y1694" i="1"/>
  <c r="Y1707" i="1"/>
  <c r="Y1698" i="1"/>
  <c r="Y1697" i="1"/>
  <c r="Y1695" i="1"/>
  <c r="Y1693" i="1"/>
  <c r="Y1688" i="1"/>
  <c r="Y1724" i="1"/>
  <c r="Y1723" i="1"/>
  <c r="Y1722" i="1"/>
  <c r="Y1720" i="1"/>
  <c r="Y1718" i="1"/>
  <c r="Y1717" i="1"/>
  <c r="Y1454" i="1"/>
  <c r="Y1455" i="1"/>
  <c r="K48" i="18"/>
  <c r="Y1472" i="1"/>
  <c r="Y1675" i="1"/>
  <c r="Y1677" i="1"/>
  <c r="Y1682" i="1"/>
  <c r="Y1668" i="1"/>
  <c r="Y1681" i="1"/>
  <c r="Y1680" i="1"/>
  <c r="Y1673" i="1"/>
  <c r="Y1674" i="1"/>
  <c r="Y1667" i="1"/>
  <c r="Y1671" i="1"/>
  <c r="Y1679" i="1"/>
  <c r="Y1683" i="1"/>
  <c r="Y1684" i="1"/>
  <c r="Y1676" i="1"/>
  <c r="Y1678" i="1"/>
  <c r="Y1669" i="1"/>
  <c r="Y1670" i="1"/>
  <c r="Y1665" i="1"/>
  <c r="Y1655" i="1"/>
  <c r="Y1662" i="1"/>
  <c r="Y1664" i="1"/>
  <c r="Y1666" i="1"/>
  <c r="Y1656" i="1"/>
  <c r="Y1658" i="1"/>
  <c r="Y1672" i="1"/>
  <c r="Y1653" i="1"/>
  <c r="Y1650" i="1"/>
  <c r="Y1661" i="1"/>
  <c r="Y1659" i="1"/>
  <c r="Y1660" i="1"/>
  <c r="Y1651" i="1"/>
  <c r="Y1643" i="1"/>
  <c r="Y1646" i="1"/>
  <c r="Y1648" i="1"/>
  <c r="Y1649" i="1"/>
  <c r="Y1645" i="1"/>
  <c r="Y1657" i="1"/>
  <c r="Y1654" i="1"/>
  <c r="Y1652" i="1"/>
  <c r="Y1647" i="1"/>
  <c r="Y1644" i="1"/>
  <c r="Y1639" i="1"/>
  <c r="Y1642" i="1"/>
  <c r="Y1630" i="1"/>
  <c r="Y1616" i="1"/>
  <c r="Y1549" i="1"/>
  <c r="Y1663" i="1"/>
  <c r="Y1641" i="1"/>
  <c r="Y1637" i="1"/>
  <c r="Y1627" i="1"/>
  <c r="Y1629" i="1"/>
  <c r="Y1626" i="1"/>
  <c r="Y1628" i="1"/>
  <c r="Y1622" i="1"/>
  <c r="Y1617" i="1"/>
  <c r="Y1618" i="1"/>
  <c r="Y1605" i="1"/>
  <c r="Y1599" i="1"/>
  <c r="Y1601" i="1"/>
  <c r="Y1640" i="1"/>
  <c r="Y1635" i="1"/>
  <c r="Y1633" i="1"/>
  <c r="Y1634" i="1"/>
  <c r="Y1625" i="1"/>
  <c r="Y1550" i="1"/>
  <c r="Y1551" i="1"/>
  <c r="Y1638" i="1"/>
  <c r="Y1636" i="1"/>
  <c r="Y1595" i="1"/>
  <c r="Y1597" i="1"/>
  <c r="Y1590" i="1"/>
  <c r="Y1588" i="1"/>
  <c r="Y1581" i="1"/>
  <c r="Y1584" i="1"/>
  <c r="Y1577" i="1"/>
  <c r="Y1579" i="1"/>
  <c r="Y1631" i="1"/>
  <c r="Y1632" i="1"/>
  <c r="Y1615" i="1"/>
  <c r="Y1548" i="1"/>
  <c r="Y1596" i="1"/>
  <c r="Y1598" i="1"/>
  <c r="Y1591" i="1"/>
  <c r="Y1585" i="1"/>
  <c r="Y1603" i="1"/>
  <c r="Y1604" i="1"/>
  <c r="Y1592" i="1"/>
  <c r="Y1593" i="1"/>
  <c r="Y1561" i="1"/>
  <c r="Y1566" i="1"/>
  <c r="Y1546" i="1"/>
  <c r="Y1542" i="1"/>
  <c r="Y1600" i="1"/>
  <c r="Y1589" i="1"/>
  <c r="Y1587" i="1"/>
  <c r="Y1582" i="1"/>
  <c r="Y1575" i="1"/>
  <c r="Y1563" i="1"/>
  <c r="Y1562" i="1"/>
  <c r="Y1567" i="1"/>
  <c r="Y1544" i="1"/>
  <c r="Y1547" i="1"/>
  <c r="Y1541" i="1"/>
  <c r="Y1602" i="1"/>
  <c r="Y1586" i="1"/>
  <c r="Y1578" i="1"/>
  <c r="Y1580" i="1"/>
  <c r="Y1574" i="1"/>
  <c r="Y1572" i="1"/>
  <c r="Y1568" i="1"/>
  <c r="Y1540" i="1"/>
  <c r="Y1583" i="1"/>
  <c r="Y1576" i="1"/>
  <c r="Y1573" i="1"/>
  <c r="Y1564" i="1"/>
  <c r="Y1565" i="1"/>
  <c r="Y1545" i="1"/>
  <c r="Y1543" i="1"/>
  <c r="Y1536" i="1"/>
  <c r="Y1537" i="1"/>
  <c r="Y1535" i="1"/>
  <c r="Y1531" i="1"/>
  <c r="Y1533" i="1"/>
  <c r="Y1532" i="1"/>
  <c r="Y1534" i="1"/>
  <c r="Y1511" i="1"/>
  <c r="Y1510" i="1"/>
  <c r="Y1509" i="1"/>
  <c r="Y1512" i="1"/>
  <c r="Y1523" i="1"/>
  <c r="Y1522" i="1"/>
  <c r="Y1524" i="1"/>
  <c r="Y1506" i="1"/>
  <c r="Y1503" i="1"/>
  <c r="Y1501" i="1"/>
  <c r="Y1502" i="1"/>
  <c r="Y1504" i="1"/>
  <c r="Y1498" i="1"/>
  <c r="Y1521" i="1"/>
  <c r="Y1507" i="1"/>
  <c r="Y1508" i="1"/>
  <c r="Y1500" i="1"/>
  <c r="Y1497" i="1"/>
  <c r="Y1499" i="1"/>
  <c r="Y1538" i="1"/>
  <c r="Y1527" i="1"/>
  <c r="Y1526" i="1"/>
  <c r="Y1494" i="1"/>
  <c r="Y1539" i="1"/>
  <c r="Y1525" i="1"/>
  <c r="Y1528" i="1"/>
  <c r="Y1505" i="1"/>
  <c r="Y1493" i="1"/>
  <c r="Y1496" i="1"/>
  <c r="Y1489" i="1"/>
  <c r="Y1465" i="1"/>
  <c r="Y1486" i="1"/>
  <c r="Y1487" i="1"/>
  <c r="Y1495" i="1"/>
  <c r="Y1488" i="1"/>
  <c r="Y1464" i="1"/>
  <c r="Y1442" i="1"/>
  <c r="Y1445" i="1"/>
  <c r="Y1441" i="1"/>
  <c r="Y1431" i="1"/>
  <c r="Y1446" i="1"/>
  <c r="Y1438" i="1"/>
  <c r="Y1439" i="1"/>
  <c r="Y1435" i="1"/>
  <c r="Y1447" i="1"/>
  <c r="Y1436" i="1"/>
  <c r="Y1437" i="1"/>
  <c r="Y1430" i="1"/>
  <c r="Y1440" i="1"/>
  <c r="Y1443" i="1"/>
  <c r="Y1424" i="1"/>
  <c r="Y1426" i="1"/>
  <c r="Y1428" i="1"/>
  <c r="Y1425" i="1"/>
  <c r="Y1427" i="1"/>
  <c r="Y1429" i="1"/>
  <c r="Y1419" i="1"/>
  <c r="Y1421" i="1"/>
  <c r="Y1423" i="1"/>
  <c r="Y1444" i="1"/>
  <c r="Y1433" i="1"/>
  <c r="Y1432" i="1"/>
  <c r="Y1434" i="1"/>
  <c r="Y1418" i="1"/>
  <c r="Y1420" i="1"/>
  <c r="Y1422" i="1"/>
  <c r="Y1416" i="1"/>
  <c r="Y1413" i="1"/>
  <c r="Y1415" i="1"/>
  <c r="Y1417" i="1"/>
  <c r="Y1408" i="1"/>
  <c r="Y1410" i="1"/>
  <c r="Y1407" i="1"/>
  <c r="Y1409" i="1"/>
  <c r="Y1414" i="1"/>
  <c r="Y1412" i="1"/>
  <c r="Y1406" i="1"/>
  <c r="Y1411" i="1"/>
  <c r="Y1379" i="1"/>
  <c r="Y1373" i="1"/>
  <c r="Y1382" i="1"/>
  <c r="Y1384" i="1"/>
  <c r="Y1383" i="1"/>
  <c r="Y1385" i="1"/>
  <c r="Y1380" i="1"/>
  <c r="Y1374" i="1"/>
  <c r="Y1376" i="1"/>
  <c r="Y1375" i="1"/>
  <c r="Y1377" i="1"/>
  <c r="Y1366" i="1"/>
  <c r="Y1368" i="1"/>
  <c r="Y1367" i="1"/>
  <c r="Y1369" i="1"/>
  <c r="Y1364" i="1"/>
  <c r="Y1363" i="1"/>
  <c r="Y1365" i="1"/>
  <c r="Y1360" i="1"/>
  <c r="Y1361" i="1"/>
  <c r="Y1356" i="1"/>
  <c r="Y1352" i="1"/>
  <c r="Y1387" i="1"/>
  <c r="Y1381" i="1"/>
  <c r="Y1370" i="1"/>
  <c r="Y1372" i="1"/>
  <c r="Y1371" i="1"/>
  <c r="Y1357" i="1"/>
  <c r="Y1359" i="1"/>
  <c r="Y1358" i="1"/>
  <c r="Y1386" i="1"/>
  <c r="Y1378" i="1"/>
  <c r="Y1362" i="1"/>
  <c r="Y1350" i="1"/>
  <c r="Y1354" i="1"/>
  <c r="Y1353" i="1"/>
  <c r="Y1355" i="1"/>
  <c r="Y1346" i="1"/>
  <c r="Y1342" i="1"/>
  <c r="Y1344" i="1"/>
  <c r="Y1343" i="1"/>
  <c r="Y1345" i="1"/>
  <c r="Y1340" i="1"/>
  <c r="Y1336" i="1"/>
  <c r="Y1337" i="1"/>
  <c r="Y1330" i="1"/>
  <c r="Y1328" i="1"/>
  <c r="Y1327" i="1"/>
  <c r="Y1348" i="1"/>
  <c r="Y1349" i="1"/>
  <c r="Y1341" i="1"/>
  <c r="Y1334" i="1"/>
  <c r="Y1335" i="1"/>
  <c r="Y1332" i="1"/>
  <c r="Y1331" i="1"/>
  <c r="Y1326" i="1"/>
  <c r="Y1329" i="1"/>
  <c r="Y1313" i="1"/>
  <c r="Y1314" i="1"/>
  <c r="Y1316" i="1"/>
  <c r="Y1309" i="1"/>
  <c r="Y1351" i="1"/>
  <c r="Y1347" i="1"/>
  <c r="Y1338" i="1"/>
  <c r="Y1312" i="1"/>
  <c r="Y1308" i="1"/>
  <c r="Y1277" i="1"/>
  <c r="Y1271" i="1"/>
  <c r="Y1275" i="1"/>
  <c r="Y1290" i="1"/>
  <c r="Y1289" i="1"/>
  <c r="Y1333" i="1"/>
  <c r="Y1315" i="1"/>
  <c r="Y1310" i="1"/>
  <c r="Y1305" i="1"/>
  <c r="Y1272" i="1"/>
  <c r="Y1276" i="1"/>
  <c r="Y1311" i="1"/>
  <c r="Y1306" i="1"/>
  <c r="Y1303" i="1"/>
  <c r="Y1298" i="1"/>
  <c r="Y1273" i="1"/>
  <c r="Y1339" i="1"/>
  <c r="Y1307" i="1"/>
  <c r="Y1300" i="1"/>
  <c r="Y1302" i="1"/>
  <c r="Y1301" i="1"/>
  <c r="Y1297" i="1"/>
  <c r="Y1299" i="1"/>
  <c r="Y1296" i="1"/>
  <c r="Y1270" i="1"/>
  <c r="Y1274" i="1"/>
  <c r="Y1288" i="1"/>
  <c r="Y1286" i="1"/>
  <c r="Y1284" i="1"/>
  <c r="Y1285" i="1"/>
  <c r="Y1287" i="1"/>
  <c r="Y1291" i="1"/>
  <c r="Y1255" i="1"/>
  <c r="Y1256" i="1"/>
  <c r="Y1258" i="1"/>
  <c r="Y1254" i="1"/>
  <c r="Y1257" i="1"/>
  <c r="Y1259" i="1"/>
  <c r="Y1248" i="1"/>
  <c r="Y1250" i="1"/>
  <c r="Y1239" i="1"/>
  <c r="Y1241" i="1"/>
  <c r="Y1234" i="1"/>
  <c r="Y1265" i="1"/>
  <c r="Y1252" i="1"/>
  <c r="Y1249" i="1"/>
  <c r="Y1251" i="1"/>
  <c r="Y1247" i="1"/>
  <c r="Y1240" i="1"/>
  <c r="Y1238" i="1"/>
  <c r="Y1237" i="1"/>
  <c r="Y1232" i="1"/>
  <c r="Y1260" i="1"/>
  <c r="Y1263" i="1"/>
  <c r="Y1244" i="1"/>
  <c r="Y1246" i="1"/>
  <c r="Y1242" i="1"/>
  <c r="Y1245" i="1"/>
  <c r="Y1264" i="1"/>
  <c r="Y1262" i="1"/>
  <c r="Y1261" i="1"/>
  <c r="Y1253" i="1"/>
  <c r="Y1243" i="1"/>
  <c r="Y1236" i="1"/>
  <c r="Y1230" i="1"/>
  <c r="Y1231" i="1"/>
  <c r="Y1235" i="1"/>
  <c r="Y1224" i="1"/>
  <c r="Y1229" i="1"/>
  <c r="Y1220" i="1"/>
  <c r="Y1219" i="1"/>
  <c r="Y1226" i="1"/>
  <c r="Y1221" i="1"/>
  <c r="Y1233" i="1"/>
  <c r="Y1228" i="1"/>
  <c r="Y1225" i="1"/>
  <c r="Y1227" i="1"/>
  <c r="Y1222" i="1"/>
  <c r="Y1218" i="1"/>
  <c r="Y1223" i="1"/>
  <c r="Y1214" i="1"/>
  <c r="Y1199" i="1"/>
  <c r="Y1197" i="1"/>
  <c r="Y1188" i="1"/>
  <c r="Y1215" i="1"/>
  <c r="Y1204" i="1"/>
  <c r="Y1202" i="1"/>
  <c r="Y1203" i="1"/>
  <c r="Y1205" i="1"/>
  <c r="Y1200" i="1"/>
  <c r="Y1201" i="1"/>
  <c r="Y1194" i="1"/>
  <c r="Y1196" i="1"/>
  <c r="Y1195" i="1"/>
  <c r="Y1185" i="1"/>
  <c r="Y1187" i="1"/>
  <c r="Y1184" i="1"/>
  <c r="Y1186" i="1"/>
  <c r="Y1212" i="1"/>
  <c r="Y1216" i="1"/>
  <c r="Y1192" i="1"/>
  <c r="Y1183" i="1"/>
  <c r="Y1213" i="1"/>
  <c r="Y1217" i="1"/>
  <c r="Y1198" i="1"/>
  <c r="Y1189" i="1"/>
  <c r="Y1191" i="1"/>
  <c r="Y1190" i="1"/>
  <c r="Y1484" i="1"/>
  <c r="Y1492" i="1"/>
  <c r="Y1516" i="1"/>
  <c r="Y1520" i="1"/>
  <c r="Y1553" i="1"/>
  <c r="Y1557" i="1"/>
  <c r="Y1569" i="1"/>
  <c r="Y1594" i="1"/>
  <c r="Y1609" i="1"/>
  <c r="Y1613" i="1"/>
  <c r="Y1621" i="1"/>
  <c r="Y1687" i="1"/>
  <c r="Y1709" i="1"/>
  <c r="Y1483" i="1"/>
  <c r="Y1491" i="1"/>
  <c r="Y1515" i="1"/>
  <c r="Y1519" i="1"/>
  <c r="Y1552" i="1"/>
  <c r="Y1556" i="1"/>
  <c r="Y1560" i="1"/>
  <c r="Y1608" i="1"/>
  <c r="Y1612" i="1"/>
  <c r="Y1620" i="1"/>
  <c r="Y1686" i="1"/>
  <c r="Y1708" i="1"/>
  <c r="Y1482" i="1"/>
  <c r="Y1490" i="1"/>
  <c r="Y1514" i="1"/>
  <c r="Y1518" i="1"/>
  <c r="Y1530" i="1"/>
  <c r="Y1555" i="1"/>
  <c r="Y1559" i="1"/>
  <c r="Y1571" i="1"/>
  <c r="Y1607" i="1"/>
  <c r="Y1611" i="1"/>
  <c r="Y1619" i="1"/>
  <c r="Y1624" i="1"/>
  <c r="Y1685" i="1"/>
  <c r="Y1690" i="1"/>
  <c r="Y1711" i="1"/>
  <c r="Y1485" i="1"/>
  <c r="Y1513" i="1"/>
  <c r="Y1517" i="1"/>
  <c r="Y1529" i="1"/>
  <c r="Y1554" i="1"/>
  <c r="Y1558" i="1"/>
  <c r="Y1570" i="1"/>
  <c r="Y1606" i="1"/>
  <c r="Y1610" i="1"/>
  <c r="Y1614" i="1"/>
  <c r="Y1623" i="1"/>
  <c r="Y1689" i="1"/>
  <c r="Y1710" i="1"/>
  <c r="Y1715" i="1"/>
  <c r="Y1478" i="1"/>
  <c r="Y1456" i="1"/>
  <c r="Y1388" i="1"/>
  <c r="Y1460" i="1"/>
  <c r="Y1399" i="1"/>
  <c r="Y1469" i="1"/>
  <c r="Y1393" i="1"/>
  <c r="Y1714" i="1"/>
  <c r="Y1481" i="1"/>
  <c r="Y1390" i="1"/>
  <c r="Y1461" i="1"/>
  <c r="Y1401" i="1"/>
  <c r="Y1405" i="1"/>
  <c r="Y1402" i="1"/>
  <c r="Y1403" i="1"/>
  <c r="Y1391" i="1"/>
  <c r="Y1462" i="1"/>
  <c r="Y1458" i="1"/>
  <c r="Y1452" i="1"/>
  <c r="Y1448" i="1"/>
  <c r="Y1397" i="1"/>
  <c r="Y1389" i="1"/>
  <c r="Y1470" i="1"/>
  <c r="Y1713" i="1"/>
  <c r="Y1479" i="1"/>
  <c r="Y1480" i="1"/>
  <c r="Y1396" i="1"/>
  <c r="Y1450" i="1"/>
  <c r="Y1451" i="1"/>
  <c r="Y1395" i="1"/>
  <c r="Y1392" i="1"/>
  <c r="Y1322" i="1"/>
  <c r="Y1320" i="1"/>
  <c r="Y1477" i="1"/>
  <c r="Y1476" i="1"/>
  <c r="Y1475" i="1"/>
  <c r="Y1474" i="1"/>
  <c r="Y1473" i="1"/>
  <c r="Y1471" i="1"/>
  <c r="Y1468" i="1"/>
  <c r="Y1467" i="1"/>
  <c r="Y1466" i="1"/>
  <c r="Y1463" i="1"/>
  <c r="Y1459" i="1"/>
  <c r="Y1453" i="1"/>
  <c r="Y1449" i="1"/>
  <c r="Y1323" i="1"/>
  <c r="Y1716" i="1"/>
  <c r="Y1712" i="1"/>
  <c r="Y1394" i="1"/>
  <c r="Y1457" i="1"/>
  <c r="Y1400" i="1"/>
  <c r="Y1324" i="1"/>
  <c r="Y1321" i="1"/>
  <c r="Y1404" i="1"/>
  <c r="Y1325" i="1"/>
  <c r="Y1398" i="1"/>
  <c r="K103" i="18"/>
  <c r="K210" i="18"/>
  <c r="K182" i="18"/>
  <c r="K181" i="18"/>
  <c r="K179" i="18"/>
  <c r="K206" i="18"/>
  <c r="K184" i="18"/>
  <c r="K185" i="18"/>
  <c r="K194" i="18"/>
  <c r="K180" i="18"/>
  <c r="K209" i="18"/>
  <c r="K151" i="18"/>
  <c r="K207" i="18"/>
  <c r="K199" i="18"/>
  <c r="K192" i="18"/>
  <c r="K197" i="18"/>
  <c r="K183" i="18"/>
  <c r="K53" i="18"/>
  <c r="J200" i="18"/>
  <c r="K195" i="18"/>
  <c r="K198" i="18"/>
  <c r="K193" i="18"/>
  <c r="K178" i="18"/>
  <c r="K211" i="18"/>
  <c r="K54" i="18"/>
  <c r="K213" i="18"/>
  <c r="K212" i="18"/>
  <c r="K208" i="18"/>
  <c r="K165" i="18"/>
  <c r="Y1128" i="1"/>
  <c r="Y1169" i="1"/>
  <c r="Y1173" i="1"/>
  <c r="Y1163" i="1"/>
  <c r="Y1164" i="1"/>
  <c r="Y1159" i="1"/>
  <c r="Y1129" i="1"/>
  <c r="Y1168" i="1"/>
  <c r="Y1170" i="1"/>
  <c r="Y1172" i="1"/>
  <c r="Y1174" i="1"/>
  <c r="Y1171" i="1"/>
  <c r="Y1166" i="1"/>
  <c r="Y1126" i="1"/>
  <c r="Y1165" i="1"/>
  <c r="Y1175" i="1"/>
  <c r="Y1160" i="1"/>
  <c r="Y1162" i="1"/>
  <c r="Y1157" i="1"/>
  <c r="Y1156" i="1"/>
  <c r="Y1152" i="1"/>
  <c r="Y1151" i="1"/>
  <c r="Y1146" i="1"/>
  <c r="Y1147" i="1"/>
  <c r="Y1167" i="1"/>
  <c r="Y1140" i="1"/>
  <c r="Y1141" i="1"/>
  <c r="Y1138" i="1"/>
  <c r="Y1139" i="1"/>
  <c r="Y1134" i="1"/>
  <c r="Y1133" i="1"/>
  <c r="Y1161" i="1"/>
  <c r="Y1154" i="1"/>
  <c r="Y1143" i="1"/>
  <c r="Y1155" i="1"/>
  <c r="Y1127" i="1"/>
  <c r="Y1149" i="1"/>
  <c r="Y1137" i="1"/>
  <c r="Y1158" i="1"/>
  <c r="Y1150" i="1"/>
  <c r="Y1142" i="1"/>
  <c r="Y1153" i="1"/>
  <c r="Y1136" i="1"/>
  <c r="Y1148" i="1"/>
  <c r="Y1145" i="1"/>
  <c r="Y1132" i="1"/>
  <c r="Y1135" i="1"/>
  <c r="Y1207" i="1"/>
  <c r="Y1269" i="1"/>
  <c r="Y1317" i="1"/>
  <c r="Y1295" i="1"/>
  <c r="Y1293" i="1"/>
  <c r="Y1283" i="1"/>
  <c r="Y1281" i="1"/>
  <c r="Y1279" i="1"/>
  <c r="Y1319" i="1"/>
  <c r="Y1193" i="1"/>
  <c r="Y1294" i="1"/>
  <c r="Y1278" i="1"/>
  <c r="Y1180" i="1"/>
  <c r="Y1179" i="1"/>
  <c r="Y1178" i="1"/>
  <c r="Y1304" i="1"/>
  <c r="Y1182" i="1"/>
  <c r="Y1318" i="1"/>
  <c r="Y1209" i="1"/>
  <c r="Y1181" i="1"/>
  <c r="Y1292" i="1"/>
  <c r="Y1266" i="1"/>
  <c r="Y1211" i="1"/>
  <c r="Y1267" i="1"/>
  <c r="Y1282" i="1"/>
  <c r="Y1268" i="1"/>
  <c r="Y1210" i="1"/>
  <c r="Y1206" i="1"/>
  <c r="Y1208" i="1"/>
  <c r="Y1280" i="1"/>
  <c r="K164" i="18"/>
  <c r="K171" i="18"/>
  <c r="Y1119" i="1"/>
  <c r="Y1107" i="1"/>
  <c r="Y1109" i="1"/>
  <c r="Y1110" i="1"/>
  <c r="Y1113" i="1"/>
  <c r="Y1114" i="1"/>
  <c r="Y1108" i="1"/>
  <c r="Y1121" i="1"/>
  <c r="Y1122" i="1"/>
  <c r="Y1116" i="1"/>
  <c r="Y1115" i="1"/>
  <c r="Y1120" i="1"/>
  <c r="Y1117" i="1"/>
  <c r="Y1118" i="1"/>
  <c r="Y1111" i="1"/>
  <c r="Y1112" i="1"/>
  <c r="Y1057" i="1"/>
  <c r="Y1052" i="1"/>
  <c r="Y1056" i="1"/>
  <c r="Y1051" i="1"/>
  <c r="Y1058" i="1"/>
  <c r="Y1059" i="1"/>
  <c r="Y1144" i="1"/>
  <c r="Y1125" i="1"/>
  <c r="Y1105" i="1"/>
  <c r="Y1103" i="1"/>
  <c r="Y1096" i="1"/>
  <c r="Y1123" i="1"/>
  <c r="Y1176" i="1"/>
  <c r="Y1102" i="1"/>
  <c r="Y1099" i="1"/>
  <c r="Y1098" i="1"/>
  <c r="Y1124" i="1"/>
  <c r="Y1130" i="1"/>
  <c r="Y1106" i="1"/>
  <c r="Y1104" i="1"/>
  <c r="Y1101" i="1"/>
  <c r="Y1100" i="1"/>
  <c r="Y1131" i="1"/>
  <c r="Y1177" i="1"/>
  <c r="Y1092" i="1"/>
  <c r="Y1089" i="1"/>
  <c r="Y1088" i="1"/>
  <c r="Y1095" i="1"/>
  <c r="Y1094" i="1"/>
  <c r="Y1093" i="1"/>
  <c r="Y1091" i="1"/>
  <c r="Y1090" i="1"/>
  <c r="Y1087" i="1"/>
  <c r="Y1097" i="1"/>
  <c r="K170" i="18"/>
  <c r="K167" i="18"/>
  <c r="K115" i="18"/>
  <c r="K168" i="18"/>
  <c r="K169" i="18"/>
  <c r="Y1042" i="1"/>
  <c r="Y1043" i="1"/>
  <c r="Y1040" i="1"/>
  <c r="Y1039" i="1"/>
  <c r="Y1044" i="1"/>
  <c r="Y1041" i="1"/>
  <c r="Y1037" i="1"/>
  <c r="Y1033" i="1"/>
  <c r="Y1035" i="1"/>
  <c r="Y1034" i="1"/>
  <c r="Y1036" i="1"/>
  <c r="Y1038" i="1"/>
  <c r="Y1029" i="1"/>
  <c r="Y1030" i="1"/>
  <c r="Y1026" i="1"/>
  <c r="Y1027" i="1"/>
  <c r="Y1031" i="1"/>
  <c r="Y1032" i="1"/>
  <c r="Y1025" i="1"/>
  <c r="Y1024" i="1"/>
  <c r="Y1028" i="1"/>
  <c r="Y1013" i="1"/>
  <c r="Y1014" i="1"/>
  <c r="Y1007" i="1"/>
  <c r="Y1023" i="1"/>
  <c r="Y1017" i="1"/>
  <c r="Y1019" i="1"/>
  <c r="Y1021" i="1"/>
  <c r="Y1018" i="1"/>
  <c r="Y1020" i="1"/>
  <c r="Y1022" i="1"/>
  <c r="Y1012" i="1"/>
  <c r="Y1011" i="1"/>
  <c r="Y1015" i="1"/>
  <c r="Y1016" i="1"/>
  <c r="Y1005" i="1"/>
  <c r="Y1006" i="1"/>
  <c r="Y1002" i="1"/>
  <c r="Y993" i="1"/>
  <c r="Y986" i="1"/>
  <c r="Y1001" i="1"/>
  <c r="Y1003" i="1"/>
  <c r="Y995" i="1"/>
  <c r="Y997" i="1"/>
  <c r="Y994" i="1"/>
  <c r="Y998" i="1"/>
  <c r="Y1004" i="1"/>
  <c r="Y1009" i="1"/>
  <c r="Y1008" i="1"/>
  <c r="Y1010" i="1"/>
  <c r="Y1000" i="1"/>
  <c r="Y999" i="1"/>
  <c r="Y996" i="1"/>
  <c r="Y984" i="1"/>
  <c r="Y985" i="1"/>
  <c r="Y987" i="1"/>
  <c r="Y931" i="1"/>
  <c r="Y932" i="1"/>
  <c r="Y982" i="1"/>
  <c r="Y980" i="1"/>
  <c r="Y981" i="1"/>
  <c r="Y983" i="1"/>
  <c r="Y988" i="1"/>
  <c r="Y891" i="1"/>
  <c r="Y892" i="1"/>
  <c r="Y875" i="1"/>
  <c r="Y886" i="1"/>
  <c r="Y972" i="1"/>
  <c r="Y971" i="1"/>
  <c r="Y967" i="1"/>
  <c r="Y969" i="1"/>
  <c r="Y843" i="1"/>
  <c r="Y840" i="1"/>
  <c r="Y928" i="1"/>
  <c r="Y927" i="1"/>
  <c r="Y970" i="1"/>
  <c r="Y874" i="1"/>
  <c r="Y895" i="1"/>
  <c r="Y841" i="1"/>
  <c r="Y842" i="1"/>
  <c r="Y930" i="1"/>
  <c r="Y929" i="1"/>
  <c r="Y914" i="1"/>
  <c r="Y953" i="1"/>
  <c r="Y973" i="1"/>
  <c r="Y966" i="1"/>
  <c r="Y968" i="1"/>
  <c r="Y958" i="1"/>
  <c r="Y951" i="1"/>
  <c r="Y955" i="1"/>
  <c r="Y961" i="1"/>
  <c r="Y949" i="1"/>
  <c r="Y960" i="1"/>
  <c r="Y954" i="1"/>
  <c r="Y957" i="1"/>
  <c r="Y950" i="1"/>
  <c r="Y926" i="1"/>
  <c r="Y908" i="1"/>
  <c r="Y964" i="1"/>
  <c r="Y963" i="1"/>
  <c r="Y948" i="1"/>
  <c r="Y944" i="1"/>
  <c r="Y943" i="1"/>
  <c r="Y939" i="1"/>
  <c r="Y941" i="1"/>
  <c r="Y940" i="1"/>
  <c r="Y942" i="1"/>
  <c r="Y923" i="1"/>
  <c r="Y909" i="1"/>
  <c r="Y959" i="1"/>
  <c r="Y956" i="1"/>
  <c r="Y952" i="1"/>
  <c r="Y925" i="1"/>
  <c r="Y924" i="1"/>
  <c r="Y919" i="1"/>
  <c r="Y921" i="1"/>
  <c r="Y920" i="1"/>
  <c r="Y922" i="1"/>
  <c r="Y910" i="1"/>
  <c r="Y906" i="1"/>
  <c r="Y904" i="1"/>
  <c r="Y905" i="1"/>
  <c r="Y907" i="1"/>
  <c r="Y902" i="1"/>
  <c r="Y900" i="1"/>
  <c r="Y962" i="1"/>
  <c r="Y965" i="1"/>
  <c r="Y947" i="1"/>
  <c r="Y946" i="1"/>
  <c r="Y945" i="1"/>
  <c r="Y911" i="1"/>
  <c r="Y884" i="1"/>
  <c r="Y883" i="1"/>
  <c r="Y868" i="1"/>
  <c r="Y867" i="1"/>
  <c r="Y865" i="1"/>
  <c r="Y860" i="1"/>
  <c r="Y901" i="1"/>
  <c r="Y903" i="1"/>
  <c r="Y885" i="1"/>
  <c r="Y858" i="1"/>
  <c r="Y859" i="1"/>
  <c r="Y861" i="1"/>
  <c r="Y882" i="1"/>
  <c r="Y869" i="1"/>
  <c r="Y862" i="1"/>
  <c r="Y863" i="1"/>
  <c r="Y854" i="1"/>
  <c r="Y855" i="1"/>
  <c r="Y857" i="1"/>
  <c r="Y866" i="1"/>
  <c r="Y864" i="1"/>
  <c r="Y851" i="1"/>
  <c r="Y853" i="1"/>
  <c r="Y835" i="1"/>
  <c r="Y852" i="1"/>
  <c r="Y836" i="1"/>
  <c r="Y831" i="1"/>
  <c r="Y822" i="1"/>
  <c r="Y824" i="1"/>
  <c r="Y850" i="1"/>
  <c r="Y834" i="1"/>
  <c r="Y829" i="1"/>
  <c r="Y832" i="1"/>
  <c r="Y827" i="1"/>
  <c r="Y826" i="1"/>
  <c r="Y833" i="1"/>
  <c r="Y828" i="1"/>
  <c r="Y800" i="1"/>
  <c r="Y856" i="1"/>
  <c r="Y830" i="1"/>
  <c r="Y825" i="1"/>
  <c r="Y821" i="1"/>
  <c r="Y823" i="1"/>
  <c r="Y801" i="1"/>
  <c r="Y791" i="1"/>
  <c r="Y788" i="1"/>
  <c r="Y784" i="1"/>
  <c r="Y787" i="1"/>
  <c r="Y777" i="1"/>
  <c r="Y779" i="1"/>
  <c r="Y781" i="1"/>
  <c r="Y767" i="1"/>
  <c r="Y763" i="1"/>
  <c r="Y758" i="1"/>
  <c r="Y751" i="1"/>
  <c r="Y753" i="1"/>
  <c r="Y747" i="1"/>
  <c r="Y746" i="1"/>
  <c r="Y793" i="1"/>
  <c r="Y786" i="1"/>
  <c r="Y783" i="1"/>
  <c r="Y785" i="1"/>
  <c r="Y772" i="1"/>
  <c r="Y780" i="1"/>
  <c r="Y776" i="1"/>
  <c r="Y757" i="1"/>
  <c r="Y755" i="1"/>
  <c r="Y766" i="1"/>
  <c r="Y768" i="1"/>
  <c r="Y764" i="1"/>
  <c r="Y759" i="1"/>
  <c r="Y745" i="1"/>
  <c r="Y740" i="1"/>
  <c r="Y778" i="1"/>
  <c r="Y693" i="1"/>
  <c r="Y754" i="1"/>
  <c r="Y769" i="1"/>
  <c r="Y765" i="1"/>
  <c r="Y760" i="1"/>
  <c r="Y750" i="1"/>
  <c r="Y752" i="1"/>
  <c r="Y744" i="1"/>
  <c r="Y790" i="1"/>
  <c r="Y792" i="1"/>
  <c r="Y789" i="1"/>
  <c r="Y782" i="1"/>
  <c r="Y756" i="1"/>
  <c r="Y762" i="1"/>
  <c r="Y761" i="1"/>
  <c r="Y742" i="1"/>
  <c r="Y741" i="1"/>
  <c r="Y743" i="1"/>
  <c r="Y1063" i="1"/>
  <c r="Y990" i="1"/>
  <c r="Y1050" i="1"/>
  <c r="Y1068" i="1"/>
  <c r="Y1085" i="1"/>
  <c r="Y1069" i="1"/>
  <c r="Y1083" i="1"/>
  <c r="Y1067" i="1"/>
  <c r="Y934" i="1"/>
  <c r="Y912" i="1"/>
  <c r="Y918" i="1"/>
  <c r="Y933" i="1"/>
  <c r="Y1055" i="1"/>
  <c r="Y1049" i="1"/>
  <c r="Y989" i="1"/>
  <c r="Y1064" i="1"/>
  <c r="Y978" i="1"/>
  <c r="Y1073" i="1"/>
  <c r="Y1061" i="1"/>
  <c r="Y1047" i="1"/>
  <c r="Y1078" i="1"/>
  <c r="Y1070" i="1"/>
  <c r="Y1071" i="1"/>
  <c r="Y991" i="1"/>
  <c r="Y974" i="1"/>
  <c r="Y913" i="1"/>
  <c r="Y915" i="1"/>
  <c r="Y1046" i="1"/>
  <c r="Y979" i="1"/>
  <c r="Y1060" i="1"/>
  <c r="Y1077" i="1"/>
  <c r="Y1062" i="1"/>
  <c r="Y1048" i="1"/>
  <c r="Y938" i="1"/>
  <c r="Y1075" i="1"/>
  <c r="Y1066" i="1"/>
  <c r="Y1065" i="1"/>
  <c r="Y1053" i="1"/>
  <c r="Y992" i="1"/>
  <c r="Y935" i="1"/>
  <c r="Y975" i="1"/>
  <c r="Y976" i="1"/>
  <c r="Y899" i="1"/>
  <c r="Y898" i="1"/>
  <c r="Y896" i="1"/>
  <c r="Y1084" i="1"/>
  <c r="Y1080" i="1"/>
  <c r="Y1076" i="1"/>
  <c r="Y1072" i="1"/>
  <c r="Y1045" i="1"/>
  <c r="Y1086" i="1"/>
  <c r="Y1081" i="1"/>
  <c r="Y1082" i="1"/>
  <c r="Y1074" i="1"/>
  <c r="Y916" i="1"/>
  <c r="Y1079" i="1"/>
  <c r="Y1054" i="1"/>
  <c r="Y977" i="1"/>
  <c r="Y917" i="1"/>
  <c r="Y936" i="1"/>
  <c r="Y937" i="1"/>
  <c r="Y897" i="1"/>
  <c r="K154" i="18"/>
  <c r="K157" i="18"/>
  <c r="K156" i="18"/>
  <c r="K150" i="18"/>
  <c r="K153" i="18"/>
  <c r="K152" i="18"/>
  <c r="K51" i="18"/>
  <c r="K155" i="18"/>
  <c r="Y651" i="1"/>
  <c r="Y738" i="1"/>
  <c r="Y737" i="1"/>
  <c r="Y739" i="1"/>
  <c r="Y726" i="1"/>
  <c r="Y736" i="1"/>
  <c r="Y732" i="1"/>
  <c r="Y734" i="1"/>
  <c r="Y731" i="1"/>
  <c r="Y735" i="1"/>
  <c r="Y727" i="1"/>
  <c r="Y729" i="1"/>
  <c r="Y723" i="1"/>
  <c r="Y722" i="1"/>
  <c r="Y714" i="1"/>
  <c r="Y709" i="1"/>
  <c r="Y708" i="1"/>
  <c r="Y660" i="1"/>
  <c r="Y701" i="1"/>
  <c r="Y716" i="1"/>
  <c r="Y715" i="1"/>
  <c r="Y707" i="1"/>
  <c r="Y710" i="1"/>
  <c r="Y675" i="1"/>
  <c r="Y733" i="1"/>
  <c r="Y702" i="1"/>
  <c r="Y728" i="1"/>
  <c r="Y724" i="1"/>
  <c r="Y717" i="1"/>
  <c r="Y711" i="1"/>
  <c r="Y700" i="1"/>
  <c r="Y626" i="1"/>
  <c r="Y677" i="1"/>
  <c r="Y678" i="1"/>
  <c r="Y671" i="1"/>
  <c r="Y698" i="1"/>
  <c r="Y699" i="1"/>
  <c r="Y647" i="1"/>
  <c r="Y676" i="1"/>
  <c r="Y725" i="1"/>
  <c r="Y683" i="1"/>
  <c r="Y669" i="1"/>
  <c r="Y670" i="1"/>
  <c r="Y730" i="1"/>
  <c r="Y713" i="1"/>
  <c r="Y667" i="1"/>
  <c r="Y672" i="1"/>
  <c r="Y718" i="1"/>
  <c r="Y712" i="1"/>
  <c r="Y673" i="1"/>
  <c r="Y674" i="1"/>
  <c r="Y668" i="1"/>
  <c r="K127" i="18"/>
  <c r="Y664" i="1"/>
  <c r="Y665" i="1"/>
  <c r="Y663" i="1"/>
  <c r="Y635" i="1"/>
  <c r="Y633" i="1"/>
  <c r="Y425" i="1"/>
  <c r="Y638" i="1"/>
  <c r="Y637" i="1"/>
  <c r="Y636" i="1"/>
  <c r="Y632" i="1"/>
  <c r="Y634" i="1"/>
  <c r="Y640" i="1"/>
  <c r="Y631" i="1"/>
  <c r="Y429" i="1"/>
  <c r="Y485" i="1"/>
  <c r="Y603" i="1"/>
  <c r="Y604" i="1"/>
  <c r="Y223" i="1"/>
  <c r="Y601" i="1"/>
  <c r="Y597" i="1"/>
  <c r="Y598" i="1"/>
  <c r="Y592" i="1"/>
  <c r="Y596" i="1"/>
  <c r="Y600" i="1"/>
  <c r="Y583" i="1"/>
  <c r="Y577" i="1"/>
  <c r="Y580" i="1"/>
  <c r="Y599" i="1"/>
  <c r="Y602" i="1"/>
  <c r="Y591" i="1"/>
  <c r="Y582" i="1"/>
  <c r="Y593" i="1"/>
  <c r="Y578" i="1"/>
  <c r="Y564" i="1"/>
  <c r="Y555" i="1"/>
  <c r="Y587" i="1"/>
  <c r="Y595" i="1"/>
  <c r="Y594" i="1"/>
  <c r="Y584" i="1"/>
  <c r="Y576" i="1"/>
  <c r="Y579" i="1"/>
  <c r="Y561" i="1"/>
  <c r="Y565" i="1"/>
  <c r="Y573" i="1"/>
  <c r="Y560" i="1"/>
  <c r="Y569" i="1"/>
  <c r="Y567" i="1"/>
  <c r="Y559" i="1"/>
  <c r="Y566" i="1"/>
  <c r="Y568" i="1"/>
  <c r="Y570" i="1"/>
  <c r="Y574" i="1"/>
  <c r="Y554" i="1"/>
  <c r="Y562" i="1"/>
  <c r="Y563" i="1"/>
  <c r="Y572" i="1"/>
  <c r="Y557" i="1"/>
  <c r="Y556" i="1"/>
  <c r="Y552" i="1"/>
  <c r="Y550" i="1"/>
  <c r="Y551" i="1"/>
  <c r="Y553" i="1"/>
  <c r="Y546" i="1"/>
  <c r="Y540" i="1"/>
  <c r="Y539" i="1"/>
  <c r="Y571" i="1"/>
  <c r="Y575" i="1"/>
  <c r="Y549" i="1"/>
  <c r="Y547" i="1"/>
  <c r="Y538" i="1"/>
  <c r="Y529" i="1"/>
  <c r="Y531" i="1"/>
  <c r="Y548" i="1"/>
  <c r="Y537" i="1"/>
  <c r="Y558" i="1"/>
  <c r="Y545" i="1"/>
  <c r="Y543" i="1"/>
  <c r="Y528" i="1"/>
  <c r="Y532" i="1"/>
  <c r="Y526" i="1"/>
  <c r="Y523" i="1"/>
  <c r="Y544" i="1"/>
  <c r="Y542" i="1"/>
  <c r="Y525" i="1"/>
  <c r="Y527" i="1"/>
  <c r="Y519" i="1"/>
  <c r="Y520" i="1"/>
  <c r="Y501" i="1"/>
  <c r="Y502" i="1"/>
  <c r="Y503" i="1"/>
  <c r="Y496" i="1"/>
  <c r="Y541" i="1"/>
  <c r="Y530" i="1"/>
  <c r="Y524" i="1"/>
  <c r="Y516" i="1"/>
  <c r="Y511" i="1"/>
  <c r="Y517" i="1"/>
  <c r="Y507" i="1"/>
  <c r="Y509" i="1"/>
  <c r="Y506" i="1"/>
  <c r="Y504" i="1"/>
  <c r="Y498" i="1"/>
  <c r="Y518" i="1"/>
  <c r="Y512" i="1"/>
  <c r="Y514" i="1"/>
  <c r="Y508" i="1"/>
  <c r="Y510" i="1"/>
  <c r="Y499" i="1"/>
  <c r="Y522" i="1"/>
  <c r="Y513" i="1"/>
  <c r="Y497" i="1"/>
  <c r="Y521" i="1"/>
  <c r="Y515" i="1"/>
  <c r="Y505" i="1"/>
  <c r="Y500" i="1"/>
  <c r="Y402" i="1"/>
  <c r="Y394" i="1"/>
  <c r="Y386" i="1"/>
  <c r="Y388" i="1"/>
  <c r="Y375" i="1"/>
  <c r="Y377" i="1"/>
  <c r="Y376" i="1"/>
  <c r="Y378" i="1"/>
  <c r="Y397" i="1"/>
  <c r="Y399" i="1"/>
  <c r="Y401" i="1"/>
  <c r="Y398" i="1"/>
  <c r="Y400" i="1"/>
  <c r="Y391" i="1"/>
  <c r="Y396" i="1"/>
  <c r="Y389" i="1"/>
  <c r="Y380" i="1"/>
  <c r="Y382" i="1"/>
  <c r="Y374" i="1"/>
  <c r="Y373" i="1"/>
  <c r="Y367" i="1"/>
  <c r="Y393" i="1"/>
  <c r="Y390" i="1"/>
  <c r="Y381" i="1"/>
  <c r="Y384" i="1"/>
  <c r="Y395" i="1"/>
  <c r="Y392" i="1"/>
  <c r="Y387" i="1"/>
  <c r="Y385" i="1"/>
  <c r="Y379" i="1"/>
  <c r="Y383" i="1"/>
  <c r="Y371" i="1"/>
  <c r="Y370" i="1"/>
  <c r="Y372" i="1"/>
  <c r="Y368" i="1"/>
  <c r="Y369" i="1"/>
  <c r="Y819" i="1"/>
  <c r="Y815" i="1"/>
  <c r="Y810" i="1"/>
  <c r="Y812" i="1"/>
  <c r="Y802" i="1"/>
  <c r="Y890" i="1"/>
  <c r="Y881" i="1"/>
  <c r="Y849" i="1"/>
  <c r="Y848" i="1"/>
  <c r="Y844" i="1"/>
  <c r="Y838" i="1"/>
  <c r="Y814" i="1"/>
  <c r="Y813" i="1"/>
  <c r="Y889" i="1"/>
  <c r="Y880" i="1"/>
  <c r="Y877" i="1"/>
  <c r="Y809" i="1"/>
  <c r="Y798" i="1"/>
  <c r="Y847" i="1"/>
  <c r="Y871" i="1"/>
  <c r="Y804" i="1"/>
  <c r="Y807" i="1"/>
  <c r="Y894" i="1"/>
  <c r="Y888" i="1"/>
  <c r="Y879" i="1"/>
  <c r="Y870" i="1"/>
  <c r="Y818" i="1"/>
  <c r="Y839" i="1"/>
  <c r="Y808" i="1"/>
  <c r="Y796" i="1"/>
  <c r="Y893" i="1"/>
  <c r="Y887" i="1"/>
  <c r="Y878" i="1"/>
  <c r="Y876" i="1"/>
  <c r="Y846" i="1"/>
  <c r="Y873" i="1"/>
  <c r="Y872" i="1"/>
  <c r="Y774" i="1"/>
  <c r="Y771" i="1"/>
  <c r="Y799" i="1"/>
  <c r="Y820" i="1"/>
  <c r="Y837" i="1"/>
  <c r="Y803" i="1"/>
  <c r="Y770" i="1"/>
  <c r="Y748" i="1"/>
  <c r="Y816" i="1"/>
  <c r="Y811" i="1"/>
  <c r="Y805" i="1"/>
  <c r="Y795" i="1"/>
  <c r="Y817" i="1"/>
  <c r="Y773" i="1"/>
  <c r="Y845" i="1"/>
  <c r="Y806" i="1"/>
  <c r="Y797" i="1"/>
  <c r="Y794" i="1"/>
  <c r="Y775" i="1"/>
  <c r="Y749" i="1"/>
  <c r="K140" i="18"/>
  <c r="K142" i="18"/>
  <c r="K137" i="18"/>
  <c r="K143" i="18"/>
  <c r="K139" i="18"/>
  <c r="K136" i="18"/>
  <c r="K138" i="18"/>
  <c r="K50" i="18"/>
  <c r="K141" i="18"/>
  <c r="K116" i="18"/>
  <c r="K99" i="18"/>
  <c r="K104" i="18"/>
  <c r="K102" i="18"/>
  <c r="K126" i="18"/>
  <c r="K124" i="18"/>
  <c r="K117" i="18"/>
  <c r="K111" i="18"/>
  <c r="K118" i="18"/>
  <c r="K105" i="18"/>
  <c r="K130" i="18"/>
  <c r="K123" i="18"/>
  <c r="K129" i="18"/>
  <c r="K125" i="18"/>
  <c r="K15" i="18"/>
  <c r="F27" i="34"/>
  <c r="K128" i="18"/>
  <c r="K49" i="18"/>
  <c r="K112" i="18"/>
  <c r="K114" i="18"/>
  <c r="K113" i="18"/>
  <c r="K106" i="18"/>
  <c r="K100" i="18"/>
  <c r="K13" i="18"/>
  <c r="F25" i="34"/>
  <c r="K10" i="18"/>
  <c r="F22" i="34"/>
  <c r="K24" i="18"/>
  <c r="K16" i="18"/>
  <c r="F28" i="34"/>
  <c r="Y54" i="1"/>
  <c r="Y196" i="1"/>
  <c r="Y194" i="1"/>
  <c r="Y195" i="1"/>
  <c r="Y193" i="1"/>
  <c r="F21" i="34"/>
  <c r="K9" i="18"/>
  <c r="K41" i="18"/>
  <c r="K25" i="18"/>
  <c r="K14" i="18"/>
  <c r="F26" i="34"/>
  <c r="K12" i="18"/>
  <c r="F24" i="34"/>
  <c r="F29" i="34"/>
  <c r="K17" i="18"/>
  <c r="Y359" i="1"/>
  <c r="Y430" i="1"/>
  <c r="Y319" i="1"/>
  <c r="Y685" i="1"/>
  <c r="Y691" i="1"/>
  <c r="Y355" i="1"/>
  <c r="Y432" i="1"/>
  <c r="Y692" i="1"/>
  <c r="Y440" i="1"/>
  <c r="Y489" i="1"/>
  <c r="Y697" i="1"/>
  <c r="Y455" i="1"/>
  <c r="Y615" i="1"/>
  <c r="Y721" i="1"/>
  <c r="Y706" i="1"/>
  <c r="Y703" i="1"/>
  <c r="Y688" i="1"/>
  <c r="Y457" i="1"/>
  <c r="Y720" i="1"/>
  <c r="Y719" i="1"/>
  <c r="Y694" i="1"/>
  <c r="Y689" i="1"/>
  <c r="Y687" i="1"/>
  <c r="Y695" i="1"/>
  <c r="Y696" i="1"/>
  <c r="Y661" i="1"/>
  <c r="Y658" i="1"/>
  <c r="Y655" i="1"/>
  <c r="Y654" i="1"/>
  <c r="Y652" i="1"/>
  <c r="Y648" i="1"/>
  <c r="Y641" i="1"/>
  <c r="Y680" i="1"/>
  <c r="Y682" i="1"/>
  <c r="Y681" i="1"/>
  <c r="Y679" i="1"/>
  <c r="Y666" i="1"/>
  <c r="Y662" i="1"/>
  <c r="Y659" i="1"/>
  <c r="Y657" i="1"/>
  <c r="Y656" i="1"/>
  <c r="Y649" i="1"/>
  <c r="Y643" i="1"/>
  <c r="Y629" i="1"/>
  <c r="Y705" i="1"/>
  <c r="Y684" i="1"/>
  <c r="Y650" i="1"/>
  <c r="Y646" i="1"/>
  <c r="Y628" i="1"/>
  <c r="Y623" i="1"/>
  <c r="Y616" i="1"/>
  <c r="Y611" i="1"/>
  <c r="Y609" i="1"/>
  <c r="Y690" i="1"/>
  <c r="Y686" i="1"/>
  <c r="Y619" i="1"/>
  <c r="Y617" i="1"/>
  <c r="Y613" i="1"/>
  <c r="Y704" i="1"/>
  <c r="Y653" i="1"/>
  <c r="Y624" i="1"/>
  <c r="Y625" i="1"/>
  <c r="Y630" i="1"/>
  <c r="Y606" i="1"/>
  <c r="Y608" i="1"/>
  <c r="Y588" i="1"/>
  <c r="Y536" i="1"/>
  <c r="Y605" i="1"/>
  <c r="Y494" i="1"/>
  <c r="Y492" i="1"/>
  <c r="Y484" i="1"/>
  <c r="Y483" i="1"/>
  <c r="Y482" i="1"/>
  <c r="Y480" i="1"/>
  <c r="Y479" i="1"/>
  <c r="Y478" i="1"/>
  <c r="Y474" i="1"/>
  <c r="Y462" i="1"/>
  <c r="Y465" i="1"/>
  <c r="Y444" i="1"/>
  <c r="Y443" i="1"/>
  <c r="Y442" i="1"/>
  <c r="Y644" i="1"/>
  <c r="Y607" i="1"/>
  <c r="Y495" i="1"/>
  <c r="Y476" i="1"/>
  <c r="Y470" i="1"/>
  <c r="Y461" i="1"/>
  <c r="Y459" i="1"/>
  <c r="Y456" i="1"/>
  <c r="Y454" i="1"/>
  <c r="Y441" i="1"/>
  <c r="Y437" i="1"/>
  <c r="Y642" i="1"/>
  <c r="Y622" i="1"/>
  <c r="Y618" i="1"/>
  <c r="Y621" i="1"/>
  <c r="Y535" i="1"/>
  <c r="Y491" i="1"/>
  <c r="Y488" i="1"/>
  <c r="Y451" i="1"/>
  <c r="Y449" i="1"/>
  <c r="Y446" i="1"/>
  <c r="Y445" i="1"/>
  <c r="Y614" i="1"/>
  <c r="Y610" i="1"/>
  <c r="Y581" i="1"/>
  <c r="Y589" i="1"/>
  <c r="Y533" i="1"/>
  <c r="Y493" i="1"/>
  <c r="Y486" i="1"/>
  <c r="Y472" i="1"/>
  <c r="Y468" i="1"/>
  <c r="Y464" i="1"/>
  <c r="Y453" i="1"/>
  <c r="Y436" i="1"/>
  <c r="Y431" i="1"/>
  <c r="Y639" i="1"/>
  <c r="Y585" i="1"/>
  <c r="Y469" i="1"/>
  <c r="Y463" i="1"/>
  <c r="Y452" i="1"/>
  <c r="Y448" i="1"/>
  <c r="Y435" i="1"/>
  <c r="Y415" i="1"/>
  <c r="Y413" i="1"/>
  <c r="Y409" i="1"/>
  <c r="Y405" i="1"/>
  <c r="Y357" i="1"/>
  <c r="Y408" i="1"/>
  <c r="Y467" i="1"/>
  <c r="Y427" i="1"/>
  <c r="Y422" i="1"/>
  <c r="Y420" i="1"/>
  <c r="Y354" i="1"/>
  <c r="Y163" i="1"/>
  <c r="Y318" i="1"/>
  <c r="Y406" i="1"/>
  <c r="Y358" i="1"/>
  <c r="Y362" i="1"/>
  <c r="Y620" i="1"/>
  <c r="Y487" i="1"/>
  <c r="Y450" i="1"/>
  <c r="Y417" i="1"/>
  <c r="Y418" i="1"/>
  <c r="Y411" i="1"/>
  <c r="Y403" i="1"/>
  <c r="Y404" i="1"/>
  <c r="Y166" i="1"/>
  <c r="Y361" i="1"/>
  <c r="Y344" i="1"/>
  <c r="Y345" i="1"/>
  <c r="Y346" i="1"/>
  <c r="Y329" i="1"/>
  <c r="Y313" i="1"/>
  <c r="Y322" i="1"/>
  <c r="Y612" i="1"/>
  <c r="Y477" i="1"/>
  <c r="Y328" i="1"/>
  <c r="Y366" i="1"/>
  <c r="Y364" i="1"/>
  <c r="Y312" i="1"/>
  <c r="Y156" i="1"/>
  <c r="Y353" i="1"/>
  <c r="Y335" i="1"/>
  <c r="Y347" i="1"/>
  <c r="Y351" i="1"/>
  <c r="Y352" i="1"/>
  <c r="Y349" i="1"/>
  <c r="Y350" i="1"/>
  <c r="Y164" i="1"/>
  <c r="Y332" i="1"/>
  <c r="Y326" i="1"/>
  <c r="Y309" i="1"/>
  <c r="Y323" i="1"/>
  <c r="Y316" i="1"/>
  <c r="Y314" i="1"/>
  <c r="Y534" i="1"/>
  <c r="Y438" i="1"/>
  <c r="Y434" i="1"/>
  <c r="Y423" i="1"/>
  <c r="Y410" i="1"/>
  <c r="Y165" i="1"/>
  <c r="Y360" i="1"/>
  <c r="Y340" i="1"/>
  <c r="Y341" i="1"/>
  <c r="Y333" i="1"/>
  <c r="Y330" i="1"/>
  <c r="Y327" i="1"/>
  <c r="Y317" i="1"/>
  <c r="Y324" i="1"/>
  <c r="Y325" i="1"/>
  <c r="Y311" i="1"/>
  <c r="Y161" i="1"/>
  <c r="Y299" i="1"/>
  <c r="Y286" i="1"/>
  <c r="Y288" i="1"/>
  <c r="Y293" i="1"/>
  <c r="Y287" i="1"/>
  <c r="Y279" i="1"/>
  <c r="Y159" i="1"/>
  <c r="Y155" i="1"/>
  <c r="Y148" i="1"/>
  <c r="Y142" i="1"/>
  <c r="Y590" i="1"/>
  <c r="Y426" i="1"/>
  <c r="Y414" i="1"/>
  <c r="Y419" i="1"/>
  <c r="Y337" i="1"/>
  <c r="Y160" i="1"/>
  <c r="Y307" i="1"/>
  <c r="Y306" i="1"/>
  <c r="Y300" i="1"/>
  <c r="Y290" i="1"/>
  <c r="Y586" i="1"/>
  <c r="Y365" i="1"/>
  <c r="Y343" i="1"/>
  <c r="Y458" i="1"/>
  <c r="Y424" i="1"/>
  <c r="Y407" i="1"/>
  <c r="Y291" i="1"/>
  <c r="Y363" i="1"/>
  <c r="Y356" i="1"/>
  <c r="Y339" i="1"/>
  <c r="Y348" i="1"/>
  <c r="Y336" i="1"/>
  <c r="Y162" i="1"/>
  <c r="Y304" i="1"/>
  <c r="Y303" i="1"/>
  <c r="Y302" i="1"/>
  <c r="Y301" i="1"/>
  <c r="Y292" i="1"/>
  <c r="Y289" i="1"/>
  <c r="Y298" i="1"/>
  <c r="Y284" i="1"/>
  <c r="Y283" i="1"/>
  <c r="Y282" i="1"/>
  <c r="Y281" i="1"/>
  <c r="Y280" i="1"/>
  <c r="Y158" i="1"/>
  <c r="Y157" i="1"/>
  <c r="Y471" i="1"/>
  <c r="Y412" i="1"/>
  <c r="Y338" i="1"/>
  <c r="Y334" i="1"/>
  <c r="Y321" i="1"/>
  <c r="Y315" i="1"/>
  <c r="Y305" i="1"/>
  <c r="Y297" i="1"/>
  <c r="Y151" i="1"/>
  <c r="Y143" i="1"/>
  <c r="Y428" i="1"/>
  <c r="Y320" i="1"/>
  <c r="Y295" i="1"/>
  <c r="Y152" i="1"/>
  <c r="Y294" i="1"/>
  <c r="Y331" i="1"/>
  <c r="Y285" i="1"/>
  <c r="Y154" i="1"/>
  <c r="Y144" i="1"/>
  <c r="Y296" i="1"/>
  <c r="Y153" i="1"/>
  <c r="Y147" i="1"/>
  <c r="Y342" i="1"/>
  <c r="Y310" i="1"/>
  <c r="Y308" i="1"/>
  <c r="Y146" i="1"/>
  <c r="Y145" i="1"/>
  <c r="Y447" i="1"/>
  <c r="Y490" i="1"/>
  <c r="Y473" i="1"/>
  <c r="Y416" i="1"/>
  <c r="Y481" i="1"/>
  <c r="Y627" i="1"/>
  <c r="Y150" i="1"/>
  <c r="Y460" i="1"/>
  <c r="Y645" i="1"/>
  <c r="Y475" i="1"/>
  <c r="Y421" i="1"/>
  <c r="Y466" i="1"/>
  <c r="Y433" i="1"/>
  <c r="Y439" i="1"/>
  <c r="Y149" i="1"/>
  <c r="Y262" i="1"/>
  <c r="Y141" i="1"/>
  <c r="Y276" i="1"/>
  <c r="Y139" i="1"/>
  <c r="Y138" i="1"/>
  <c r="Y275" i="1"/>
  <c r="Y267" i="1"/>
  <c r="Y266" i="1"/>
  <c r="Y140" i="1"/>
  <c r="Y278" i="1"/>
  <c r="Y271" i="1"/>
  <c r="Y268" i="1"/>
  <c r="Y265" i="1"/>
  <c r="Y274" i="1"/>
  <c r="Y269" i="1"/>
  <c r="Y270" i="1"/>
  <c r="Y277" i="1"/>
  <c r="Y272" i="1"/>
  <c r="Y264" i="1"/>
  <c r="Y263" i="1"/>
  <c r="Y273" i="1"/>
  <c r="Y258" i="1"/>
  <c r="Y257" i="1"/>
  <c r="Y256" i="1"/>
  <c r="Y255" i="1"/>
  <c r="Y261" i="1"/>
  <c r="Y252" i="1"/>
  <c r="Y250" i="1"/>
  <c r="Y248" i="1"/>
  <c r="Y254" i="1"/>
  <c r="Y251" i="1"/>
  <c r="Y253" i="1"/>
  <c r="Y247" i="1"/>
  <c r="Y246" i="1"/>
  <c r="Y249" i="1"/>
  <c r="Y242" i="1"/>
  <c r="Y244" i="1"/>
  <c r="Y239" i="1"/>
  <c r="Y245" i="1"/>
  <c r="Y241" i="1"/>
  <c r="Y243" i="1"/>
  <c r="Y238" i="1"/>
  <c r="Y237" i="1"/>
  <c r="Y236" i="1"/>
  <c r="Y240" i="1"/>
  <c r="Y235" i="1"/>
  <c r="Y234" i="1"/>
  <c r="Y228" i="1"/>
  <c r="Y218" i="1"/>
  <c r="Y192" i="1"/>
  <c r="Y210" i="1"/>
  <c r="Y232" i="1"/>
  <c r="Y216" i="1"/>
  <c r="Y215" i="1"/>
  <c r="Y214" i="1"/>
  <c r="Y213" i="1"/>
  <c r="Y211" i="1"/>
  <c r="Y231" i="1"/>
  <c r="Y230" i="1"/>
  <c r="Y197" i="1"/>
  <c r="Y208" i="1"/>
  <c r="Y217" i="1"/>
  <c r="Y209" i="1"/>
  <c r="Y233" i="1"/>
  <c r="Y229" i="1"/>
  <c r="Y226" i="1"/>
  <c r="Y204" i="1"/>
  <c r="Y203" i="1"/>
  <c r="Y207" i="1"/>
  <c r="Y205" i="1"/>
  <c r="Y202" i="1"/>
  <c r="Y206" i="1"/>
  <c r="Y49" i="1"/>
  <c r="Y69" i="1"/>
  <c r="Y48" i="1"/>
  <c r="Y75" i="1"/>
  <c r="Y47" i="1"/>
  <c r="Y81" i="1"/>
  <c r="Y168" i="1"/>
  <c r="Y137" i="1"/>
  <c r="Y189" i="1"/>
  <c r="Y220" i="1"/>
  <c r="Y74" i="1"/>
  <c r="Y51" i="1"/>
  <c r="Y86" i="1"/>
  <c r="Y219" i="1"/>
  <c r="Y40" i="1"/>
  <c r="Y88" i="1"/>
  <c r="Y184" i="1"/>
  <c r="Y227" i="1"/>
  <c r="Y179" i="1"/>
  <c r="Y135" i="1"/>
  <c r="Y42" i="1"/>
  <c r="Y224" i="1"/>
  <c r="Y175" i="1"/>
  <c r="Y83" i="1"/>
  <c r="Y50" i="1"/>
  <c r="Y99" i="1"/>
  <c r="Y185" i="1"/>
  <c r="Y46" i="1"/>
  <c r="Y70" i="1"/>
  <c r="Y190" i="1"/>
  <c r="Y111" i="1"/>
  <c r="Y105" i="1"/>
  <c r="Y199" i="1"/>
  <c r="Y67" i="1"/>
  <c r="Y107" i="1"/>
  <c r="Y80" i="1"/>
  <c r="Y89" i="1"/>
  <c r="Y66" i="1"/>
  <c r="Y212" i="1"/>
  <c r="Y23" i="1"/>
  <c r="Y9" i="1"/>
  <c r="Y102" i="1"/>
  <c r="Y57" i="1"/>
  <c r="Y53" i="1"/>
  <c r="Y22" i="1"/>
  <c r="Y171" i="1"/>
  <c r="Y38" i="1"/>
  <c r="Y26" i="1"/>
  <c r="Y259" i="1"/>
  <c r="Y71" i="1"/>
  <c r="Y82" i="1"/>
  <c r="Y174" i="1"/>
  <c r="Y134" i="1"/>
  <c r="Y128" i="1"/>
  <c r="Y180" i="1"/>
  <c r="Y222" i="1"/>
  <c r="Y59" i="1"/>
  <c r="Y32" i="1"/>
  <c r="Y132" i="1"/>
  <c r="Y62" i="1"/>
  <c r="Y181" i="1"/>
  <c r="Y68" i="1"/>
  <c r="Y201" i="1"/>
  <c r="Y60" i="1"/>
  <c r="Y182" i="1"/>
  <c r="Y167" i="1"/>
  <c r="Y61" i="1"/>
  <c r="Y178" i="1"/>
  <c r="Y198" i="1"/>
  <c r="Y85" i="1"/>
  <c r="Y30" i="1"/>
  <c r="Y186" i="1"/>
  <c r="Y176" i="1"/>
  <c r="Y187" i="1"/>
  <c r="Y172" i="1"/>
  <c r="Y177" i="1"/>
  <c r="Y169" i="1"/>
  <c r="Y6" i="1"/>
  <c r="Y129" i="1"/>
  <c r="Y87" i="1"/>
  <c r="Y56" i="1"/>
  <c r="Y55" i="1"/>
  <c r="Y64" i="1"/>
  <c r="Y188" i="1"/>
  <c r="Y183" i="1"/>
  <c r="Y173" i="1"/>
  <c r="Y58" i="1"/>
  <c r="Y221" i="1"/>
  <c r="Y73" i="1"/>
  <c r="Y28" i="1"/>
  <c r="Y94" i="1"/>
  <c r="Y77" i="1"/>
  <c r="Y96" i="1"/>
  <c r="Y93" i="1"/>
  <c r="Y92" i="1"/>
  <c r="Y72" i="1"/>
  <c r="Y260" i="1"/>
  <c r="Y63" i="1"/>
  <c r="Y200" i="1"/>
  <c r="Y7" i="1"/>
  <c r="Y79" i="1"/>
  <c r="Y76" i="1"/>
  <c r="Y97" i="1"/>
  <c r="Y36" i="1"/>
  <c r="Y44" i="1"/>
  <c r="Y131" i="1"/>
  <c r="Y65" i="1"/>
  <c r="Y100" i="1"/>
  <c r="Y10" i="1"/>
  <c r="Y133" i="1"/>
  <c r="Y106" i="1"/>
  <c r="Y84" i="1"/>
  <c r="Y78" i="1"/>
  <c r="Y12" i="1"/>
  <c r="Y109" i="1"/>
  <c r="Y101" i="1"/>
  <c r="Y95" i="1"/>
  <c r="Y8" i="1"/>
  <c r="Y4" i="1"/>
  <c r="Y110" i="1"/>
  <c r="Y104" i="1"/>
  <c r="Y170" i="1"/>
  <c r="Y14" i="1"/>
  <c r="Y91" i="1"/>
  <c r="Y117" i="1"/>
  <c r="Y116" i="1"/>
  <c r="Y90" i="1"/>
  <c r="Y103" i="1"/>
  <c r="Y11" i="1"/>
  <c r="Y19" i="1"/>
  <c r="Y35" i="1"/>
  <c r="Y18" i="1"/>
  <c r="Y45" i="1"/>
  <c r="Y130" i="1"/>
  <c r="Y124" i="1"/>
  <c r="Y52" i="1"/>
  <c r="Y225" i="1"/>
  <c r="Y24" i="1"/>
  <c r="Y34" i="1"/>
  <c r="Y108" i="1"/>
  <c r="Y43" i="1"/>
  <c r="Y37" i="1"/>
  <c r="Y20" i="1"/>
  <c r="Y16" i="1"/>
  <c r="Y15" i="1"/>
  <c r="Y125" i="1"/>
  <c r="Y33" i="1"/>
  <c r="Y136" i="1"/>
  <c r="Y5" i="1"/>
  <c r="Y31" i="1"/>
  <c r="Y21" i="1"/>
  <c r="Y13" i="1"/>
  <c r="Y191" i="1"/>
  <c r="Y25" i="1"/>
  <c r="Y17" i="1"/>
  <c r="Y41" i="1"/>
  <c r="Y29" i="1"/>
  <c r="Y39" i="1"/>
  <c r="Y27" i="1"/>
  <c r="Y127" i="1"/>
  <c r="Y126" i="1"/>
  <c r="Y114" i="1"/>
  <c r="Y122" i="1"/>
  <c r="Y121" i="1"/>
  <c r="Y98" i="1"/>
  <c r="Y112" i="1"/>
  <c r="J214" i="18"/>
  <c r="J186" i="18"/>
  <c r="Y119" i="1"/>
  <c r="Y115" i="1"/>
  <c r="Y120" i="1"/>
  <c r="Y118" i="1"/>
  <c r="Y123" i="1"/>
  <c r="Y113" i="1"/>
  <c r="Z3" i="1"/>
  <c r="Z1703" i="1" l="1"/>
  <c r="Z1705" i="1"/>
  <c r="Z1704" i="1"/>
  <c r="Z1706" i="1"/>
  <c r="Z1696" i="1"/>
  <c r="Z1700" i="1"/>
  <c r="Z1695" i="1"/>
  <c r="Z1721" i="1"/>
  <c r="Z1707" i="1"/>
  <c r="Z1698" i="1"/>
  <c r="Z1697" i="1"/>
  <c r="Z1699" i="1"/>
  <c r="Z1701" i="1"/>
  <c r="Z1693" i="1"/>
  <c r="Z1692" i="1"/>
  <c r="Z1702" i="1"/>
  <c r="Z1694" i="1"/>
  <c r="Z1688" i="1"/>
  <c r="Z1724" i="1"/>
  <c r="Z1718" i="1"/>
  <c r="Z1723" i="1"/>
  <c r="Z1717" i="1"/>
  <c r="Z1722" i="1"/>
  <c r="Z1720" i="1"/>
  <c r="L48" i="18"/>
  <c r="Z1454" i="1"/>
  <c r="Z1455" i="1"/>
  <c r="L103" i="18"/>
  <c r="Z1472" i="1"/>
  <c r="Z1679" i="1"/>
  <c r="Z1683" i="1"/>
  <c r="Z1682" i="1"/>
  <c r="Z1669" i="1"/>
  <c r="Z1671" i="1"/>
  <c r="Z1668" i="1"/>
  <c r="Z1670" i="1"/>
  <c r="Z1681" i="1"/>
  <c r="Z1680" i="1"/>
  <c r="Z1684" i="1"/>
  <c r="Z1673" i="1"/>
  <c r="Z1676" i="1"/>
  <c r="Z1675" i="1"/>
  <c r="Z1677" i="1"/>
  <c r="Z1674" i="1"/>
  <c r="Z1678" i="1"/>
  <c r="Z1667" i="1"/>
  <c r="Z1672" i="1"/>
  <c r="Z1662" i="1"/>
  <c r="Z1664" i="1"/>
  <c r="Z1666" i="1"/>
  <c r="Z1649" i="1"/>
  <c r="Z1663" i="1"/>
  <c r="Z1657" i="1"/>
  <c r="Z1656" i="1"/>
  <c r="Z1660" i="1"/>
  <c r="Z1643" i="1"/>
  <c r="Z1646" i="1"/>
  <c r="Z1648" i="1"/>
  <c r="Z1665" i="1"/>
  <c r="Z1653" i="1"/>
  <c r="Z1652" i="1"/>
  <c r="Z1645" i="1"/>
  <c r="Z1647" i="1"/>
  <c r="Z1644" i="1"/>
  <c r="Z1661" i="1"/>
  <c r="Z1659" i="1"/>
  <c r="Z1650" i="1"/>
  <c r="Z1655" i="1"/>
  <c r="Z1658" i="1"/>
  <c r="Z1651" i="1"/>
  <c r="Z1654" i="1"/>
  <c r="Z1641" i="1"/>
  <c r="Z1637" i="1"/>
  <c r="Z1635" i="1"/>
  <c r="Z1634" i="1"/>
  <c r="Z1636" i="1"/>
  <c r="Z1627" i="1"/>
  <c r="Z1629" i="1"/>
  <c r="Z1626" i="1"/>
  <c r="Z1628" i="1"/>
  <c r="Z1617" i="1"/>
  <c r="Z1616" i="1"/>
  <c r="Z1618" i="1"/>
  <c r="Z1638" i="1"/>
  <c r="Z1631" i="1"/>
  <c r="Z1633" i="1"/>
  <c r="Z1615" i="1"/>
  <c r="Z1548" i="1"/>
  <c r="Z1550" i="1"/>
  <c r="Z1551" i="1"/>
  <c r="Z1639" i="1"/>
  <c r="Z1642" i="1"/>
  <c r="Z1630" i="1"/>
  <c r="Z1622" i="1"/>
  <c r="Z1640" i="1"/>
  <c r="Z1632" i="1"/>
  <c r="Z1596" i="1"/>
  <c r="Z1598" i="1"/>
  <c r="Z1590" i="1"/>
  <c r="Z1588" i="1"/>
  <c r="Z1625" i="1"/>
  <c r="Z1549" i="1"/>
  <c r="Z1605" i="1"/>
  <c r="Z1599" i="1"/>
  <c r="Z1601" i="1"/>
  <c r="Z1603" i="1"/>
  <c r="Z1602" i="1"/>
  <c r="Z1604" i="1"/>
  <c r="Z1591" i="1"/>
  <c r="Z1585" i="1"/>
  <c r="Z1592" i="1"/>
  <c r="Z1586" i="1"/>
  <c r="Z1562" i="1"/>
  <c r="Z1564" i="1"/>
  <c r="Z1565" i="1"/>
  <c r="Z1544" i="1"/>
  <c r="Z1547" i="1"/>
  <c r="Z1540" i="1"/>
  <c r="Z1597" i="1"/>
  <c r="Z1589" i="1"/>
  <c r="Z1581" i="1"/>
  <c r="Z1583" i="1"/>
  <c r="Z1584" i="1"/>
  <c r="Z1579" i="1"/>
  <c r="Z1578" i="1"/>
  <c r="Z1580" i="1"/>
  <c r="Z1576" i="1"/>
  <c r="Z1574" i="1"/>
  <c r="Z1572" i="1"/>
  <c r="Z1575" i="1"/>
  <c r="Z1566" i="1"/>
  <c r="Z1543" i="1"/>
  <c r="Z1600" i="1"/>
  <c r="Z1582" i="1"/>
  <c r="Z1593" i="1"/>
  <c r="Z1573" i="1"/>
  <c r="Z1563" i="1"/>
  <c r="Z1567" i="1"/>
  <c r="Z1542" i="1"/>
  <c r="Z1595" i="1"/>
  <c r="Z1587" i="1"/>
  <c r="Z1577" i="1"/>
  <c r="Z1561" i="1"/>
  <c r="Z1568" i="1"/>
  <c r="Z1546" i="1"/>
  <c r="Z1545" i="1"/>
  <c r="Z1541" i="1"/>
  <c r="Z1539" i="1"/>
  <c r="Z1525" i="1"/>
  <c r="Z1521" i="1"/>
  <c r="Z1508" i="1"/>
  <c r="Z1500" i="1"/>
  <c r="Z1497" i="1"/>
  <c r="Z1526" i="1"/>
  <c r="Z1528" i="1"/>
  <c r="Z1527" i="1"/>
  <c r="Z1494" i="1"/>
  <c r="Z1536" i="1"/>
  <c r="Z1538" i="1"/>
  <c r="Z1537" i="1"/>
  <c r="Z1535" i="1"/>
  <c r="Z1531" i="1"/>
  <c r="Z1533" i="1"/>
  <c r="Z1532" i="1"/>
  <c r="Z1534" i="1"/>
  <c r="Z1511" i="1"/>
  <c r="Z1510" i="1"/>
  <c r="Z1509" i="1"/>
  <c r="Z1512" i="1"/>
  <c r="Z1523" i="1"/>
  <c r="Z1522" i="1"/>
  <c r="Z1524" i="1"/>
  <c r="Z1505" i="1"/>
  <c r="Z1507" i="1"/>
  <c r="Z1506" i="1"/>
  <c r="Z1503" i="1"/>
  <c r="Z1501" i="1"/>
  <c r="Z1502" i="1"/>
  <c r="Z1504" i="1"/>
  <c r="Z1498" i="1"/>
  <c r="Z1499" i="1"/>
  <c r="Z1495" i="1"/>
  <c r="Z1496" i="1"/>
  <c r="Z1465" i="1"/>
  <c r="Z1487" i="1"/>
  <c r="Z1486" i="1"/>
  <c r="Z1464" i="1"/>
  <c r="Z1493" i="1"/>
  <c r="Z1488" i="1"/>
  <c r="Z1489" i="1"/>
  <c r="Z1445" i="1"/>
  <c r="Z1436" i="1"/>
  <c r="Z1438" i="1"/>
  <c r="Z1437" i="1"/>
  <c r="Z1439" i="1"/>
  <c r="Z1431" i="1"/>
  <c r="Z1446" i="1"/>
  <c r="Z1440" i="1"/>
  <c r="Z1443" i="1"/>
  <c r="Z1442" i="1"/>
  <c r="Z1447" i="1"/>
  <c r="Z1441" i="1"/>
  <c r="Z1435" i="1"/>
  <c r="Z1432" i="1"/>
  <c r="Z1434" i="1"/>
  <c r="Z1424" i="1"/>
  <c r="Z1426" i="1"/>
  <c r="Z1428" i="1"/>
  <c r="Z1425" i="1"/>
  <c r="Z1427" i="1"/>
  <c r="Z1429" i="1"/>
  <c r="Z1419" i="1"/>
  <c r="Z1421" i="1"/>
  <c r="Z1423" i="1"/>
  <c r="Z1418" i="1"/>
  <c r="Z1433" i="1"/>
  <c r="Z1430" i="1"/>
  <c r="Z1414" i="1"/>
  <c r="Z1412" i="1"/>
  <c r="Z1444" i="1"/>
  <c r="Z1420" i="1"/>
  <c r="Z1422" i="1"/>
  <c r="Z1416" i="1"/>
  <c r="Z1413" i="1"/>
  <c r="Z1415" i="1"/>
  <c r="Z1417" i="1"/>
  <c r="Z1406" i="1"/>
  <c r="Z1408" i="1"/>
  <c r="Z1410" i="1"/>
  <c r="Z1407" i="1"/>
  <c r="Z1409" i="1"/>
  <c r="Z1387" i="1"/>
  <c r="Z1382" i="1"/>
  <c r="Z1384" i="1"/>
  <c r="Z1383" i="1"/>
  <c r="Z1385" i="1"/>
  <c r="Z1374" i="1"/>
  <c r="Z1376" i="1"/>
  <c r="Z1375" i="1"/>
  <c r="Z1377" i="1"/>
  <c r="Z1370" i="1"/>
  <c r="Z1372" i="1"/>
  <c r="Z1366" i="1"/>
  <c r="Z1368" i="1"/>
  <c r="Z1367" i="1"/>
  <c r="Z1369" i="1"/>
  <c r="Z1362" i="1"/>
  <c r="Z1364" i="1"/>
  <c r="Z1363" i="1"/>
  <c r="Z1365" i="1"/>
  <c r="Z1360" i="1"/>
  <c r="Z1361" i="1"/>
  <c r="Z1357" i="1"/>
  <c r="Z1359" i="1"/>
  <c r="Z1356" i="1"/>
  <c r="Z1358" i="1"/>
  <c r="Z1352" i="1"/>
  <c r="Z1386" i="1"/>
  <c r="Z1373" i="1"/>
  <c r="Z1411" i="1"/>
  <c r="Z1378" i="1"/>
  <c r="Z1379" i="1"/>
  <c r="Z1380" i="1"/>
  <c r="Z1381" i="1"/>
  <c r="Z1371" i="1"/>
  <c r="Z1354" i="1"/>
  <c r="Z1353" i="1"/>
  <c r="Z1355" i="1"/>
  <c r="Z1350" i="1"/>
  <c r="Z1349" i="1"/>
  <c r="Z1340" i="1"/>
  <c r="Z1341" i="1"/>
  <c r="Z1338" i="1"/>
  <c r="Z1309" i="1"/>
  <c r="Z1345" i="1"/>
  <c r="Z1334" i="1"/>
  <c r="Z1332" i="1"/>
  <c r="Z1326" i="1"/>
  <c r="Z1300" i="1"/>
  <c r="Z1301" i="1"/>
  <c r="Z1272" i="1"/>
  <c r="Z1276" i="1"/>
  <c r="Z1348" i="1"/>
  <c r="Z1342" i="1"/>
  <c r="Z1336" i="1"/>
  <c r="Z1330" i="1"/>
  <c r="Z1328" i="1"/>
  <c r="Z1313" i="1"/>
  <c r="Z1314" i="1"/>
  <c r="Z1305" i="1"/>
  <c r="Z1306" i="1"/>
  <c r="Z1303" i="1"/>
  <c r="Z1297" i="1"/>
  <c r="Z1299" i="1"/>
  <c r="Z1296" i="1"/>
  <c r="Z1298" i="1"/>
  <c r="Z1273" i="1"/>
  <c r="Z1351" i="1"/>
  <c r="Z1346" i="1"/>
  <c r="Z1344" i="1"/>
  <c r="Z1335" i="1"/>
  <c r="Z1331" i="1"/>
  <c r="Z1327" i="1"/>
  <c r="Z1315" i="1"/>
  <c r="Z1316" i="1"/>
  <c r="Z1311" i="1"/>
  <c r="Z1310" i="1"/>
  <c r="Z1307" i="1"/>
  <c r="Z1302" i="1"/>
  <c r="Z1270" i="1"/>
  <c r="Z1274" i="1"/>
  <c r="Z1288" i="1"/>
  <c r="Z1289" i="1"/>
  <c r="Z1347" i="1"/>
  <c r="Z1343" i="1"/>
  <c r="Z1339" i="1"/>
  <c r="Z1337" i="1"/>
  <c r="Z1333" i="1"/>
  <c r="Z1329" i="1"/>
  <c r="Z1312" i="1"/>
  <c r="Z1308" i="1"/>
  <c r="Z1277" i="1"/>
  <c r="Z1271" i="1"/>
  <c r="Z1275" i="1"/>
  <c r="Z1290" i="1"/>
  <c r="Z1284" i="1"/>
  <c r="Z1291" i="1"/>
  <c r="Z1286" i="1"/>
  <c r="Z1285" i="1"/>
  <c r="Z1287" i="1"/>
  <c r="Z1264" i="1"/>
  <c r="Z1252" i="1"/>
  <c r="Z1249" i="1"/>
  <c r="Z1251" i="1"/>
  <c r="Z1247" i="1"/>
  <c r="Z1238" i="1"/>
  <c r="Z1237" i="1"/>
  <c r="Z1232" i="1"/>
  <c r="Z1260" i="1"/>
  <c r="Z1262" i="1"/>
  <c r="Z1265" i="1"/>
  <c r="Z1244" i="1"/>
  <c r="Z1246" i="1"/>
  <c r="Z1242" i="1"/>
  <c r="Z1243" i="1"/>
  <c r="Z1245" i="1"/>
  <c r="Z1230" i="1"/>
  <c r="Z1261" i="1"/>
  <c r="Z1253" i="1"/>
  <c r="Z1263" i="1"/>
  <c r="Z1255" i="1"/>
  <c r="Z1256" i="1"/>
  <c r="Z1258" i="1"/>
  <c r="Z1254" i="1"/>
  <c r="Z1257" i="1"/>
  <c r="Z1259" i="1"/>
  <c r="Z1248" i="1"/>
  <c r="Z1250" i="1"/>
  <c r="Z1236" i="1"/>
  <c r="Z1240" i="1"/>
  <c r="Z1239" i="1"/>
  <c r="Z1241" i="1"/>
  <c r="Z1234" i="1"/>
  <c r="Z1231" i="1"/>
  <c r="Z1227" i="1"/>
  <c r="Z1224" i="1"/>
  <c r="Z1233" i="1"/>
  <c r="Z1228" i="1"/>
  <c r="Z1220" i="1"/>
  <c r="Z1222" i="1"/>
  <c r="Z1218" i="1"/>
  <c r="Z1219" i="1"/>
  <c r="Z1223" i="1"/>
  <c r="Z1235" i="1"/>
  <c r="Z1226" i="1"/>
  <c r="Z1225" i="1"/>
  <c r="Z1229" i="1"/>
  <c r="Z1221" i="1"/>
  <c r="Z1212" i="1"/>
  <c r="Z1216" i="1"/>
  <c r="Z1204" i="1"/>
  <c r="Z1203" i="1"/>
  <c r="Z1194" i="1"/>
  <c r="Z1196" i="1"/>
  <c r="Z1191" i="1"/>
  <c r="Z1185" i="1"/>
  <c r="Z1184" i="1"/>
  <c r="Z1213" i="1"/>
  <c r="Z1217" i="1"/>
  <c r="Z1200" i="1"/>
  <c r="Z1214" i="1"/>
  <c r="Z1205" i="1"/>
  <c r="Z1189" i="1"/>
  <c r="Z1192" i="1"/>
  <c r="Z1215" i="1"/>
  <c r="Z1202" i="1"/>
  <c r="Z1198" i="1"/>
  <c r="Z1199" i="1"/>
  <c r="Z1201" i="1"/>
  <c r="Z1195" i="1"/>
  <c r="Z1197" i="1"/>
  <c r="Z1190" i="1"/>
  <c r="Z1183" i="1"/>
  <c r="Z1187" i="1"/>
  <c r="Z1186" i="1"/>
  <c r="Z1188" i="1"/>
  <c r="Z1485" i="1"/>
  <c r="Z1513" i="1"/>
  <c r="Z1517" i="1"/>
  <c r="Z1529" i="1"/>
  <c r="Z1554" i="1"/>
  <c r="Z1558" i="1"/>
  <c r="Z1570" i="1"/>
  <c r="Z1606" i="1"/>
  <c r="Z1610" i="1"/>
  <c r="Z1614" i="1"/>
  <c r="Z1623" i="1"/>
  <c r="Z1689" i="1"/>
  <c r="Z1710" i="1"/>
  <c r="Z1712" i="1"/>
  <c r="Z1713" i="1"/>
  <c r="Z1714" i="1"/>
  <c r="Z1715" i="1"/>
  <c r="Z1716" i="1"/>
  <c r="Z1484" i="1"/>
  <c r="Z1492" i="1"/>
  <c r="Z1516" i="1"/>
  <c r="Z1520" i="1"/>
  <c r="Z1553" i="1"/>
  <c r="Z1557" i="1"/>
  <c r="Z1569" i="1"/>
  <c r="Z1594" i="1"/>
  <c r="Z1609" i="1"/>
  <c r="Z1613" i="1"/>
  <c r="Z1621" i="1"/>
  <c r="Z1687" i="1"/>
  <c r="Z1709" i="1"/>
  <c r="Z1479" i="1"/>
  <c r="Z1483" i="1"/>
  <c r="Z1491" i="1"/>
  <c r="Z1515" i="1"/>
  <c r="Z1519" i="1"/>
  <c r="Z1552" i="1"/>
  <c r="Z1556" i="1"/>
  <c r="Z1560" i="1"/>
  <c r="Z1608" i="1"/>
  <c r="Z1612" i="1"/>
  <c r="Z1620" i="1"/>
  <c r="Z1686" i="1"/>
  <c r="Z1708" i="1"/>
  <c r="Z1478" i="1"/>
  <c r="Z1482" i="1"/>
  <c r="Z1490" i="1"/>
  <c r="Z1514" i="1"/>
  <c r="Z1518" i="1"/>
  <c r="Z1530" i="1"/>
  <c r="Z1555" i="1"/>
  <c r="Z1559" i="1"/>
  <c r="Z1571" i="1"/>
  <c r="Z1607" i="1"/>
  <c r="Z1611" i="1"/>
  <c r="Z1619" i="1"/>
  <c r="Z1624" i="1"/>
  <c r="Z1685" i="1"/>
  <c r="Z1690" i="1"/>
  <c r="Z1711" i="1"/>
  <c r="Z1402" i="1"/>
  <c r="Z1461" i="1"/>
  <c r="Z1477" i="1"/>
  <c r="Z1400" i="1"/>
  <c r="Z1388" i="1"/>
  <c r="Z1397" i="1"/>
  <c r="Z1389" i="1"/>
  <c r="Z1325" i="1"/>
  <c r="Z1451" i="1"/>
  <c r="Z1476" i="1"/>
  <c r="Z1403" i="1"/>
  <c r="Z1453" i="1"/>
  <c r="Z1473" i="1"/>
  <c r="Z1399" i="1"/>
  <c r="Z1390" i="1"/>
  <c r="Z1322" i="1"/>
  <c r="Z1398" i="1"/>
  <c r="Z1392" i="1"/>
  <c r="Z1320" i="1"/>
  <c r="Z1321" i="1"/>
  <c r="Z1456" i="1"/>
  <c r="Z1450" i="1"/>
  <c r="Z1404" i="1"/>
  <c r="Z1391" i="1"/>
  <c r="Z1480" i="1"/>
  <c r="Z1405" i="1"/>
  <c r="Z1471" i="1"/>
  <c r="Z1401" i="1"/>
  <c r="Z1468" i="1"/>
  <c r="Z1474" i="1"/>
  <c r="Z1449" i="1"/>
  <c r="Z1463" i="1"/>
  <c r="Z1462" i="1"/>
  <c r="Z1458" i="1"/>
  <c r="Z1452" i="1"/>
  <c r="Z1448" i="1"/>
  <c r="Z1396" i="1"/>
  <c r="Z1393" i="1"/>
  <c r="Z1323" i="1"/>
  <c r="Z1395" i="1"/>
  <c r="Z1394" i="1"/>
  <c r="Z1324" i="1"/>
  <c r="Z1460" i="1"/>
  <c r="Z1481" i="1"/>
  <c r="Z1457" i="1"/>
  <c r="Z1475" i="1"/>
  <c r="Z1467" i="1"/>
  <c r="Z1470" i="1"/>
  <c r="Z1466" i="1"/>
  <c r="Z1469" i="1"/>
  <c r="Z1459" i="1"/>
  <c r="L182" i="18"/>
  <c r="L213" i="18"/>
  <c r="L179" i="18"/>
  <c r="L193" i="18"/>
  <c r="L194" i="18"/>
  <c r="L210" i="18"/>
  <c r="L198" i="18"/>
  <c r="L192" i="18"/>
  <c r="L206" i="18"/>
  <c r="L207" i="18"/>
  <c r="L197" i="18"/>
  <c r="L195" i="18"/>
  <c r="L180" i="18"/>
  <c r="L181" i="18"/>
  <c r="L211" i="18"/>
  <c r="L54" i="18"/>
  <c r="L183" i="18"/>
  <c r="L53" i="18"/>
  <c r="L199" i="18"/>
  <c r="L115" i="18"/>
  <c r="L196" i="18"/>
  <c r="L178" i="18"/>
  <c r="L185" i="18"/>
  <c r="L212" i="18"/>
  <c r="L209" i="18"/>
  <c r="L184" i="18"/>
  <c r="L208" i="18"/>
  <c r="L165" i="18"/>
  <c r="L167" i="18"/>
  <c r="Z1128" i="1"/>
  <c r="Z1170" i="1"/>
  <c r="Z1171" i="1"/>
  <c r="Z1173" i="1"/>
  <c r="Z1166" i="1"/>
  <c r="Z1129" i="1"/>
  <c r="Z1172" i="1"/>
  <c r="Z1165" i="1"/>
  <c r="Z1127" i="1"/>
  <c r="Z1164" i="1"/>
  <c r="Z1160" i="1"/>
  <c r="Z1162" i="1"/>
  <c r="Z1157" i="1"/>
  <c r="Z1155" i="1"/>
  <c r="Z1156" i="1"/>
  <c r="Z1152" i="1"/>
  <c r="Z1175" i="1"/>
  <c r="Z1158" i="1"/>
  <c r="Z1168" i="1"/>
  <c r="Z1174" i="1"/>
  <c r="Z1169" i="1"/>
  <c r="Z1163" i="1"/>
  <c r="Z1159" i="1"/>
  <c r="Z1154" i="1"/>
  <c r="Z1145" i="1"/>
  <c r="Z1126" i="1"/>
  <c r="Z1161" i="1"/>
  <c r="Z1146" i="1"/>
  <c r="Z1150" i="1"/>
  <c r="Z1147" i="1"/>
  <c r="Z1167" i="1"/>
  <c r="Z1142" i="1"/>
  <c r="Z1143" i="1"/>
  <c r="Z1138" i="1"/>
  <c r="Z1139" i="1"/>
  <c r="Z1132" i="1"/>
  <c r="Z1135" i="1"/>
  <c r="Z1148" i="1"/>
  <c r="Z1141" i="1"/>
  <c r="Z1133" i="1"/>
  <c r="Z1153" i="1"/>
  <c r="Z1149" i="1"/>
  <c r="Z1140" i="1"/>
  <c r="Z1136" i="1"/>
  <c r="Z1137" i="1"/>
  <c r="Z1134" i="1"/>
  <c r="Z1151" i="1"/>
  <c r="Z1182" i="1"/>
  <c r="Z1278" i="1"/>
  <c r="Z1179" i="1"/>
  <c r="Z1193" i="1"/>
  <c r="Z1209" i="1"/>
  <c r="Z1268" i="1"/>
  <c r="Z1206" i="1"/>
  <c r="Z1317" i="1"/>
  <c r="Z1211" i="1"/>
  <c r="Z1180" i="1"/>
  <c r="Z1208" i="1"/>
  <c r="Z1304" i="1"/>
  <c r="Z1292" i="1"/>
  <c r="Z1280" i="1"/>
  <c r="Z1319" i="1"/>
  <c r="Z1267" i="1"/>
  <c r="Z1207" i="1"/>
  <c r="Z1295" i="1"/>
  <c r="Z1210" i="1"/>
  <c r="Z1269" i="1"/>
  <c r="Z1293" i="1"/>
  <c r="Z1266" i="1"/>
  <c r="Z1282" i="1"/>
  <c r="Z1283" i="1"/>
  <c r="Z1279" i="1"/>
  <c r="Z1178" i="1"/>
  <c r="Z1318" i="1"/>
  <c r="Z1281" i="1"/>
  <c r="Z1181" i="1"/>
  <c r="Z1294" i="1"/>
  <c r="Z1120" i="1"/>
  <c r="Z1117" i="1"/>
  <c r="Z1116" i="1"/>
  <c r="Z1118" i="1"/>
  <c r="Z1113" i="1"/>
  <c r="Z1108" i="1"/>
  <c r="Z1115" i="1"/>
  <c r="Z1122" i="1"/>
  <c r="Z1111" i="1"/>
  <c r="Z1112" i="1"/>
  <c r="Z1119" i="1"/>
  <c r="Z1121" i="1"/>
  <c r="Z1114" i="1"/>
  <c r="Z1107" i="1"/>
  <c r="Z1109" i="1"/>
  <c r="Z1056" i="1"/>
  <c r="Z1057" i="1"/>
  <c r="Z1051" i="1"/>
  <c r="Z1110" i="1"/>
  <c r="Z1058" i="1"/>
  <c r="Z1052" i="1"/>
  <c r="Z1059" i="1"/>
  <c r="Z1123" i="1"/>
  <c r="Z1125" i="1"/>
  <c r="Z1176" i="1"/>
  <c r="Z1124" i="1"/>
  <c r="Z1103" i="1"/>
  <c r="Z1099" i="1"/>
  <c r="Z1130" i="1"/>
  <c r="Z1144" i="1"/>
  <c r="Z1105" i="1"/>
  <c r="Z1104" i="1"/>
  <c r="Z1100" i="1"/>
  <c r="Z1177" i="1"/>
  <c r="Z1101" i="1"/>
  <c r="Z1106" i="1"/>
  <c r="Z1131" i="1"/>
  <c r="Z1102" i="1"/>
  <c r="Z1089" i="1"/>
  <c r="Z1096" i="1"/>
  <c r="Z1094" i="1"/>
  <c r="Z1098" i="1"/>
  <c r="Z1095" i="1"/>
  <c r="Z1093" i="1"/>
  <c r="Z1091" i="1"/>
  <c r="Z1090" i="1"/>
  <c r="Z1087" i="1"/>
  <c r="Z1092" i="1"/>
  <c r="Z1088" i="1"/>
  <c r="Z1097" i="1"/>
  <c r="L170" i="18"/>
  <c r="L151" i="18"/>
  <c r="L164" i="18"/>
  <c r="L171" i="18"/>
  <c r="L166" i="18"/>
  <c r="L168" i="18"/>
  <c r="L52" i="18"/>
  <c r="L169" i="18"/>
  <c r="Z1043" i="1"/>
  <c r="Z1042" i="1"/>
  <c r="Z1039" i="1"/>
  <c r="Z1044" i="1"/>
  <c r="Z1041" i="1"/>
  <c r="Z1040" i="1"/>
  <c r="Z1038" i="1"/>
  <c r="Z1036" i="1"/>
  <c r="Z1030" i="1"/>
  <c r="Z1023" i="1"/>
  <c r="Z1025" i="1"/>
  <c r="Z1024" i="1"/>
  <c r="Z1017" i="1"/>
  <c r="Z1037" i="1"/>
  <c r="Z1034" i="1"/>
  <c r="Z1031" i="1"/>
  <c r="Z1028" i="1"/>
  <c r="Z1026" i="1"/>
  <c r="Z1033" i="1"/>
  <c r="Z1013" i="1"/>
  <c r="Z1007" i="1"/>
  <c r="Z1032" i="1"/>
  <c r="Z1019" i="1"/>
  <c r="Z1021" i="1"/>
  <c r="Z1018" i="1"/>
  <c r="Z1020" i="1"/>
  <c r="Z1022" i="1"/>
  <c r="Z1012" i="1"/>
  <c r="Z1011" i="1"/>
  <c r="Z1014" i="1"/>
  <c r="Z1005" i="1"/>
  <c r="Z1035" i="1"/>
  <c r="Z1027" i="1"/>
  <c r="Z1015" i="1"/>
  <c r="Z1029" i="1"/>
  <c r="Z1016" i="1"/>
  <c r="Z1001" i="1"/>
  <c r="Z1003" i="1"/>
  <c r="Z997" i="1"/>
  <c r="Z986" i="1"/>
  <c r="Z1004" i="1"/>
  <c r="Z995" i="1"/>
  <c r="Z1009" i="1"/>
  <c r="Z1008" i="1"/>
  <c r="Z1000" i="1"/>
  <c r="Z999" i="1"/>
  <c r="Z1006" i="1"/>
  <c r="Z1010" i="1"/>
  <c r="Z1002" i="1"/>
  <c r="Z993" i="1"/>
  <c r="Z994" i="1"/>
  <c r="Z996" i="1"/>
  <c r="Z998" i="1"/>
  <c r="Z980" i="1"/>
  <c r="Z981" i="1"/>
  <c r="Z988" i="1"/>
  <c r="Z982" i="1"/>
  <c r="Z875" i="1"/>
  <c r="Z914" i="1"/>
  <c r="Z895" i="1"/>
  <c r="Z985" i="1"/>
  <c r="Z987" i="1"/>
  <c r="Z984" i="1"/>
  <c r="Z983" i="1"/>
  <c r="Z931" i="1"/>
  <c r="Z932" i="1"/>
  <c r="Z843" i="1"/>
  <c r="Z841" i="1"/>
  <c r="Z840" i="1"/>
  <c r="Z842" i="1"/>
  <c r="Z928" i="1"/>
  <c r="Z930" i="1"/>
  <c r="Z927" i="1"/>
  <c r="Z929" i="1"/>
  <c r="Z953" i="1"/>
  <c r="Z970" i="1"/>
  <c r="Z973" i="1"/>
  <c r="Z966" i="1"/>
  <c r="Z968" i="1"/>
  <c r="Z892" i="1"/>
  <c r="Z972" i="1"/>
  <c r="Z874" i="1"/>
  <c r="Z886" i="1"/>
  <c r="Z954" i="1"/>
  <c r="Z956" i="1"/>
  <c r="Z950" i="1"/>
  <c r="Z891" i="1"/>
  <c r="Z969" i="1"/>
  <c r="Z952" i="1"/>
  <c r="Z955" i="1"/>
  <c r="Z957" i="1"/>
  <c r="Z962" i="1"/>
  <c r="Z965" i="1"/>
  <c r="Z961" i="1"/>
  <c r="Z947" i="1"/>
  <c r="Z946" i="1"/>
  <c r="Z945" i="1"/>
  <c r="Z939" i="1"/>
  <c r="Z941" i="1"/>
  <c r="Z940" i="1"/>
  <c r="Z942" i="1"/>
  <c r="Z923" i="1"/>
  <c r="Z908" i="1"/>
  <c r="Z909" i="1"/>
  <c r="Z910" i="1"/>
  <c r="Z911" i="1"/>
  <c r="Z971" i="1"/>
  <c r="Z958" i="1"/>
  <c r="Z959" i="1"/>
  <c r="Z925" i="1"/>
  <c r="Z924" i="1"/>
  <c r="Z919" i="1"/>
  <c r="Z921" i="1"/>
  <c r="Z920" i="1"/>
  <c r="Z922" i="1"/>
  <c r="Z906" i="1"/>
  <c r="Z904" i="1"/>
  <c r="Z905" i="1"/>
  <c r="Z907" i="1"/>
  <c r="Z902" i="1"/>
  <c r="Z900" i="1"/>
  <c r="Z963" i="1"/>
  <c r="Z951" i="1"/>
  <c r="Z948" i="1"/>
  <c r="Z944" i="1"/>
  <c r="Z943" i="1"/>
  <c r="Z967" i="1"/>
  <c r="Z964" i="1"/>
  <c r="Z960" i="1"/>
  <c r="Z949" i="1"/>
  <c r="Z926" i="1"/>
  <c r="Z901" i="1"/>
  <c r="Z903" i="1"/>
  <c r="Z862" i="1"/>
  <c r="Z863" i="1"/>
  <c r="Z858" i="1"/>
  <c r="Z860" i="1"/>
  <c r="Z859" i="1"/>
  <c r="Z861" i="1"/>
  <c r="Z882" i="1"/>
  <c r="Z884" i="1"/>
  <c r="Z883" i="1"/>
  <c r="Z864" i="1"/>
  <c r="Z885" i="1"/>
  <c r="Z866" i="1"/>
  <c r="Z868" i="1"/>
  <c r="Z865" i="1"/>
  <c r="Z852" i="1"/>
  <c r="Z836" i="1"/>
  <c r="Z867" i="1"/>
  <c r="Z869" i="1"/>
  <c r="Z856" i="1"/>
  <c r="Z857" i="1"/>
  <c r="Z851" i="1"/>
  <c r="Z831" i="1"/>
  <c r="Z822" i="1"/>
  <c r="Z801" i="1"/>
  <c r="Z853" i="1"/>
  <c r="Z832" i="1"/>
  <c r="Z828" i="1"/>
  <c r="Z854" i="1"/>
  <c r="Z855" i="1"/>
  <c r="Z850" i="1"/>
  <c r="Z834" i="1"/>
  <c r="Z833" i="1"/>
  <c r="Z829" i="1"/>
  <c r="Z830" i="1"/>
  <c r="Z825" i="1"/>
  <c r="Z827" i="1"/>
  <c r="Z826" i="1"/>
  <c r="Z821" i="1"/>
  <c r="Z823" i="1"/>
  <c r="Z835" i="1"/>
  <c r="Z824" i="1"/>
  <c r="Z800" i="1"/>
  <c r="Z787" i="1"/>
  <c r="Z772" i="1"/>
  <c r="Z693" i="1"/>
  <c r="Z763" i="1"/>
  <c r="Z758" i="1"/>
  <c r="Z740" i="1"/>
  <c r="Z741" i="1"/>
  <c r="Z743" i="1"/>
  <c r="Z788" i="1"/>
  <c r="Z779" i="1"/>
  <c r="Z754" i="1"/>
  <c r="Z755" i="1"/>
  <c r="Z764" i="1"/>
  <c r="Z759" i="1"/>
  <c r="Z751" i="1"/>
  <c r="Z750" i="1"/>
  <c r="Z752" i="1"/>
  <c r="Z753" i="1"/>
  <c r="Z744" i="1"/>
  <c r="Z790" i="1"/>
  <c r="Z792" i="1"/>
  <c r="Z789" i="1"/>
  <c r="Z791" i="1"/>
  <c r="Z793" i="1"/>
  <c r="Z786" i="1"/>
  <c r="Z784" i="1"/>
  <c r="Z782" i="1"/>
  <c r="Z778" i="1"/>
  <c r="Z776" i="1"/>
  <c r="Z756" i="1"/>
  <c r="Z765" i="1"/>
  <c r="Z760" i="1"/>
  <c r="Z783" i="1"/>
  <c r="Z785" i="1"/>
  <c r="Z777" i="1"/>
  <c r="Z780" i="1"/>
  <c r="Z781" i="1"/>
  <c r="Z757" i="1"/>
  <c r="Z766" i="1"/>
  <c r="Z768" i="1"/>
  <c r="Z767" i="1"/>
  <c r="Z769" i="1"/>
  <c r="Z762" i="1"/>
  <c r="Z761" i="1"/>
  <c r="Z747" i="1"/>
  <c r="Z745" i="1"/>
  <c r="Z746" i="1"/>
  <c r="Z742" i="1"/>
  <c r="Z1084" i="1"/>
  <c r="Z1072" i="1"/>
  <c r="Z937" i="1"/>
  <c r="Z1077" i="1"/>
  <c r="Z916" i="1"/>
  <c r="Z977" i="1"/>
  <c r="Z1074" i="1"/>
  <c r="Z1086" i="1"/>
  <c r="Z1079" i="1"/>
  <c r="Z1071" i="1"/>
  <c r="Z1064" i="1"/>
  <c r="Z990" i="1"/>
  <c r="Z1047" i="1"/>
  <c r="Z1048" i="1"/>
  <c r="Z898" i="1"/>
  <c r="Z1069" i="1"/>
  <c r="Z976" i="1"/>
  <c r="Z975" i="1"/>
  <c r="Z938" i="1"/>
  <c r="Z1078" i="1"/>
  <c r="Z1060" i="1"/>
  <c r="Z1050" i="1"/>
  <c r="Z1065" i="1"/>
  <c r="Z991" i="1"/>
  <c r="Z1066" i="1"/>
  <c r="Z992" i="1"/>
  <c r="Z899" i="1"/>
  <c r="Z896" i="1"/>
  <c r="Z1081" i="1"/>
  <c r="Z1073" i="1"/>
  <c r="Z1068" i="1"/>
  <c r="Z918" i="1"/>
  <c r="Z915" i="1"/>
  <c r="Z1080" i="1"/>
  <c r="Z936" i="1"/>
  <c r="Z1085" i="1"/>
  <c r="Z934" i="1"/>
  <c r="Z1082" i="1"/>
  <c r="Z1055" i="1"/>
  <c r="Z1045" i="1"/>
  <c r="Z1083" i="1"/>
  <c r="Z1075" i="1"/>
  <c r="Z1067" i="1"/>
  <c r="Z1046" i="1"/>
  <c r="Z1049" i="1"/>
  <c r="Z1061" i="1"/>
  <c r="Z1062" i="1"/>
  <c r="Z989" i="1"/>
  <c r="Z979" i="1"/>
  <c r="Z917" i="1"/>
  <c r="Z912" i="1"/>
  <c r="Z1076" i="1"/>
  <c r="Z935" i="1"/>
  <c r="Z933" i="1"/>
  <c r="Z974" i="1"/>
  <c r="Z913" i="1"/>
  <c r="Z1070" i="1"/>
  <c r="Z1063" i="1"/>
  <c r="Z1053" i="1"/>
  <c r="Z978" i="1"/>
  <c r="Z1054" i="1"/>
  <c r="Z897" i="1"/>
  <c r="L154" i="18"/>
  <c r="L157" i="18"/>
  <c r="L127" i="18"/>
  <c r="L156" i="18"/>
  <c r="L152" i="18"/>
  <c r="L153" i="18"/>
  <c r="L150" i="18"/>
  <c r="L155" i="18"/>
  <c r="L51" i="18"/>
  <c r="Z651" i="1"/>
  <c r="Z732" i="1"/>
  <c r="Z700" i="1"/>
  <c r="Z734" i="1"/>
  <c r="Z731" i="1"/>
  <c r="Z733" i="1"/>
  <c r="Z735" i="1"/>
  <c r="Z702" i="1"/>
  <c r="Z699" i="1"/>
  <c r="Z701" i="1"/>
  <c r="Z698" i="1"/>
  <c r="Z726" i="1"/>
  <c r="Z724" i="1"/>
  <c r="Z716" i="1"/>
  <c r="Z715" i="1"/>
  <c r="Z717" i="1"/>
  <c r="Z718" i="1"/>
  <c r="Z711" i="1"/>
  <c r="Z683" i="1"/>
  <c r="Z647" i="1"/>
  <c r="Z736" i="1"/>
  <c r="Z737" i="1"/>
  <c r="Z730" i="1"/>
  <c r="Z728" i="1"/>
  <c r="Z729" i="1"/>
  <c r="Z725" i="1"/>
  <c r="Z676" i="1"/>
  <c r="Z739" i="1"/>
  <c r="Z727" i="1"/>
  <c r="Z713" i="1"/>
  <c r="Z712" i="1"/>
  <c r="Z709" i="1"/>
  <c r="Z708" i="1"/>
  <c r="Z723" i="1"/>
  <c r="Z675" i="1"/>
  <c r="Z678" i="1"/>
  <c r="Z722" i="1"/>
  <c r="Z707" i="1"/>
  <c r="Z710" i="1"/>
  <c r="Z677" i="1"/>
  <c r="Z671" i="1"/>
  <c r="Z672" i="1"/>
  <c r="Z738" i="1"/>
  <c r="Z674" i="1"/>
  <c r="Z714" i="1"/>
  <c r="Z673" i="1"/>
  <c r="Z669" i="1"/>
  <c r="Z626" i="1"/>
  <c r="Z660" i="1"/>
  <c r="Z667" i="1"/>
  <c r="Z668" i="1"/>
  <c r="Z670" i="1"/>
  <c r="L142" i="18"/>
  <c r="Z665" i="1"/>
  <c r="Z663" i="1"/>
  <c r="Z664" i="1"/>
  <c r="Z640" i="1"/>
  <c r="Z429" i="1"/>
  <c r="Z638" i="1"/>
  <c r="Z633" i="1"/>
  <c r="Z631" i="1"/>
  <c r="Z632" i="1"/>
  <c r="Z634" i="1"/>
  <c r="Z485" i="1"/>
  <c r="Z603" i="1"/>
  <c r="Z604" i="1"/>
  <c r="Z223" i="1"/>
  <c r="Z601" i="1"/>
  <c r="Z597" i="1"/>
  <c r="Z635" i="1"/>
  <c r="Z637" i="1"/>
  <c r="Z636" i="1"/>
  <c r="Z425" i="1"/>
  <c r="Z600" i="1"/>
  <c r="Z593" i="1"/>
  <c r="Z587" i="1"/>
  <c r="Z595" i="1"/>
  <c r="Z594" i="1"/>
  <c r="Z584" i="1"/>
  <c r="Z577" i="1"/>
  <c r="Z592" i="1"/>
  <c r="Z578" i="1"/>
  <c r="Z599" i="1"/>
  <c r="Z602" i="1"/>
  <c r="Z591" i="1"/>
  <c r="Z582" i="1"/>
  <c r="Z576" i="1"/>
  <c r="Z579" i="1"/>
  <c r="Z562" i="1"/>
  <c r="Z561" i="1"/>
  <c r="Z563" i="1"/>
  <c r="Z573" i="1"/>
  <c r="Z560" i="1"/>
  <c r="Z569" i="1"/>
  <c r="Z567" i="1"/>
  <c r="Z559" i="1"/>
  <c r="Z566" i="1"/>
  <c r="Z568" i="1"/>
  <c r="Z570" i="1"/>
  <c r="Z598" i="1"/>
  <c r="Z596" i="1"/>
  <c r="Z583" i="1"/>
  <c r="Z580" i="1"/>
  <c r="Z572" i="1"/>
  <c r="Z571" i="1"/>
  <c r="Z574" i="1"/>
  <c r="Z557" i="1"/>
  <c r="Z554" i="1"/>
  <c r="Z556" i="1"/>
  <c r="Z552" i="1"/>
  <c r="Z564" i="1"/>
  <c r="Z555" i="1"/>
  <c r="Z575" i="1"/>
  <c r="Z538" i="1"/>
  <c r="Z529" i="1"/>
  <c r="Z528" i="1"/>
  <c r="Z524" i="1"/>
  <c r="Z526" i="1"/>
  <c r="Z565" i="1"/>
  <c r="Z558" i="1"/>
  <c r="Z537" i="1"/>
  <c r="Z542" i="1"/>
  <c r="Z531" i="1"/>
  <c r="Z541" i="1"/>
  <c r="Z532" i="1"/>
  <c r="Z527" i="1"/>
  <c r="Z550" i="1"/>
  <c r="Z551" i="1"/>
  <c r="Z544" i="1"/>
  <c r="Z546" i="1"/>
  <c r="Z548" i="1"/>
  <c r="Z540" i="1"/>
  <c r="Z539" i="1"/>
  <c r="Z530" i="1"/>
  <c r="Z543" i="1"/>
  <c r="Z523" i="1"/>
  <c r="Z516" i="1"/>
  <c r="Z517" i="1"/>
  <c r="Z507" i="1"/>
  <c r="Z509" i="1"/>
  <c r="Z506" i="1"/>
  <c r="Z504" i="1"/>
  <c r="Z498" i="1"/>
  <c r="Z549" i="1"/>
  <c r="Z553" i="1"/>
  <c r="Z545" i="1"/>
  <c r="Z547" i="1"/>
  <c r="Z525" i="1"/>
  <c r="Z519" i="1"/>
  <c r="Z518" i="1"/>
  <c r="Z522" i="1"/>
  <c r="Z512" i="1"/>
  <c r="Z511" i="1"/>
  <c r="Z513" i="1"/>
  <c r="Z515" i="1"/>
  <c r="Z508" i="1"/>
  <c r="Z510" i="1"/>
  <c r="Z501" i="1"/>
  <c r="Z505" i="1"/>
  <c r="Z497" i="1"/>
  <c r="Z499" i="1"/>
  <c r="Z521" i="1"/>
  <c r="Z514" i="1"/>
  <c r="Z503" i="1"/>
  <c r="Z500" i="1"/>
  <c r="Z520" i="1"/>
  <c r="Z502" i="1"/>
  <c r="Z496" i="1"/>
  <c r="Z397" i="1"/>
  <c r="Z399" i="1"/>
  <c r="Z401" i="1"/>
  <c r="Z398" i="1"/>
  <c r="Z400" i="1"/>
  <c r="Z391" i="1"/>
  <c r="Z392" i="1"/>
  <c r="Z396" i="1"/>
  <c r="Z389" i="1"/>
  <c r="Z385" i="1"/>
  <c r="Z382" i="1"/>
  <c r="Z374" i="1"/>
  <c r="Z373" i="1"/>
  <c r="Z367" i="1"/>
  <c r="Z402" i="1"/>
  <c r="Z381" i="1"/>
  <c r="Z369" i="1"/>
  <c r="Z371" i="1"/>
  <c r="Z393" i="1"/>
  <c r="Z395" i="1"/>
  <c r="Z387" i="1"/>
  <c r="Z390" i="1"/>
  <c r="Z394" i="1"/>
  <c r="Z386" i="1"/>
  <c r="Z388" i="1"/>
  <c r="Z379" i="1"/>
  <c r="Z383" i="1"/>
  <c r="Z384" i="1"/>
  <c r="Z370" i="1"/>
  <c r="Z376" i="1"/>
  <c r="Z380" i="1"/>
  <c r="Z375" i="1"/>
  <c r="Z378" i="1"/>
  <c r="Z372" i="1"/>
  <c r="Z377" i="1"/>
  <c r="Z368" i="1"/>
  <c r="Z811" i="1"/>
  <c r="Z810" i="1"/>
  <c r="Z837" i="1"/>
  <c r="Z820" i="1"/>
  <c r="Z849" i="1"/>
  <c r="Z796" i="1"/>
  <c r="Z871" i="1"/>
  <c r="Z876" i="1"/>
  <c r="Z846" i="1"/>
  <c r="Z847" i="1"/>
  <c r="Z805" i="1"/>
  <c r="Z877" i="1"/>
  <c r="Z845" i="1"/>
  <c r="Z809" i="1"/>
  <c r="Z816" i="1"/>
  <c r="Z848" i="1"/>
  <c r="Z813" i="1"/>
  <c r="Z894" i="1"/>
  <c r="Z893" i="1"/>
  <c r="Z890" i="1"/>
  <c r="Z889" i="1"/>
  <c r="Z888" i="1"/>
  <c r="Z887" i="1"/>
  <c r="Z881" i="1"/>
  <c r="Z880" i="1"/>
  <c r="Z879" i="1"/>
  <c r="Z878" i="1"/>
  <c r="Z819" i="1"/>
  <c r="Z802" i="1"/>
  <c r="Z872" i="1"/>
  <c r="Z799" i="1"/>
  <c r="Z873" i="1"/>
  <c r="Z817" i="1"/>
  <c r="Z807" i="1"/>
  <c r="Z815" i="1"/>
  <c r="Z870" i="1"/>
  <c r="Z844" i="1"/>
  <c r="Z839" i="1"/>
  <c r="Z775" i="1"/>
  <c r="Z774" i="1"/>
  <c r="Z770" i="1"/>
  <c r="Z803" i="1"/>
  <c r="Z795" i="1"/>
  <c r="Z838" i="1"/>
  <c r="Z812" i="1"/>
  <c r="Z804" i="1"/>
  <c r="Z794" i="1"/>
  <c r="Z773" i="1"/>
  <c r="Z748" i="1"/>
  <c r="Z806" i="1"/>
  <c r="Z797" i="1"/>
  <c r="Z814" i="1"/>
  <c r="Z818" i="1"/>
  <c r="Z808" i="1"/>
  <c r="Z798" i="1"/>
  <c r="Z771" i="1"/>
  <c r="Z749" i="1"/>
  <c r="L137" i="18"/>
  <c r="L143" i="18"/>
  <c r="L140" i="18"/>
  <c r="L139" i="18"/>
  <c r="L136" i="18"/>
  <c r="L138" i="18"/>
  <c r="L141" i="18"/>
  <c r="L50" i="18"/>
  <c r="L117" i="18"/>
  <c r="L106" i="18"/>
  <c r="L99" i="18"/>
  <c r="L102" i="18"/>
  <c r="L104" i="18"/>
  <c r="L116" i="18"/>
  <c r="L100" i="18"/>
  <c r="L105" i="18"/>
  <c r="L114" i="18"/>
  <c r="L123" i="18"/>
  <c r="L130" i="18"/>
  <c r="L126" i="18"/>
  <c r="L129" i="18"/>
  <c r="L125" i="18"/>
  <c r="L124" i="18"/>
  <c r="L15" i="18"/>
  <c r="G27" i="34"/>
  <c r="L128" i="18"/>
  <c r="L49" i="18"/>
  <c r="L112" i="18"/>
  <c r="L118" i="18"/>
  <c r="L111" i="18"/>
  <c r="L113" i="18"/>
  <c r="L101" i="18"/>
  <c r="L47" i="18"/>
  <c r="L24" i="18"/>
  <c r="G25" i="34"/>
  <c r="L13" i="18"/>
  <c r="L10" i="18"/>
  <c r="G22" i="34"/>
  <c r="G28" i="34"/>
  <c r="L16" i="18"/>
  <c r="Z54" i="1"/>
  <c r="Z194" i="1"/>
  <c r="Z195" i="1"/>
  <c r="Z193" i="1"/>
  <c r="Z196" i="1"/>
  <c r="L9" i="18"/>
  <c r="G21" i="34"/>
  <c r="L25" i="18"/>
  <c r="L41" i="18"/>
  <c r="G26" i="34"/>
  <c r="L14" i="18"/>
  <c r="L12" i="18"/>
  <c r="G24" i="34"/>
  <c r="L26" i="18"/>
  <c r="L40" i="18"/>
  <c r="G23" i="34"/>
  <c r="L11" i="18"/>
  <c r="L17" i="18"/>
  <c r="G29" i="34"/>
  <c r="Z418" i="1"/>
  <c r="Z465" i="1"/>
  <c r="Z685" i="1"/>
  <c r="Z646" i="1"/>
  <c r="Z691" i="1"/>
  <c r="Z721" i="1"/>
  <c r="Z462" i="1"/>
  <c r="Z338" i="1"/>
  <c r="Z720" i="1"/>
  <c r="Z704" i="1"/>
  <c r="Z697" i="1"/>
  <c r="Z690" i="1"/>
  <c r="Z689" i="1"/>
  <c r="Z321" i="1"/>
  <c r="Z719" i="1"/>
  <c r="Z706" i="1"/>
  <c r="Z696" i="1"/>
  <c r="Z703" i="1"/>
  <c r="Z695" i="1"/>
  <c r="Z692" i="1"/>
  <c r="Z688" i="1"/>
  <c r="Z687" i="1"/>
  <c r="Z686" i="1"/>
  <c r="Z681" i="1"/>
  <c r="Z661" i="1"/>
  <c r="Z662" i="1"/>
  <c r="Z656" i="1"/>
  <c r="Z649" i="1"/>
  <c r="Z643" i="1"/>
  <c r="Z629" i="1"/>
  <c r="Z440" i="1"/>
  <c r="Z615" i="1"/>
  <c r="Z705" i="1"/>
  <c r="Z659" i="1"/>
  <c r="Z657" i="1"/>
  <c r="Z644" i="1"/>
  <c r="Z642" i="1"/>
  <c r="Z658" i="1"/>
  <c r="Z655" i="1"/>
  <c r="Z654" i="1"/>
  <c r="Z648" i="1"/>
  <c r="Z639" i="1"/>
  <c r="Z625" i="1"/>
  <c r="Z621" i="1"/>
  <c r="Z622" i="1"/>
  <c r="Z616" i="1"/>
  <c r="Z614" i="1"/>
  <c r="Z613" i="1"/>
  <c r="Z612" i="1"/>
  <c r="Z611" i="1"/>
  <c r="Z610" i="1"/>
  <c r="Z607" i="1"/>
  <c r="Z608" i="1"/>
  <c r="Z536" i="1"/>
  <c r="Z694" i="1"/>
  <c r="Z666" i="1"/>
  <c r="Z653" i="1"/>
  <c r="Z652" i="1"/>
  <c r="Z650" i="1"/>
  <c r="Z641" i="1"/>
  <c r="Z619" i="1"/>
  <c r="Z623" i="1"/>
  <c r="Z618" i="1"/>
  <c r="Z605" i="1"/>
  <c r="Z589" i="1"/>
  <c r="Z684" i="1"/>
  <c r="Z680" i="1"/>
  <c r="Z679" i="1"/>
  <c r="Z628" i="1"/>
  <c r="Z624" i="1"/>
  <c r="Z617" i="1"/>
  <c r="Z606" i="1"/>
  <c r="Z609" i="1"/>
  <c r="Z534" i="1"/>
  <c r="Z535" i="1"/>
  <c r="Z533" i="1"/>
  <c r="Z491" i="1"/>
  <c r="Z489" i="1"/>
  <c r="Z487" i="1"/>
  <c r="Z486" i="1"/>
  <c r="Z483" i="1"/>
  <c r="Z482" i="1"/>
  <c r="Z469" i="1"/>
  <c r="Z476" i="1"/>
  <c r="Z474" i="1"/>
  <c r="Z466" i="1"/>
  <c r="Z464" i="1"/>
  <c r="Z467" i="1"/>
  <c r="Z459" i="1"/>
  <c r="Z458" i="1"/>
  <c r="Z456" i="1"/>
  <c r="Z450" i="1"/>
  <c r="Z445" i="1"/>
  <c r="Z443" i="1"/>
  <c r="Z682" i="1"/>
  <c r="Z590" i="1"/>
  <c r="Z585" i="1"/>
  <c r="Z493" i="1"/>
  <c r="Z488" i="1"/>
  <c r="Z484" i="1"/>
  <c r="Z479" i="1"/>
  <c r="Z477" i="1"/>
  <c r="Z472" i="1"/>
  <c r="Z471" i="1"/>
  <c r="Z470" i="1"/>
  <c r="Z468" i="1"/>
  <c r="Z463" i="1"/>
  <c r="Z457" i="1"/>
  <c r="Z453" i="1"/>
  <c r="Z452" i="1"/>
  <c r="Z448" i="1"/>
  <c r="Z586" i="1"/>
  <c r="Z588" i="1"/>
  <c r="Z495" i="1"/>
  <c r="Z454" i="1"/>
  <c r="Z441" i="1"/>
  <c r="Z438" i="1"/>
  <c r="Z492" i="1"/>
  <c r="Z478" i="1"/>
  <c r="Z473" i="1"/>
  <c r="Z446" i="1"/>
  <c r="Z444" i="1"/>
  <c r="Z436" i="1"/>
  <c r="Z434" i="1"/>
  <c r="Z480" i="1"/>
  <c r="Z455" i="1"/>
  <c r="Z449" i="1"/>
  <c r="Z437" i="1"/>
  <c r="Z435" i="1"/>
  <c r="Z427" i="1"/>
  <c r="Z422" i="1"/>
  <c r="Z414" i="1"/>
  <c r="Z366" i="1"/>
  <c r="Z415" i="1"/>
  <c r="Z410" i="1"/>
  <c r="Z405" i="1"/>
  <c r="Z407" i="1"/>
  <c r="Z323" i="1"/>
  <c r="Z313" i="1"/>
  <c r="Z417" i="1"/>
  <c r="Z362" i="1"/>
  <c r="Z361" i="1"/>
  <c r="Z337" i="1"/>
  <c r="Z344" i="1"/>
  <c r="Z340" i="1"/>
  <c r="Z346" i="1"/>
  <c r="Z630" i="1"/>
  <c r="Z461" i="1"/>
  <c r="Z451" i="1"/>
  <c r="Z431" i="1"/>
  <c r="Z428" i="1"/>
  <c r="Z426" i="1"/>
  <c r="Z412" i="1"/>
  <c r="Z411" i="1"/>
  <c r="Z409" i="1"/>
  <c r="Z419" i="1"/>
  <c r="Z363" i="1"/>
  <c r="Z330" i="1"/>
  <c r="Z325" i="1"/>
  <c r="Z165" i="1"/>
  <c r="Z336" i="1"/>
  <c r="Z349" i="1"/>
  <c r="Z620" i="1"/>
  <c r="Z423" i="1"/>
  <c r="Z310" i="1"/>
  <c r="Z404" i="1"/>
  <c r="Z360" i="1"/>
  <c r="Z339" i="1"/>
  <c r="Z333" i="1"/>
  <c r="Z324" i="1"/>
  <c r="Z331" i="1"/>
  <c r="Z581" i="1"/>
  <c r="Z403" i="1"/>
  <c r="Z341" i="1"/>
  <c r="Z348" i="1"/>
  <c r="Z343" i="1"/>
  <c r="Z359" i="1"/>
  <c r="Z358" i="1"/>
  <c r="Z357" i="1"/>
  <c r="Z356" i="1"/>
  <c r="Z355" i="1"/>
  <c r="Z354" i="1"/>
  <c r="Z353" i="1"/>
  <c r="Z164" i="1"/>
  <c r="Z163" i="1"/>
  <c r="Z334" i="1"/>
  <c r="Z328" i="1"/>
  <c r="Z332" i="1"/>
  <c r="Z311" i="1"/>
  <c r="Z329" i="1"/>
  <c r="Z316" i="1"/>
  <c r="Z309" i="1"/>
  <c r="Z322" i="1"/>
  <c r="Z352" i="1"/>
  <c r="Z342" i="1"/>
  <c r="Z314" i="1"/>
  <c r="Z319" i="1"/>
  <c r="Z318" i="1"/>
  <c r="Z312" i="1"/>
  <c r="Z160" i="1"/>
  <c r="Z307" i="1"/>
  <c r="Z304" i="1"/>
  <c r="Z303" i="1"/>
  <c r="Z300" i="1"/>
  <c r="Z288" i="1"/>
  <c r="Z292" i="1"/>
  <c r="Z294" i="1"/>
  <c r="Z284" i="1"/>
  <c r="Z282" i="1"/>
  <c r="Z159" i="1"/>
  <c r="Z148" i="1"/>
  <c r="Z143" i="1"/>
  <c r="Z142" i="1"/>
  <c r="Z364" i="1"/>
  <c r="Z315" i="1"/>
  <c r="Z327" i="1"/>
  <c r="Z305" i="1"/>
  <c r="Z302" i="1"/>
  <c r="Z291" i="1"/>
  <c r="Z285" i="1"/>
  <c r="Z281" i="1"/>
  <c r="Z147" i="1"/>
  <c r="Z145" i="1"/>
  <c r="Z144" i="1"/>
  <c r="Z494" i="1"/>
  <c r="Z442" i="1"/>
  <c r="Z432" i="1"/>
  <c r="Z430" i="1"/>
  <c r="Z424" i="1"/>
  <c r="Z365" i="1"/>
  <c r="Z406" i="1"/>
  <c r="Z335" i="1"/>
  <c r="Z413" i="1"/>
  <c r="Z351" i="1"/>
  <c r="Z350" i="1"/>
  <c r="Z345" i="1"/>
  <c r="Z347" i="1"/>
  <c r="Z320" i="1"/>
  <c r="Z308" i="1"/>
  <c r="Z161" i="1"/>
  <c r="Z293" i="1"/>
  <c r="Z290" i="1"/>
  <c r="Z299" i="1"/>
  <c r="Z283" i="1"/>
  <c r="Z157" i="1"/>
  <c r="Z155" i="1"/>
  <c r="Z154" i="1"/>
  <c r="Z162" i="1"/>
  <c r="Z296" i="1"/>
  <c r="Z298" i="1"/>
  <c r="Z153" i="1"/>
  <c r="Z151" i="1"/>
  <c r="Z408" i="1"/>
  <c r="Z166" i="1"/>
  <c r="Z317" i="1"/>
  <c r="Z279" i="1"/>
  <c r="Z287" i="1"/>
  <c r="Z286" i="1"/>
  <c r="Z152" i="1"/>
  <c r="Z146" i="1"/>
  <c r="Z326" i="1"/>
  <c r="Z306" i="1"/>
  <c r="Z301" i="1"/>
  <c r="Z297" i="1"/>
  <c r="Z295" i="1"/>
  <c r="Z280" i="1"/>
  <c r="Z158" i="1"/>
  <c r="Z156" i="1"/>
  <c r="Z289" i="1"/>
  <c r="Z490" i="1"/>
  <c r="Z475" i="1"/>
  <c r="Z421" i="1"/>
  <c r="Z447" i="1"/>
  <c r="Z439" i="1"/>
  <c r="Z416" i="1"/>
  <c r="Z150" i="1"/>
  <c r="Z149" i="1"/>
  <c r="Z460" i="1"/>
  <c r="Z645" i="1"/>
  <c r="Z627" i="1"/>
  <c r="Z481" i="1"/>
  <c r="Z420" i="1"/>
  <c r="Z433" i="1"/>
  <c r="Z138" i="1"/>
  <c r="Z275" i="1"/>
  <c r="Z274" i="1"/>
  <c r="Z141" i="1"/>
  <c r="Z277" i="1"/>
  <c r="Z272" i="1"/>
  <c r="Z270" i="1"/>
  <c r="Z276" i="1"/>
  <c r="Z268" i="1"/>
  <c r="Z267" i="1"/>
  <c r="Z278" i="1"/>
  <c r="Z139" i="1"/>
  <c r="Z265" i="1"/>
  <c r="Z140" i="1"/>
  <c r="Z262" i="1"/>
  <c r="Z269" i="1"/>
  <c r="Z271" i="1"/>
  <c r="Z273" i="1"/>
  <c r="Z263" i="1"/>
  <c r="Z266" i="1"/>
  <c r="Z264" i="1"/>
  <c r="Z255" i="1"/>
  <c r="Z256" i="1"/>
  <c r="Z257" i="1"/>
  <c r="Z258" i="1"/>
  <c r="Z261" i="1"/>
  <c r="Z254" i="1"/>
  <c r="Z253" i="1"/>
  <c r="Z252" i="1"/>
  <c r="Z251" i="1"/>
  <c r="Z250" i="1"/>
  <c r="Z248" i="1"/>
  <c r="Z247" i="1"/>
  <c r="Z246" i="1"/>
  <c r="Z249" i="1"/>
  <c r="Z235" i="1"/>
  <c r="Z236" i="1"/>
  <c r="Z245" i="1"/>
  <c r="Z243" i="1"/>
  <c r="Z241" i="1"/>
  <c r="Z239" i="1"/>
  <c r="Z237" i="1"/>
  <c r="Z244" i="1"/>
  <c r="Z242" i="1"/>
  <c r="Z240" i="1"/>
  <c r="Z238" i="1"/>
  <c r="Z192" i="1"/>
  <c r="Z218" i="1"/>
  <c r="Z210" i="1"/>
  <c r="Z217" i="1"/>
  <c r="Z216" i="1"/>
  <c r="Z211" i="1"/>
  <c r="Z197" i="1"/>
  <c r="Z234" i="1"/>
  <c r="Z232" i="1"/>
  <c r="Z230" i="1"/>
  <c r="Z209" i="1"/>
  <c r="Z231" i="1"/>
  <c r="Z208" i="1"/>
  <c r="Z215" i="1"/>
  <c r="Z213" i="1"/>
  <c r="Z228" i="1"/>
  <c r="Z214" i="1"/>
  <c r="Z229" i="1"/>
  <c r="Z233" i="1"/>
  <c r="Z207" i="1"/>
  <c r="Z206" i="1"/>
  <c r="Z205" i="1"/>
  <c r="Z203" i="1"/>
  <c r="Z226" i="1"/>
  <c r="Z204" i="1"/>
  <c r="Z202" i="1"/>
  <c r="Z48" i="1"/>
  <c r="Z75" i="1"/>
  <c r="Z69" i="1"/>
  <c r="Z49" i="1"/>
  <c r="Z47" i="1"/>
  <c r="Z81" i="1"/>
  <c r="Z57" i="1"/>
  <c r="Z51" i="1"/>
  <c r="Z13" i="1"/>
  <c r="Z11" i="1"/>
  <c r="Z89" i="1"/>
  <c r="Z92" i="1"/>
  <c r="Z35" i="1"/>
  <c r="Z177" i="1"/>
  <c r="Z71" i="1"/>
  <c r="Z12" i="1"/>
  <c r="Z200" i="1"/>
  <c r="Z169" i="1"/>
  <c r="Z186" i="1"/>
  <c r="Z182" i="1"/>
  <c r="Z29" i="1"/>
  <c r="Z60" i="1"/>
  <c r="Z132" i="1"/>
  <c r="Z129" i="1"/>
  <c r="Z58" i="1"/>
  <c r="Z52" i="1"/>
  <c r="Z183" i="1"/>
  <c r="Z170" i="1"/>
  <c r="Z80" i="1"/>
  <c r="Z97" i="1"/>
  <c r="Z65" i="1"/>
  <c r="Z188" i="1"/>
  <c r="Z173" i="1"/>
  <c r="Z84" i="1"/>
  <c r="Z174" i="1"/>
  <c r="Z224" i="1"/>
  <c r="Z185" i="1"/>
  <c r="Z199" i="1"/>
  <c r="Z61" i="1"/>
  <c r="Z178" i="1"/>
  <c r="Z198" i="1"/>
  <c r="Z7" i="1"/>
  <c r="Z66" i="1"/>
  <c r="Z227" i="1"/>
  <c r="Z6" i="1"/>
  <c r="Z8" i="1"/>
  <c r="Z167" i="1"/>
  <c r="Z96" i="1"/>
  <c r="Z134" i="1"/>
  <c r="Z189" i="1"/>
  <c r="Z184" i="1"/>
  <c r="Z219" i="1"/>
  <c r="Z94" i="1"/>
  <c r="Z88" i="1"/>
  <c r="Z53" i="1"/>
  <c r="Z50" i="1"/>
  <c r="Z68" i="1"/>
  <c r="Z181" i="1"/>
  <c r="Z64" i="1"/>
  <c r="Z73" i="1"/>
  <c r="Z62" i="1"/>
  <c r="Z74" i="1"/>
  <c r="Z93" i="1"/>
  <c r="Z187" i="1"/>
  <c r="Z172" i="1"/>
  <c r="Z201" i="1"/>
  <c r="Z70" i="1"/>
  <c r="Z83" i="1"/>
  <c r="Z5" i="1"/>
  <c r="Z225" i="1"/>
  <c r="Z55" i="1"/>
  <c r="Z179" i="1"/>
  <c r="Z59" i="1"/>
  <c r="Z128" i="1"/>
  <c r="Z190" i="1"/>
  <c r="Z212" i="1"/>
  <c r="Z86" i="1"/>
  <c r="Z259" i="1"/>
  <c r="Z171" i="1"/>
  <c r="Z79" i="1"/>
  <c r="Z76" i="1"/>
  <c r="Z4" i="1"/>
  <c r="Z260" i="1"/>
  <c r="Z175" i="1"/>
  <c r="Z168" i="1"/>
  <c r="Z180" i="1"/>
  <c r="Z116" i="1"/>
  <c r="Z133" i="1"/>
  <c r="Z90" i="1"/>
  <c r="Z109" i="1"/>
  <c r="Z107" i="1"/>
  <c r="Z101" i="1"/>
  <c r="Z87" i="1"/>
  <c r="Z78" i="1"/>
  <c r="Z131" i="1"/>
  <c r="Z63" i="1"/>
  <c r="Z221" i="1"/>
  <c r="Z10" i="1"/>
  <c r="Z14" i="1"/>
  <c r="Z9" i="1"/>
  <c r="Z16" i="1"/>
  <c r="Z56" i="1"/>
  <c r="Z222" i="1"/>
  <c r="M103" i="18" s="1"/>
  <c r="Z41" i="1"/>
  <c r="Z136" i="1"/>
  <c r="Z95" i="1"/>
  <c r="Z111" i="1"/>
  <c r="Z102" i="1"/>
  <c r="Z176" i="1"/>
  <c r="Z105" i="1"/>
  <c r="Z22" i="1"/>
  <c r="Z34" i="1"/>
  <c r="Z37" i="1"/>
  <c r="Z31" i="1"/>
  <c r="Z25" i="1"/>
  <c r="Z45" i="1"/>
  <c r="Z42" i="1"/>
  <c r="Z39" i="1"/>
  <c r="Z36" i="1"/>
  <c r="Z33" i="1"/>
  <c r="Z30" i="1"/>
  <c r="Z27" i="1"/>
  <c r="Z24" i="1"/>
  <c r="Z15" i="1"/>
  <c r="Z125" i="1"/>
  <c r="Z220" i="1"/>
  <c r="Z85" i="1"/>
  <c r="Z137" i="1"/>
  <c r="Z99" i="1"/>
  <c r="Z91" i="1"/>
  <c r="Z191" i="1"/>
  <c r="Z46" i="1"/>
  <c r="Z20" i="1"/>
  <c r="Z21" i="1"/>
  <c r="Z18" i="1"/>
  <c r="Z110" i="1"/>
  <c r="Z103" i="1"/>
  <c r="Z108" i="1"/>
  <c r="Z106" i="1"/>
  <c r="Z104" i="1"/>
  <c r="Z19" i="1"/>
  <c r="Z40" i="1"/>
  <c r="Z28" i="1"/>
  <c r="Z126" i="1"/>
  <c r="Z127" i="1"/>
  <c r="Z117" i="1"/>
  <c r="Z135" i="1"/>
  <c r="Z100" i="1"/>
  <c r="Z43" i="1"/>
  <c r="Z17" i="1"/>
  <c r="Z23" i="1"/>
  <c r="Z44" i="1"/>
  <c r="Z38" i="1"/>
  <c r="Z32" i="1"/>
  <c r="Z26" i="1"/>
  <c r="Z124" i="1"/>
  <c r="Z130" i="1"/>
  <c r="Z114" i="1"/>
  <c r="Z122" i="1"/>
  <c r="Z98" i="1"/>
  <c r="Z112" i="1"/>
  <c r="Z121" i="1"/>
  <c r="K200" i="18"/>
  <c r="K214" i="18"/>
  <c r="K186" i="18"/>
  <c r="Z113" i="1"/>
  <c r="Z120" i="1"/>
  <c r="Z119" i="1"/>
  <c r="Z123" i="1"/>
  <c r="Z118" i="1"/>
  <c r="Z115" i="1"/>
  <c r="AA3" i="1"/>
  <c r="E1" i="18"/>
  <c r="AA1695" i="1" l="1"/>
  <c r="AA1694" i="1"/>
  <c r="AA1721" i="1"/>
  <c r="AA1692" i="1"/>
  <c r="AA1703" i="1"/>
  <c r="AA1705" i="1"/>
  <c r="AA1707" i="1"/>
  <c r="AA1702" i="1"/>
  <c r="AA1704" i="1"/>
  <c r="AA1706" i="1"/>
  <c r="AA1696" i="1"/>
  <c r="AA1698" i="1"/>
  <c r="AA1700" i="1"/>
  <c r="AA1697" i="1"/>
  <c r="AA1699" i="1"/>
  <c r="AA1701" i="1"/>
  <c r="AA1693" i="1"/>
  <c r="AA1688" i="1"/>
  <c r="AA1723" i="1"/>
  <c r="AA1724" i="1"/>
  <c r="AA1722" i="1"/>
  <c r="AA1717" i="1"/>
  <c r="AA1720" i="1"/>
  <c r="AA1718" i="1"/>
  <c r="AA1454" i="1"/>
  <c r="AA1455" i="1"/>
  <c r="M48" i="18"/>
  <c r="AA1472" i="1"/>
  <c r="AA1679" i="1"/>
  <c r="AA1681" i="1"/>
  <c r="AA1683" i="1"/>
  <c r="AA1680" i="1"/>
  <c r="AA1682" i="1"/>
  <c r="AA1684" i="1"/>
  <c r="AA1673" i="1"/>
  <c r="AA1675" i="1"/>
  <c r="AA1677" i="1"/>
  <c r="AA1674" i="1"/>
  <c r="AA1676" i="1"/>
  <c r="AA1678" i="1"/>
  <c r="AA1667" i="1"/>
  <c r="AA1669" i="1"/>
  <c r="AA1671" i="1"/>
  <c r="AA1668" i="1"/>
  <c r="AA1670" i="1"/>
  <c r="AA1672" i="1"/>
  <c r="AA1661" i="1"/>
  <c r="AA1663" i="1"/>
  <c r="AA1665" i="1"/>
  <c r="AA1662" i="1"/>
  <c r="AA1664" i="1"/>
  <c r="AA1666" i="1"/>
  <c r="AA1655" i="1"/>
  <c r="AA1657" i="1"/>
  <c r="AA1659" i="1"/>
  <c r="AA1656" i="1"/>
  <c r="AA1658" i="1"/>
  <c r="AA1660" i="1"/>
  <c r="AA1649" i="1"/>
  <c r="AA1653" i="1"/>
  <c r="AA1651" i="1"/>
  <c r="AA1650" i="1"/>
  <c r="AA1652" i="1"/>
  <c r="AA1643" i="1"/>
  <c r="AA1647" i="1"/>
  <c r="AA1646" i="1"/>
  <c r="AA1641" i="1"/>
  <c r="AA1654" i="1"/>
  <c r="AA1645" i="1"/>
  <c r="AA1644" i="1"/>
  <c r="AA1648" i="1"/>
  <c r="AA1637" i="1"/>
  <c r="AA1638" i="1"/>
  <c r="AA1642" i="1"/>
  <c r="AA1631" i="1"/>
  <c r="AA1632" i="1"/>
  <c r="AA1636" i="1"/>
  <c r="AA1627" i="1"/>
  <c r="AA1626" i="1"/>
  <c r="AA1630" i="1"/>
  <c r="AA1615" i="1"/>
  <c r="AA1616" i="1"/>
  <c r="AA1548" i="1"/>
  <c r="AA1549" i="1"/>
  <c r="AA1639" i="1"/>
  <c r="AA1640" i="1"/>
  <c r="AA1635" i="1"/>
  <c r="AA1633" i="1"/>
  <c r="AA1634" i="1"/>
  <c r="AA1625" i="1"/>
  <c r="AA1629" i="1"/>
  <c r="AA1628" i="1"/>
  <c r="AA1622" i="1"/>
  <c r="AA1617" i="1"/>
  <c r="AA1618" i="1"/>
  <c r="AA1550" i="1"/>
  <c r="AA1551" i="1"/>
  <c r="AA1605" i="1"/>
  <c r="AA1599" i="1"/>
  <c r="AA1601" i="1"/>
  <c r="AA1603" i="1"/>
  <c r="AA1600" i="1"/>
  <c r="AA1602" i="1"/>
  <c r="AA1604" i="1"/>
  <c r="AA1589" i="1"/>
  <c r="AA1590" i="1"/>
  <c r="AA1591" i="1"/>
  <c r="AA1592" i="1"/>
  <c r="AA1585" i="1"/>
  <c r="AA1586" i="1"/>
  <c r="AA1587" i="1"/>
  <c r="AA1588" i="1"/>
  <c r="AA1581" i="1"/>
  <c r="AA1583" i="1"/>
  <c r="AA1582" i="1"/>
  <c r="AA1584" i="1"/>
  <c r="AA1595" i="1"/>
  <c r="AA1577" i="1"/>
  <c r="AA1578" i="1"/>
  <c r="AA1580" i="1"/>
  <c r="AA1574" i="1"/>
  <c r="AA1572" i="1"/>
  <c r="AA1573" i="1"/>
  <c r="AA1575" i="1"/>
  <c r="AA1540" i="1"/>
  <c r="AA1598" i="1"/>
  <c r="AA1593" i="1"/>
  <c r="AA1543" i="1"/>
  <c r="AA1597" i="1"/>
  <c r="AA1579" i="1"/>
  <c r="AA1576" i="1"/>
  <c r="AA1561" i="1"/>
  <c r="AA1563" i="1"/>
  <c r="AA1542" i="1"/>
  <c r="AA1562" i="1"/>
  <c r="AA1564" i="1"/>
  <c r="AA1565" i="1"/>
  <c r="AA1566" i="1"/>
  <c r="AA1567" i="1"/>
  <c r="AA1568" i="1"/>
  <c r="AA1544" i="1"/>
  <c r="AA1546" i="1"/>
  <c r="AA1545" i="1"/>
  <c r="AA1547" i="1"/>
  <c r="AA1596" i="1"/>
  <c r="AA1541" i="1"/>
  <c r="AA1536" i="1"/>
  <c r="AA1538" i="1"/>
  <c r="AA1537" i="1"/>
  <c r="AA1539" i="1"/>
  <c r="AA1535" i="1"/>
  <c r="AA1531" i="1"/>
  <c r="AA1533" i="1"/>
  <c r="AA1532" i="1"/>
  <c r="AA1534" i="1"/>
  <c r="AA1511" i="1"/>
  <c r="AA1510" i="1"/>
  <c r="AA1509" i="1"/>
  <c r="AA1512" i="1"/>
  <c r="AA1527" i="1"/>
  <c r="AA1525" i="1"/>
  <c r="AA1526" i="1"/>
  <c r="AA1528" i="1"/>
  <c r="AA1523" i="1"/>
  <c r="AA1522" i="1"/>
  <c r="AA1521" i="1"/>
  <c r="AA1524" i="1"/>
  <c r="AA1505" i="1"/>
  <c r="AA1507" i="1"/>
  <c r="AA1506" i="1"/>
  <c r="AA1508" i="1"/>
  <c r="AA1503" i="1"/>
  <c r="AA1501" i="1"/>
  <c r="AA1502" i="1"/>
  <c r="AA1504" i="1"/>
  <c r="AA1498" i="1"/>
  <c r="AA1500" i="1"/>
  <c r="AA1497" i="1"/>
  <c r="AA1499" i="1"/>
  <c r="AA1493" i="1"/>
  <c r="AA1495" i="1"/>
  <c r="AA1494" i="1"/>
  <c r="AA1496" i="1"/>
  <c r="AA1488" i="1"/>
  <c r="AA1486" i="1"/>
  <c r="AA1487" i="1"/>
  <c r="AA1489" i="1"/>
  <c r="AA1465" i="1"/>
  <c r="AA1464" i="1"/>
  <c r="AA1443" i="1"/>
  <c r="AA1442" i="1"/>
  <c r="AA1444" i="1"/>
  <c r="AA1436" i="1"/>
  <c r="AA1433" i="1"/>
  <c r="AA1445" i="1"/>
  <c r="AA1438" i="1"/>
  <c r="AA1440" i="1"/>
  <c r="AA1435" i="1"/>
  <c r="AA1432" i="1"/>
  <c r="AA1446" i="1"/>
  <c r="AA1437" i="1"/>
  <c r="AA1441" i="1"/>
  <c r="AA1447" i="1"/>
  <c r="AA1439" i="1"/>
  <c r="AA1434" i="1"/>
  <c r="AA1425" i="1"/>
  <c r="AA1421" i="1"/>
  <c r="AA1420" i="1"/>
  <c r="AA1430" i="1"/>
  <c r="AA1424" i="1"/>
  <c r="AA1427" i="1"/>
  <c r="AA1423" i="1"/>
  <c r="AA1426" i="1"/>
  <c r="AA1429" i="1"/>
  <c r="AA1418" i="1"/>
  <c r="AA1422" i="1"/>
  <c r="AA1414" i="1"/>
  <c r="AA1412" i="1"/>
  <c r="AA1416" i="1"/>
  <c r="AA1413" i="1"/>
  <c r="AA1415" i="1"/>
  <c r="AA1417" i="1"/>
  <c r="AA1406" i="1"/>
  <c r="AA1408" i="1"/>
  <c r="AA1410" i="1"/>
  <c r="AA1407" i="1"/>
  <c r="AA1409" i="1"/>
  <c r="AA1431" i="1"/>
  <c r="AA1428" i="1"/>
  <c r="AA1419" i="1"/>
  <c r="AA1379" i="1"/>
  <c r="AA1380" i="1"/>
  <c r="AA1411" i="1"/>
  <c r="AA1386" i="1"/>
  <c r="AA1387" i="1"/>
  <c r="AA1381" i="1"/>
  <c r="AA1382" i="1"/>
  <c r="AA1384" i="1"/>
  <c r="AA1383" i="1"/>
  <c r="AA1385" i="1"/>
  <c r="AA1378" i="1"/>
  <c r="AA1374" i="1"/>
  <c r="AA1376" i="1"/>
  <c r="AA1375" i="1"/>
  <c r="AA1377" i="1"/>
  <c r="AA1370" i="1"/>
  <c r="AA1372" i="1"/>
  <c r="AA1371" i="1"/>
  <c r="AA1373" i="1"/>
  <c r="AA1366" i="1"/>
  <c r="AA1368" i="1"/>
  <c r="AA1367" i="1"/>
  <c r="AA1369" i="1"/>
  <c r="AA1362" i="1"/>
  <c r="AA1364" i="1"/>
  <c r="AA1363" i="1"/>
  <c r="AA1365" i="1"/>
  <c r="AA1360" i="1"/>
  <c r="AA1361" i="1"/>
  <c r="AA1357" i="1"/>
  <c r="AA1359" i="1"/>
  <c r="AA1356" i="1"/>
  <c r="AA1358" i="1"/>
  <c r="AA1352" i="1"/>
  <c r="AA1354" i="1"/>
  <c r="AA1353" i="1"/>
  <c r="AA1355" i="1"/>
  <c r="AA1350" i="1"/>
  <c r="AA1351" i="1"/>
  <c r="AA1348" i="1"/>
  <c r="AA1346" i="1"/>
  <c r="AA1347" i="1"/>
  <c r="AA1349" i="1"/>
  <c r="AA1342" i="1"/>
  <c r="AA1344" i="1"/>
  <c r="AA1343" i="1"/>
  <c r="AA1345" i="1"/>
  <c r="AA1338" i="1"/>
  <c r="AA1339" i="1"/>
  <c r="AA1340" i="1"/>
  <c r="AA1341" i="1"/>
  <c r="AA1334" i="1"/>
  <c r="AA1336" i="1"/>
  <c r="AA1335" i="1"/>
  <c r="AA1337" i="1"/>
  <c r="AA1332" i="1"/>
  <c r="AA1330" i="1"/>
  <c r="AA1331" i="1"/>
  <c r="AA1333" i="1"/>
  <c r="AA1326" i="1"/>
  <c r="AA1328" i="1"/>
  <c r="AA1327" i="1"/>
  <c r="AA1329" i="1"/>
  <c r="AA1313" i="1"/>
  <c r="AA1315" i="1"/>
  <c r="AA1314" i="1"/>
  <c r="AA1316" i="1"/>
  <c r="AA1310" i="1"/>
  <c r="AA1312" i="1"/>
  <c r="AA1306" i="1"/>
  <c r="AA1307" i="1"/>
  <c r="AA1308" i="1"/>
  <c r="AA1300" i="1"/>
  <c r="AA1302" i="1"/>
  <c r="AA1301" i="1"/>
  <c r="AA1303" i="1"/>
  <c r="AA1297" i="1"/>
  <c r="AA1299" i="1"/>
  <c r="AA1296" i="1"/>
  <c r="AA1298" i="1"/>
  <c r="AA1309" i="1"/>
  <c r="AA1270" i="1"/>
  <c r="AA1271" i="1"/>
  <c r="AA1272" i="1"/>
  <c r="AA1273" i="1"/>
  <c r="AA1274" i="1"/>
  <c r="AA1275" i="1"/>
  <c r="AA1276" i="1"/>
  <c r="AA1288" i="1"/>
  <c r="AA1290" i="1"/>
  <c r="AA1289" i="1"/>
  <c r="AA1291" i="1"/>
  <c r="AA1305" i="1"/>
  <c r="AA1311" i="1"/>
  <c r="AA1277" i="1"/>
  <c r="AA1284" i="1"/>
  <c r="AA1286" i="1"/>
  <c r="AA1285" i="1"/>
  <c r="AA1287" i="1"/>
  <c r="AA1260" i="1"/>
  <c r="AA1264" i="1"/>
  <c r="AA1262" i="1"/>
  <c r="AA1261" i="1"/>
  <c r="AA1263" i="1"/>
  <c r="AA1265" i="1"/>
  <c r="AA1255" i="1"/>
  <c r="AA1256" i="1"/>
  <c r="AA1258" i="1"/>
  <c r="AA1254" i="1"/>
  <c r="AA1257" i="1"/>
  <c r="AA1259" i="1"/>
  <c r="AA1248" i="1"/>
  <c r="AA1250" i="1"/>
  <c r="AA1252" i="1"/>
  <c r="AA1249" i="1"/>
  <c r="AA1251" i="1"/>
  <c r="AA1253" i="1"/>
  <c r="AA1244" i="1"/>
  <c r="AA1246" i="1"/>
  <c r="AA1242" i="1"/>
  <c r="AA1243" i="1"/>
  <c r="AA1245" i="1"/>
  <c r="AA1247" i="1"/>
  <c r="AA1236" i="1"/>
  <c r="AA1240" i="1"/>
  <c r="AA1238" i="1"/>
  <c r="AA1237" i="1"/>
  <c r="AA1239" i="1"/>
  <c r="AA1241" i="1"/>
  <c r="AA1232" i="1"/>
  <c r="AA1234" i="1"/>
  <c r="AA1230" i="1"/>
  <c r="AA1231" i="1"/>
  <c r="AA1233" i="1"/>
  <c r="AA1235" i="1"/>
  <c r="AA1228" i="1"/>
  <c r="AA1224" i="1"/>
  <c r="AA1226" i="1"/>
  <c r="AA1225" i="1"/>
  <c r="AA1227" i="1"/>
  <c r="AA1229" i="1"/>
  <c r="AA1220" i="1"/>
  <c r="AA1222" i="1"/>
  <c r="AA1218" i="1"/>
  <c r="AA1219" i="1"/>
  <c r="AA1221" i="1"/>
  <c r="AA1223" i="1"/>
  <c r="AA1212" i="1"/>
  <c r="AA1213" i="1"/>
  <c r="AA1214" i="1"/>
  <c r="AA1215" i="1"/>
  <c r="AA1216" i="1"/>
  <c r="AA1217" i="1"/>
  <c r="AA1204" i="1"/>
  <c r="AA1202" i="1"/>
  <c r="AA1203" i="1"/>
  <c r="AA1205" i="1"/>
  <c r="AA1198" i="1"/>
  <c r="AA1200" i="1"/>
  <c r="AA1199" i="1"/>
  <c r="AA1201" i="1"/>
  <c r="AA1194" i="1"/>
  <c r="AA1196" i="1"/>
  <c r="AA1195" i="1"/>
  <c r="AA1197" i="1"/>
  <c r="AA1189" i="1"/>
  <c r="AA1191" i="1"/>
  <c r="AA1190" i="1"/>
  <c r="AA1192" i="1"/>
  <c r="AA1183" i="1"/>
  <c r="AA1185" i="1"/>
  <c r="AA1187" i="1"/>
  <c r="AA1184" i="1"/>
  <c r="AA1186" i="1"/>
  <c r="AA1188" i="1"/>
  <c r="AA1482" i="1"/>
  <c r="AA1483" i="1"/>
  <c r="AA1484" i="1"/>
  <c r="AA1485" i="1"/>
  <c r="AA1490" i="1"/>
  <c r="AA1491" i="1"/>
  <c r="AA1492" i="1"/>
  <c r="AA1513" i="1"/>
  <c r="AA1514" i="1"/>
  <c r="AA1515" i="1"/>
  <c r="AA1516" i="1"/>
  <c r="AA1517" i="1"/>
  <c r="AA1518" i="1"/>
  <c r="AA1519" i="1"/>
  <c r="AA1520" i="1"/>
  <c r="AA1529" i="1"/>
  <c r="AA1530" i="1"/>
  <c r="AA1552" i="1"/>
  <c r="AA1553" i="1"/>
  <c r="AA1554" i="1"/>
  <c r="AA1555" i="1"/>
  <c r="AA1556" i="1"/>
  <c r="AA1557" i="1"/>
  <c r="AA1558" i="1"/>
  <c r="AA1559" i="1"/>
  <c r="AA1560" i="1"/>
  <c r="AA1569" i="1"/>
  <c r="AA1570" i="1"/>
  <c r="AA1571" i="1"/>
  <c r="AA1594" i="1"/>
  <c r="AA1606" i="1"/>
  <c r="AA1607" i="1"/>
  <c r="AA1608" i="1"/>
  <c r="AA1609" i="1"/>
  <c r="AA1610" i="1"/>
  <c r="AA1611" i="1"/>
  <c r="AA1612" i="1"/>
  <c r="AA1613" i="1"/>
  <c r="AA1614" i="1"/>
  <c r="AA1619" i="1"/>
  <c r="AA1620" i="1"/>
  <c r="AA1621" i="1"/>
  <c r="AA1623" i="1"/>
  <c r="AA1624" i="1"/>
  <c r="AA1685" i="1"/>
  <c r="AA1686" i="1"/>
  <c r="AA1687" i="1"/>
  <c r="AA1689" i="1"/>
  <c r="AA1690" i="1"/>
  <c r="AA1708" i="1"/>
  <c r="AA1709" i="1"/>
  <c r="AA1710" i="1"/>
  <c r="AA1711" i="1"/>
  <c r="AA1478" i="1"/>
  <c r="AA1712" i="1"/>
  <c r="AA1713" i="1"/>
  <c r="AA1714" i="1"/>
  <c r="AA1715" i="1"/>
  <c r="AA1716" i="1"/>
  <c r="AA1479" i="1"/>
  <c r="AA1323" i="1"/>
  <c r="AA1474" i="1"/>
  <c r="AA1470" i="1"/>
  <c r="AA1391" i="1"/>
  <c r="AA1325" i="1"/>
  <c r="AA1458" i="1"/>
  <c r="AA1394" i="1"/>
  <c r="AA1324" i="1"/>
  <c r="AA1398" i="1"/>
  <c r="AA1393" i="1"/>
  <c r="AA1397" i="1"/>
  <c r="AA1476" i="1"/>
  <c r="AA1473" i="1"/>
  <c r="AA1463" i="1"/>
  <c r="AA1452" i="1"/>
  <c r="AA1388" i="1"/>
  <c r="AA1460" i="1"/>
  <c r="AA1456" i="1"/>
  <c r="AA1450" i="1"/>
  <c r="AA1404" i="1"/>
  <c r="AA1320" i="1"/>
  <c r="AA1480" i="1"/>
  <c r="AA1467" i="1"/>
  <c r="AA1475" i="1"/>
  <c r="AA1468" i="1"/>
  <c r="AA1321" i="1"/>
  <c r="AA1448" i="1"/>
  <c r="AA1459" i="1"/>
  <c r="AA1453" i="1"/>
  <c r="AA1449" i="1"/>
  <c r="AA1390" i="1"/>
  <c r="AA1322" i="1"/>
  <c r="AA1392" i="1"/>
  <c r="AA1403" i="1"/>
  <c r="AA1402" i="1"/>
  <c r="AA1401" i="1"/>
  <c r="AA1400" i="1"/>
  <c r="AA1399" i="1"/>
  <c r="AA1396" i="1"/>
  <c r="AA1461" i="1"/>
  <c r="AA1457" i="1"/>
  <c r="AA1451" i="1"/>
  <c r="AA1405" i="1"/>
  <c r="AA1481" i="1"/>
  <c r="AA1477" i="1"/>
  <c r="AA1469" i="1"/>
  <c r="AA1466" i="1"/>
  <c r="AA1471" i="1"/>
  <c r="AA1389" i="1"/>
  <c r="AA1395" i="1"/>
  <c r="AA1462" i="1"/>
  <c r="M182" i="18"/>
  <c r="M198" i="18"/>
  <c r="M180" i="18"/>
  <c r="M181" i="18"/>
  <c r="M185" i="18"/>
  <c r="M206" i="18"/>
  <c r="M210" i="18"/>
  <c r="M115" i="18"/>
  <c r="M196" i="18"/>
  <c r="M193" i="18"/>
  <c r="M178" i="18"/>
  <c r="M197" i="18"/>
  <c r="M211" i="18"/>
  <c r="M54" i="18"/>
  <c r="M209" i="18"/>
  <c r="M212" i="18"/>
  <c r="M194" i="18"/>
  <c r="M195" i="18"/>
  <c r="M199" i="18"/>
  <c r="M192" i="18"/>
  <c r="M184" i="18"/>
  <c r="M179" i="18"/>
  <c r="M213" i="18"/>
  <c r="M208" i="18"/>
  <c r="M53" i="18"/>
  <c r="M183" i="18"/>
  <c r="M207" i="18"/>
  <c r="M165" i="18"/>
  <c r="AA1126" i="1"/>
  <c r="AA1128" i="1"/>
  <c r="AA1168" i="1"/>
  <c r="AA1172" i="1"/>
  <c r="AA1169" i="1"/>
  <c r="AA1173" i="1"/>
  <c r="AA1163" i="1"/>
  <c r="AA1164" i="1"/>
  <c r="AA1159" i="1"/>
  <c r="AA1161" i="1"/>
  <c r="AA1160" i="1"/>
  <c r="AA1162" i="1"/>
  <c r="AA1157" i="1"/>
  <c r="AA1155" i="1"/>
  <c r="AA1156" i="1"/>
  <c r="AA1158" i="1"/>
  <c r="AA1152" i="1"/>
  <c r="AA1154" i="1"/>
  <c r="AA1127" i="1"/>
  <c r="AA1170" i="1"/>
  <c r="AA1171" i="1"/>
  <c r="AA1165" i="1"/>
  <c r="AA1151" i="1"/>
  <c r="AA1153" i="1"/>
  <c r="AA1146" i="1"/>
  <c r="AA1148" i="1"/>
  <c r="AA1150" i="1"/>
  <c r="AA1145" i="1"/>
  <c r="AA1147" i="1"/>
  <c r="AA1149" i="1"/>
  <c r="AA1167" i="1"/>
  <c r="AA1140" i="1"/>
  <c r="AA1142" i="1"/>
  <c r="AA1141" i="1"/>
  <c r="AA1143" i="1"/>
  <c r="AA1136" i="1"/>
  <c r="AA1138" i="1"/>
  <c r="AA1137" i="1"/>
  <c r="AA1139" i="1"/>
  <c r="AA1134" i="1"/>
  <c r="AA1132" i="1"/>
  <c r="AA1133" i="1"/>
  <c r="AA1135" i="1"/>
  <c r="AA1129" i="1"/>
  <c r="AA1174" i="1"/>
  <c r="AA1175" i="1"/>
  <c r="AA1166" i="1"/>
  <c r="AA1281" i="1"/>
  <c r="AA1180" i="1"/>
  <c r="AA1210" i="1"/>
  <c r="AA1268" i="1"/>
  <c r="AA1317" i="1"/>
  <c r="AA1266" i="1"/>
  <c r="AA1318" i="1"/>
  <c r="AA1293" i="1"/>
  <c r="AA1211" i="1"/>
  <c r="AA1319" i="1"/>
  <c r="AA1304" i="1"/>
  <c r="AA1295" i="1"/>
  <c r="AA1279" i="1"/>
  <c r="AA1207" i="1"/>
  <c r="AA1283" i="1"/>
  <c r="AA1182" i="1"/>
  <c r="AA1294" i="1"/>
  <c r="AA1179" i="1"/>
  <c r="AA1178" i="1"/>
  <c r="AA1292" i="1"/>
  <c r="AA1282" i="1"/>
  <c r="AA1267" i="1"/>
  <c r="AA1206" i="1"/>
  <c r="AA1208" i="1"/>
  <c r="AA1269" i="1"/>
  <c r="AA1280" i="1"/>
  <c r="AA1193" i="1"/>
  <c r="AA1278" i="1"/>
  <c r="AA1209" i="1"/>
  <c r="AA1181" i="1"/>
  <c r="M171" i="18"/>
  <c r="M167" i="18"/>
  <c r="M168" i="18"/>
  <c r="AA1119" i="1"/>
  <c r="AA1121" i="1"/>
  <c r="AA1118" i="1"/>
  <c r="AA1113" i="1"/>
  <c r="AA1111" i="1"/>
  <c r="AA1112" i="1"/>
  <c r="AA1114" i="1"/>
  <c r="AA1120" i="1"/>
  <c r="AA1122" i="1"/>
  <c r="AA1107" i="1"/>
  <c r="AA1109" i="1"/>
  <c r="AA1108" i="1"/>
  <c r="AA1110" i="1"/>
  <c r="AA1117" i="1"/>
  <c r="AA1116" i="1"/>
  <c r="AA1115" i="1"/>
  <c r="AA1056" i="1"/>
  <c r="AA1057" i="1"/>
  <c r="AA1058" i="1"/>
  <c r="AA1059" i="1"/>
  <c r="AA1051" i="1"/>
  <c r="AA1052" i="1"/>
  <c r="AA1099" i="1"/>
  <c r="AA1105" i="1"/>
  <c r="AA1104" i="1"/>
  <c r="AA1100" i="1"/>
  <c r="AA1101" i="1"/>
  <c r="AA1177" i="1"/>
  <c r="AA1176" i="1"/>
  <c r="AA1144" i="1"/>
  <c r="AA1131" i="1"/>
  <c r="AA1130" i="1"/>
  <c r="AA1125" i="1"/>
  <c r="AA1124" i="1"/>
  <c r="AA1123" i="1"/>
  <c r="AA1106" i="1"/>
  <c r="AA1103" i="1"/>
  <c r="AA1102" i="1"/>
  <c r="AA1088" i="1"/>
  <c r="AA1094" i="1"/>
  <c r="AA1090" i="1"/>
  <c r="AA1095" i="1"/>
  <c r="AA1093" i="1"/>
  <c r="AA1091" i="1"/>
  <c r="AA1087" i="1"/>
  <c r="AA1098" i="1"/>
  <c r="AA1096" i="1"/>
  <c r="AA1092" i="1"/>
  <c r="AA1097" i="1"/>
  <c r="AA1089" i="1"/>
  <c r="M170" i="18"/>
  <c r="M164" i="18"/>
  <c r="M169" i="18"/>
  <c r="M151" i="18"/>
  <c r="AA1040" i="1"/>
  <c r="AA1039" i="1"/>
  <c r="AA1041" i="1"/>
  <c r="AA1042" i="1"/>
  <c r="AA1043" i="1"/>
  <c r="AA1044" i="1"/>
  <c r="AA1023" i="1"/>
  <c r="AA1025" i="1"/>
  <c r="AA1024" i="1"/>
  <c r="AA1026" i="1"/>
  <c r="AA1027" i="1"/>
  <c r="AA1017" i="1"/>
  <c r="AA1037" i="1"/>
  <c r="AA1033" i="1"/>
  <c r="AA1035" i="1"/>
  <c r="AA1034" i="1"/>
  <c r="AA1036" i="1"/>
  <c r="AA1038" i="1"/>
  <c r="AA1031" i="1"/>
  <c r="AA1029" i="1"/>
  <c r="AA1028" i="1"/>
  <c r="AA1030" i="1"/>
  <c r="AA1032" i="1"/>
  <c r="AA1019" i="1"/>
  <c r="AA1021" i="1"/>
  <c r="AA1018" i="1"/>
  <c r="AA1020" i="1"/>
  <c r="AA1022" i="1"/>
  <c r="AA1012" i="1"/>
  <c r="AA1011" i="1"/>
  <c r="AA1013" i="1"/>
  <c r="AA1014" i="1"/>
  <c r="AA1015" i="1"/>
  <c r="AA1016" i="1"/>
  <c r="AA1005" i="1"/>
  <c r="AA1007" i="1"/>
  <c r="AA986" i="1"/>
  <c r="AA1000" i="1"/>
  <c r="AA999" i="1"/>
  <c r="AA1001" i="1"/>
  <c r="AA988" i="1"/>
  <c r="AA1006" i="1"/>
  <c r="AA1008" i="1"/>
  <c r="AA1010" i="1"/>
  <c r="AA1002" i="1"/>
  <c r="AA1003" i="1"/>
  <c r="AA1004" i="1"/>
  <c r="AA993" i="1"/>
  <c r="AA995" i="1"/>
  <c r="AA997" i="1"/>
  <c r="AA994" i="1"/>
  <c r="AA996" i="1"/>
  <c r="AA998" i="1"/>
  <c r="AA987" i="1"/>
  <c r="AA1009" i="1"/>
  <c r="AA984" i="1"/>
  <c r="AA985" i="1"/>
  <c r="AA891" i="1"/>
  <c r="AA892" i="1"/>
  <c r="AA886" i="1"/>
  <c r="AA972" i="1"/>
  <c r="AA970" i="1"/>
  <c r="AA971" i="1"/>
  <c r="AA973" i="1"/>
  <c r="AA967" i="1"/>
  <c r="AA969" i="1"/>
  <c r="AA966" i="1"/>
  <c r="AA968" i="1"/>
  <c r="AA964" i="1"/>
  <c r="AA982" i="1"/>
  <c r="AA980" i="1"/>
  <c r="AA981" i="1"/>
  <c r="AA983" i="1"/>
  <c r="AA931" i="1"/>
  <c r="AA932" i="1"/>
  <c r="AA875" i="1"/>
  <c r="AA841" i="1"/>
  <c r="AA842" i="1"/>
  <c r="AA930" i="1"/>
  <c r="AA929" i="1"/>
  <c r="AA953" i="1"/>
  <c r="AA952" i="1"/>
  <c r="AA955" i="1"/>
  <c r="AA957" i="1"/>
  <c r="AA874" i="1"/>
  <c r="AA843" i="1"/>
  <c r="AA840" i="1"/>
  <c r="AA928" i="1"/>
  <c r="AA927" i="1"/>
  <c r="AA914" i="1"/>
  <c r="AA895" i="1"/>
  <c r="AA962" i="1"/>
  <c r="AA963" i="1"/>
  <c r="AA965" i="1"/>
  <c r="AA958" i="1"/>
  <c r="AA960" i="1"/>
  <c r="AA959" i="1"/>
  <c r="AA961" i="1"/>
  <c r="AA951" i="1"/>
  <c r="AA947" i="1"/>
  <c r="AA948" i="1"/>
  <c r="AA949" i="1"/>
  <c r="AA950" i="1"/>
  <c r="AA944" i="1"/>
  <c r="AA946" i="1"/>
  <c r="AA943" i="1"/>
  <c r="AA945" i="1"/>
  <c r="AA939" i="1"/>
  <c r="AA919" i="1"/>
  <c r="AA921" i="1"/>
  <c r="AA920" i="1"/>
  <c r="AA922" i="1"/>
  <c r="AA906" i="1"/>
  <c r="AA904" i="1"/>
  <c r="AA905" i="1"/>
  <c r="AA907" i="1"/>
  <c r="AA902" i="1"/>
  <c r="AA900" i="1"/>
  <c r="AA954" i="1"/>
  <c r="AA908" i="1"/>
  <c r="AA909" i="1"/>
  <c r="AA911" i="1"/>
  <c r="AA956" i="1"/>
  <c r="AA941" i="1"/>
  <c r="AA940" i="1"/>
  <c r="AA942" i="1"/>
  <c r="AA923" i="1"/>
  <c r="AA925" i="1"/>
  <c r="AA924" i="1"/>
  <c r="AA926" i="1"/>
  <c r="AA910" i="1"/>
  <c r="AA866" i="1"/>
  <c r="AA868" i="1"/>
  <c r="AA867" i="1"/>
  <c r="AA869" i="1"/>
  <c r="AA851" i="1"/>
  <c r="AA853" i="1"/>
  <c r="AA901" i="1"/>
  <c r="AA903" i="1"/>
  <c r="AA882" i="1"/>
  <c r="AA884" i="1"/>
  <c r="AA883" i="1"/>
  <c r="AA885" i="1"/>
  <c r="AA862" i="1"/>
  <c r="AA863" i="1"/>
  <c r="AA864" i="1"/>
  <c r="AA865" i="1"/>
  <c r="AA858" i="1"/>
  <c r="AA860" i="1"/>
  <c r="AA859" i="1"/>
  <c r="AA861" i="1"/>
  <c r="AA854" i="1"/>
  <c r="AA856" i="1"/>
  <c r="AA855" i="1"/>
  <c r="AA857" i="1"/>
  <c r="AA850" i="1"/>
  <c r="AA852" i="1"/>
  <c r="AA834" i="1"/>
  <c r="AA833" i="1"/>
  <c r="AA835" i="1"/>
  <c r="AA836" i="1"/>
  <c r="AA829" i="1"/>
  <c r="AA831" i="1"/>
  <c r="AA830" i="1"/>
  <c r="AA832" i="1"/>
  <c r="AA825" i="1"/>
  <c r="AA827" i="1"/>
  <c r="AA826" i="1"/>
  <c r="AA828" i="1"/>
  <c r="AA822" i="1"/>
  <c r="AA821" i="1"/>
  <c r="AA823" i="1"/>
  <c r="AA824" i="1"/>
  <c r="AA800" i="1"/>
  <c r="AA801" i="1"/>
  <c r="AA788" i="1"/>
  <c r="AA786" i="1"/>
  <c r="AA784" i="1"/>
  <c r="AA783" i="1"/>
  <c r="AA785" i="1"/>
  <c r="AA787" i="1"/>
  <c r="AA757" i="1"/>
  <c r="AA754" i="1"/>
  <c r="AA756" i="1"/>
  <c r="AA755" i="1"/>
  <c r="AA758" i="1"/>
  <c r="AA759" i="1"/>
  <c r="AA760" i="1"/>
  <c r="AA761" i="1"/>
  <c r="AA751" i="1"/>
  <c r="AA750" i="1"/>
  <c r="AA752" i="1"/>
  <c r="AA790" i="1"/>
  <c r="AA792" i="1"/>
  <c r="AA789" i="1"/>
  <c r="AA791" i="1"/>
  <c r="AA793" i="1"/>
  <c r="AA782" i="1"/>
  <c r="AA772" i="1"/>
  <c r="AA778" i="1"/>
  <c r="AA777" i="1"/>
  <c r="AA780" i="1"/>
  <c r="AA776" i="1"/>
  <c r="AA779" i="1"/>
  <c r="AA781" i="1"/>
  <c r="AA693" i="1"/>
  <c r="AA766" i="1"/>
  <c r="AA768" i="1"/>
  <c r="AA767" i="1"/>
  <c r="AA769" i="1"/>
  <c r="AA762" i="1"/>
  <c r="AA763" i="1"/>
  <c r="AA764" i="1"/>
  <c r="AA765" i="1"/>
  <c r="AA753" i="1"/>
  <c r="AA747" i="1"/>
  <c r="AA745" i="1"/>
  <c r="AA744" i="1"/>
  <c r="AA746" i="1"/>
  <c r="AA742" i="1"/>
  <c r="AA740" i="1"/>
  <c r="AA741" i="1"/>
  <c r="AA743" i="1"/>
  <c r="AA1078" i="1"/>
  <c r="AA935" i="1"/>
  <c r="AA1082" i="1"/>
  <c r="AA990" i="1"/>
  <c r="AA1065" i="1"/>
  <c r="AA915" i="1"/>
  <c r="AA1071" i="1"/>
  <c r="AA916" i="1"/>
  <c r="AA1073" i="1"/>
  <c r="AA1064" i="1"/>
  <c r="AA1063" i="1"/>
  <c r="AA991" i="1"/>
  <c r="AA977" i="1"/>
  <c r="AA978" i="1"/>
  <c r="AA898" i="1"/>
  <c r="AA1074" i="1"/>
  <c r="AA937" i="1"/>
  <c r="AA1066" i="1"/>
  <c r="AA918" i="1"/>
  <c r="AA1075" i="1"/>
  <c r="AA1080" i="1"/>
  <c r="AA1072" i="1"/>
  <c r="AA1077" i="1"/>
  <c r="AA989" i="1"/>
  <c r="AA1053" i="1"/>
  <c r="AA934" i="1"/>
  <c r="AA899" i="1"/>
  <c r="AA896" i="1"/>
  <c r="AA933" i="1"/>
  <c r="AA912" i="1"/>
  <c r="AA917" i="1"/>
  <c r="AA975" i="1"/>
  <c r="AA1079" i="1"/>
  <c r="AA1062" i="1"/>
  <c r="AA1048" i="1"/>
  <c r="AA1081" i="1"/>
  <c r="AA992" i="1"/>
  <c r="AA1061" i="1"/>
  <c r="AA1070" i="1"/>
  <c r="AA913" i="1"/>
  <c r="AA1047" i="1"/>
  <c r="AA1050" i="1"/>
  <c r="AA976" i="1"/>
  <c r="AA974" i="1"/>
  <c r="AA936" i="1"/>
  <c r="AA1086" i="1"/>
  <c r="AA1083" i="1"/>
  <c r="AA1067" i="1"/>
  <c r="AA1060" i="1"/>
  <c r="AA1055" i="1"/>
  <c r="AA1046" i="1"/>
  <c r="AA1045" i="1"/>
  <c r="AA1084" i="1"/>
  <c r="AA1076" i="1"/>
  <c r="AA1068" i="1"/>
  <c r="AA938" i="1"/>
  <c r="AA1085" i="1"/>
  <c r="AA1069" i="1"/>
  <c r="AA1054" i="1"/>
  <c r="AA1049" i="1"/>
  <c r="AA979" i="1"/>
  <c r="AA897" i="1"/>
  <c r="M150" i="18"/>
  <c r="M154" i="18"/>
  <c r="M127" i="18"/>
  <c r="M156" i="18"/>
  <c r="M153" i="18"/>
  <c r="M157" i="18"/>
  <c r="M152" i="18"/>
  <c r="M51" i="18"/>
  <c r="M155" i="18"/>
  <c r="AA651" i="1"/>
  <c r="AA730" i="1"/>
  <c r="AA698" i="1"/>
  <c r="AA700" i="1"/>
  <c r="AA702" i="1"/>
  <c r="AA699" i="1"/>
  <c r="AA701" i="1"/>
  <c r="AA726" i="1"/>
  <c r="AA728" i="1"/>
  <c r="AA738" i="1"/>
  <c r="AA739" i="1"/>
  <c r="AA675" i="1"/>
  <c r="AA677" i="1"/>
  <c r="AA676" i="1"/>
  <c r="AA678" i="1"/>
  <c r="AA734" i="1"/>
  <c r="AA731" i="1"/>
  <c r="AA735" i="1"/>
  <c r="AA727" i="1"/>
  <c r="AA729" i="1"/>
  <c r="AA718" i="1"/>
  <c r="AA711" i="1"/>
  <c r="AA713" i="1"/>
  <c r="AA712" i="1"/>
  <c r="AA714" i="1"/>
  <c r="AA709" i="1"/>
  <c r="AA707" i="1"/>
  <c r="AA708" i="1"/>
  <c r="AA710" i="1"/>
  <c r="AA626" i="1"/>
  <c r="AA683" i="1"/>
  <c r="AA660" i="1"/>
  <c r="AA736" i="1"/>
  <c r="AA737" i="1"/>
  <c r="AA723" i="1"/>
  <c r="AA722" i="1"/>
  <c r="AA724" i="1"/>
  <c r="AA725" i="1"/>
  <c r="AA671" i="1"/>
  <c r="AA673" i="1"/>
  <c r="AA732" i="1"/>
  <c r="AA717" i="1"/>
  <c r="AA647" i="1"/>
  <c r="AA733" i="1"/>
  <c r="AA716" i="1"/>
  <c r="AA674" i="1"/>
  <c r="AA667" i="1"/>
  <c r="AA669" i="1"/>
  <c r="AA668" i="1"/>
  <c r="AA670" i="1"/>
  <c r="AA715" i="1"/>
  <c r="AA672" i="1"/>
  <c r="AA663" i="1"/>
  <c r="AA664" i="1"/>
  <c r="AA665" i="1"/>
  <c r="AA640" i="1"/>
  <c r="AA635" i="1"/>
  <c r="AA637" i="1"/>
  <c r="AA636" i="1"/>
  <c r="AA638" i="1"/>
  <c r="AA633" i="1"/>
  <c r="AA631" i="1"/>
  <c r="AA632" i="1"/>
  <c r="AA634" i="1"/>
  <c r="AA429" i="1"/>
  <c r="AA485" i="1"/>
  <c r="AA603" i="1"/>
  <c r="AA604" i="1"/>
  <c r="AA425" i="1"/>
  <c r="AA223" i="1"/>
  <c r="AA601" i="1"/>
  <c r="AA599" i="1"/>
  <c r="AA598" i="1"/>
  <c r="AA600" i="1"/>
  <c r="AA602" i="1"/>
  <c r="AA593" i="1"/>
  <c r="AA587" i="1"/>
  <c r="AA592" i="1"/>
  <c r="AA595" i="1"/>
  <c r="AA591" i="1"/>
  <c r="AA594" i="1"/>
  <c r="AA596" i="1"/>
  <c r="AA582" i="1"/>
  <c r="AA584" i="1"/>
  <c r="AA577" i="1"/>
  <c r="AA583" i="1"/>
  <c r="AA597" i="1"/>
  <c r="AA576" i="1"/>
  <c r="AA564" i="1"/>
  <c r="AA565" i="1"/>
  <c r="AA572" i="1"/>
  <c r="AA571" i="1"/>
  <c r="AA552" i="1"/>
  <c r="AA579" i="1"/>
  <c r="AA563" i="1"/>
  <c r="AA573" i="1"/>
  <c r="AA575" i="1"/>
  <c r="AA569" i="1"/>
  <c r="AA559" i="1"/>
  <c r="AA568" i="1"/>
  <c r="AA555" i="1"/>
  <c r="AA554" i="1"/>
  <c r="AA578" i="1"/>
  <c r="AA580" i="1"/>
  <c r="AA547" i="1"/>
  <c r="AA541" i="1"/>
  <c r="AA543" i="1"/>
  <c r="AA537" i="1"/>
  <c r="AA562" i="1"/>
  <c r="AA561" i="1"/>
  <c r="AA574" i="1"/>
  <c r="AA560" i="1"/>
  <c r="AA567" i="1"/>
  <c r="AA566" i="1"/>
  <c r="AA570" i="1"/>
  <c r="AA557" i="1"/>
  <c r="AA556" i="1"/>
  <c r="AA549" i="1"/>
  <c r="AA553" i="1"/>
  <c r="AA545" i="1"/>
  <c r="AA542" i="1"/>
  <c r="AA531" i="1"/>
  <c r="AA530" i="1"/>
  <c r="AA524" i="1"/>
  <c r="AA558" i="1"/>
  <c r="AA523" i="1"/>
  <c r="AA525" i="1"/>
  <c r="AA527" i="1"/>
  <c r="AA519" i="1"/>
  <c r="AA521" i="1"/>
  <c r="AA550" i="1"/>
  <c r="AA551" i="1"/>
  <c r="AA544" i="1"/>
  <c r="AA546" i="1"/>
  <c r="AA540" i="1"/>
  <c r="AA539" i="1"/>
  <c r="AA529" i="1"/>
  <c r="AA528" i="1"/>
  <c r="AA532" i="1"/>
  <c r="AA526" i="1"/>
  <c r="AA503" i="1"/>
  <c r="AA505" i="1"/>
  <c r="AA548" i="1"/>
  <c r="AA538" i="1"/>
  <c r="AA496" i="1"/>
  <c r="AA497" i="1"/>
  <c r="AA504" i="1"/>
  <c r="AA518" i="1"/>
  <c r="AA522" i="1"/>
  <c r="AA514" i="1"/>
  <c r="AA511" i="1"/>
  <c r="AA515" i="1"/>
  <c r="AA507" i="1"/>
  <c r="AA506" i="1"/>
  <c r="AA510" i="1"/>
  <c r="AA498" i="1"/>
  <c r="AA502" i="1"/>
  <c r="AA520" i="1"/>
  <c r="AA512" i="1"/>
  <c r="AA516" i="1"/>
  <c r="AA513" i="1"/>
  <c r="AA517" i="1"/>
  <c r="AA509" i="1"/>
  <c r="AA508" i="1"/>
  <c r="AA501" i="1"/>
  <c r="AA499" i="1"/>
  <c r="AA500" i="1"/>
  <c r="AA402" i="1"/>
  <c r="AA393" i="1"/>
  <c r="AA391" i="1"/>
  <c r="AA395" i="1"/>
  <c r="AA392" i="1"/>
  <c r="AA394" i="1"/>
  <c r="AA396" i="1"/>
  <c r="AA387" i="1"/>
  <c r="AA389" i="1"/>
  <c r="AA385" i="1"/>
  <c r="AA386" i="1"/>
  <c r="AA388" i="1"/>
  <c r="AA390" i="1"/>
  <c r="AA379" i="1"/>
  <c r="AA383" i="1"/>
  <c r="AA381" i="1"/>
  <c r="AA380" i="1"/>
  <c r="AA382" i="1"/>
  <c r="AA384" i="1"/>
  <c r="AA374" i="1"/>
  <c r="AA375" i="1"/>
  <c r="AA377" i="1"/>
  <c r="AA373" i="1"/>
  <c r="AA376" i="1"/>
  <c r="AA378" i="1"/>
  <c r="AA369" i="1"/>
  <c r="AA371" i="1"/>
  <c r="AA367" i="1"/>
  <c r="AA368" i="1"/>
  <c r="AA370" i="1"/>
  <c r="AA397" i="1"/>
  <c r="AA399" i="1"/>
  <c r="AA401" i="1"/>
  <c r="AA398" i="1"/>
  <c r="AA400" i="1"/>
  <c r="AA372" i="1"/>
  <c r="AA815" i="1"/>
  <c r="AA888" i="1"/>
  <c r="AA873" i="1"/>
  <c r="AA847" i="1"/>
  <c r="AA837" i="1"/>
  <c r="AA887" i="1"/>
  <c r="AA802" i="1"/>
  <c r="AA880" i="1"/>
  <c r="AA848" i="1"/>
  <c r="AA870" i="1"/>
  <c r="AA846" i="1"/>
  <c r="AA798" i="1"/>
  <c r="AA878" i="1"/>
  <c r="AA845" i="1"/>
  <c r="AA871" i="1"/>
  <c r="AA872" i="1"/>
  <c r="AA844" i="1"/>
  <c r="AA849" i="1"/>
  <c r="AA890" i="1"/>
  <c r="AA894" i="1"/>
  <c r="AA879" i="1"/>
  <c r="AA889" i="1"/>
  <c r="AA804" i="1"/>
  <c r="AA796" i="1"/>
  <c r="AA877" i="1"/>
  <c r="AA820" i="1"/>
  <c r="AA809" i="1"/>
  <c r="AA881" i="1"/>
  <c r="AA810" i="1"/>
  <c r="AA817" i="1"/>
  <c r="AA812" i="1"/>
  <c r="AA808" i="1"/>
  <c r="AA893" i="1"/>
  <c r="AA807" i="1"/>
  <c r="AA876" i="1"/>
  <c r="AA816" i="1"/>
  <c r="AA818" i="1"/>
  <c r="AA797" i="1"/>
  <c r="AA775" i="1"/>
  <c r="AA774" i="1"/>
  <c r="AA771" i="1"/>
  <c r="AA770" i="1"/>
  <c r="AA814" i="1"/>
  <c r="AA794" i="1"/>
  <c r="AA799" i="1"/>
  <c r="AA839" i="1"/>
  <c r="AA813" i="1"/>
  <c r="AA806" i="1"/>
  <c r="AA773" i="1"/>
  <c r="AA748" i="1"/>
  <c r="AA838" i="1"/>
  <c r="AA811" i="1"/>
  <c r="AA805" i="1"/>
  <c r="AA795" i="1"/>
  <c r="AA819" i="1"/>
  <c r="AA803" i="1"/>
  <c r="AA749" i="1"/>
  <c r="M143" i="18"/>
  <c r="M140" i="18"/>
  <c r="M142" i="18"/>
  <c r="M139" i="18"/>
  <c r="M136" i="18"/>
  <c r="M138" i="18"/>
  <c r="M137" i="18"/>
  <c r="M141" i="18"/>
  <c r="M50" i="18"/>
  <c r="M100" i="18"/>
  <c r="M116" i="18"/>
  <c r="M104" i="18"/>
  <c r="M99" i="18"/>
  <c r="M102" i="18"/>
  <c r="M111" i="18"/>
  <c r="M118" i="18"/>
  <c r="M126" i="18"/>
  <c r="M114" i="18"/>
  <c r="M130" i="18"/>
  <c r="M105" i="18"/>
  <c r="M117" i="18"/>
  <c r="M112" i="18"/>
  <c r="M125" i="18"/>
  <c r="M123" i="18"/>
  <c r="M129" i="18"/>
  <c r="M124" i="18"/>
  <c r="M15" i="18"/>
  <c r="C39" i="34"/>
  <c r="M49" i="18"/>
  <c r="M128" i="18"/>
  <c r="M113" i="18"/>
  <c r="M106" i="18"/>
  <c r="M24" i="18"/>
  <c r="M13" i="18"/>
  <c r="C37" i="34"/>
  <c r="M10" i="18"/>
  <c r="C34" i="34"/>
  <c r="C40" i="34"/>
  <c r="M16" i="18"/>
  <c r="AA54" i="1"/>
  <c r="AA193" i="1"/>
  <c r="AA196" i="1"/>
  <c r="AA195" i="1"/>
  <c r="AA194" i="1"/>
  <c r="M9" i="18"/>
  <c r="C33" i="34"/>
  <c r="M25" i="18"/>
  <c r="M41" i="18"/>
  <c r="C38" i="34"/>
  <c r="M14" i="18"/>
  <c r="M12" i="18"/>
  <c r="C36" i="34"/>
  <c r="M17" i="18"/>
  <c r="C41" i="34"/>
  <c r="AA611" i="1"/>
  <c r="AA336" i="1"/>
  <c r="AA614" i="1"/>
  <c r="AA697" i="1"/>
  <c r="AA451" i="1"/>
  <c r="AA655" i="1"/>
  <c r="AA658" i="1"/>
  <c r="AA616" i="1"/>
  <c r="AA641" i="1"/>
  <c r="AA720" i="1"/>
  <c r="AA363" i="1"/>
  <c r="AA681" i="1"/>
  <c r="AA692" i="1"/>
  <c r="AA691" i="1"/>
  <c r="AA690" i="1"/>
  <c r="AA705" i="1"/>
  <c r="AA704" i="1"/>
  <c r="AA694" i="1"/>
  <c r="AA689" i="1"/>
  <c r="AA695" i="1"/>
  <c r="AA719" i="1"/>
  <c r="AA687" i="1"/>
  <c r="AA686" i="1"/>
  <c r="AA666" i="1"/>
  <c r="AA662" i="1"/>
  <c r="AA656" i="1"/>
  <c r="AA654" i="1"/>
  <c r="AA649" i="1"/>
  <c r="AA643" i="1"/>
  <c r="AA639" i="1"/>
  <c r="AA652" i="1"/>
  <c r="AA615" i="1"/>
  <c r="AA688" i="1"/>
  <c r="AA682" i="1"/>
  <c r="AA659" i="1"/>
  <c r="AA657" i="1"/>
  <c r="AA644" i="1"/>
  <c r="AA642" i="1"/>
  <c r="AA650" i="1"/>
  <c r="AA623" i="1"/>
  <c r="AA617" i="1"/>
  <c r="AA621" i="1"/>
  <c r="AA622" i="1"/>
  <c r="AA612" i="1"/>
  <c r="AA608" i="1"/>
  <c r="AA590" i="1"/>
  <c r="AA586" i="1"/>
  <c r="AA469" i="1"/>
  <c r="AA721" i="1"/>
  <c r="AA679" i="1"/>
  <c r="AA648" i="1"/>
  <c r="AA625" i="1"/>
  <c r="AA618" i="1"/>
  <c r="AA613" i="1"/>
  <c r="AA609" i="1"/>
  <c r="AA606" i="1"/>
  <c r="AA706" i="1"/>
  <c r="AA696" i="1"/>
  <c r="AA685" i="1"/>
  <c r="AA661" i="1"/>
  <c r="AA630" i="1"/>
  <c r="AA628" i="1"/>
  <c r="AA610" i="1"/>
  <c r="AA646" i="1"/>
  <c r="AA629" i="1"/>
  <c r="AA619" i="1"/>
  <c r="AA585" i="1"/>
  <c r="AA535" i="1"/>
  <c r="AA494" i="1"/>
  <c r="AA492" i="1"/>
  <c r="AA484" i="1"/>
  <c r="AA483" i="1"/>
  <c r="AA480" i="1"/>
  <c r="AA477" i="1"/>
  <c r="AA471" i="1"/>
  <c r="AA476" i="1"/>
  <c r="AA473" i="1"/>
  <c r="AA459" i="1"/>
  <c r="AA455" i="1"/>
  <c r="AA453" i="1"/>
  <c r="AA444" i="1"/>
  <c r="AA437" i="1"/>
  <c r="AA703" i="1"/>
  <c r="AA684" i="1"/>
  <c r="AA607" i="1"/>
  <c r="AA495" i="1"/>
  <c r="AA493" i="1"/>
  <c r="AA487" i="1"/>
  <c r="AA479" i="1"/>
  <c r="AA474" i="1"/>
  <c r="AA466" i="1"/>
  <c r="AA465" i="1"/>
  <c r="AA464" i="1"/>
  <c r="AA463" i="1"/>
  <c r="AA462" i="1"/>
  <c r="AA461" i="1"/>
  <c r="AA457" i="1"/>
  <c r="AA452" i="1"/>
  <c r="AA450" i="1"/>
  <c r="AA442" i="1"/>
  <c r="AA624" i="1"/>
  <c r="AA588" i="1"/>
  <c r="AA533" i="1"/>
  <c r="AA478" i="1"/>
  <c r="AA470" i="1"/>
  <c r="AA458" i="1"/>
  <c r="AA449" i="1"/>
  <c r="AA446" i="1"/>
  <c r="AA653" i="1"/>
  <c r="AA605" i="1"/>
  <c r="AA581" i="1"/>
  <c r="AA489" i="1"/>
  <c r="AA472" i="1"/>
  <c r="AA467" i="1"/>
  <c r="AA448" i="1"/>
  <c r="AA443" i="1"/>
  <c r="AA431" i="1"/>
  <c r="AA536" i="1"/>
  <c r="AA534" i="1"/>
  <c r="AA488" i="1"/>
  <c r="AA468" i="1"/>
  <c r="AA454" i="1"/>
  <c r="AA441" i="1"/>
  <c r="AA440" i="1"/>
  <c r="AA438" i="1"/>
  <c r="AA435" i="1"/>
  <c r="AA432" i="1"/>
  <c r="AA412" i="1"/>
  <c r="AA366" i="1"/>
  <c r="AA320" i="1"/>
  <c r="AA418" i="1"/>
  <c r="AA407" i="1"/>
  <c r="AA365" i="1"/>
  <c r="AA338" i="1"/>
  <c r="AA486" i="1"/>
  <c r="AA456" i="1"/>
  <c r="AA430" i="1"/>
  <c r="AA426" i="1"/>
  <c r="AA422" i="1"/>
  <c r="AA419" i="1"/>
  <c r="AA406" i="1"/>
  <c r="AA314" i="1"/>
  <c r="AA413" i="1"/>
  <c r="AA405" i="1"/>
  <c r="AA317" i="1"/>
  <c r="AA303" i="1"/>
  <c r="AA166" i="1"/>
  <c r="AA360" i="1"/>
  <c r="AA349" i="1"/>
  <c r="AA340" i="1"/>
  <c r="AA680" i="1"/>
  <c r="AA408" i="1"/>
  <c r="AA417" i="1"/>
  <c r="AA364" i="1"/>
  <c r="AA411" i="1"/>
  <c r="AA165" i="1"/>
  <c r="AA347" i="1"/>
  <c r="AA357" i="1"/>
  <c r="AA351" i="1"/>
  <c r="AA335" i="1"/>
  <c r="AA334" i="1"/>
  <c r="AA323" i="1"/>
  <c r="AA309" i="1"/>
  <c r="AA620" i="1"/>
  <c r="AA491" i="1"/>
  <c r="AA436" i="1"/>
  <c r="AA434" i="1"/>
  <c r="AA424" i="1"/>
  <c r="AA410" i="1"/>
  <c r="AA404" i="1"/>
  <c r="AA409" i="1"/>
  <c r="AA345" i="1"/>
  <c r="AA342" i="1"/>
  <c r="AA339" i="1"/>
  <c r="AA359" i="1"/>
  <c r="AA164" i="1"/>
  <c r="AA163" i="1"/>
  <c r="AA333" i="1"/>
  <c r="AA311" i="1"/>
  <c r="AA315" i="1"/>
  <c r="AA327" i="1"/>
  <c r="AA318" i="1"/>
  <c r="AA428" i="1"/>
  <c r="AA427" i="1"/>
  <c r="AA355" i="1"/>
  <c r="AA324" i="1"/>
  <c r="AA310" i="1"/>
  <c r="AA322" i="1"/>
  <c r="AA160" i="1"/>
  <c r="AA301" i="1"/>
  <c r="AA298" i="1"/>
  <c r="AA295" i="1"/>
  <c r="AA286" i="1"/>
  <c r="AA288" i="1"/>
  <c r="AA285" i="1"/>
  <c r="AA283" i="1"/>
  <c r="AA158" i="1"/>
  <c r="AA148" i="1"/>
  <c r="AA145" i="1"/>
  <c r="AA144" i="1"/>
  <c r="AA142" i="1"/>
  <c r="AA346" i="1"/>
  <c r="AA352" i="1"/>
  <c r="AA341" i="1"/>
  <c r="AA358" i="1"/>
  <c r="AA354" i="1"/>
  <c r="AA321" i="1"/>
  <c r="AA326" i="1"/>
  <c r="AA331" i="1"/>
  <c r="AA329" i="1"/>
  <c r="AA161" i="1"/>
  <c r="AA306" i="1"/>
  <c r="AA294" i="1"/>
  <c r="AA299" i="1"/>
  <c r="AA281" i="1"/>
  <c r="AA153" i="1"/>
  <c r="AA151" i="1"/>
  <c r="AA362" i="1"/>
  <c r="AA350" i="1"/>
  <c r="AA423" i="1"/>
  <c r="AA403" i="1"/>
  <c r="AA337" i="1"/>
  <c r="AA353" i="1"/>
  <c r="AA312" i="1"/>
  <c r="AA319" i="1"/>
  <c r="AA328" i="1"/>
  <c r="AA308" i="1"/>
  <c r="AA162" i="1"/>
  <c r="AA302" i="1"/>
  <c r="AA297" i="1"/>
  <c r="AA287" i="1"/>
  <c r="AA291" i="1"/>
  <c r="AA300" i="1"/>
  <c r="AA284" i="1"/>
  <c r="AA280" i="1"/>
  <c r="AA157" i="1"/>
  <c r="AA155" i="1"/>
  <c r="AA154" i="1"/>
  <c r="AA152" i="1"/>
  <c r="AA589" i="1"/>
  <c r="AA482" i="1"/>
  <c r="AA414" i="1"/>
  <c r="AA343" i="1"/>
  <c r="AA356" i="1"/>
  <c r="AA325" i="1"/>
  <c r="AA332" i="1"/>
  <c r="AA330" i="1"/>
  <c r="AA307" i="1"/>
  <c r="AA305" i="1"/>
  <c r="AA304" i="1"/>
  <c r="AA293" i="1"/>
  <c r="AA292" i="1"/>
  <c r="AA159" i="1"/>
  <c r="AA143" i="1"/>
  <c r="AA445" i="1"/>
  <c r="AA415" i="1"/>
  <c r="AA361" i="1"/>
  <c r="AA348" i="1"/>
  <c r="AA344" i="1"/>
  <c r="AA313" i="1"/>
  <c r="AA156" i="1"/>
  <c r="AA316" i="1"/>
  <c r="AA289" i="1"/>
  <c r="AA147" i="1"/>
  <c r="AA290" i="1"/>
  <c r="AA282" i="1"/>
  <c r="AA279" i="1"/>
  <c r="AA146" i="1"/>
  <c r="AA296" i="1"/>
  <c r="AA447" i="1"/>
  <c r="AA490" i="1"/>
  <c r="AA149" i="1"/>
  <c r="AA150" i="1"/>
  <c r="AA421" i="1"/>
  <c r="AA433" i="1"/>
  <c r="AA645" i="1"/>
  <c r="AA416" i="1"/>
  <c r="AA627" i="1"/>
  <c r="AA460" i="1"/>
  <c r="AA420" i="1"/>
  <c r="AA439" i="1"/>
  <c r="AA475" i="1"/>
  <c r="AA481" i="1"/>
  <c r="AA141" i="1"/>
  <c r="AA271" i="1"/>
  <c r="AA138" i="1"/>
  <c r="AA277" i="1"/>
  <c r="AA274" i="1"/>
  <c r="AA268" i="1"/>
  <c r="AA278" i="1"/>
  <c r="AA270" i="1"/>
  <c r="AA269" i="1"/>
  <c r="AA267" i="1"/>
  <c r="AA140" i="1"/>
  <c r="AA276" i="1"/>
  <c r="AA263" i="1"/>
  <c r="AA262" i="1"/>
  <c r="AA139" i="1"/>
  <c r="AA266" i="1"/>
  <c r="AA264" i="1"/>
  <c r="AA275" i="1"/>
  <c r="AA272" i="1"/>
  <c r="AA265" i="1"/>
  <c r="AA273" i="1"/>
  <c r="AA255" i="1"/>
  <c r="AA256" i="1"/>
  <c r="AA257" i="1"/>
  <c r="AA258" i="1"/>
  <c r="AA261" i="1"/>
  <c r="AA253" i="1"/>
  <c r="AA252" i="1"/>
  <c r="AA254" i="1"/>
  <c r="AA247" i="1"/>
  <c r="AA246" i="1"/>
  <c r="AA250" i="1"/>
  <c r="AA248" i="1"/>
  <c r="AA251" i="1"/>
  <c r="AA249" i="1"/>
  <c r="AA242" i="1"/>
  <c r="AA238" i="1"/>
  <c r="AA237" i="1"/>
  <c r="AA245" i="1"/>
  <c r="AA241" i="1"/>
  <c r="AA244" i="1"/>
  <c r="AA240" i="1"/>
  <c r="AA236" i="1"/>
  <c r="AA235" i="1"/>
  <c r="AA243" i="1"/>
  <c r="AA239" i="1"/>
  <c r="AA234" i="1"/>
  <c r="AA213" i="1"/>
  <c r="AA218" i="1"/>
  <c r="AA216" i="1"/>
  <c r="AA217" i="1"/>
  <c r="AA211" i="1"/>
  <c r="AA232" i="1"/>
  <c r="AA230" i="1"/>
  <c r="AA231" i="1"/>
  <c r="AA197" i="1"/>
  <c r="AA192" i="1"/>
  <c r="AA215" i="1"/>
  <c r="AA209" i="1"/>
  <c r="AA214" i="1"/>
  <c r="AA228" i="1"/>
  <c r="AA208" i="1"/>
  <c r="AA210" i="1"/>
  <c r="AA233" i="1"/>
  <c r="AA229" i="1"/>
  <c r="AA204" i="1"/>
  <c r="AA206" i="1"/>
  <c r="AA207" i="1"/>
  <c r="AA226" i="1"/>
  <c r="AA203" i="1"/>
  <c r="AA205" i="1"/>
  <c r="AA202" i="1"/>
  <c r="AA47" i="1"/>
  <c r="AA69" i="1"/>
  <c r="AA75" i="1"/>
  <c r="AA48" i="1"/>
  <c r="AA49" i="1"/>
  <c r="AA81" i="1"/>
  <c r="AA180" i="1"/>
  <c r="AA135" i="1"/>
  <c r="AA63" i="1"/>
  <c r="AA185" i="1"/>
  <c r="AA131" i="1"/>
  <c r="AA176" i="1"/>
  <c r="AA8" i="1"/>
  <c r="AA13" i="1"/>
  <c r="AA225" i="1"/>
  <c r="AA26" i="1"/>
  <c r="AA172" i="1"/>
  <c r="AA70" i="1"/>
  <c r="AA9" i="1"/>
  <c r="AA187" i="1"/>
  <c r="AA23" i="1"/>
  <c r="AA59" i="1"/>
  <c r="AA92" i="1"/>
  <c r="AA199" i="1"/>
  <c r="AA220" i="1"/>
  <c r="AA72" i="1"/>
  <c r="AA190" i="1"/>
  <c r="AA222" i="1"/>
  <c r="N103" i="18" s="1"/>
  <c r="AA31" i="1"/>
  <c r="AA12" i="1"/>
  <c r="AA22" i="1"/>
  <c r="AA52" i="1"/>
  <c r="AA221" i="1"/>
  <c r="AA175" i="1"/>
  <c r="AA103" i="1"/>
  <c r="AA44" i="1"/>
  <c r="AA65" i="1"/>
  <c r="AA177" i="1"/>
  <c r="AA78" i="1"/>
  <c r="AA93" i="1"/>
  <c r="AA46" i="1"/>
  <c r="AA18" i="1"/>
  <c r="AA10" i="1"/>
  <c r="AA102" i="1"/>
  <c r="AA38" i="1"/>
  <c r="AA58" i="1"/>
  <c r="AA60" i="1"/>
  <c r="AA167" i="1"/>
  <c r="AA134" i="1"/>
  <c r="AA87" i="1"/>
  <c r="AA188" i="1"/>
  <c r="AA173" i="1"/>
  <c r="AA101" i="1"/>
  <c r="AA97" i="1"/>
  <c r="AA128" i="1"/>
  <c r="AA56" i="1"/>
  <c r="AA182" i="1"/>
  <c r="AA169" i="1"/>
  <c r="AA77" i="1"/>
  <c r="AA82" i="1"/>
  <c r="AA116" i="1"/>
  <c r="AA32" i="1"/>
  <c r="AA55" i="1"/>
  <c r="AA201" i="1"/>
  <c r="AA80" i="1"/>
  <c r="AA85" i="1"/>
  <c r="AA76" i="1"/>
  <c r="AA191" i="1"/>
  <c r="AA212" i="1"/>
  <c r="AA260" i="1"/>
  <c r="AA7" i="1"/>
  <c r="AA61" i="1"/>
  <c r="AA183" i="1"/>
  <c r="AA224" i="1"/>
  <c r="AA198" i="1"/>
  <c r="AA84" i="1"/>
  <c r="AA66" i="1"/>
  <c r="AA179" i="1"/>
  <c r="AA227" i="1"/>
  <c r="AA129" i="1"/>
  <c r="AA186" i="1"/>
  <c r="AA200" i="1"/>
  <c r="AA89" i="1"/>
  <c r="AA57" i="1"/>
  <c r="AA51" i="1"/>
  <c r="AA67" i="1"/>
  <c r="AA64" i="1"/>
  <c r="AA50" i="1"/>
  <c r="AA184" i="1"/>
  <c r="AA62" i="1"/>
  <c r="AA174" i="1"/>
  <c r="AA6" i="1"/>
  <c r="AA14" i="1"/>
  <c r="AA4" i="1"/>
  <c r="AA90" i="1"/>
  <c r="AA91" i="1"/>
  <c r="AA95" i="1"/>
  <c r="AA117" i="1"/>
  <c r="AA136" i="1"/>
  <c r="AA71" i="1"/>
  <c r="AA94" i="1"/>
  <c r="AA53" i="1"/>
  <c r="AA170" i="1"/>
  <c r="AA259" i="1"/>
  <c r="AA181" i="1"/>
  <c r="AA171" i="1"/>
  <c r="AA168" i="1"/>
  <c r="AA79" i="1"/>
  <c r="AA73" i="1"/>
  <c r="AA74" i="1"/>
  <c r="AA83" i="1"/>
  <c r="AA137" i="1"/>
  <c r="AA132" i="1"/>
  <c r="AA99" i="1"/>
  <c r="AA107" i="1"/>
  <c r="AA88" i="1"/>
  <c r="AA5" i="1"/>
  <c r="AA104" i="1"/>
  <c r="AA111" i="1"/>
  <c r="AA105" i="1"/>
  <c r="AA25" i="1"/>
  <c r="AA16" i="1"/>
  <c r="AA29" i="1"/>
  <c r="AA68" i="1"/>
  <c r="AA189" i="1"/>
  <c r="AA219" i="1"/>
  <c r="AA100" i="1"/>
  <c r="AA110" i="1"/>
  <c r="AA109" i="1"/>
  <c r="AA43" i="1"/>
  <c r="AA37" i="1"/>
  <c r="AA28" i="1"/>
  <c r="AA86" i="1"/>
  <c r="AA133" i="1"/>
  <c r="AA11" i="1"/>
  <c r="AA34" i="1"/>
  <c r="AA40" i="1"/>
  <c r="AA35" i="1"/>
  <c r="AA178" i="1"/>
  <c r="AA96" i="1"/>
  <c r="AA17" i="1"/>
  <c r="AA41" i="1"/>
  <c r="AA24" i="1"/>
  <c r="AA21" i="1"/>
  <c r="AA126" i="1"/>
  <c r="AA127" i="1"/>
  <c r="AA108" i="1"/>
  <c r="AA20" i="1"/>
  <c r="AA39" i="1"/>
  <c r="AA33" i="1"/>
  <c r="AA27" i="1"/>
  <c r="AA42" i="1"/>
  <c r="AA130" i="1"/>
  <c r="AA124" i="1"/>
  <c r="AA106" i="1"/>
  <c r="AA19" i="1"/>
  <c r="AA36" i="1"/>
  <c r="AA15" i="1"/>
  <c r="AA30" i="1"/>
  <c r="AA45" i="1"/>
  <c r="AA125" i="1"/>
  <c r="AA121" i="1"/>
  <c r="AA122" i="1"/>
  <c r="AA112" i="1"/>
  <c r="AA114" i="1"/>
  <c r="AA98" i="1"/>
  <c r="L214" i="18"/>
  <c r="L200" i="18"/>
  <c r="AA115" i="1"/>
  <c r="AA120" i="1"/>
  <c r="AA113" i="1"/>
  <c r="AA119" i="1"/>
  <c r="AA118" i="1"/>
  <c r="AA123" i="1"/>
  <c r="AB3" i="1"/>
  <c r="AB1721" i="1" l="1"/>
  <c r="AB1699" i="1"/>
  <c r="AB1701" i="1"/>
  <c r="AB1695" i="1"/>
  <c r="AB1702" i="1"/>
  <c r="AB1703" i="1"/>
  <c r="AB1705" i="1"/>
  <c r="AB1707" i="1"/>
  <c r="AB1704" i="1"/>
  <c r="AB1706" i="1"/>
  <c r="AB1696" i="1"/>
  <c r="AB1700" i="1"/>
  <c r="AB1694" i="1"/>
  <c r="AB1692" i="1"/>
  <c r="AB1698" i="1"/>
  <c r="AB1697" i="1"/>
  <c r="AB1693" i="1"/>
  <c r="AB1688" i="1"/>
  <c r="AB1724" i="1"/>
  <c r="AB1718" i="1"/>
  <c r="AB1723" i="1"/>
  <c r="AB1717" i="1"/>
  <c r="AB1722" i="1"/>
  <c r="AB1720" i="1"/>
  <c r="AB1455" i="1"/>
  <c r="AB1454" i="1"/>
  <c r="N48" i="18"/>
  <c r="AB1472" i="1"/>
  <c r="AB1675" i="1"/>
  <c r="AB1677" i="1"/>
  <c r="AB1682" i="1"/>
  <c r="AB1674" i="1"/>
  <c r="AB1668" i="1"/>
  <c r="AB1681" i="1"/>
  <c r="AB1684" i="1"/>
  <c r="AB1667" i="1"/>
  <c r="AB1679" i="1"/>
  <c r="AB1683" i="1"/>
  <c r="AB1680" i="1"/>
  <c r="AB1673" i="1"/>
  <c r="AB1676" i="1"/>
  <c r="AB1678" i="1"/>
  <c r="AB1669" i="1"/>
  <c r="AB1671" i="1"/>
  <c r="AB1670" i="1"/>
  <c r="AB1662" i="1"/>
  <c r="AB1664" i="1"/>
  <c r="AB1666" i="1"/>
  <c r="AB1656" i="1"/>
  <c r="AB1672" i="1"/>
  <c r="AB1665" i="1"/>
  <c r="AB1658" i="1"/>
  <c r="AB1653" i="1"/>
  <c r="AB1655" i="1"/>
  <c r="AB1649" i="1"/>
  <c r="AB1643" i="1"/>
  <c r="AB1646" i="1"/>
  <c r="AB1663" i="1"/>
  <c r="AB1657" i="1"/>
  <c r="AB1648" i="1"/>
  <c r="AB1652" i="1"/>
  <c r="AB1651" i="1"/>
  <c r="AB1654" i="1"/>
  <c r="AB1644" i="1"/>
  <c r="AB1660" i="1"/>
  <c r="AB1650" i="1"/>
  <c r="AB1645" i="1"/>
  <c r="AB1647" i="1"/>
  <c r="AB1639" i="1"/>
  <c r="AB1635" i="1"/>
  <c r="AB1634" i="1"/>
  <c r="AB1636" i="1"/>
  <c r="AB1625" i="1"/>
  <c r="AB1616" i="1"/>
  <c r="AB1661" i="1"/>
  <c r="AB1659" i="1"/>
  <c r="AB1638" i="1"/>
  <c r="AB1618" i="1"/>
  <c r="AB1641" i="1"/>
  <c r="AB1632" i="1"/>
  <c r="AB1629" i="1"/>
  <c r="AB1628" i="1"/>
  <c r="AB1617" i="1"/>
  <c r="AB1549" i="1"/>
  <c r="AB1551" i="1"/>
  <c r="AB1605" i="1"/>
  <c r="AB1599" i="1"/>
  <c r="AB1601" i="1"/>
  <c r="AB1642" i="1"/>
  <c r="AB1631" i="1"/>
  <c r="AB1630" i="1"/>
  <c r="AB1615" i="1"/>
  <c r="AB1548" i="1"/>
  <c r="AB1637" i="1"/>
  <c r="AB1640" i="1"/>
  <c r="AB1627" i="1"/>
  <c r="AB1622" i="1"/>
  <c r="AB1595" i="1"/>
  <c r="AB1597" i="1"/>
  <c r="AB1577" i="1"/>
  <c r="AB1633" i="1"/>
  <c r="AB1626" i="1"/>
  <c r="AB1550" i="1"/>
  <c r="AB1603" i="1"/>
  <c r="AB1596" i="1"/>
  <c r="AB1598" i="1"/>
  <c r="AB1589" i="1"/>
  <c r="AB1587" i="1"/>
  <c r="AB1588" i="1"/>
  <c r="AB1581" i="1"/>
  <c r="AB1602" i="1"/>
  <c r="AB1592" i="1"/>
  <c r="AB1575" i="1"/>
  <c r="AB1544" i="1"/>
  <c r="AB1546" i="1"/>
  <c r="AB1547" i="1"/>
  <c r="AB1600" i="1"/>
  <c r="AB1591" i="1"/>
  <c r="AB1585" i="1"/>
  <c r="AB1583" i="1"/>
  <c r="AB1584" i="1"/>
  <c r="AB1593" i="1"/>
  <c r="AB1566" i="1"/>
  <c r="AB1563" i="1"/>
  <c r="AB1604" i="1"/>
  <c r="AB1586" i="1"/>
  <c r="AB1579" i="1"/>
  <c r="AB1578" i="1"/>
  <c r="AB1580" i="1"/>
  <c r="AB1576" i="1"/>
  <c r="AB1574" i="1"/>
  <c r="AB1572" i="1"/>
  <c r="AB1567" i="1"/>
  <c r="AB1561" i="1"/>
  <c r="AB1562" i="1"/>
  <c r="AB1545" i="1"/>
  <c r="AB1590" i="1"/>
  <c r="AB1582" i="1"/>
  <c r="AB1573" i="1"/>
  <c r="AB1565" i="1"/>
  <c r="AB1568" i="1"/>
  <c r="AB1564" i="1"/>
  <c r="AB1536" i="1"/>
  <c r="AB1537" i="1"/>
  <c r="AB1531" i="1"/>
  <c r="AB1533" i="1"/>
  <c r="AB1532" i="1"/>
  <c r="AB1534" i="1"/>
  <c r="AB1511" i="1"/>
  <c r="AB1509" i="1"/>
  <c r="AB1512" i="1"/>
  <c r="AB1525" i="1"/>
  <c r="AB1523" i="1"/>
  <c r="AB1524" i="1"/>
  <c r="AB1508" i="1"/>
  <c r="AB1503" i="1"/>
  <c r="AB1502" i="1"/>
  <c r="AB1504" i="1"/>
  <c r="AB1543" i="1"/>
  <c r="AB1542" i="1"/>
  <c r="AB1541" i="1"/>
  <c r="AB1540" i="1"/>
  <c r="AB1527" i="1"/>
  <c r="AB1500" i="1"/>
  <c r="AB1497" i="1"/>
  <c r="AB1538" i="1"/>
  <c r="AB1539" i="1"/>
  <c r="AB1510" i="1"/>
  <c r="AB1522" i="1"/>
  <c r="AB1521" i="1"/>
  <c r="AB1501" i="1"/>
  <c r="AB1488" i="1"/>
  <c r="AB1486" i="1"/>
  <c r="AB1489" i="1"/>
  <c r="AB1465" i="1"/>
  <c r="AB1464" i="1"/>
  <c r="AB1535" i="1"/>
  <c r="AB1526" i="1"/>
  <c r="AB1528" i="1"/>
  <c r="AB1505" i="1"/>
  <c r="AB1507" i="1"/>
  <c r="AB1506" i="1"/>
  <c r="AB1498" i="1"/>
  <c r="AB1499" i="1"/>
  <c r="AB1487" i="1"/>
  <c r="AB1493" i="1"/>
  <c r="AB1494" i="1"/>
  <c r="AB1495" i="1"/>
  <c r="AB1496" i="1"/>
  <c r="AB1445" i="1"/>
  <c r="AB1441" i="1"/>
  <c r="AB1436" i="1"/>
  <c r="AB1438" i="1"/>
  <c r="AB1439" i="1"/>
  <c r="AB1435" i="1"/>
  <c r="AB1444" i="1"/>
  <c r="AB1446" i="1"/>
  <c r="AB1442" i="1"/>
  <c r="AB1440" i="1"/>
  <c r="AB1437" i="1"/>
  <c r="AB1447" i="1"/>
  <c r="AB1430" i="1"/>
  <c r="AB1432" i="1"/>
  <c r="AB1424" i="1"/>
  <c r="AB1426" i="1"/>
  <c r="AB1428" i="1"/>
  <c r="AB1425" i="1"/>
  <c r="AB1427" i="1"/>
  <c r="AB1429" i="1"/>
  <c r="AB1419" i="1"/>
  <c r="AB1421" i="1"/>
  <c r="AB1423" i="1"/>
  <c r="AB1443" i="1"/>
  <c r="AB1434" i="1"/>
  <c r="AB1418" i="1"/>
  <c r="AB1431" i="1"/>
  <c r="AB1420" i="1"/>
  <c r="AB1422" i="1"/>
  <c r="AB1416" i="1"/>
  <c r="AB1413" i="1"/>
  <c r="AB1415" i="1"/>
  <c r="AB1406" i="1"/>
  <c r="AB1408" i="1"/>
  <c r="AB1410" i="1"/>
  <c r="AB1407" i="1"/>
  <c r="AB1409" i="1"/>
  <c r="AB1433" i="1"/>
  <c r="AB1414" i="1"/>
  <c r="AB1412" i="1"/>
  <c r="AB1417" i="1"/>
  <c r="AB1411" i="1"/>
  <c r="AB1387" i="1"/>
  <c r="AB1378" i="1"/>
  <c r="AB1370" i="1"/>
  <c r="AB1372" i="1"/>
  <c r="AB1373" i="1"/>
  <c r="AB1357" i="1"/>
  <c r="AB1358" i="1"/>
  <c r="AB1382" i="1"/>
  <c r="AB1384" i="1"/>
  <c r="AB1383" i="1"/>
  <c r="AB1385" i="1"/>
  <c r="AB1379" i="1"/>
  <c r="AB1374" i="1"/>
  <c r="AB1376" i="1"/>
  <c r="AB1375" i="1"/>
  <c r="AB1377" i="1"/>
  <c r="AB1366" i="1"/>
  <c r="AB1368" i="1"/>
  <c r="AB1367" i="1"/>
  <c r="AB1369" i="1"/>
  <c r="AB1364" i="1"/>
  <c r="AB1363" i="1"/>
  <c r="AB1365" i="1"/>
  <c r="AB1360" i="1"/>
  <c r="AB1361" i="1"/>
  <c r="AB1356" i="1"/>
  <c r="AB1352" i="1"/>
  <c r="AB1380" i="1"/>
  <c r="AB1362" i="1"/>
  <c r="AB1359" i="1"/>
  <c r="AB1386" i="1"/>
  <c r="AB1381" i="1"/>
  <c r="AB1371" i="1"/>
  <c r="AB1354" i="1"/>
  <c r="AB1353" i="1"/>
  <c r="AB1355" i="1"/>
  <c r="AB1346" i="1"/>
  <c r="AB1342" i="1"/>
  <c r="AB1344" i="1"/>
  <c r="AB1343" i="1"/>
  <c r="AB1345" i="1"/>
  <c r="AB1336" i="1"/>
  <c r="AB1337" i="1"/>
  <c r="AB1330" i="1"/>
  <c r="AB1328" i="1"/>
  <c r="AB1351" i="1"/>
  <c r="AB1349" i="1"/>
  <c r="AB1339" i="1"/>
  <c r="AB1340" i="1"/>
  <c r="AB1335" i="1"/>
  <c r="AB1314" i="1"/>
  <c r="AB1307" i="1"/>
  <c r="AB1350" i="1"/>
  <c r="AB1347" i="1"/>
  <c r="AB1333" i="1"/>
  <c r="AB1313" i="1"/>
  <c r="AB1316" i="1"/>
  <c r="AB1309" i="1"/>
  <c r="AB1329" i="1"/>
  <c r="AB1311" i="1"/>
  <c r="AB1308" i="1"/>
  <c r="AB1310" i="1"/>
  <c r="AB1302" i="1"/>
  <c r="AB1303" i="1"/>
  <c r="AB1299" i="1"/>
  <c r="AB1276" i="1"/>
  <c r="AB1272" i="1"/>
  <c r="AB1270" i="1"/>
  <c r="AB1341" i="1"/>
  <c r="AB1334" i="1"/>
  <c r="AB1332" i="1"/>
  <c r="AB1326" i="1"/>
  <c r="AB1305" i="1"/>
  <c r="AB1296" i="1"/>
  <c r="AB1298" i="1"/>
  <c r="AB1275" i="1"/>
  <c r="AB1274" i="1"/>
  <c r="AB1271" i="1"/>
  <c r="AB1289" i="1"/>
  <c r="AB1348" i="1"/>
  <c r="AB1277" i="1"/>
  <c r="AB1273" i="1"/>
  <c r="AB1288" i="1"/>
  <c r="AB1338" i="1"/>
  <c r="AB1331" i="1"/>
  <c r="AB1327" i="1"/>
  <c r="AB1315" i="1"/>
  <c r="AB1312" i="1"/>
  <c r="AB1306" i="1"/>
  <c r="AB1300" i="1"/>
  <c r="AB1301" i="1"/>
  <c r="AB1297" i="1"/>
  <c r="AB1290" i="1"/>
  <c r="AB1284" i="1"/>
  <c r="AB1285" i="1"/>
  <c r="AB1287" i="1"/>
  <c r="AB1291" i="1"/>
  <c r="AB1286" i="1"/>
  <c r="AB1264" i="1"/>
  <c r="AB1263" i="1"/>
  <c r="AB1265" i="1"/>
  <c r="AB1255" i="1"/>
  <c r="AB1256" i="1"/>
  <c r="AB1258" i="1"/>
  <c r="AB1254" i="1"/>
  <c r="AB1257" i="1"/>
  <c r="AB1259" i="1"/>
  <c r="AB1248" i="1"/>
  <c r="AB1250" i="1"/>
  <c r="AB1244" i="1"/>
  <c r="AB1245" i="1"/>
  <c r="AB1234" i="1"/>
  <c r="AB1249" i="1"/>
  <c r="AB1246" i="1"/>
  <c r="AB1243" i="1"/>
  <c r="AB1238" i="1"/>
  <c r="AB1261" i="1"/>
  <c r="AB1252" i="1"/>
  <c r="AB1251" i="1"/>
  <c r="AB1253" i="1"/>
  <c r="AB1247" i="1"/>
  <c r="AB1236" i="1"/>
  <c r="AB1237" i="1"/>
  <c r="AB1232" i="1"/>
  <c r="AB1260" i="1"/>
  <c r="AB1262" i="1"/>
  <c r="AB1242" i="1"/>
  <c r="AB1240" i="1"/>
  <c r="AB1239" i="1"/>
  <c r="AB1241" i="1"/>
  <c r="AB1230" i="1"/>
  <c r="AB1235" i="1"/>
  <c r="AB1226" i="1"/>
  <c r="AB1227" i="1"/>
  <c r="AB1218" i="1"/>
  <c r="AB1221" i="1"/>
  <c r="AB1229" i="1"/>
  <c r="AB1231" i="1"/>
  <c r="AB1224" i="1"/>
  <c r="AB1220" i="1"/>
  <c r="AB1219" i="1"/>
  <c r="AB1233" i="1"/>
  <c r="AB1228" i="1"/>
  <c r="AB1225" i="1"/>
  <c r="AB1222" i="1"/>
  <c r="AB1223" i="1"/>
  <c r="AB1214" i="1"/>
  <c r="AB1200" i="1"/>
  <c r="AB1196" i="1"/>
  <c r="AB1192" i="1"/>
  <c r="AB1188" i="1"/>
  <c r="AB1217" i="1"/>
  <c r="AB1213" i="1"/>
  <c r="AB1205" i="1"/>
  <c r="AB1185" i="1"/>
  <c r="AB1186" i="1"/>
  <c r="AB1216" i="1"/>
  <c r="AB1212" i="1"/>
  <c r="AB1204" i="1"/>
  <c r="AB1203" i="1"/>
  <c r="AB1198" i="1"/>
  <c r="AB1201" i="1"/>
  <c r="AB1194" i="1"/>
  <c r="AB1195" i="1"/>
  <c r="AB1189" i="1"/>
  <c r="AB1191" i="1"/>
  <c r="AB1190" i="1"/>
  <c r="AB1183" i="1"/>
  <c r="AB1187" i="1"/>
  <c r="AB1184" i="1"/>
  <c r="AB1215" i="1"/>
  <c r="AB1202" i="1"/>
  <c r="AB1199" i="1"/>
  <c r="AB1197" i="1"/>
  <c r="AB1479" i="1"/>
  <c r="AB1482" i="1"/>
  <c r="AB1490" i="1"/>
  <c r="AB1514" i="1"/>
  <c r="AB1518" i="1"/>
  <c r="AB1530" i="1"/>
  <c r="AB1555" i="1"/>
  <c r="AB1559" i="1"/>
  <c r="AB1571" i="1"/>
  <c r="AB1607" i="1"/>
  <c r="AB1611" i="1"/>
  <c r="AB1619" i="1"/>
  <c r="AB1624" i="1"/>
  <c r="AB1685" i="1"/>
  <c r="AB1690" i="1"/>
  <c r="AB1711" i="1"/>
  <c r="AB1478" i="1"/>
  <c r="AB1485" i="1"/>
  <c r="AB1513" i="1"/>
  <c r="AB1517" i="1"/>
  <c r="AB1529" i="1"/>
  <c r="AB1554" i="1"/>
  <c r="AB1558" i="1"/>
  <c r="AB1570" i="1"/>
  <c r="AB1606" i="1"/>
  <c r="AB1610" i="1"/>
  <c r="AB1614" i="1"/>
  <c r="AB1623" i="1"/>
  <c r="AB1689" i="1"/>
  <c r="AB1710" i="1"/>
  <c r="AB1484" i="1"/>
  <c r="AB1492" i="1"/>
  <c r="AB1516" i="1"/>
  <c r="AB1520" i="1"/>
  <c r="AB1553" i="1"/>
  <c r="AB1557" i="1"/>
  <c r="AB1569" i="1"/>
  <c r="AB1594" i="1"/>
  <c r="AB1609" i="1"/>
  <c r="AB1613" i="1"/>
  <c r="AB1621" i="1"/>
  <c r="AB1687" i="1"/>
  <c r="AB1709" i="1"/>
  <c r="AB1483" i="1"/>
  <c r="AB1491" i="1"/>
  <c r="AB1515" i="1"/>
  <c r="AB1519" i="1"/>
  <c r="AB1552" i="1"/>
  <c r="AB1556" i="1"/>
  <c r="AB1560" i="1"/>
  <c r="AB1608" i="1"/>
  <c r="AB1612" i="1"/>
  <c r="AB1620" i="1"/>
  <c r="AB1686" i="1"/>
  <c r="AB1708" i="1"/>
  <c r="AB1716" i="1"/>
  <c r="AB1715" i="1"/>
  <c r="AB1714" i="1"/>
  <c r="AB1713" i="1"/>
  <c r="AB1712" i="1"/>
  <c r="AB1392" i="1"/>
  <c r="AB1468" i="1"/>
  <c r="AB1471" i="1"/>
  <c r="AB1469" i="1"/>
  <c r="AB1453" i="1"/>
  <c r="AB1470" i="1"/>
  <c r="AB1452" i="1"/>
  <c r="AB1456" i="1"/>
  <c r="AB1404" i="1"/>
  <c r="AB1396" i="1"/>
  <c r="AB1395" i="1"/>
  <c r="AB1325" i="1"/>
  <c r="AB1451" i="1"/>
  <c r="AB1450" i="1"/>
  <c r="AB1458" i="1"/>
  <c r="AB1323" i="1"/>
  <c r="AB1457" i="1"/>
  <c r="AB1394" i="1"/>
  <c r="AB1481" i="1"/>
  <c r="AB1477" i="1"/>
  <c r="AB1473" i="1"/>
  <c r="AB1449" i="1"/>
  <c r="AB1460" i="1"/>
  <c r="AB1474" i="1"/>
  <c r="AB1459" i="1"/>
  <c r="AB1389" i="1"/>
  <c r="AB1400" i="1"/>
  <c r="AB1398" i="1"/>
  <c r="AB1324" i="1"/>
  <c r="AB1322" i="1"/>
  <c r="AB1388" i="1"/>
  <c r="AB1391" i="1"/>
  <c r="AB1321" i="1"/>
  <c r="AB1480" i="1"/>
  <c r="AB1390" i="1"/>
  <c r="AB1403" i="1"/>
  <c r="AB1320" i="1"/>
  <c r="AB1402" i="1"/>
  <c r="AB1463" i="1"/>
  <c r="AB1397" i="1"/>
  <c r="AB1466" i="1"/>
  <c r="AB1475" i="1"/>
  <c r="AB1467" i="1"/>
  <c r="AB1461" i="1"/>
  <c r="AB1448" i="1"/>
  <c r="AB1476" i="1"/>
  <c r="AB1462" i="1"/>
  <c r="AB1399" i="1"/>
  <c r="AB1401" i="1"/>
  <c r="AB1405" i="1"/>
  <c r="AB1393" i="1"/>
  <c r="N209" i="18"/>
  <c r="N199" i="18"/>
  <c r="N192" i="18"/>
  <c r="N179" i="18"/>
  <c r="N185" i="18"/>
  <c r="N208" i="18"/>
  <c r="N183" i="18"/>
  <c r="N53" i="18"/>
  <c r="N151" i="18"/>
  <c r="N207" i="18"/>
  <c r="N180" i="18"/>
  <c r="N193" i="18"/>
  <c r="N184" i="18"/>
  <c r="N115" i="18"/>
  <c r="N196" i="18"/>
  <c r="N195" i="18"/>
  <c r="N178" i="18"/>
  <c r="N198" i="18"/>
  <c r="N197" i="18"/>
  <c r="N194" i="18"/>
  <c r="N181" i="18"/>
  <c r="N211" i="18"/>
  <c r="N54" i="18"/>
  <c r="N212" i="18"/>
  <c r="N213" i="18"/>
  <c r="N182" i="18"/>
  <c r="N154" i="18"/>
  <c r="N210" i="18"/>
  <c r="N206" i="18"/>
  <c r="N165" i="18"/>
  <c r="AB1128" i="1"/>
  <c r="AB1169" i="1"/>
  <c r="AB1171" i="1"/>
  <c r="AB1173" i="1"/>
  <c r="AB1163" i="1"/>
  <c r="AB1159" i="1"/>
  <c r="AB1126" i="1"/>
  <c r="AB1172" i="1"/>
  <c r="AB1175" i="1"/>
  <c r="AB1165" i="1"/>
  <c r="AB1166" i="1"/>
  <c r="AB1127" i="1"/>
  <c r="AB1170" i="1"/>
  <c r="AB1174" i="1"/>
  <c r="AB1161" i="1"/>
  <c r="AB1129" i="1"/>
  <c r="AB1168" i="1"/>
  <c r="AB1162" i="1"/>
  <c r="AB1155" i="1"/>
  <c r="AB1154" i="1"/>
  <c r="AB1141" i="1"/>
  <c r="AB1143" i="1"/>
  <c r="AB1133" i="1"/>
  <c r="AB1151" i="1"/>
  <c r="AB1148" i="1"/>
  <c r="AB1145" i="1"/>
  <c r="AB1137" i="1"/>
  <c r="AB1139" i="1"/>
  <c r="AB1164" i="1"/>
  <c r="AB1157" i="1"/>
  <c r="AB1152" i="1"/>
  <c r="AB1140" i="1"/>
  <c r="AB1134" i="1"/>
  <c r="AB1158" i="1"/>
  <c r="AB1150" i="1"/>
  <c r="AB1132" i="1"/>
  <c r="AB1156" i="1"/>
  <c r="AB1146" i="1"/>
  <c r="AB1138" i="1"/>
  <c r="AB1153" i="1"/>
  <c r="AB1149" i="1"/>
  <c r="AB1167" i="1"/>
  <c r="AB1142" i="1"/>
  <c r="AB1135" i="1"/>
  <c r="AB1160" i="1"/>
  <c r="AB1147" i="1"/>
  <c r="AB1136" i="1"/>
  <c r="AB1268" i="1"/>
  <c r="AB1178" i="1"/>
  <c r="AB1206" i="1"/>
  <c r="AB1179" i="1"/>
  <c r="AB1209" i="1"/>
  <c r="AB1181" i="1"/>
  <c r="AB1317" i="1"/>
  <c r="AB1319" i="1"/>
  <c r="AB1304" i="1"/>
  <c r="AB1292" i="1"/>
  <c r="AB1280" i="1"/>
  <c r="AB1267" i="1"/>
  <c r="AB1210" i="1"/>
  <c r="AB1295" i="1"/>
  <c r="AB1283" i="1"/>
  <c r="AB1180" i="1"/>
  <c r="AB1279" i="1"/>
  <c r="AB1269" i="1"/>
  <c r="AB1207" i="1"/>
  <c r="AB1294" i="1"/>
  <c r="AB1193" i="1"/>
  <c r="AB1293" i="1"/>
  <c r="AB1281" i="1"/>
  <c r="AB1318" i="1"/>
  <c r="AB1182" i="1"/>
  <c r="AB1282" i="1"/>
  <c r="AB1278" i="1"/>
  <c r="AB1266" i="1"/>
  <c r="AB1208" i="1"/>
  <c r="AB1211" i="1"/>
  <c r="N168" i="18"/>
  <c r="N164" i="18"/>
  <c r="AB1120" i="1"/>
  <c r="AB1113" i="1"/>
  <c r="AB1110" i="1"/>
  <c r="AB1119" i="1"/>
  <c r="AB1122" i="1"/>
  <c r="AB1115" i="1"/>
  <c r="AB1112" i="1"/>
  <c r="AB1108" i="1"/>
  <c r="AB1118" i="1"/>
  <c r="AB1116" i="1"/>
  <c r="AB1114" i="1"/>
  <c r="AB1107" i="1"/>
  <c r="AB1109" i="1"/>
  <c r="AB1121" i="1"/>
  <c r="AB1117" i="1"/>
  <c r="AB1111" i="1"/>
  <c r="AB1059" i="1"/>
  <c r="AB1056" i="1"/>
  <c r="AB1058" i="1"/>
  <c r="AB1057" i="1"/>
  <c r="AB1052" i="1"/>
  <c r="AB1051" i="1"/>
  <c r="AB1131" i="1"/>
  <c r="AB1177" i="1"/>
  <c r="AB1106" i="1"/>
  <c r="AB1125" i="1"/>
  <c r="AB1124" i="1"/>
  <c r="AB1105" i="1"/>
  <c r="AB1103" i="1"/>
  <c r="AB1099" i="1"/>
  <c r="AB1130" i="1"/>
  <c r="AB1144" i="1"/>
  <c r="AB1104" i="1"/>
  <c r="AB1102" i="1"/>
  <c r="AB1101" i="1"/>
  <c r="AB1100" i="1"/>
  <c r="AB1098" i="1"/>
  <c r="AB1176" i="1"/>
  <c r="AB1123" i="1"/>
  <c r="AB1096" i="1"/>
  <c r="AB1088" i="1"/>
  <c r="AB1095" i="1"/>
  <c r="AB1093" i="1"/>
  <c r="AB1091" i="1"/>
  <c r="AB1087" i="1"/>
  <c r="AB1097" i="1"/>
  <c r="AB1094" i="1"/>
  <c r="AB1092" i="1"/>
  <c r="AB1090" i="1"/>
  <c r="AB1089" i="1"/>
  <c r="N167" i="18"/>
  <c r="N170" i="18"/>
  <c r="N171" i="18"/>
  <c r="N166" i="18"/>
  <c r="N169" i="18"/>
  <c r="N52" i="18"/>
  <c r="AB1040" i="1"/>
  <c r="AB1041" i="1"/>
  <c r="AB1042" i="1"/>
  <c r="AB1043" i="1"/>
  <c r="AB1044" i="1"/>
  <c r="AB1039" i="1"/>
  <c r="AB1036" i="1"/>
  <c r="AB1030" i="1"/>
  <c r="AB1033" i="1"/>
  <c r="AB1035" i="1"/>
  <c r="AB1029" i="1"/>
  <c r="AB1032" i="1"/>
  <c r="AB1027" i="1"/>
  <c r="AB1026" i="1"/>
  <c r="AB1037" i="1"/>
  <c r="AB1034" i="1"/>
  <c r="AB1031" i="1"/>
  <c r="AB1023" i="1"/>
  <c r="AB1025" i="1"/>
  <c r="AB1024" i="1"/>
  <c r="AB1017" i="1"/>
  <c r="AB1016" i="1"/>
  <c r="AB1038" i="1"/>
  <c r="AB1028" i="1"/>
  <c r="AB1013" i="1"/>
  <c r="AB1005" i="1"/>
  <c r="AB1019" i="1"/>
  <c r="AB1021" i="1"/>
  <c r="AB1018" i="1"/>
  <c r="AB1020" i="1"/>
  <c r="AB1022" i="1"/>
  <c r="AB1012" i="1"/>
  <c r="AB1011" i="1"/>
  <c r="AB1014" i="1"/>
  <c r="AB1015" i="1"/>
  <c r="AB1007" i="1"/>
  <c r="AB1002" i="1"/>
  <c r="AB1000" i="1"/>
  <c r="AB999" i="1"/>
  <c r="AB1001" i="1"/>
  <c r="AB993" i="1"/>
  <c r="AB995" i="1"/>
  <c r="AB1006" i="1"/>
  <c r="AB1008" i="1"/>
  <c r="AB986" i="1"/>
  <c r="AB1003" i="1"/>
  <c r="AB998" i="1"/>
  <c r="AB1010" i="1"/>
  <c r="AB1004" i="1"/>
  <c r="AB996" i="1"/>
  <c r="AB1009" i="1"/>
  <c r="AB997" i="1"/>
  <c r="AB994" i="1"/>
  <c r="AB982" i="1"/>
  <c r="AB931" i="1"/>
  <c r="AB932" i="1"/>
  <c r="AB988" i="1"/>
  <c r="AB987" i="1"/>
  <c r="AB895" i="1"/>
  <c r="AB970" i="1"/>
  <c r="AB966" i="1"/>
  <c r="AB984" i="1"/>
  <c r="AB985" i="1"/>
  <c r="AB980" i="1"/>
  <c r="AB981" i="1"/>
  <c r="AB983" i="1"/>
  <c r="AB891" i="1"/>
  <c r="AB892" i="1"/>
  <c r="AB875" i="1"/>
  <c r="AB874" i="1"/>
  <c r="AB886" i="1"/>
  <c r="AB972" i="1"/>
  <c r="AB971" i="1"/>
  <c r="AB973" i="1"/>
  <c r="AB967" i="1"/>
  <c r="AB969" i="1"/>
  <c r="AB968" i="1"/>
  <c r="AB841" i="1"/>
  <c r="AB842" i="1"/>
  <c r="AB930" i="1"/>
  <c r="AB929" i="1"/>
  <c r="AB953" i="1"/>
  <c r="AB843" i="1"/>
  <c r="AB840" i="1"/>
  <c r="AB928" i="1"/>
  <c r="AB927" i="1"/>
  <c r="AB949" i="1"/>
  <c r="AB954" i="1"/>
  <c r="AB956" i="1"/>
  <c r="AB955" i="1"/>
  <c r="AB914" i="1"/>
  <c r="AB958" i="1"/>
  <c r="AB961" i="1"/>
  <c r="AB952" i="1"/>
  <c r="AB951" i="1"/>
  <c r="AB911" i="1"/>
  <c r="AB962" i="1"/>
  <c r="AB965" i="1"/>
  <c r="AB960" i="1"/>
  <c r="AB950" i="1"/>
  <c r="AB947" i="1"/>
  <c r="AB946" i="1"/>
  <c r="AB945" i="1"/>
  <c r="AB939" i="1"/>
  <c r="AB941" i="1"/>
  <c r="AB940" i="1"/>
  <c r="AB942" i="1"/>
  <c r="AB923" i="1"/>
  <c r="AB908" i="1"/>
  <c r="AB957" i="1"/>
  <c r="AB919" i="1"/>
  <c r="AB921" i="1"/>
  <c r="AB920" i="1"/>
  <c r="AB922" i="1"/>
  <c r="AB909" i="1"/>
  <c r="AB906" i="1"/>
  <c r="AB904" i="1"/>
  <c r="AB905" i="1"/>
  <c r="AB907" i="1"/>
  <c r="AB902" i="1"/>
  <c r="AB900" i="1"/>
  <c r="AB964" i="1"/>
  <c r="AB963" i="1"/>
  <c r="AB959" i="1"/>
  <c r="AB948" i="1"/>
  <c r="AB944" i="1"/>
  <c r="AB943" i="1"/>
  <c r="AB925" i="1"/>
  <c r="AB924" i="1"/>
  <c r="AB926" i="1"/>
  <c r="AB910" i="1"/>
  <c r="AB885" i="1"/>
  <c r="AB862" i="1"/>
  <c r="AB860" i="1"/>
  <c r="AB859" i="1"/>
  <c r="AB901" i="1"/>
  <c r="AB903" i="1"/>
  <c r="AB883" i="1"/>
  <c r="AB865" i="1"/>
  <c r="AB869" i="1"/>
  <c r="AB858" i="1"/>
  <c r="AB861" i="1"/>
  <c r="AB882" i="1"/>
  <c r="AB884" i="1"/>
  <c r="AB864" i="1"/>
  <c r="AB868" i="1"/>
  <c r="AB863" i="1"/>
  <c r="AB855" i="1"/>
  <c r="AB835" i="1"/>
  <c r="AB836" i="1"/>
  <c r="AB866" i="1"/>
  <c r="AB867" i="1"/>
  <c r="AB857" i="1"/>
  <c r="AB851" i="1"/>
  <c r="AB834" i="1"/>
  <c r="AB833" i="1"/>
  <c r="AB831" i="1"/>
  <c r="AB854" i="1"/>
  <c r="AB830" i="1"/>
  <c r="AB825" i="1"/>
  <c r="AB827" i="1"/>
  <c r="AB821" i="1"/>
  <c r="AB823" i="1"/>
  <c r="AB801" i="1"/>
  <c r="AB856" i="1"/>
  <c r="AB800" i="1"/>
  <c r="AB852" i="1"/>
  <c r="AB832" i="1"/>
  <c r="AB828" i="1"/>
  <c r="AB822" i="1"/>
  <c r="AB850" i="1"/>
  <c r="AB853" i="1"/>
  <c r="AB829" i="1"/>
  <c r="AB826" i="1"/>
  <c r="AB824" i="1"/>
  <c r="AB787" i="1"/>
  <c r="AB772" i="1"/>
  <c r="AB780" i="1"/>
  <c r="AB779" i="1"/>
  <c r="AB781" i="1"/>
  <c r="AB693" i="1"/>
  <c r="AB757" i="1"/>
  <c r="AB756" i="1"/>
  <c r="AB767" i="1"/>
  <c r="AB760" i="1"/>
  <c r="AB747" i="1"/>
  <c r="AB746" i="1"/>
  <c r="AB741" i="1"/>
  <c r="AB793" i="1"/>
  <c r="AB786" i="1"/>
  <c r="AB783" i="1"/>
  <c r="AB785" i="1"/>
  <c r="AB778" i="1"/>
  <c r="AB777" i="1"/>
  <c r="AB776" i="1"/>
  <c r="AB755" i="1"/>
  <c r="AB764" i="1"/>
  <c r="AB768" i="1"/>
  <c r="AB763" i="1"/>
  <c r="AB765" i="1"/>
  <c r="AB769" i="1"/>
  <c r="AB762" i="1"/>
  <c r="AB761" i="1"/>
  <c r="AB758" i="1"/>
  <c r="AB744" i="1"/>
  <c r="AB742" i="1"/>
  <c r="AB790" i="1"/>
  <c r="AB782" i="1"/>
  <c r="AB784" i="1"/>
  <c r="AB754" i="1"/>
  <c r="AB759" i="1"/>
  <c r="AB750" i="1"/>
  <c r="AB752" i="1"/>
  <c r="AB740" i="1"/>
  <c r="AB743" i="1"/>
  <c r="AB788" i="1"/>
  <c r="AB792" i="1"/>
  <c r="AB789" i="1"/>
  <c r="AB791" i="1"/>
  <c r="AB766" i="1"/>
  <c r="AB753" i="1"/>
  <c r="AB751" i="1"/>
  <c r="AB745" i="1"/>
  <c r="AB991" i="1"/>
  <c r="AB918" i="1"/>
  <c r="AB915" i="1"/>
  <c r="AB1048" i="1"/>
  <c r="AB1070" i="1"/>
  <c r="AB916" i="1"/>
  <c r="AB1084" i="1"/>
  <c r="AB1068" i="1"/>
  <c r="AB1063" i="1"/>
  <c r="AB1085" i="1"/>
  <c r="AB1069" i="1"/>
  <c r="AB977" i="1"/>
  <c r="AB917" i="1"/>
  <c r="AB896" i="1"/>
  <c r="AB1061" i="1"/>
  <c r="AB979" i="1"/>
  <c r="AB913" i="1"/>
  <c r="AB1062" i="1"/>
  <c r="AB1047" i="1"/>
  <c r="AB933" i="1"/>
  <c r="AB1074" i="1"/>
  <c r="AB1079" i="1"/>
  <c r="AB1071" i="1"/>
  <c r="AB1072" i="1"/>
  <c r="AB1081" i="1"/>
  <c r="AB1064" i="1"/>
  <c r="AB990" i="1"/>
  <c r="AB934" i="1"/>
  <c r="AB912" i="1"/>
  <c r="AB936" i="1"/>
  <c r="AB1078" i="1"/>
  <c r="AB1066" i="1"/>
  <c r="AB1060" i="1"/>
  <c r="AB1076" i="1"/>
  <c r="AB1077" i="1"/>
  <c r="AB1050" i="1"/>
  <c r="AB992" i="1"/>
  <c r="AB974" i="1"/>
  <c r="AB899" i="1"/>
  <c r="AB1086" i="1"/>
  <c r="AB1053" i="1"/>
  <c r="AB978" i="1"/>
  <c r="AB975" i="1"/>
  <c r="AB1065" i="1"/>
  <c r="AB976" i="1"/>
  <c r="AB937" i="1"/>
  <c r="AB1082" i="1"/>
  <c r="AB1055" i="1"/>
  <c r="AB1045" i="1"/>
  <c r="AB989" i="1"/>
  <c r="AB1083" i="1"/>
  <c r="AB1075" i="1"/>
  <c r="AB1067" i="1"/>
  <c r="AB1046" i="1"/>
  <c r="AB938" i="1"/>
  <c r="AB1080" i="1"/>
  <c r="AB1049" i="1"/>
  <c r="AB1073" i="1"/>
  <c r="AB1054" i="1"/>
  <c r="AB935" i="1"/>
  <c r="AB898" i="1"/>
  <c r="AB897" i="1"/>
  <c r="N157" i="18"/>
  <c r="N156" i="18"/>
  <c r="N153" i="18"/>
  <c r="N150" i="18"/>
  <c r="N152" i="18"/>
  <c r="N155" i="18"/>
  <c r="N51" i="18"/>
  <c r="AB651" i="1"/>
  <c r="AB738" i="1"/>
  <c r="AB737" i="1"/>
  <c r="AB739" i="1"/>
  <c r="AB730" i="1"/>
  <c r="AB700" i="1"/>
  <c r="AB701" i="1"/>
  <c r="AB724" i="1"/>
  <c r="AB732" i="1"/>
  <c r="AB699" i="1"/>
  <c r="AB728" i="1"/>
  <c r="AB702" i="1"/>
  <c r="AB729" i="1"/>
  <c r="AB723" i="1"/>
  <c r="AB722" i="1"/>
  <c r="AB718" i="1"/>
  <c r="AB717" i="1"/>
  <c r="AB733" i="1"/>
  <c r="AB698" i="1"/>
  <c r="AB725" i="1"/>
  <c r="AB727" i="1"/>
  <c r="AB716" i="1"/>
  <c r="AB715" i="1"/>
  <c r="AB713" i="1"/>
  <c r="AB707" i="1"/>
  <c r="AB710" i="1"/>
  <c r="AB660" i="1"/>
  <c r="AB675" i="1"/>
  <c r="AB678" i="1"/>
  <c r="AB726" i="1"/>
  <c r="AB731" i="1"/>
  <c r="AB626" i="1"/>
  <c r="AB683" i="1"/>
  <c r="AB647" i="1"/>
  <c r="AB676" i="1"/>
  <c r="AB736" i="1"/>
  <c r="AB735" i="1"/>
  <c r="AB712" i="1"/>
  <c r="AB711" i="1"/>
  <c r="AB709" i="1"/>
  <c r="AB708" i="1"/>
  <c r="AB677" i="1"/>
  <c r="AB671" i="1"/>
  <c r="AB673" i="1"/>
  <c r="AB669" i="1"/>
  <c r="AB670" i="1"/>
  <c r="AB672" i="1"/>
  <c r="AB734" i="1"/>
  <c r="AB714" i="1"/>
  <c r="AB674" i="1"/>
  <c r="AB668" i="1"/>
  <c r="AB667" i="1"/>
  <c r="N142" i="18"/>
  <c r="N127" i="18"/>
  <c r="AB663" i="1"/>
  <c r="AB665" i="1"/>
  <c r="AB664" i="1"/>
  <c r="AB538" i="1"/>
  <c r="AB640" i="1"/>
  <c r="AB636" i="1"/>
  <c r="AB634" i="1"/>
  <c r="AB635" i="1"/>
  <c r="AB604" i="1"/>
  <c r="AB425" i="1"/>
  <c r="AB637" i="1"/>
  <c r="AB633" i="1"/>
  <c r="AB632" i="1"/>
  <c r="AB429" i="1"/>
  <c r="AB638" i="1"/>
  <c r="AB631" i="1"/>
  <c r="AB485" i="1"/>
  <c r="AB603" i="1"/>
  <c r="AB223" i="1"/>
  <c r="AB601" i="1"/>
  <c r="AB600" i="1"/>
  <c r="AB579" i="1"/>
  <c r="AB564" i="1"/>
  <c r="AB598" i="1"/>
  <c r="AB593" i="1"/>
  <c r="AB592" i="1"/>
  <c r="AB578" i="1"/>
  <c r="AB565" i="1"/>
  <c r="AB597" i="1"/>
  <c r="AB587" i="1"/>
  <c r="AB595" i="1"/>
  <c r="AB594" i="1"/>
  <c r="AB583" i="1"/>
  <c r="AB584" i="1"/>
  <c r="AB602" i="1"/>
  <c r="AB580" i="1"/>
  <c r="AB577" i="1"/>
  <c r="AB562" i="1"/>
  <c r="AB575" i="1"/>
  <c r="AB555" i="1"/>
  <c r="AB599" i="1"/>
  <c r="AB591" i="1"/>
  <c r="AB596" i="1"/>
  <c r="AB582" i="1"/>
  <c r="AB576" i="1"/>
  <c r="AB561" i="1"/>
  <c r="AB571" i="1"/>
  <c r="AB560" i="1"/>
  <c r="AB569" i="1"/>
  <c r="AB567" i="1"/>
  <c r="AB559" i="1"/>
  <c r="AB566" i="1"/>
  <c r="AB568" i="1"/>
  <c r="AB570" i="1"/>
  <c r="AB558" i="1"/>
  <c r="AB573" i="1"/>
  <c r="AB574" i="1"/>
  <c r="AB563" i="1"/>
  <c r="AB572" i="1"/>
  <c r="AB557" i="1"/>
  <c r="AB552" i="1"/>
  <c r="AB550" i="1"/>
  <c r="AB549" i="1"/>
  <c r="AB551" i="1"/>
  <c r="AB553" i="1"/>
  <c r="AB545" i="1"/>
  <c r="AB548" i="1"/>
  <c r="AB541" i="1"/>
  <c r="AB543" i="1"/>
  <c r="AB540" i="1"/>
  <c r="AB531" i="1"/>
  <c r="AB528" i="1"/>
  <c r="AB530" i="1"/>
  <c r="AB524" i="1"/>
  <c r="AB554" i="1"/>
  <c r="AB544" i="1"/>
  <c r="AB546" i="1"/>
  <c r="AB537" i="1"/>
  <c r="AB542" i="1"/>
  <c r="AB532" i="1"/>
  <c r="AB529" i="1"/>
  <c r="AB523" i="1"/>
  <c r="AB556" i="1"/>
  <c r="AB539" i="1"/>
  <c r="AB547" i="1"/>
  <c r="AB527" i="1"/>
  <c r="AB499" i="1"/>
  <c r="AB526" i="1"/>
  <c r="AB525" i="1"/>
  <c r="AB519" i="1"/>
  <c r="AB521" i="1"/>
  <c r="AB516" i="1"/>
  <c r="AB507" i="1"/>
  <c r="AB509" i="1"/>
  <c r="AB501" i="1"/>
  <c r="AB500" i="1"/>
  <c r="AB504" i="1"/>
  <c r="AB505" i="1"/>
  <c r="AB496" i="1"/>
  <c r="AB497" i="1"/>
  <c r="AB522" i="1"/>
  <c r="AB502" i="1"/>
  <c r="AB513" i="1"/>
  <c r="AB515" i="1"/>
  <c r="AB517" i="1"/>
  <c r="AB498" i="1"/>
  <c r="AB512" i="1"/>
  <c r="AB514" i="1"/>
  <c r="AB508" i="1"/>
  <c r="AB518" i="1"/>
  <c r="AB520" i="1"/>
  <c r="AB511" i="1"/>
  <c r="AB506" i="1"/>
  <c r="AB510" i="1"/>
  <c r="AB503" i="1"/>
  <c r="AB402" i="1"/>
  <c r="AB393" i="1"/>
  <c r="AB392" i="1"/>
  <c r="AB394" i="1"/>
  <c r="AB386" i="1"/>
  <c r="AB388" i="1"/>
  <c r="AB390" i="1"/>
  <c r="AB379" i="1"/>
  <c r="AB381" i="1"/>
  <c r="AB382" i="1"/>
  <c r="AB374" i="1"/>
  <c r="AB375" i="1"/>
  <c r="AB377" i="1"/>
  <c r="AB376" i="1"/>
  <c r="AB378" i="1"/>
  <c r="AB368" i="1"/>
  <c r="AB397" i="1"/>
  <c r="AB399" i="1"/>
  <c r="AB401" i="1"/>
  <c r="AB398" i="1"/>
  <c r="AB400" i="1"/>
  <c r="AB396" i="1"/>
  <c r="AB383" i="1"/>
  <c r="AB384" i="1"/>
  <c r="AB373" i="1"/>
  <c r="AB391" i="1"/>
  <c r="AB395" i="1"/>
  <c r="AB387" i="1"/>
  <c r="AB367" i="1"/>
  <c r="AB389" i="1"/>
  <c r="AB385" i="1"/>
  <c r="AB369" i="1"/>
  <c r="AB370" i="1"/>
  <c r="AB372" i="1"/>
  <c r="AB371" i="1"/>
  <c r="AB380" i="1"/>
  <c r="AB848" i="1"/>
  <c r="AB889" i="1"/>
  <c r="AB880" i="1"/>
  <c r="AB873" i="1"/>
  <c r="AB839" i="1"/>
  <c r="AB815" i="1"/>
  <c r="AB894" i="1"/>
  <c r="AB888" i="1"/>
  <c r="AB879" i="1"/>
  <c r="AB849" i="1"/>
  <c r="AB872" i="1"/>
  <c r="AB844" i="1"/>
  <c r="AB871" i="1"/>
  <c r="AB847" i="1"/>
  <c r="AB893" i="1"/>
  <c r="AB887" i="1"/>
  <c r="AB878" i="1"/>
  <c r="AB819" i="1"/>
  <c r="AB809" i="1"/>
  <c r="AB890" i="1"/>
  <c r="AB881" i="1"/>
  <c r="AB877" i="1"/>
  <c r="AB845" i="1"/>
  <c r="AB876" i="1"/>
  <c r="AB806" i="1"/>
  <c r="AB807" i="1"/>
  <c r="AB773" i="1"/>
  <c r="AB748" i="1"/>
  <c r="AB820" i="1"/>
  <c r="AB837" i="1"/>
  <c r="AB838" i="1"/>
  <c r="AB803" i="1"/>
  <c r="AB812" i="1"/>
  <c r="AB804" i="1"/>
  <c r="AB802" i="1"/>
  <c r="AB794" i="1"/>
  <c r="AB770" i="1"/>
  <c r="AB799" i="1"/>
  <c r="AB816" i="1"/>
  <c r="AB817" i="1"/>
  <c r="AB814" i="1"/>
  <c r="AB797" i="1"/>
  <c r="AB796" i="1"/>
  <c r="AB775" i="1"/>
  <c r="AB774" i="1"/>
  <c r="AB771" i="1"/>
  <c r="AB811" i="1"/>
  <c r="AB805" i="1"/>
  <c r="AB795" i="1"/>
  <c r="AB870" i="1"/>
  <c r="AB846" i="1"/>
  <c r="AB818" i="1"/>
  <c r="AB813" i="1"/>
  <c r="AB808" i="1"/>
  <c r="AB798" i="1"/>
  <c r="AB810" i="1"/>
  <c r="AB749" i="1"/>
  <c r="N143" i="18"/>
  <c r="N140" i="18"/>
  <c r="N138" i="18"/>
  <c r="N139" i="18"/>
  <c r="N136" i="18"/>
  <c r="N137" i="18"/>
  <c r="N141" i="18"/>
  <c r="N50" i="18"/>
  <c r="N100" i="18"/>
  <c r="N116" i="18"/>
  <c r="N105" i="18"/>
  <c r="N124" i="18"/>
  <c r="N99" i="18"/>
  <c r="N104" i="18"/>
  <c r="N118" i="18"/>
  <c r="N102" i="18"/>
  <c r="N130" i="18"/>
  <c r="N126" i="18"/>
  <c r="N123" i="18"/>
  <c r="N129" i="18"/>
  <c r="N125" i="18"/>
  <c r="D39" i="34"/>
  <c r="N15" i="18"/>
  <c r="N128" i="18"/>
  <c r="N49" i="18"/>
  <c r="N112" i="18"/>
  <c r="N117" i="18"/>
  <c r="N111" i="18"/>
  <c r="N114" i="18"/>
  <c r="N113" i="18"/>
  <c r="N106" i="18"/>
  <c r="N47" i="18"/>
  <c r="N101" i="18"/>
  <c r="D37" i="34"/>
  <c r="N13" i="18"/>
  <c r="D34" i="34"/>
  <c r="N10" i="18"/>
  <c r="N24" i="18"/>
  <c r="N16" i="18"/>
  <c r="D40" i="34"/>
  <c r="AB54" i="1"/>
  <c r="AB196" i="1"/>
  <c r="AB193" i="1"/>
  <c r="AB194" i="1"/>
  <c r="AB195" i="1"/>
  <c r="N9" i="18"/>
  <c r="D33" i="34"/>
  <c r="N41" i="18"/>
  <c r="N25" i="18"/>
  <c r="N14" i="18"/>
  <c r="D38" i="34"/>
  <c r="D36" i="34"/>
  <c r="N12" i="18"/>
  <c r="N26" i="18"/>
  <c r="N40" i="18"/>
  <c r="D35" i="34"/>
  <c r="N11" i="18"/>
  <c r="D41" i="34"/>
  <c r="N17" i="18"/>
  <c r="AB302" i="1"/>
  <c r="AB145" i="1"/>
  <c r="AB697" i="1"/>
  <c r="AB611" i="1"/>
  <c r="AB615" i="1"/>
  <c r="AB721" i="1"/>
  <c r="AB144" i="1"/>
  <c r="AB719" i="1"/>
  <c r="AB706" i="1"/>
  <c r="AB703" i="1"/>
  <c r="AB694" i="1"/>
  <c r="AB692" i="1"/>
  <c r="AB666" i="1"/>
  <c r="AB705" i="1"/>
  <c r="AB687" i="1"/>
  <c r="AB346" i="1"/>
  <c r="AB613" i="1"/>
  <c r="AB610" i="1"/>
  <c r="AB612" i="1"/>
  <c r="AB704" i="1"/>
  <c r="AB696" i="1"/>
  <c r="AB695" i="1"/>
  <c r="AB690" i="1"/>
  <c r="AB686" i="1"/>
  <c r="AB685" i="1"/>
  <c r="AB684" i="1"/>
  <c r="AB681" i="1"/>
  <c r="AB680" i="1"/>
  <c r="AB679" i="1"/>
  <c r="AB661" i="1"/>
  <c r="AB655" i="1"/>
  <c r="AB646" i="1"/>
  <c r="AB630" i="1"/>
  <c r="AB629" i="1"/>
  <c r="AB320" i="1"/>
  <c r="AB688" i="1"/>
  <c r="AB662" i="1"/>
  <c r="AB656" i="1"/>
  <c r="AB654" i="1"/>
  <c r="AB650" i="1"/>
  <c r="AB649" i="1"/>
  <c r="AB648" i="1"/>
  <c r="AB643" i="1"/>
  <c r="AB659" i="1"/>
  <c r="AB657" i="1"/>
  <c r="AB652" i="1"/>
  <c r="AB641" i="1"/>
  <c r="AB623" i="1"/>
  <c r="AB682" i="1"/>
  <c r="AB658" i="1"/>
  <c r="AB628" i="1"/>
  <c r="AB617" i="1"/>
  <c r="AB619" i="1"/>
  <c r="AB609" i="1"/>
  <c r="AB608" i="1"/>
  <c r="AB689" i="1"/>
  <c r="AB642" i="1"/>
  <c r="AB620" i="1"/>
  <c r="AB653" i="1"/>
  <c r="AB624" i="1"/>
  <c r="AB622" i="1"/>
  <c r="AB621" i="1"/>
  <c r="AB614" i="1"/>
  <c r="AB586" i="1"/>
  <c r="AB536" i="1"/>
  <c r="AB606" i="1"/>
  <c r="AB494" i="1"/>
  <c r="AB492" i="1"/>
  <c r="AB487" i="1"/>
  <c r="AB484" i="1"/>
  <c r="AB483" i="1"/>
  <c r="AB482" i="1"/>
  <c r="AB478" i="1"/>
  <c r="AB477" i="1"/>
  <c r="AB472" i="1"/>
  <c r="AB470" i="1"/>
  <c r="AB467" i="1"/>
  <c r="AB462" i="1"/>
  <c r="AB449" i="1"/>
  <c r="AB448" i="1"/>
  <c r="AB440" i="1"/>
  <c r="AB691" i="1"/>
  <c r="AB625" i="1"/>
  <c r="AB589" i="1"/>
  <c r="AB495" i="1"/>
  <c r="AB493" i="1"/>
  <c r="AB486" i="1"/>
  <c r="AB464" i="1"/>
  <c r="AB459" i="1"/>
  <c r="AB458" i="1"/>
  <c r="AB457" i="1"/>
  <c r="AB456" i="1"/>
  <c r="AB455" i="1"/>
  <c r="AB454" i="1"/>
  <c r="AB453" i="1"/>
  <c r="AB446" i="1"/>
  <c r="AB445" i="1"/>
  <c r="AB442" i="1"/>
  <c r="AB441" i="1"/>
  <c r="AB437" i="1"/>
  <c r="AB607" i="1"/>
  <c r="AB585" i="1"/>
  <c r="AB534" i="1"/>
  <c r="AB588" i="1"/>
  <c r="AB480" i="1"/>
  <c r="AB474" i="1"/>
  <c r="AB465" i="1"/>
  <c r="AB443" i="1"/>
  <c r="AB720" i="1"/>
  <c r="AB639" i="1"/>
  <c r="AB618" i="1"/>
  <c r="AB605" i="1"/>
  <c r="AB479" i="1"/>
  <c r="AB451" i="1"/>
  <c r="AB438" i="1"/>
  <c r="AB434" i="1"/>
  <c r="AB476" i="1"/>
  <c r="AB461" i="1"/>
  <c r="AB450" i="1"/>
  <c r="AB432" i="1"/>
  <c r="AB420" i="1"/>
  <c r="AB413" i="1"/>
  <c r="AB409" i="1"/>
  <c r="AB405" i="1"/>
  <c r="AB417" i="1"/>
  <c r="AB408" i="1"/>
  <c r="AB361" i="1"/>
  <c r="AB338" i="1"/>
  <c r="AB359" i="1"/>
  <c r="AB349" i="1"/>
  <c r="AB342" i="1"/>
  <c r="AB644" i="1"/>
  <c r="AB590" i="1"/>
  <c r="AB489" i="1"/>
  <c r="AB471" i="1"/>
  <c r="AB469" i="1"/>
  <c r="AB463" i="1"/>
  <c r="AB452" i="1"/>
  <c r="AB431" i="1"/>
  <c r="AB430" i="1"/>
  <c r="AB427" i="1"/>
  <c r="AB422" i="1"/>
  <c r="AB418" i="1"/>
  <c r="AB414" i="1"/>
  <c r="AB406" i="1"/>
  <c r="AB365" i="1"/>
  <c r="AB156" i="1"/>
  <c r="AB362" i="1"/>
  <c r="AB357" i="1"/>
  <c r="AB350" i="1"/>
  <c r="AB358" i="1"/>
  <c r="AB354" i="1"/>
  <c r="AB355" i="1"/>
  <c r="AB535" i="1"/>
  <c r="AB491" i="1"/>
  <c r="AB488" i="1"/>
  <c r="AB473" i="1"/>
  <c r="AB444" i="1"/>
  <c r="AB428" i="1"/>
  <c r="AB407" i="1"/>
  <c r="AB282" i="1"/>
  <c r="AB412" i="1"/>
  <c r="AB356" i="1"/>
  <c r="AB364" i="1"/>
  <c r="AB360" i="1"/>
  <c r="AB353" i="1"/>
  <c r="AB341" i="1"/>
  <c r="AB347" i="1"/>
  <c r="AB351" i="1"/>
  <c r="AB352" i="1"/>
  <c r="AB344" i="1"/>
  <c r="AB324" i="1"/>
  <c r="AB326" i="1"/>
  <c r="AB309" i="1"/>
  <c r="AB323" i="1"/>
  <c r="AB318" i="1"/>
  <c r="AB314" i="1"/>
  <c r="AB581" i="1"/>
  <c r="AB468" i="1"/>
  <c r="AB426" i="1"/>
  <c r="AB415" i="1"/>
  <c r="AB410" i="1"/>
  <c r="AB280" i="1"/>
  <c r="AB363" i="1"/>
  <c r="AB165" i="1"/>
  <c r="AB339" i="1"/>
  <c r="AB348" i="1"/>
  <c r="AB315" i="1"/>
  <c r="AB436" i="1"/>
  <c r="AB366" i="1"/>
  <c r="AB160" i="1"/>
  <c r="AB164" i="1"/>
  <c r="AB313" i="1"/>
  <c r="AB312" i="1"/>
  <c r="AB330" i="1"/>
  <c r="AB161" i="1"/>
  <c r="AB307" i="1"/>
  <c r="AB300" i="1"/>
  <c r="AB286" i="1"/>
  <c r="AB289" i="1"/>
  <c r="AB294" i="1"/>
  <c r="AB287" i="1"/>
  <c r="AB279" i="1"/>
  <c r="AB159" i="1"/>
  <c r="AB146" i="1"/>
  <c r="AB424" i="1"/>
  <c r="AB404" i="1"/>
  <c r="AB345" i="1"/>
  <c r="AB336" i="1"/>
  <c r="AB334" i="1"/>
  <c r="AB316" i="1"/>
  <c r="AB329" i="1"/>
  <c r="AB162" i="1"/>
  <c r="AB296" i="1"/>
  <c r="AB298" i="1"/>
  <c r="AB285" i="1"/>
  <c r="AB157" i="1"/>
  <c r="AB153" i="1"/>
  <c r="AB143" i="1"/>
  <c r="AB466" i="1"/>
  <c r="AB423" i="1"/>
  <c r="AB616" i="1"/>
  <c r="AB533" i="1"/>
  <c r="AB435" i="1"/>
  <c r="AB419" i="1"/>
  <c r="AB403" i="1"/>
  <c r="AB343" i="1"/>
  <c r="AB335" i="1"/>
  <c r="AB321" i="1"/>
  <c r="AB327" i="1"/>
  <c r="AB325" i="1"/>
  <c r="AB311" i="1"/>
  <c r="AB331" i="1"/>
  <c r="AB308" i="1"/>
  <c r="AB304" i="1"/>
  <c r="AB303" i="1"/>
  <c r="AB288" i="1"/>
  <c r="AB293" i="1"/>
  <c r="AB290" i="1"/>
  <c r="AB299" i="1"/>
  <c r="AB158" i="1"/>
  <c r="AB155" i="1"/>
  <c r="AB151" i="1"/>
  <c r="AB411" i="1"/>
  <c r="AB166" i="1"/>
  <c r="AB337" i="1"/>
  <c r="AB333" i="1"/>
  <c r="AB310" i="1"/>
  <c r="AB317" i="1"/>
  <c r="AB306" i="1"/>
  <c r="AB301" i="1"/>
  <c r="AB291" i="1"/>
  <c r="AB283" i="1"/>
  <c r="AB154" i="1"/>
  <c r="AB152" i="1"/>
  <c r="AB305" i="1"/>
  <c r="AB295" i="1"/>
  <c r="AB147" i="1"/>
  <c r="AB340" i="1"/>
  <c r="AB319" i="1"/>
  <c r="AB328" i="1"/>
  <c r="AB332" i="1"/>
  <c r="AB292" i="1"/>
  <c r="AB281" i="1"/>
  <c r="AB142" i="1"/>
  <c r="AB163" i="1"/>
  <c r="AB284" i="1"/>
  <c r="AB322" i="1"/>
  <c r="AB297" i="1"/>
  <c r="AB148" i="1"/>
  <c r="AB149" i="1"/>
  <c r="AB439" i="1"/>
  <c r="AB421" i="1"/>
  <c r="AB433" i="1"/>
  <c r="AB490" i="1"/>
  <c r="AB481" i="1"/>
  <c r="AB645" i="1"/>
  <c r="AB416" i="1"/>
  <c r="AB150" i="1"/>
  <c r="AB627" i="1"/>
  <c r="AB447" i="1"/>
  <c r="AB460" i="1"/>
  <c r="AB475" i="1"/>
  <c r="AB139" i="1"/>
  <c r="AB276" i="1"/>
  <c r="AB272" i="1"/>
  <c r="AB141" i="1"/>
  <c r="AB140" i="1"/>
  <c r="AB138" i="1"/>
  <c r="AB268" i="1"/>
  <c r="AB267" i="1"/>
  <c r="AB266" i="1"/>
  <c r="AB270" i="1"/>
  <c r="AB269" i="1"/>
  <c r="AB265" i="1"/>
  <c r="AB263" i="1"/>
  <c r="AB271" i="1"/>
  <c r="AB262" i="1"/>
  <c r="AB277" i="1"/>
  <c r="AB275" i="1"/>
  <c r="AB264" i="1"/>
  <c r="AB274" i="1"/>
  <c r="AB273" i="1"/>
  <c r="AB278" i="1"/>
  <c r="AB255" i="1"/>
  <c r="AB256" i="1"/>
  <c r="AB257" i="1"/>
  <c r="AB258" i="1"/>
  <c r="AB261" i="1"/>
  <c r="AB250" i="1"/>
  <c r="AB248" i="1"/>
  <c r="AB254" i="1"/>
  <c r="AB253" i="1"/>
  <c r="AB252" i="1"/>
  <c r="AB251" i="1"/>
  <c r="AB247" i="1"/>
  <c r="AB246" i="1"/>
  <c r="AB249" i="1"/>
  <c r="AB244" i="1"/>
  <c r="AB245" i="1"/>
  <c r="AB243" i="1"/>
  <c r="AB242" i="1"/>
  <c r="AB239" i="1"/>
  <c r="AB237" i="1"/>
  <c r="AB238" i="1"/>
  <c r="AB236" i="1"/>
  <c r="AB241" i="1"/>
  <c r="AB235" i="1"/>
  <c r="AB240" i="1"/>
  <c r="AB228" i="1"/>
  <c r="AB216" i="1"/>
  <c r="AB211" i="1"/>
  <c r="AB232" i="1"/>
  <c r="AB230" i="1"/>
  <c r="AB213" i="1"/>
  <c r="AB197" i="1"/>
  <c r="AB192" i="1"/>
  <c r="AB217" i="1"/>
  <c r="AB214" i="1"/>
  <c r="AB231" i="1"/>
  <c r="AB234" i="1"/>
  <c r="AB209" i="1"/>
  <c r="AB218" i="1"/>
  <c r="AB210" i="1"/>
  <c r="AB215" i="1"/>
  <c r="AB208" i="1"/>
  <c r="AB233" i="1"/>
  <c r="AB229" i="1"/>
  <c r="AB205" i="1"/>
  <c r="AB226" i="1"/>
  <c r="AB204" i="1"/>
  <c r="AB207" i="1"/>
  <c r="AB206" i="1"/>
  <c r="AB202" i="1"/>
  <c r="AB203" i="1"/>
  <c r="AB47" i="1"/>
  <c r="AB69" i="1"/>
  <c r="AB49" i="1"/>
  <c r="AB75" i="1"/>
  <c r="AB48" i="1"/>
  <c r="AB81" i="1"/>
  <c r="AB172" i="1"/>
  <c r="AB13" i="1"/>
  <c r="AB67" i="1"/>
  <c r="AB78" i="1"/>
  <c r="AB183" i="1"/>
  <c r="AB176" i="1"/>
  <c r="AB79" i="1"/>
  <c r="AB82" i="1"/>
  <c r="AB186" i="1"/>
  <c r="AB26" i="1"/>
  <c r="AB89" i="1"/>
  <c r="AB87" i="1"/>
  <c r="AB53" i="1"/>
  <c r="AB52" i="1"/>
  <c r="AB63" i="1"/>
  <c r="AB57" i="1"/>
  <c r="AB77" i="1"/>
  <c r="AB55" i="1"/>
  <c r="AB170" i="1"/>
  <c r="AB72" i="1"/>
  <c r="AB182" i="1"/>
  <c r="AB4" i="1"/>
  <c r="AB200" i="1"/>
  <c r="AB50" i="1"/>
  <c r="AB168" i="1"/>
  <c r="AB68" i="1"/>
  <c r="AB221" i="1"/>
  <c r="AB187" i="1"/>
  <c r="AB62" i="1"/>
  <c r="AB38" i="1"/>
  <c r="AB12" i="1"/>
  <c r="AB58" i="1"/>
  <c r="AB64" i="1"/>
  <c r="AB260" i="1"/>
  <c r="AB51" i="1"/>
  <c r="AB212" i="1"/>
  <c r="AB88" i="1"/>
  <c r="AB61" i="1"/>
  <c r="AB178" i="1"/>
  <c r="AB198" i="1"/>
  <c r="AB65" i="1"/>
  <c r="AB134" i="1"/>
  <c r="AB129" i="1"/>
  <c r="AB128" i="1"/>
  <c r="AB169" i="1"/>
  <c r="AB179" i="1"/>
  <c r="AB173" i="1"/>
  <c r="AB171" i="1"/>
  <c r="AB190" i="1"/>
  <c r="AB184" i="1"/>
  <c r="AB175" i="1"/>
  <c r="AB224" i="1"/>
  <c r="AB220" i="1"/>
  <c r="AB181" i="1"/>
  <c r="AB80" i="1"/>
  <c r="AB84" i="1"/>
  <c r="AB174" i="1"/>
  <c r="AB201" i="1"/>
  <c r="AB185" i="1"/>
  <c r="AB199" i="1"/>
  <c r="AB7" i="1"/>
  <c r="AB188" i="1"/>
  <c r="AB259" i="1"/>
  <c r="AB227" i="1"/>
  <c r="AB180" i="1"/>
  <c r="AB177" i="1"/>
  <c r="AB94" i="1"/>
  <c r="AB189" i="1"/>
  <c r="AB86" i="1"/>
  <c r="AB44" i="1"/>
  <c r="AB5" i="1"/>
  <c r="AB60" i="1"/>
  <c r="AB83" i="1"/>
  <c r="AB8" i="1"/>
  <c r="AB74" i="1"/>
  <c r="AB96" i="1"/>
  <c r="AB93" i="1"/>
  <c r="AB92" i="1"/>
  <c r="AB70" i="1"/>
  <c r="AB132" i="1"/>
  <c r="AB21" i="1"/>
  <c r="AB14" i="1"/>
  <c r="AB225" i="1"/>
  <c r="AB10" i="1"/>
  <c r="AB32" i="1"/>
  <c r="AB137" i="1"/>
  <c r="AB99" i="1"/>
  <c r="AB91" i="1"/>
  <c r="AB103" i="1"/>
  <c r="AB106" i="1"/>
  <c r="AB167" i="1"/>
  <c r="AB219" i="1"/>
  <c r="O100" i="18" s="1"/>
  <c r="AB6" i="1"/>
  <c r="AB73" i="1"/>
  <c r="AB131" i="1"/>
  <c r="AB222" i="1"/>
  <c r="AB11" i="1"/>
  <c r="AB97" i="1"/>
  <c r="AB117" i="1"/>
  <c r="AB135" i="1"/>
  <c r="AB100" i="1"/>
  <c r="AB116" i="1"/>
  <c r="AB136" i="1"/>
  <c r="AB133" i="1"/>
  <c r="AB95" i="1"/>
  <c r="AB90" i="1"/>
  <c r="AB110" i="1"/>
  <c r="AB108" i="1"/>
  <c r="AB19" i="1"/>
  <c r="AB31" i="1"/>
  <c r="AB35" i="1"/>
  <c r="AB18" i="1"/>
  <c r="AB33" i="1"/>
  <c r="AB130" i="1"/>
  <c r="AB124" i="1"/>
  <c r="AB23" i="1"/>
  <c r="AB111" i="1"/>
  <c r="AB109" i="1"/>
  <c r="AB102" i="1"/>
  <c r="AB107" i="1"/>
  <c r="AB105" i="1"/>
  <c r="AB101" i="1"/>
  <c r="AB43" i="1"/>
  <c r="AB20" i="1"/>
  <c r="AB16" i="1"/>
  <c r="AB45" i="1"/>
  <c r="AB42" i="1"/>
  <c r="AB36" i="1"/>
  <c r="AB30" i="1"/>
  <c r="AB24" i="1"/>
  <c r="AB27" i="1"/>
  <c r="AB15" i="1"/>
  <c r="AB125" i="1"/>
  <c r="AB85" i="1"/>
  <c r="AB104" i="1"/>
  <c r="AB37" i="1"/>
  <c r="AB25" i="1"/>
  <c r="AB9" i="1"/>
  <c r="AB191" i="1"/>
  <c r="AB22" i="1"/>
  <c r="AB46" i="1"/>
  <c r="AB40" i="1"/>
  <c r="AB34" i="1"/>
  <c r="AB28" i="1"/>
  <c r="AB17" i="1"/>
  <c r="AB41" i="1"/>
  <c r="AB29" i="1"/>
  <c r="AB39" i="1"/>
  <c r="AB127" i="1"/>
  <c r="AB126" i="1"/>
  <c r="AB114" i="1"/>
  <c r="AB112" i="1"/>
  <c r="AB121" i="1"/>
  <c r="AB122" i="1"/>
  <c r="AB98" i="1"/>
  <c r="M214" i="18"/>
  <c r="M200" i="18"/>
  <c r="AB115" i="1"/>
  <c r="AB119" i="1"/>
  <c r="AB120" i="1"/>
  <c r="AB123" i="1"/>
  <c r="AB118" i="1"/>
  <c r="AB113" i="1"/>
  <c r="AC3" i="1"/>
  <c r="AC1692" i="1" l="1"/>
  <c r="AC1703" i="1"/>
  <c r="AC1705" i="1"/>
  <c r="AC1702" i="1"/>
  <c r="AC1704" i="1"/>
  <c r="AC1706" i="1"/>
  <c r="AC1696" i="1"/>
  <c r="AC1700" i="1"/>
  <c r="AC1695" i="1"/>
  <c r="AC1699" i="1"/>
  <c r="AC1721" i="1"/>
  <c r="AC1707" i="1"/>
  <c r="AC1698" i="1"/>
  <c r="AC1697" i="1"/>
  <c r="AC1693" i="1"/>
  <c r="AC1694" i="1"/>
  <c r="AC1688" i="1"/>
  <c r="AC1701" i="1"/>
  <c r="AC1724" i="1"/>
  <c r="AC1723" i="1"/>
  <c r="AC1722" i="1"/>
  <c r="AC1720" i="1"/>
  <c r="AC1718" i="1"/>
  <c r="AC1717" i="1"/>
  <c r="AC1455" i="1"/>
  <c r="AC1454" i="1"/>
  <c r="O48" i="18"/>
  <c r="AC1472" i="1"/>
  <c r="AC1682" i="1"/>
  <c r="AC1676" i="1"/>
  <c r="AC1668" i="1"/>
  <c r="AC1681" i="1"/>
  <c r="AC1680" i="1"/>
  <c r="AC1673" i="1"/>
  <c r="AC1674" i="1"/>
  <c r="AC1667" i="1"/>
  <c r="AC1671" i="1"/>
  <c r="AC1679" i="1"/>
  <c r="AC1683" i="1"/>
  <c r="AC1684" i="1"/>
  <c r="AC1678" i="1"/>
  <c r="AC1669" i="1"/>
  <c r="AC1675" i="1"/>
  <c r="AC1677" i="1"/>
  <c r="AC1662" i="1"/>
  <c r="AC1664" i="1"/>
  <c r="AC1666" i="1"/>
  <c r="AC1656" i="1"/>
  <c r="AC1658" i="1"/>
  <c r="AC1672" i="1"/>
  <c r="AC1649" i="1"/>
  <c r="AC1653" i="1"/>
  <c r="AC1650" i="1"/>
  <c r="AC1661" i="1"/>
  <c r="AC1659" i="1"/>
  <c r="AC1660" i="1"/>
  <c r="AC1651" i="1"/>
  <c r="AC1643" i="1"/>
  <c r="AC1646" i="1"/>
  <c r="AC1648" i="1"/>
  <c r="AC1652" i="1"/>
  <c r="AC1645" i="1"/>
  <c r="AC1647" i="1"/>
  <c r="AC1644" i="1"/>
  <c r="AC1657" i="1"/>
  <c r="AC1654" i="1"/>
  <c r="AC1670" i="1"/>
  <c r="AC1665" i="1"/>
  <c r="AC1655" i="1"/>
  <c r="AC1663" i="1"/>
  <c r="AC1641" i="1"/>
  <c r="AC1637" i="1"/>
  <c r="AC1627" i="1"/>
  <c r="AC1629" i="1"/>
  <c r="AC1626" i="1"/>
  <c r="AC1628" i="1"/>
  <c r="AC1622" i="1"/>
  <c r="AC1617" i="1"/>
  <c r="AC1618" i="1"/>
  <c r="AC1638" i="1"/>
  <c r="AC1640" i="1"/>
  <c r="AC1635" i="1"/>
  <c r="AC1633" i="1"/>
  <c r="AC1634" i="1"/>
  <c r="AC1625" i="1"/>
  <c r="AC1550" i="1"/>
  <c r="AC1551" i="1"/>
  <c r="AC1616" i="1"/>
  <c r="AC1549" i="1"/>
  <c r="AC1631" i="1"/>
  <c r="AC1632" i="1"/>
  <c r="AC1615" i="1"/>
  <c r="AC1548" i="1"/>
  <c r="AC1596" i="1"/>
  <c r="AC1598" i="1"/>
  <c r="AC1589" i="1"/>
  <c r="AC1587" i="1"/>
  <c r="AC1639" i="1"/>
  <c r="AC1642" i="1"/>
  <c r="AC1636" i="1"/>
  <c r="AC1630" i="1"/>
  <c r="AC1605" i="1"/>
  <c r="AC1599" i="1"/>
  <c r="AC1601" i="1"/>
  <c r="AC1603" i="1"/>
  <c r="AC1602" i="1"/>
  <c r="AC1604" i="1"/>
  <c r="AC1590" i="1"/>
  <c r="AC1588" i="1"/>
  <c r="AC1600" i="1"/>
  <c r="AC1585" i="1"/>
  <c r="AC1582" i="1"/>
  <c r="AC1576" i="1"/>
  <c r="AC1575" i="1"/>
  <c r="AC1563" i="1"/>
  <c r="AC1562" i="1"/>
  <c r="AC1565" i="1"/>
  <c r="AC1544" i="1"/>
  <c r="AC1547" i="1"/>
  <c r="AC1541" i="1"/>
  <c r="AC1595" i="1"/>
  <c r="AC1592" i="1"/>
  <c r="AC1577" i="1"/>
  <c r="AC1578" i="1"/>
  <c r="AC1580" i="1"/>
  <c r="AC1574" i="1"/>
  <c r="AC1572" i="1"/>
  <c r="AC1566" i="1"/>
  <c r="AC1540" i="1"/>
  <c r="AC1591" i="1"/>
  <c r="AC1583" i="1"/>
  <c r="AC1573" i="1"/>
  <c r="AC1564" i="1"/>
  <c r="AC1567" i="1"/>
  <c r="AC1545" i="1"/>
  <c r="AC1543" i="1"/>
  <c r="AC1597" i="1"/>
  <c r="AC1586" i="1"/>
  <c r="AC1581" i="1"/>
  <c r="AC1584" i="1"/>
  <c r="AC1579" i="1"/>
  <c r="AC1593" i="1"/>
  <c r="AC1561" i="1"/>
  <c r="AC1568" i="1"/>
  <c r="AC1546" i="1"/>
  <c r="AC1542" i="1"/>
  <c r="AC1521" i="1"/>
  <c r="AC1507" i="1"/>
  <c r="AC1508" i="1"/>
  <c r="AC1500" i="1"/>
  <c r="AC1497" i="1"/>
  <c r="AC1538" i="1"/>
  <c r="AC1527" i="1"/>
  <c r="AC1526" i="1"/>
  <c r="AC1539" i="1"/>
  <c r="AC1525" i="1"/>
  <c r="AC1528" i="1"/>
  <c r="AC1505" i="1"/>
  <c r="AC1493" i="1"/>
  <c r="AC1496" i="1"/>
  <c r="AC1489" i="1"/>
  <c r="AC1536" i="1"/>
  <c r="AC1537" i="1"/>
  <c r="AC1535" i="1"/>
  <c r="AC1531" i="1"/>
  <c r="AC1533" i="1"/>
  <c r="AC1532" i="1"/>
  <c r="AC1534" i="1"/>
  <c r="AC1511" i="1"/>
  <c r="AC1510" i="1"/>
  <c r="AC1509" i="1"/>
  <c r="AC1512" i="1"/>
  <c r="AC1523" i="1"/>
  <c r="AC1522" i="1"/>
  <c r="AC1524" i="1"/>
  <c r="AC1506" i="1"/>
  <c r="AC1503" i="1"/>
  <c r="AC1501" i="1"/>
  <c r="AC1502" i="1"/>
  <c r="AC1504" i="1"/>
  <c r="AC1498" i="1"/>
  <c r="AC1495" i="1"/>
  <c r="AC1499" i="1"/>
  <c r="AC1494" i="1"/>
  <c r="AC1465" i="1"/>
  <c r="AC1464" i="1"/>
  <c r="AC1488" i="1"/>
  <c r="AC1487" i="1"/>
  <c r="AC1486" i="1"/>
  <c r="O196" i="18"/>
  <c r="O103" i="18"/>
  <c r="AC1444" i="1"/>
  <c r="AC1438" i="1"/>
  <c r="AC1439" i="1"/>
  <c r="AC1440" i="1"/>
  <c r="AC1445" i="1"/>
  <c r="AC1436" i="1"/>
  <c r="AC1437" i="1"/>
  <c r="AC1441" i="1"/>
  <c r="AC1430" i="1"/>
  <c r="AC1443" i="1"/>
  <c r="AC1446" i="1"/>
  <c r="AC1424" i="1"/>
  <c r="AC1426" i="1"/>
  <c r="AC1428" i="1"/>
  <c r="AC1425" i="1"/>
  <c r="AC1427" i="1"/>
  <c r="AC1429" i="1"/>
  <c r="AC1419" i="1"/>
  <c r="AC1421" i="1"/>
  <c r="AC1423" i="1"/>
  <c r="AC1433" i="1"/>
  <c r="AC1432" i="1"/>
  <c r="AC1434" i="1"/>
  <c r="AC1418" i="1"/>
  <c r="AC1447" i="1"/>
  <c r="AC1431" i="1"/>
  <c r="AC1435" i="1"/>
  <c r="AC1442" i="1"/>
  <c r="AC1414" i="1"/>
  <c r="AC1412" i="1"/>
  <c r="AC1406" i="1"/>
  <c r="AC1420" i="1"/>
  <c r="AC1422" i="1"/>
  <c r="AC1416" i="1"/>
  <c r="AC1413" i="1"/>
  <c r="AC1415" i="1"/>
  <c r="AC1417" i="1"/>
  <c r="AC1408" i="1"/>
  <c r="AC1410" i="1"/>
  <c r="AC1407" i="1"/>
  <c r="AC1409" i="1"/>
  <c r="AC1382" i="1"/>
  <c r="AC1384" i="1"/>
  <c r="AC1383" i="1"/>
  <c r="AC1385" i="1"/>
  <c r="AC1378" i="1"/>
  <c r="AC1374" i="1"/>
  <c r="AC1376" i="1"/>
  <c r="AC1375" i="1"/>
  <c r="AC1377" i="1"/>
  <c r="AC1366" i="1"/>
  <c r="AC1368" i="1"/>
  <c r="AC1367" i="1"/>
  <c r="AC1369" i="1"/>
  <c r="AC1364" i="1"/>
  <c r="AC1363" i="1"/>
  <c r="AC1365" i="1"/>
  <c r="AC1360" i="1"/>
  <c r="AC1361" i="1"/>
  <c r="AC1356" i="1"/>
  <c r="AC1352" i="1"/>
  <c r="AC1387" i="1"/>
  <c r="AC1379" i="1"/>
  <c r="AC1370" i="1"/>
  <c r="AC1372" i="1"/>
  <c r="AC1371" i="1"/>
  <c r="AC1357" i="1"/>
  <c r="AC1359" i="1"/>
  <c r="AC1358" i="1"/>
  <c r="AC1386" i="1"/>
  <c r="AC1380" i="1"/>
  <c r="AC1362" i="1"/>
  <c r="AC1411" i="1"/>
  <c r="AC1381" i="1"/>
  <c r="AC1373" i="1"/>
  <c r="AC1354" i="1"/>
  <c r="AC1353" i="1"/>
  <c r="AC1355" i="1"/>
  <c r="AC1348" i="1"/>
  <c r="AC1349" i="1"/>
  <c r="AC1339" i="1"/>
  <c r="AC1334" i="1"/>
  <c r="AC1335" i="1"/>
  <c r="AC1332" i="1"/>
  <c r="AC1331" i="1"/>
  <c r="AC1326" i="1"/>
  <c r="AC1329" i="1"/>
  <c r="AC1313" i="1"/>
  <c r="AC1347" i="1"/>
  <c r="AC1340" i="1"/>
  <c r="AC1350" i="1"/>
  <c r="AC1351" i="1"/>
  <c r="AC1341" i="1"/>
  <c r="AC1333" i="1"/>
  <c r="AC1343" i="1"/>
  <c r="AC1337" i="1"/>
  <c r="AC1327" i="1"/>
  <c r="AC1315" i="1"/>
  <c r="AC1310" i="1"/>
  <c r="AC1305" i="1"/>
  <c r="AC1307" i="1"/>
  <c r="AC1270" i="1"/>
  <c r="AC1274" i="1"/>
  <c r="AC1345" i="1"/>
  <c r="AC1316" i="1"/>
  <c r="AC1308" i="1"/>
  <c r="AC1303" i="1"/>
  <c r="AC1298" i="1"/>
  <c r="AC1277" i="1"/>
  <c r="AC1271" i="1"/>
  <c r="AC1275" i="1"/>
  <c r="AC1342" i="1"/>
  <c r="AC1338" i="1"/>
  <c r="AC1336" i="1"/>
  <c r="AC1330" i="1"/>
  <c r="AC1328" i="1"/>
  <c r="AC1311" i="1"/>
  <c r="AC1300" i="1"/>
  <c r="AC1302" i="1"/>
  <c r="AC1301" i="1"/>
  <c r="AC1297" i="1"/>
  <c r="AC1299" i="1"/>
  <c r="AC1296" i="1"/>
  <c r="AC1272" i="1"/>
  <c r="AC1276" i="1"/>
  <c r="AC1288" i="1"/>
  <c r="AC1346" i="1"/>
  <c r="AC1344" i="1"/>
  <c r="AC1314" i="1"/>
  <c r="AC1309" i="1"/>
  <c r="AC1312" i="1"/>
  <c r="AC1306" i="1"/>
  <c r="AC1273" i="1"/>
  <c r="AC1290" i="1"/>
  <c r="AC1289" i="1"/>
  <c r="AC1284" i="1"/>
  <c r="AC1285" i="1"/>
  <c r="AC1287" i="1"/>
  <c r="AC1291" i="1"/>
  <c r="AC1286" i="1"/>
  <c r="AC1252" i="1"/>
  <c r="AC1249" i="1"/>
  <c r="AC1251" i="1"/>
  <c r="AC1245" i="1"/>
  <c r="AC1247" i="1"/>
  <c r="AC1240" i="1"/>
  <c r="AC1238" i="1"/>
  <c r="AC1237" i="1"/>
  <c r="AC1232" i="1"/>
  <c r="AC1260" i="1"/>
  <c r="AC1265" i="1"/>
  <c r="AC1244" i="1"/>
  <c r="AC1246" i="1"/>
  <c r="AC1242" i="1"/>
  <c r="AC1264" i="1"/>
  <c r="AC1262" i="1"/>
  <c r="AC1261" i="1"/>
  <c r="AC1263" i="1"/>
  <c r="AC1253" i="1"/>
  <c r="AC1243" i="1"/>
  <c r="AC1236" i="1"/>
  <c r="AC1230" i="1"/>
  <c r="AC1231" i="1"/>
  <c r="AC1255" i="1"/>
  <c r="AC1256" i="1"/>
  <c r="AC1258" i="1"/>
  <c r="AC1254" i="1"/>
  <c r="AC1257" i="1"/>
  <c r="AC1259" i="1"/>
  <c r="AC1248" i="1"/>
  <c r="AC1250" i="1"/>
  <c r="AC1239" i="1"/>
  <c r="AC1241" i="1"/>
  <c r="AC1234" i="1"/>
  <c r="AC1226" i="1"/>
  <c r="AC1221" i="1"/>
  <c r="AC1233" i="1"/>
  <c r="AC1228" i="1"/>
  <c r="AC1225" i="1"/>
  <c r="AC1227" i="1"/>
  <c r="AC1222" i="1"/>
  <c r="AC1218" i="1"/>
  <c r="AC1223" i="1"/>
  <c r="AC1235" i="1"/>
  <c r="AC1224" i="1"/>
  <c r="AC1229" i="1"/>
  <c r="AC1220" i="1"/>
  <c r="AC1219" i="1"/>
  <c r="AC1213" i="1"/>
  <c r="AC1217" i="1"/>
  <c r="AC1204" i="1"/>
  <c r="AC1202" i="1"/>
  <c r="AC1203" i="1"/>
  <c r="AC1205" i="1"/>
  <c r="AC1200" i="1"/>
  <c r="AC1201" i="1"/>
  <c r="AC1194" i="1"/>
  <c r="AC1196" i="1"/>
  <c r="AC1195" i="1"/>
  <c r="AC1185" i="1"/>
  <c r="AC1187" i="1"/>
  <c r="AC1184" i="1"/>
  <c r="AC1186" i="1"/>
  <c r="AC1214" i="1"/>
  <c r="AC1192" i="1"/>
  <c r="AC1183" i="1"/>
  <c r="AC1215" i="1"/>
  <c r="AC1198" i="1"/>
  <c r="AC1189" i="1"/>
  <c r="AC1191" i="1"/>
  <c r="AC1190" i="1"/>
  <c r="AC1212" i="1"/>
  <c r="AC1216" i="1"/>
  <c r="AC1199" i="1"/>
  <c r="AC1197" i="1"/>
  <c r="AC1188" i="1"/>
  <c r="AC1483" i="1"/>
  <c r="AC1491" i="1"/>
  <c r="AC1515" i="1"/>
  <c r="AC1519" i="1"/>
  <c r="AC1552" i="1"/>
  <c r="AC1556" i="1"/>
  <c r="AC1560" i="1"/>
  <c r="AC1608" i="1"/>
  <c r="AC1612" i="1"/>
  <c r="AC1620" i="1"/>
  <c r="AC1686" i="1"/>
  <c r="AC1708" i="1"/>
  <c r="AC1482" i="1"/>
  <c r="AC1490" i="1"/>
  <c r="AC1514" i="1"/>
  <c r="AC1518" i="1"/>
  <c r="AC1530" i="1"/>
  <c r="AC1555" i="1"/>
  <c r="AC1559" i="1"/>
  <c r="AC1571" i="1"/>
  <c r="AC1607" i="1"/>
  <c r="AC1611" i="1"/>
  <c r="AC1619" i="1"/>
  <c r="AC1624" i="1"/>
  <c r="AC1685" i="1"/>
  <c r="AC1690" i="1"/>
  <c r="AC1711" i="1"/>
  <c r="AC1485" i="1"/>
  <c r="AC1513" i="1"/>
  <c r="AC1517" i="1"/>
  <c r="AC1529" i="1"/>
  <c r="AC1554" i="1"/>
  <c r="AC1558" i="1"/>
  <c r="AC1570" i="1"/>
  <c r="AC1606" i="1"/>
  <c r="AC1610" i="1"/>
  <c r="AC1614" i="1"/>
  <c r="AC1623" i="1"/>
  <c r="AC1689" i="1"/>
  <c r="AC1710" i="1"/>
  <c r="AC1484" i="1"/>
  <c r="AC1492" i="1"/>
  <c r="AC1516" i="1"/>
  <c r="AC1520" i="1"/>
  <c r="AC1553" i="1"/>
  <c r="AC1557" i="1"/>
  <c r="AC1569" i="1"/>
  <c r="AC1594" i="1"/>
  <c r="AC1609" i="1"/>
  <c r="AC1613" i="1"/>
  <c r="AC1621" i="1"/>
  <c r="AC1687" i="1"/>
  <c r="AC1709" i="1"/>
  <c r="AC1714" i="1"/>
  <c r="AC1389" i="1"/>
  <c r="AC1459" i="1"/>
  <c r="AC1400" i="1"/>
  <c r="AC1325" i="1"/>
  <c r="AC1402" i="1"/>
  <c r="AC1394" i="1"/>
  <c r="AC1324" i="1"/>
  <c r="AC1398" i="1"/>
  <c r="AC1713" i="1"/>
  <c r="AC1478" i="1"/>
  <c r="AC1457" i="1"/>
  <c r="AC1401" i="1"/>
  <c r="AC1451" i="1"/>
  <c r="AC1449" i="1"/>
  <c r="AC1321" i="1"/>
  <c r="AC1388" i="1"/>
  <c r="AC1320" i="1"/>
  <c r="AC1716" i="1"/>
  <c r="AC1712" i="1"/>
  <c r="AC1481" i="1"/>
  <c r="AC1480" i="1"/>
  <c r="AC1323" i="1"/>
  <c r="AC1403" i="1"/>
  <c r="AC1395" i="1"/>
  <c r="AC1460" i="1"/>
  <c r="AC1456" i="1"/>
  <c r="AC1450" i="1"/>
  <c r="AC1404" i="1"/>
  <c r="AC1390" i="1"/>
  <c r="AC1322" i="1"/>
  <c r="AC1477" i="1"/>
  <c r="AC1476" i="1"/>
  <c r="AC1475" i="1"/>
  <c r="AC1474" i="1"/>
  <c r="AC1473" i="1"/>
  <c r="AC1471" i="1"/>
  <c r="AC1470" i="1"/>
  <c r="AC1469" i="1"/>
  <c r="AC1468" i="1"/>
  <c r="AC1467" i="1"/>
  <c r="AC1466" i="1"/>
  <c r="AC1463" i="1"/>
  <c r="AC1462" i="1"/>
  <c r="AC1458" i="1"/>
  <c r="AC1452" i="1"/>
  <c r="AC1448" i="1"/>
  <c r="AC1392" i="1"/>
  <c r="AC1396" i="1"/>
  <c r="AC1715" i="1"/>
  <c r="AC1479" i="1"/>
  <c r="AC1391" i="1"/>
  <c r="AC1405" i="1"/>
  <c r="AC1397" i="1"/>
  <c r="AC1399" i="1"/>
  <c r="AC1461" i="1"/>
  <c r="AC1453" i="1"/>
  <c r="AC1393" i="1"/>
  <c r="O213" i="18"/>
  <c r="O180" i="18"/>
  <c r="O197" i="18"/>
  <c r="O199" i="18"/>
  <c r="O198" i="18"/>
  <c r="O195" i="18"/>
  <c r="O194" i="18"/>
  <c r="O192" i="18"/>
  <c r="O193" i="18"/>
  <c r="O179" i="18"/>
  <c r="O185" i="18"/>
  <c r="O211" i="18"/>
  <c r="O54" i="18"/>
  <c r="O178" i="18"/>
  <c r="O212" i="18"/>
  <c r="O208" i="18"/>
  <c r="O182" i="18"/>
  <c r="O183" i="18"/>
  <c r="O53" i="18"/>
  <c r="O151" i="18"/>
  <c r="O207" i="18"/>
  <c r="O184" i="18"/>
  <c r="O181" i="18"/>
  <c r="O209" i="18"/>
  <c r="O154" i="18"/>
  <c r="O210" i="18"/>
  <c r="O206" i="18"/>
  <c r="O165" i="18"/>
  <c r="AC1127" i="1"/>
  <c r="AC1168" i="1"/>
  <c r="AC1170" i="1"/>
  <c r="AC1172" i="1"/>
  <c r="AC1174" i="1"/>
  <c r="AC1171" i="1"/>
  <c r="AC1166" i="1"/>
  <c r="AC1128" i="1"/>
  <c r="AC1165" i="1"/>
  <c r="AC1129" i="1"/>
  <c r="AC1175" i="1"/>
  <c r="AC1126" i="1"/>
  <c r="AC1169" i="1"/>
  <c r="AC1163" i="1"/>
  <c r="AC1159" i="1"/>
  <c r="AC1160" i="1"/>
  <c r="AC1162" i="1"/>
  <c r="AC1157" i="1"/>
  <c r="AC1155" i="1"/>
  <c r="AC1156" i="1"/>
  <c r="AC1152" i="1"/>
  <c r="AC1161" i="1"/>
  <c r="AC1154" i="1"/>
  <c r="AC1143" i="1"/>
  <c r="AC1173" i="1"/>
  <c r="AC1164" i="1"/>
  <c r="AC1148" i="1"/>
  <c r="AC1145" i="1"/>
  <c r="AC1137" i="1"/>
  <c r="AC1153" i="1"/>
  <c r="AC1149" i="1"/>
  <c r="AC1136" i="1"/>
  <c r="AC1151" i="1"/>
  <c r="AC1147" i="1"/>
  <c r="AC1141" i="1"/>
  <c r="AC1133" i="1"/>
  <c r="AC1142" i="1"/>
  <c r="AC1135" i="1"/>
  <c r="AC1146" i="1"/>
  <c r="AC1138" i="1"/>
  <c r="AC1158" i="1"/>
  <c r="AC1150" i="1"/>
  <c r="AC1132" i="1"/>
  <c r="AC1167" i="1"/>
  <c r="AC1140" i="1"/>
  <c r="AC1134" i="1"/>
  <c r="AC1139" i="1"/>
  <c r="AC1211" i="1"/>
  <c r="AC1207" i="1"/>
  <c r="AC1318" i="1"/>
  <c r="AC1292" i="1"/>
  <c r="AC1317" i="1"/>
  <c r="AC1281" i="1"/>
  <c r="AC1182" i="1"/>
  <c r="AC1269" i="1"/>
  <c r="AC1294" i="1"/>
  <c r="AC1267" i="1"/>
  <c r="AC1206" i="1"/>
  <c r="AC1178" i="1"/>
  <c r="AC1282" i="1"/>
  <c r="AC1193" i="1"/>
  <c r="AC1319" i="1"/>
  <c r="AC1295" i="1"/>
  <c r="AC1279" i="1"/>
  <c r="AC1278" i="1"/>
  <c r="AC1179" i="1"/>
  <c r="AC1304" i="1"/>
  <c r="AC1280" i="1"/>
  <c r="AC1209" i="1"/>
  <c r="AC1181" i="1"/>
  <c r="AC1293" i="1"/>
  <c r="AC1266" i="1"/>
  <c r="AC1283" i="1"/>
  <c r="AC1268" i="1"/>
  <c r="AC1210" i="1"/>
  <c r="AC1208" i="1"/>
  <c r="AC1180" i="1"/>
  <c r="O164" i="18"/>
  <c r="O168" i="18"/>
  <c r="O170" i="18"/>
  <c r="O115" i="18"/>
  <c r="AC1118" i="1"/>
  <c r="AC1113" i="1"/>
  <c r="AC1114" i="1"/>
  <c r="AC1108" i="1"/>
  <c r="AC1121" i="1"/>
  <c r="AC1122" i="1"/>
  <c r="AC1116" i="1"/>
  <c r="AC1115" i="1"/>
  <c r="AC1120" i="1"/>
  <c r="AC1117" i="1"/>
  <c r="AC1111" i="1"/>
  <c r="AC1112" i="1"/>
  <c r="AC1119" i="1"/>
  <c r="AC1107" i="1"/>
  <c r="AC1109" i="1"/>
  <c r="AC1058" i="1"/>
  <c r="AC1059" i="1"/>
  <c r="AC1057" i="1"/>
  <c r="AC1052" i="1"/>
  <c r="AC1110" i="1"/>
  <c r="AC1056" i="1"/>
  <c r="AC1051" i="1"/>
  <c r="AC1125" i="1"/>
  <c r="AC1123" i="1"/>
  <c r="AC1144" i="1"/>
  <c r="AC1130" i="1"/>
  <c r="AC1104" i="1"/>
  <c r="AC1100" i="1"/>
  <c r="AC1131" i="1"/>
  <c r="AC1177" i="1"/>
  <c r="AC1176" i="1"/>
  <c r="AC1102" i="1"/>
  <c r="AC1101" i="1"/>
  <c r="AC1098" i="1"/>
  <c r="AC1103" i="1"/>
  <c r="AC1124" i="1"/>
  <c r="AC1106" i="1"/>
  <c r="AC1105" i="1"/>
  <c r="AC1099" i="1"/>
  <c r="AC1089" i="1"/>
  <c r="AC1095" i="1"/>
  <c r="AC1091" i="1"/>
  <c r="AC1088" i="1"/>
  <c r="AC1087" i="1"/>
  <c r="AC1096" i="1"/>
  <c r="AC1092" i="1"/>
  <c r="AC1093" i="1"/>
  <c r="AC1097" i="1"/>
  <c r="AC1094" i="1"/>
  <c r="AC1090" i="1"/>
  <c r="O167" i="18"/>
  <c r="O171" i="18"/>
  <c r="O169" i="18"/>
  <c r="AC1039" i="1"/>
  <c r="AC1042" i="1"/>
  <c r="AC1044" i="1"/>
  <c r="AC1040" i="1"/>
  <c r="AC1041" i="1"/>
  <c r="AC1043" i="1"/>
  <c r="AC1031" i="1"/>
  <c r="AC1032" i="1"/>
  <c r="AC1025" i="1"/>
  <c r="AC1024" i="1"/>
  <c r="AC1026" i="1"/>
  <c r="AC1028" i="1"/>
  <c r="AC1023" i="1"/>
  <c r="AC1027" i="1"/>
  <c r="AC1037" i="1"/>
  <c r="AC1033" i="1"/>
  <c r="AC1034" i="1"/>
  <c r="AC1029" i="1"/>
  <c r="AC1016" i="1"/>
  <c r="AC1007" i="1"/>
  <c r="AC1036" i="1"/>
  <c r="AC1017" i="1"/>
  <c r="AC1019" i="1"/>
  <c r="AC1021" i="1"/>
  <c r="AC1018" i="1"/>
  <c r="AC1020" i="1"/>
  <c r="AC1022" i="1"/>
  <c r="AC1012" i="1"/>
  <c r="AC1011" i="1"/>
  <c r="AC1013" i="1"/>
  <c r="AC1038" i="1"/>
  <c r="AC1030" i="1"/>
  <c r="AC1014" i="1"/>
  <c r="AC1005" i="1"/>
  <c r="AC1035" i="1"/>
  <c r="AC1015" i="1"/>
  <c r="AC1001" i="1"/>
  <c r="AC995" i="1"/>
  <c r="AC997" i="1"/>
  <c r="AC994" i="1"/>
  <c r="AC998" i="1"/>
  <c r="AC1002" i="1"/>
  <c r="AC1009" i="1"/>
  <c r="AC1008" i="1"/>
  <c r="AC1010" i="1"/>
  <c r="AC986" i="1"/>
  <c r="AC1000" i="1"/>
  <c r="AC999" i="1"/>
  <c r="AC1003" i="1"/>
  <c r="AC996" i="1"/>
  <c r="AC1006" i="1"/>
  <c r="AC1004" i="1"/>
  <c r="AC993" i="1"/>
  <c r="AC982" i="1"/>
  <c r="AC980" i="1"/>
  <c r="AC981" i="1"/>
  <c r="AC983" i="1"/>
  <c r="AC914" i="1"/>
  <c r="AC895" i="1"/>
  <c r="AC988" i="1"/>
  <c r="AC984" i="1"/>
  <c r="AC985" i="1"/>
  <c r="AC987" i="1"/>
  <c r="AC931" i="1"/>
  <c r="AC932" i="1"/>
  <c r="AC874" i="1"/>
  <c r="AC843" i="1"/>
  <c r="AC841" i="1"/>
  <c r="AC840" i="1"/>
  <c r="AC842" i="1"/>
  <c r="AC928" i="1"/>
  <c r="AC930" i="1"/>
  <c r="AC927" i="1"/>
  <c r="AC929" i="1"/>
  <c r="AC953" i="1"/>
  <c r="AC970" i="1"/>
  <c r="AC973" i="1"/>
  <c r="AC966" i="1"/>
  <c r="AC968" i="1"/>
  <c r="AC875" i="1"/>
  <c r="AC886" i="1"/>
  <c r="AC891" i="1"/>
  <c r="AC892" i="1"/>
  <c r="AC972" i="1"/>
  <c r="AC971" i="1"/>
  <c r="AC967" i="1"/>
  <c r="AC960" i="1"/>
  <c r="AC959" i="1"/>
  <c r="AC961" i="1"/>
  <c r="AC954" i="1"/>
  <c r="AC956" i="1"/>
  <c r="AC952" i="1"/>
  <c r="AC957" i="1"/>
  <c r="AC964" i="1"/>
  <c r="AC963" i="1"/>
  <c r="AC948" i="1"/>
  <c r="AC944" i="1"/>
  <c r="AC943" i="1"/>
  <c r="AC939" i="1"/>
  <c r="AC941" i="1"/>
  <c r="AC940" i="1"/>
  <c r="AC942" i="1"/>
  <c r="AC923" i="1"/>
  <c r="AC911" i="1"/>
  <c r="AC969" i="1"/>
  <c r="AC950" i="1"/>
  <c r="AC925" i="1"/>
  <c r="AC924" i="1"/>
  <c r="AC919" i="1"/>
  <c r="AC921" i="1"/>
  <c r="AC920" i="1"/>
  <c r="AC922" i="1"/>
  <c r="AC908" i="1"/>
  <c r="AC906" i="1"/>
  <c r="AC904" i="1"/>
  <c r="AC905" i="1"/>
  <c r="AC907" i="1"/>
  <c r="AC902" i="1"/>
  <c r="AC900" i="1"/>
  <c r="AC962" i="1"/>
  <c r="AC965" i="1"/>
  <c r="AC947" i="1"/>
  <c r="AC949" i="1"/>
  <c r="AC946" i="1"/>
  <c r="AC945" i="1"/>
  <c r="AC909" i="1"/>
  <c r="AC958" i="1"/>
  <c r="AC951" i="1"/>
  <c r="AC955" i="1"/>
  <c r="AC926" i="1"/>
  <c r="AC910" i="1"/>
  <c r="AC901" i="1"/>
  <c r="AC903" i="1"/>
  <c r="AC864" i="1"/>
  <c r="AC858" i="1"/>
  <c r="AC859" i="1"/>
  <c r="AC861" i="1"/>
  <c r="AC882" i="1"/>
  <c r="AC869" i="1"/>
  <c r="AC862" i="1"/>
  <c r="AC863" i="1"/>
  <c r="AC865" i="1"/>
  <c r="AC885" i="1"/>
  <c r="AC866" i="1"/>
  <c r="AC851" i="1"/>
  <c r="AC853" i="1"/>
  <c r="AC884" i="1"/>
  <c r="AC883" i="1"/>
  <c r="AC868" i="1"/>
  <c r="AC867" i="1"/>
  <c r="AC860" i="1"/>
  <c r="AC852" i="1"/>
  <c r="AC833" i="1"/>
  <c r="AC831" i="1"/>
  <c r="AC850" i="1"/>
  <c r="AC834" i="1"/>
  <c r="AC829" i="1"/>
  <c r="AC832" i="1"/>
  <c r="AC827" i="1"/>
  <c r="AC826" i="1"/>
  <c r="AC801" i="1"/>
  <c r="AC855" i="1"/>
  <c r="AC836" i="1"/>
  <c r="AC828" i="1"/>
  <c r="AC856" i="1"/>
  <c r="AC835" i="1"/>
  <c r="AC830" i="1"/>
  <c r="AC825" i="1"/>
  <c r="AC821" i="1"/>
  <c r="AC823" i="1"/>
  <c r="AC854" i="1"/>
  <c r="AC857" i="1"/>
  <c r="AC822" i="1"/>
  <c r="AC824" i="1"/>
  <c r="AC800" i="1"/>
  <c r="AC793" i="1"/>
  <c r="AC786" i="1"/>
  <c r="AC783" i="1"/>
  <c r="AC785" i="1"/>
  <c r="AC772" i="1"/>
  <c r="AC780" i="1"/>
  <c r="AC776" i="1"/>
  <c r="AC757" i="1"/>
  <c r="AC755" i="1"/>
  <c r="AC766" i="1"/>
  <c r="AC768" i="1"/>
  <c r="AC762" i="1"/>
  <c r="AC761" i="1"/>
  <c r="AC745" i="1"/>
  <c r="AC740" i="1"/>
  <c r="AC784" i="1"/>
  <c r="AC778" i="1"/>
  <c r="AC754" i="1"/>
  <c r="AC769" i="1"/>
  <c r="AC763" i="1"/>
  <c r="AC758" i="1"/>
  <c r="AC750" i="1"/>
  <c r="AC752" i="1"/>
  <c r="AC753" i="1"/>
  <c r="AC744" i="1"/>
  <c r="AC790" i="1"/>
  <c r="AC792" i="1"/>
  <c r="AC789" i="1"/>
  <c r="AC782" i="1"/>
  <c r="AC756" i="1"/>
  <c r="AC764" i="1"/>
  <c r="AC759" i="1"/>
  <c r="AC742" i="1"/>
  <c r="AC741" i="1"/>
  <c r="AC743" i="1"/>
  <c r="AC788" i="1"/>
  <c r="AC791" i="1"/>
  <c r="AC787" i="1"/>
  <c r="AC777" i="1"/>
  <c r="AC779" i="1"/>
  <c r="AC781" i="1"/>
  <c r="AC693" i="1"/>
  <c r="AC767" i="1"/>
  <c r="AC765" i="1"/>
  <c r="AC760" i="1"/>
  <c r="AC751" i="1"/>
  <c r="AC747" i="1"/>
  <c r="AC746" i="1"/>
  <c r="AC1086" i="1"/>
  <c r="AC1082" i="1"/>
  <c r="AC1048" i="1"/>
  <c r="AC1078" i="1"/>
  <c r="AC1071" i="1"/>
  <c r="AC979" i="1"/>
  <c r="AC1072" i="1"/>
  <c r="AC916" i="1"/>
  <c r="AC977" i="1"/>
  <c r="AC917" i="1"/>
  <c r="AC1047" i="1"/>
  <c r="AC936" i="1"/>
  <c r="AC937" i="1"/>
  <c r="AC899" i="1"/>
  <c r="AC1074" i="1"/>
  <c r="AC1070" i="1"/>
  <c r="AC1076" i="1"/>
  <c r="AC1066" i="1"/>
  <c r="AC1081" i="1"/>
  <c r="AC1073" i="1"/>
  <c r="AC989" i="1"/>
  <c r="AC1064" i="1"/>
  <c r="AC990" i="1"/>
  <c r="AC934" i="1"/>
  <c r="AC912" i="1"/>
  <c r="AC1065" i="1"/>
  <c r="AC991" i="1"/>
  <c r="AC918" i="1"/>
  <c r="AC933" i="1"/>
  <c r="AC896" i="1"/>
  <c r="AC1067" i="1"/>
  <c r="AC1075" i="1"/>
  <c r="AC1080" i="1"/>
  <c r="AC1063" i="1"/>
  <c r="AC1060" i="1"/>
  <c r="AC1050" i="1"/>
  <c r="AC974" i="1"/>
  <c r="AC1061" i="1"/>
  <c r="AC978" i="1"/>
  <c r="AC913" i="1"/>
  <c r="AC915" i="1"/>
  <c r="AC1045" i="1"/>
  <c r="AC1062" i="1"/>
  <c r="AC992" i="1"/>
  <c r="AC1083" i="1"/>
  <c r="AC1079" i="1"/>
  <c r="AC1054" i="1"/>
  <c r="AC1055" i="1"/>
  <c r="AC1084" i="1"/>
  <c r="AC1068" i="1"/>
  <c r="AC1085" i="1"/>
  <c r="AC1077" i="1"/>
  <c r="AC1069" i="1"/>
  <c r="AC1049" i="1"/>
  <c r="AC1046" i="1"/>
  <c r="AC938" i="1"/>
  <c r="AC935" i="1"/>
  <c r="AC1053" i="1"/>
  <c r="AC975" i="1"/>
  <c r="AC976" i="1"/>
  <c r="AC898" i="1"/>
  <c r="AC897" i="1"/>
  <c r="O150" i="18"/>
  <c r="O157" i="18"/>
  <c r="O156" i="18"/>
  <c r="O127" i="18"/>
  <c r="O153" i="18"/>
  <c r="O152" i="18"/>
  <c r="O51" i="18"/>
  <c r="O155" i="18"/>
  <c r="AC651" i="1"/>
  <c r="AC736" i="1"/>
  <c r="AC732" i="1"/>
  <c r="AC730" i="1"/>
  <c r="AC734" i="1"/>
  <c r="AC731" i="1"/>
  <c r="AC733" i="1"/>
  <c r="AC735" i="1"/>
  <c r="AC702" i="1"/>
  <c r="AC701" i="1"/>
  <c r="AC725" i="1"/>
  <c r="AC716" i="1"/>
  <c r="AC715" i="1"/>
  <c r="AC718" i="1"/>
  <c r="AC707" i="1"/>
  <c r="AC710" i="1"/>
  <c r="AC626" i="1"/>
  <c r="AC683" i="1"/>
  <c r="AC675" i="1"/>
  <c r="AC738" i="1"/>
  <c r="AC739" i="1"/>
  <c r="AC726" i="1"/>
  <c r="AC728" i="1"/>
  <c r="AC717" i="1"/>
  <c r="AC711" i="1"/>
  <c r="AC676" i="1"/>
  <c r="AC698" i="1"/>
  <c r="AC700" i="1"/>
  <c r="AC699" i="1"/>
  <c r="AC677" i="1"/>
  <c r="AC671" i="1"/>
  <c r="AC727" i="1"/>
  <c r="AC714" i="1"/>
  <c r="AC709" i="1"/>
  <c r="AC708" i="1"/>
  <c r="AC660" i="1"/>
  <c r="AC678" i="1"/>
  <c r="AC737" i="1"/>
  <c r="AC729" i="1"/>
  <c r="AC723" i="1"/>
  <c r="AC724" i="1"/>
  <c r="AC713" i="1"/>
  <c r="AC712" i="1"/>
  <c r="AC672" i="1"/>
  <c r="AC667" i="1"/>
  <c r="AC647" i="1"/>
  <c r="AC673" i="1"/>
  <c r="AC674" i="1"/>
  <c r="AC668" i="1"/>
  <c r="AC722" i="1"/>
  <c r="AC669" i="1"/>
  <c r="AC670" i="1"/>
  <c r="AC664" i="1"/>
  <c r="AC663" i="1"/>
  <c r="AC665" i="1"/>
  <c r="AC640" i="1"/>
  <c r="AC638" i="1"/>
  <c r="AC429" i="1"/>
  <c r="AC637" i="1"/>
  <c r="AC636" i="1"/>
  <c r="AC632" i="1"/>
  <c r="AC634" i="1"/>
  <c r="AC631" i="1"/>
  <c r="AC485" i="1"/>
  <c r="AC603" i="1"/>
  <c r="AC604" i="1"/>
  <c r="AC223" i="1"/>
  <c r="AC601" i="1"/>
  <c r="AC597" i="1"/>
  <c r="AC635" i="1"/>
  <c r="AC633" i="1"/>
  <c r="AC425" i="1"/>
  <c r="AC600" i="1"/>
  <c r="AC583" i="1"/>
  <c r="AC593" i="1"/>
  <c r="AC599" i="1"/>
  <c r="AC602" i="1"/>
  <c r="AC591" i="1"/>
  <c r="AC582" i="1"/>
  <c r="AC579" i="1"/>
  <c r="AC598" i="1"/>
  <c r="AC596" i="1"/>
  <c r="AC580" i="1"/>
  <c r="AC587" i="1"/>
  <c r="AC595" i="1"/>
  <c r="AC594" i="1"/>
  <c r="AC584" i="1"/>
  <c r="AC576" i="1"/>
  <c r="AC561" i="1"/>
  <c r="AC575" i="1"/>
  <c r="AC560" i="1"/>
  <c r="AC569" i="1"/>
  <c r="AC567" i="1"/>
  <c r="AC559" i="1"/>
  <c r="AC566" i="1"/>
  <c r="AC568" i="1"/>
  <c r="AC570" i="1"/>
  <c r="AC592" i="1"/>
  <c r="AC577" i="1"/>
  <c r="AC578" i="1"/>
  <c r="AC562" i="1"/>
  <c r="AC563" i="1"/>
  <c r="AC564" i="1"/>
  <c r="AC572" i="1"/>
  <c r="AC557" i="1"/>
  <c r="AC554" i="1"/>
  <c r="AC556" i="1"/>
  <c r="AC574" i="1"/>
  <c r="AC565" i="1"/>
  <c r="AC571" i="1"/>
  <c r="AC573" i="1"/>
  <c r="AC558" i="1"/>
  <c r="AC549" i="1"/>
  <c r="AC545" i="1"/>
  <c r="AC538" i="1"/>
  <c r="AC529" i="1"/>
  <c r="AC555" i="1"/>
  <c r="AC546" i="1"/>
  <c r="AC537" i="1"/>
  <c r="AC542" i="1"/>
  <c r="AC531" i="1"/>
  <c r="AC543" i="1"/>
  <c r="AC528" i="1"/>
  <c r="AC532" i="1"/>
  <c r="AC526" i="1"/>
  <c r="AC523" i="1"/>
  <c r="AC552" i="1"/>
  <c r="AC553" i="1"/>
  <c r="AC548" i="1"/>
  <c r="AC525" i="1"/>
  <c r="AC527" i="1"/>
  <c r="AC519" i="1"/>
  <c r="AC547" i="1"/>
  <c r="AC541" i="1"/>
  <c r="AC530" i="1"/>
  <c r="AC524" i="1"/>
  <c r="AC516" i="1"/>
  <c r="AC511" i="1"/>
  <c r="AC517" i="1"/>
  <c r="AC507" i="1"/>
  <c r="AC509" i="1"/>
  <c r="AC506" i="1"/>
  <c r="AC504" i="1"/>
  <c r="AC500" i="1"/>
  <c r="AC550" i="1"/>
  <c r="AC551" i="1"/>
  <c r="AC544" i="1"/>
  <c r="AC540" i="1"/>
  <c r="AC539" i="1"/>
  <c r="AC518" i="1"/>
  <c r="AC522" i="1"/>
  <c r="AC512" i="1"/>
  <c r="AC514" i="1"/>
  <c r="AC513" i="1"/>
  <c r="AC508" i="1"/>
  <c r="AC510" i="1"/>
  <c r="AC497" i="1"/>
  <c r="AC520" i="1"/>
  <c r="AC501" i="1"/>
  <c r="AC502" i="1"/>
  <c r="AC496" i="1"/>
  <c r="AC499" i="1"/>
  <c r="AC521" i="1"/>
  <c r="AC515" i="1"/>
  <c r="AC505" i="1"/>
  <c r="AC498" i="1"/>
  <c r="AC503" i="1"/>
  <c r="AC397" i="1"/>
  <c r="AC399" i="1"/>
  <c r="AC401" i="1"/>
  <c r="AC398" i="1"/>
  <c r="AC400" i="1"/>
  <c r="AC391" i="1"/>
  <c r="AC396" i="1"/>
  <c r="AC389" i="1"/>
  <c r="AC380" i="1"/>
  <c r="AC374" i="1"/>
  <c r="AC373" i="1"/>
  <c r="AC367" i="1"/>
  <c r="AC402" i="1"/>
  <c r="AC393" i="1"/>
  <c r="AC390" i="1"/>
  <c r="AC381" i="1"/>
  <c r="AC384" i="1"/>
  <c r="AC395" i="1"/>
  <c r="AC392" i="1"/>
  <c r="AC387" i="1"/>
  <c r="AC385" i="1"/>
  <c r="AC379" i="1"/>
  <c r="AC383" i="1"/>
  <c r="AC375" i="1"/>
  <c r="AC369" i="1"/>
  <c r="AC371" i="1"/>
  <c r="AC368" i="1"/>
  <c r="AC394" i="1"/>
  <c r="AC386" i="1"/>
  <c r="AC388" i="1"/>
  <c r="AC382" i="1"/>
  <c r="AC377" i="1"/>
  <c r="AC378" i="1"/>
  <c r="AC370" i="1"/>
  <c r="AC376" i="1"/>
  <c r="AC372" i="1"/>
  <c r="AC804" i="1"/>
  <c r="AC870" i="1"/>
  <c r="AC846" i="1"/>
  <c r="AC814" i="1"/>
  <c r="AC889" i="1"/>
  <c r="AC880" i="1"/>
  <c r="AC848" i="1"/>
  <c r="AC873" i="1"/>
  <c r="AC845" i="1"/>
  <c r="AC817" i="1"/>
  <c r="AC838" i="1"/>
  <c r="AC806" i="1"/>
  <c r="AC815" i="1"/>
  <c r="AC797" i="1"/>
  <c r="AC894" i="1"/>
  <c r="AC888" i="1"/>
  <c r="AC879" i="1"/>
  <c r="AC849" i="1"/>
  <c r="AC872" i="1"/>
  <c r="AC844" i="1"/>
  <c r="AC812" i="1"/>
  <c r="AC876" i="1"/>
  <c r="AC847" i="1"/>
  <c r="AC811" i="1"/>
  <c r="AC893" i="1"/>
  <c r="AC887" i="1"/>
  <c r="AC878" i="1"/>
  <c r="AC871" i="1"/>
  <c r="AC809" i="1"/>
  <c r="AC813" i="1"/>
  <c r="AC808" i="1"/>
  <c r="AC818" i="1"/>
  <c r="AC839" i="1"/>
  <c r="AC798" i="1"/>
  <c r="AC819" i="1"/>
  <c r="AC890" i="1"/>
  <c r="AC881" i="1"/>
  <c r="AC877" i="1"/>
  <c r="AC837" i="1"/>
  <c r="AC820" i="1"/>
  <c r="AC810" i="1"/>
  <c r="AC802" i="1"/>
  <c r="AC771" i="1"/>
  <c r="AC770" i="1"/>
  <c r="AC816" i="1"/>
  <c r="AC774" i="1"/>
  <c r="AC799" i="1"/>
  <c r="AC803" i="1"/>
  <c r="AC807" i="1"/>
  <c r="AC796" i="1"/>
  <c r="AC794" i="1"/>
  <c r="AC775" i="1"/>
  <c r="AC773" i="1"/>
  <c r="AC748" i="1"/>
  <c r="AC805" i="1"/>
  <c r="AC795" i="1"/>
  <c r="AC749" i="1"/>
  <c r="O140" i="18"/>
  <c r="O142" i="18"/>
  <c r="O139" i="18"/>
  <c r="O143" i="18"/>
  <c r="O138" i="18"/>
  <c r="O136" i="18"/>
  <c r="O137" i="18"/>
  <c r="O50" i="18"/>
  <c r="O141" i="18"/>
  <c r="O112" i="18"/>
  <c r="O116" i="18"/>
  <c r="O124" i="18"/>
  <c r="O99" i="18"/>
  <c r="O102" i="18"/>
  <c r="O105" i="18"/>
  <c r="O104" i="18"/>
  <c r="O130" i="18"/>
  <c r="O126" i="18"/>
  <c r="O123" i="18"/>
  <c r="O129" i="18"/>
  <c r="O125" i="18"/>
  <c r="O15" i="18"/>
  <c r="E39" i="34"/>
  <c r="O128" i="18"/>
  <c r="O49" i="18"/>
  <c r="O111" i="18"/>
  <c r="O117" i="18"/>
  <c r="O114" i="18"/>
  <c r="O113" i="18"/>
  <c r="O118" i="18"/>
  <c r="O106" i="18"/>
  <c r="O47" i="18"/>
  <c r="O101" i="18"/>
  <c r="O13" i="18"/>
  <c r="E37" i="34"/>
  <c r="O10" i="18"/>
  <c r="E34" i="34"/>
  <c r="O24" i="18"/>
  <c r="E40" i="34"/>
  <c r="O16" i="18"/>
  <c r="AC54" i="1"/>
  <c r="AC195" i="1"/>
  <c r="AC193" i="1"/>
  <c r="AC194" i="1"/>
  <c r="AC196" i="1"/>
  <c r="E33" i="34"/>
  <c r="O9" i="18"/>
  <c r="O41" i="18"/>
  <c r="O25" i="18"/>
  <c r="E38" i="34"/>
  <c r="O14" i="18"/>
  <c r="E36" i="34"/>
  <c r="O12" i="18"/>
  <c r="E41" i="34"/>
  <c r="O17" i="18"/>
  <c r="AC142" i="1"/>
  <c r="AC432" i="1"/>
  <c r="AC697" i="1"/>
  <c r="AC687" i="1"/>
  <c r="AC469" i="1"/>
  <c r="AC354" i="1"/>
  <c r="AC423" i="1"/>
  <c r="AC294" i="1"/>
  <c r="AC688" i="1"/>
  <c r="AC686" i="1"/>
  <c r="AC720" i="1"/>
  <c r="AC704" i="1"/>
  <c r="AC694" i="1"/>
  <c r="AC692" i="1"/>
  <c r="AC689" i="1"/>
  <c r="AC680" i="1"/>
  <c r="AC705" i="1"/>
  <c r="AC690" i="1"/>
  <c r="AC691" i="1"/>
  <c r="AC615" i="1"/>
  <c r="AC696" i="1"/>
  <c r="AC486" i="1"/>
  <c r="AC440" i="1"/>
  <c r="AC706" i="1"/>
  <c r="AC682" i="1"/>
  <c r="AC681" i="1"/>
  <c r="AC679" i="1"/>
  <c r="AC666" i="1"/>
  <c r="AC662" i="1"/>
  <c r="AC656" i="1"/>
  <c r="AC649" i="1"/>
  <c r="AC643" i="1"/>
  <c r="AC639" i="1"/>
  <c r="AC629" i="1"/>
  <c r="AC630" i="1"/>
  <c r="AC646" i="1"/>
  <c r="AC721" i="1"/>
  <c r="AC703" i="1"/>
  <c r="AC650" i="1"/>
  <c r="AC644" i="1"/>
  <c r="AC642" i="1"/>
  <c r="AC661" i="1"/>
  <c r="AC652" i="1"/>
  <c r="AC641" i="1"/>
  <c r="AC624" i="1"/>
  <c r="AC620" i="1"/>
  <c r="AC625" i="1"/>
  <c r="AC614" i="1"/>
  <c r="AC610" i="1"/>
  <c r="AC608" i="1"/>
  <c r="AC605" i="1"/>
  <c r="AC695" i="1"/>
  <c r="AC659" i="1"/>
  <c r="AC658" i="1"/>
  <c r="AC655" i="1"/>
  <c r="AC654" i="1"/>
  <c r="AC648" i="1"/>
  <c r="AC622" i="1"/>
  <c r="AC618" i="1"/>
  <c r="AC621" i="1"/>
  <c r="AC612" i="1"/>
  <c r="AC719" i="1"/>
  <c r="AC684" i="1"/>
  <c r="AC657" i="1"/>
  <c r="AC619" i="1"/>
  <c r="AC611" i="1"/>
  <c r="AC617" i="1"/>
  <c r="AC581" i="1"/>
  <c r="AC585" i="1"/>
  <c r="AC491" i="1"/>
  <c r="AC488" i="1"/>
  <c r="AC487" i="1"/>
  <c r="AC472" i="1"/>
  <c r="AC470" i="1"/>
  <c r="AC463" i="1"/>
  <c r="AC458" i="1"/>
  <c r="AC455" i="1"/>
  <c r="AC456" i="1"/>
  <c r="AC459" i="1"/>
  <c r="AC452" i="1"/>
  <c r="AC451" i="1"/>
  <c r="AC450" i="1"/>
  <c r="AC449" i="1"/>
  <c r="AC448" i="1"/>
  <c r="AC446" i="1"/>
  <c r="AC445" i="1"/>
  <c r="AC609" i="1"/>
  <c r="AC586" i="1"/>
  <c r="AC535" i="1"/>
  <c r="AC589" i="1"/>
  <c r="AC534" i="1"/>
  <c r="AC489" i="1"/>
  <c r="AC483" i="1"/>
  <c r="AC477" i="1"/>
  <c r="AC476" i="1"/>
  <c r="AC471" i="1"/>
  <c r="AC468" i="1"/>
  <c r="AC466" i="1"/>
  <c r="AC464" i="1"/>
  <c r="AC467" i="1"/>
  <c r="AC457" i="1"/>
  <c r="AC628" i="1"/>
  <c r="AC613" i="1"/>
  <c r="AC588" i="1"/>
  <c r="AC607" i="1"/>
  <c r="AC536" i="1"/>
  <c r="AC493" i="1"/>
  <c r="AC474" i="1"/>
  <c r="AC461" i="1"/>
  <c r="AC454" i="1"/>
  <c r="AC453" i="1"/>
  <c r="AC443" i="1"/>
  <c r="AC437" i="1"/>
  <c r="AC606" i="1"/>
  <c r="AC590" i="1"/>
  <c r="AC494" i="1"/>
  <c r="AC480" i="1"/>
  <c r="AC478" i="1"/>
  <c r="AC465" i="1"/>
  <c r="AC434" i="1"/>
  <c r="AC685" i="1"/>
  <c r="AC653" i="1"/>
  <c r="AC495" i="1"/>
  <c r="AC436" i="1"/>
  <c r="AC427" i="1"/>
  <c r="AC422" i="1"/>
  <c r="AC363" i="1"/>
  <c r="AC327" i="1"/>
  <c r="AC419" i="1"/>
  <c r="AC410" i="1"/>
  <c r="AC366" i="1"/>
  <c r="AC365" i="1"/>
  <c r="AC362" i="1"/>
  <c r="AC492" i="1"/>
  <c r="AC479" i="1"/>
  <c r="AC444" i="1"/>
  <c r="AC438" i="1"/>
  <c r="AC428" i="1"/>
  <c r="AC426" i="1"/>
  <c r="AC151" i="1"/>
  <c r="AC413" i="1"/>
  <c r="AC409" i="1"/>
  <c r="AC405" i="1"/>
  <c r="AC361" i="1"/>
  <c r="AC408" i="1"/>
  <c r="AC165" i="1"/>
  <c r="AC360" i="1"/>
  <c r="AC533" i="1"/>
  <c r="AC441" i="1"/>
  <c r="AC431" i="1"/>
  <c r="AC417" i="1"/>
  <c r="AC414" i="1"/>
  <c r="AC163" i="1"/>
  <c r="AC155" i="1"/>
  <c r="AC347" i="1"/>
  <c r="AC351" i="1"/>
  <c r="AC352" i="1"/>
  <c r="AC349" i="1"/>
  <c r="AC350" i="1"/>
  <c r="AC164" i="1"/>
  <c r="AC334" i="1"/>
  <c r="AC333" i="1"/>
  <c r="AC312" i="1"/>
  <c r="AC309" i="1"/>
  <c r="AC323" i="1"/>
  <c r="AC318" i="1"/>
  <c r="AC314" i="1"/>
  <c r="AC484" i="1"/>
  <c r="AC482" i="1"/>
  <c r="AC435" i="1"/>
  <c r="AC407" i="1"/>
  <c r="AC412" i="1"/>
  <c r="AC166" i="1"/>
  <c r="AC339" i="1"/>
  <c r="AC348" i="1"/>
  <c r="AC336" i="1"/>
  <c r="AC337" i="1"/>
  <c r="AC338" i="1"/>
  <c r="AC308" i="1"/>
  <c r="AC316" i="1"/>
  <c r="AC330" i="1"/>
  <c r="AC616" i="1"/>
  <c r="AC416" i="1"/>
  <c r="AC403" i="1"/>
  <c r="AC358" i="1"/>
  <c r="AC415" i="1"/>
  <c r="AC356" i="1"/>
  <c r="AC345" i="1"/>
  <c r="AC346" i="1"/>
  <c r="AC313" i="1"/>
  <c r="AC332" i="1"/>
  <c r="AC160" i="1"/>
  <c r="AC304" i="1"/>
  <c r="AC296" i="1"/>
  <c r="AC289" i="1"/>
  <c r="AC143" i="1"/>
  <c r="AC331" i="1"/>
  <c r="AC299" i="1"/>
  <c r="AC287" i="1"/>
  <c r="AC293" i="1"/>
  <c r="AC156" i="1"/>
  <c r="AC154" i="1"/>
  <c r="AC153" i="1"/>
  <c r="AC623" i="1"/>
  <c r="AC319" i="1"/>
  <c r="AC404" i="1"/>
  <c r="AC430" i="1"/>
  <c r="AC364" i="1"/>
  <c r="AC406" i="1"/>
  <c r="AC317" i="1"/>
  <c r="AC335" i="1"/>
  <c r="AC343" i="1"/>
  <c r="AC342" i="1"/>
  <c r="AC326" i="1"/>
  <c r="AC320" i="1"/>
  <c r="AC310" i="1"/>
  <c r="AC162" i="1"/>
  <c r="AC161" i="1"/>
  <c r="AC306" i="1"/>
  <c r="AC298" i="1"/>
  <c r="AC295" i="1"/>
  <c r="AC291" i="1"/>
  <c r="AC292" i="1"/>
  <c r="AC159" i="1"/>
  <c r="AC152" i="1"/>
  <c r="AC148" i="1"/>
  <c r="AC462" i="1"/>
  <c r="AC442" i="1"/>
  <c r="AC424" i="1"/>
  <c r="AC418" i="1"/>
  <c r="AC315" i="1"/>
  <c r="AC340" i="1"/>
  <c r="AC341" i="1"/>
  <c r="AC329" i="1"/>
  <c r="AC324" i="1"/>
  <c r="AC325" i="1"/>
  <c r="AC307" i="1"/>
  <c r="AC286" i="1"/>
  <c r="AC300" i="1"/>
  <c r="AC285" i="1"/>
  <c r="AC147" i="1"/>
  <c r="AC146" i="1"/>
  <c r="AC145" i="1"/>
  <c r="AC144" i="1"/>
  <c r="AC411" i="1"/>
  <c r="AC353" i="1"/>
  <c r="AC305" i="1"/>
  <c r="AC303" i="1"/>
  <c r="AC284" i="1"/>
  <c r="AC283" i="1"/>
  <c r="AC279" i="1"/>
  <c r="AC158" i="1"/>
  <c r="AC359" i="1"/>
  <c r="AC311" i="1"/>
  <c r="AC302" i="1"/>
  <c r="AC282" i="1"/>
  <c r="AC357" i="1"/>
  <c r="AC344" i="1"/>
  <c r="AC281" i="1"/>
  <c r="AC355" i="1"/>
  <c r="AC321" i="1"/>
  <c r="AC290" i="1"/>
  <c r="AC280" i="1"/>
  <c r="AC328" i="1"/>
  <c r="AC322" i="1"/>
  <c r="AC288" i="1"/>
  <c r="AC297" i="1"/>
  <c r="AC301" i="1"/>
  <c r="AC157" i="1"/>
  <c r="AC439" i="1"/>
  <c r="AC627" i="1"/>
  <c r="AC460" i="1"/>
  <c r="AC481" i="1"/>
  <c r="AC645" i="1"/>
  <c r="AC473" i="1"/>
  <c r="AC433" i="1"/>
  <c r="AC447" i="1"/>
  <c r="AC490" i="1"/>
  <c r="AC421" i="1"/>
  <c r="AC149" i="1"/>
  <c r="AC150" i="1"/>
  <c r="AC420" i="1"/>
  <c r="AC475" i="1"/>
  <c r="AC141" i="1"/>
  <c r="AC139" i="1"/>
  <c r="AC138" i="1"/>
  <c r="AC275" i="1"/>
  <c r="AC277" i="1"/>
  <c r="AC274" i="1"/>
  <c r="AC270" i="1"/>
  <c r="AC269" i="1"/>
  <c r="AC266" i="1"/>
  <c r="AC140" i="1"/>
  <c r="AC276" i="1"/>
  <c r="AC272" i="1"/>
  <c r="AC271" i="1"/>
  <c r="AC267" i="1"/>
  <c r="AC262" i="1"/>
  <c r="AC268" i="1"/>
  <c r="AC265" i="1"/>
  <c r="AC273" i="1"/>
  <c r="AC264" i="1"/>
  <c r="AC263" i="1"/>
  <c r="AC278" i="1"/>
  <c r="AC258" i="1"/>
  <c r="AC257" i="1"/>
  <c r="AC256" i="1"/>
  <c r="AC255" i="1"/>
  <c r="AC261" i="1"/>
  <c r="AC248" i="1"/>
  <c r="AC254" i="1"/>
  <c r="AC253" i="1"/>
  <c r="AC247" i="1"/>
  <c r="AC252" i="1"/>
  <c r="AC251" i="1"/>
  <c r="AC250" i="1"/>
  <c r="AC246" i="1"/>
  <c r="AC249" i="1"/>
  <c r="AC242" i="1"/>
  <c r="AC236" i="1"/>
  <c r="AC235" i="1"/>
  <c r="AC241" i="1"/>
  <c r="AC243" i="1"/>
  <c r="AC240" i="1"/>
  <c r="AC238" i="1"/>
  <c r="AC245" i="1"/>
  <c r="AC239" i="1"/>
  <c r="AC244" i="1"/>
  <c r="AC237" i="1"/>
  <c r="AC234" i="1"/>
  <c r="AC192" i="1"/>
  <c r="AC217" i="1"/>
  <c r="AC232" i="1"/>
  <c r="AC197" i="1"/>
  <c r="AC210" i="1"/>
  <c r="AC228" i="1"/>
  <c r="AC209" i="1"/>
  <c r="AC216" i="1"/>
  <c r="AC214" i="1"/>
  <c r="AC211" i="1"/>
  <c r="AC208" i="1"/>
  <c r="AC231" i="1"/>
  <c r="AC218" i="1"/>
  <c r="AC215" i="1"/>
  <c r="AC213" i="1"/>
  <c r="AC230" i="1"/>
  <c r="AC229" i="1"/>
  <c r="AC233" i="1"/>
  <c r="AC226" i="1"/>
  <c r="AC203" i="1"/>
  <c r="AC207" i="1"/>
  <c r="AC202" i="1"/>
  <c r="AC206" i="1"/>
  <c r="AC205" i="1"/>
  <c r="AC204" i="1"/>
  <c r="AC47" i="1"/>
  <c r="AC49" i="1"/>
  <c r="AC69" i="1"/>
  <c r="AC48" i="1"/>
  <c r="AC75" i="1"/>
  <c r="AC81" i="1"/>
  <c r="AC79" i="1"/>
  <c r="AC198" i="1"/>
  <c r="AC84" i="1"/>
  <c r="AC61" i="1"/>
  <c r="AC169" i="1"/>
  <c r="AC185" i="1"/>
  <c r="AC28" i="1"/>
  <c r="AC173" i="1"/>
  <c r="AC87" i="1"/>
  <c r="AC182" i="1"/>
  <c r="AC67" i="1"/>
  <c r="AC60" i="1"/>
  <c r="AC89" i="1"/>
  <c r="AC201" i="1"/>
  <c r="AC73" i="1"/>
  <c r="AC178" i="1"/>
  <c r="AC80" i="1"/>
  <c r="AC189" i="1"/>
  <c r="AC70" i="1"/>
  <c r="AC137" i="1"/>
  <c r="AC51" i="1"/>
  <c r="AC219" i="1"/>
  <c r="AC72" i="1"/>
  <c r="AC68" i="1"/>
  <c r="AC55" i="1"/>
  <c r="AC74" i="1"/>
  <c r="AC187" i="1"/>
  <c r="AC14" i="1"/>
  <c r="AC53" i="1"/>
  <c r="AC188" i="1"/>
  <c r="AC212" i="1"/>
  <c r="AC167" i="1"/>
  <c r="AC177" i="1"/>
  <c r="AC93" i="1"/>
  <c r="AC88" i="1"/>
  <c r="AC18" i="1"/>
  <c r="AC9" i="1"/>
  <c r="AC186" i="1"/>
  <c r="AC82" i="1"/>
  <c r="AC50" i="1"/>
  <c r="AC64" i="1"/>
  <c r="AC199" i="1"/>
  <c r="AC259" i="1"/>
  <c r="AC171" i="1"/>
  <c r="AC174" i="1"/>
  <c r="AC172" i="1"/>
  <c r="AC102" i="1"/>
  <c r="AC134" i="1"/>
  <c r="AC129" i="1"/>
  <c r="AC183" i="1"/>
  <c r="AC170" i="1"/>
  <c r="AC7" i="1"/>
  <c r="AC179" i="1"/>
  <c r="AC190" i="1"/>
  <c r="AC175" i="1"/>
  <c r="AC220" i="1"/>
  <c r="AC200" i="1"/>
  <c r="AC180" i="1"/>
  <c r="AC224" i="1"/>
  <c r="AC96" i="1"/>
  <c r="AC260" i="1"/>
  <c r="AC52" i="1"/>
  <c r="AC65" i="1"/>
  <c r="AC63" i="1"/>
  <c r="AC176" i="1"/>
  <c r="AC221" i="1"/>
  <c r="AC128" i="1"/>
  <c r="AC83" i="1"/>
  <c r="AC94" i="1"/>
  <c r="AC227" i="1"/>
  <c r="AC85" i="1"/>
  <c r="AC8" i="1"/>
  <c r="AC6" i="1"/>
  <c r="AC97" i="1"/>
  <c r="AC78" i="1"/>
  <c r="AC86" i="1"/>
  <c r="AC62" i="1"/>
  <c r="AC77" i="1"/>
  <c r="AC39" i="1"/>
  <c r="AC10" i="1"/>
  <c r="AC168" i="1"/>
  <c r="AC92" i="1"/>
  <c r="AC33" i="1"/>
  <c r="AC91" i="1"/>
  <c r="AC100" i="1"/>
  <c r="AC135" i="1"/>
  <c r="AC132" i="1"/>
  <c r="AC27" i="1"/>
  <c r="AC12" i="1"/>
  <c r="AC105" i="1"/>
  <c r="AC107" i="1"/>
  <c r="AC95" i="1"/>
  <c r="AC4" i="1"/>
  <c r="AC110" i="1"/>
  <c r="AC104" i="1"/>
  <c r="AC222" i="1"/>
  <c r="AC181" i="1"/>
  <c r="AC111" i="1"/>
  <c r="AC22" i="1"/>
  <c r="AC116" i="1"/>
  <c r="AC90" i="1"/>
  <c r="AC103" i="1"/>
  <c r="AC184" i="1"/>
  <c r="AC225" i="1"/>
  <c r="AC131" i="1"/>
  <c r="AC117" i="1"/>
  <c r="AC109" i="1"/>
  <c r="AC40" i="1"/>
  <c r="AC34" i="1"/>
  <c r="AC32" i="1"/>
  <c r="AC26" i="1"/>
  <c r="AC136" i="1"/>
  <c r="AC5" i="1"/>
  <c r="AC13" i="1"/>
  <c r="AC11" i="1"/>
  <c r="AC108" i="1"/>
  <c r="AC101" i="1"/>
  <c r="AC191" i="1"/>
  <c r="AC37" i="1"/>
  <c r="AC17" i="1"/>
  <c r="AC41" i="1"/>
  <c r="AC29" i="1"/>
  <c r="AC42" i="1"/>
  <c r="AC36" i="1"/>
  <c r="AC30" i="1"/>
  <c r="AC24" i="1"/>
  <c r="AC21" i="1"/>
  <c r="AC15" i="1"/>
  <c r="AC125" i="1"/>
  <c r="AC23" i="1"/>
  <c r="AC19" i="1"/>
  <c r="AC31" i="1"/>
  <c r="AC35" i="1"/>
  <c r="AC45" i="1"/>
  <c r="AC127" i="1"/>
  <c r="AC99" i="1"/>
  <c r="AC44" i="1"/>
  <c r="AC106" i="1"/>
  <c r="AC43" i="1"/>
  <c r="AC25" i="1"/>
  <c r="AC20" i="1"/>
  <c r="AC16" i="1"/>
  <c r="AC126" i="1"/>
  <c r="AC46" i="1"/>
  <c r="AC38" i="1"/>
  <c r="AC133" i="1"/>
  <c r="AC130" i="1"/>
  <c r="AC124" i="1"/>
  <c r="AC98" i="1"/>
  <c r="AC122" i="1"/>
  <c r="AC114" i="1"/>
  <c r="AC121" i="1"/>
  <c r="AC112" i="1"/>
  <c r="N186" i="18"/>
  <c r="N200" i="18"/>
  <c r="AC120" i="1"/>
  <c r="AC118" i="1"/>
  <c r="AC115" i="1"/>
  <c r="AC113" i="1"/>
  <c r="AC119" i="1"/>
  <c r="AC123" i="1"/>
  <c r="AD3" i="1"/>
  <c r="C17" i="20"/>
  <c r="C18" i="20"/>
  <c r="C19" i="20" s="1"/>
  <c r="AD1707" i="1" l="1"/>
  <c r="AD1698" i="1"/>
  <c r="AD1697" i="1"/>
  <c r="AD1694" i="1"/>
  <c r="AD1699" i="1"/>
  <c r="AD1721" i="1"/>
  <c r="AD1692" i="1"/>
  <c r="AD1702" i="1"/>
  <c r="AD1703" i="1"/>
  <c r="AD1705" i="1"/>
  <c r="AD1704" i="1"/>
  <c r="AD1706" i="1"/>
  <c r="AD1696" i="1"/>
  <c r="AD1700" i="1"/>
  <c r="AD1693" i="1"/>
  <c r="AD1695" i="1"/>
  <c r="AD1688" i="1"/>
  <c r="AD1701" i="1"/>
  <c r="AD1723" i="1"/>
  <c r="AD1717" i="1"/>
  <c r="AD1722" i="1"/>
  <c r="AD1720" i="1"/>
  <c r="AD1724" i="1"/>
  <c r="AD1718" i="1"/>
  <c r="AD1454" i="1"/>
  <c r="AD1455" i="1"/>
  <c r="P48" i="18"/>
  <c r="AD1472" i="1"/>
  <c r="AD1681" i="1"/>
  <c r="AD1680" i="1"/>
  <c r="AD1684" i="1"/>
  <c r="AD1673" i="1"/>
  <c r="AD1676" i="1"/>
  <c r="AD1675" i="1"/>
  <c r="AD1677" i="1"/>
  <c r="AD1674" i="1"/>
  <c r="AD1678" i="1"/>
  <c r="AD1667" i="1"/>
  <c r="AD1679" i="1"/>
  <c r="AD1683" i="1"/>
  <c r="AD1682" i="1"/>
  <c r="AD1669" i="1"/>
  <c r="AD1671" i="1"/>
  <c r="AD1668" i="1"/>
  <c r="AD1670" i="1"/>
  <c r="AD1661" i="1"/>
  <c r="AD1663" i="1"/>
  <c r="AD1655" i="1"/>
  <c r="AD1657" i="1"/>
  <c r="AD1659" i="1"/>
  <c r="AD1656" i="1"/>
  <c r="AD1658" i="1"/>
  <c r="AD1660" i="1"/>
  <c r="AD1651" i="1"/>
  <c r="AD1665" i="1"/>
  <c r="AD1653" i="1"/>
  <c r="AD1652" i="1"/>
  <c r="AD1645" i="1"/>
  <c r="AD1647" i="1"/>
  <c r="AD1644" i="1"/>
  <c r="AD1672" i="1"/>
  <c r="AD1662" i="1"/>
  <c r="AD1666" i="1"/>
  <c r="AD1654" i="1"/>
  <c r="AD1650" i="1"/>
  <c r="AD1664" i="1"/>
  <c r="AD1648" i="1"/>
  <c r="AD1638" i="1"/>
  <c r="AD1631" i="1"/>
  <c r="AD1633" i="1"/>
  <c r="AD1615" i="1"/>
  <c r="AD1548" i="1"/>
  <c r="AD1550" i="1"/>
  <c r="AD1649" i="1"/>
  <c r="AD1643" i="1"/>
  <c r="AD1646" i="1"/>
  <c r="AD1640" i="1"/>
  <c r="AD1632" i="1"/>
  <c r="AD1639" i="1"/>
  <c r="AD1642" i="1"/>
  <c r="AD1630" i="1"/>
  <c r="AD1622" i="1"/>
  <c r="AD1637" i="1"/>
  <c r="AD1636" i="1"/>
  <c r="AD1627" i="1"/>
  <c r="AD1626" i="1"/>
  <c r="AD1618" i="1"/>
  <c r="AD1625" i="1"/>
  <c r="AD1549" i="1"/>
  <c r="AD1605" i="1"/>
  <c r="AD1599" i="1"/>
  <c r="AD1601" i="1"/>
  <c r="AD1603" i="1"/>
  <c r="AD1602" i="1"/>
  <c r="AD1604" i="1"/>
  <c r="AD1589" i="1"/>
  <c r="AD1587" i="1"/>
  <c r="AD1641" i="1"/>
  <c r="AD1635" i="1"/>
  <c r="AD1634" i="1"/>
  <c r="AD1629" i="1"/>
  <c r="AD1628" i="1"/>
  <c r="AD1617" i="1"/>
  <c r="AD1616" i="1"/>
  <c r="AD1551" i="1"/>
  <c r="AD1600" i="1"/>
  <c r="AD1590" i="1"/>
  <c r="AD1588" i="1"/>
  <c r="AD1582" i="1"/>
  <c r="AD1597" i="1"/>
  <c r="AD1581" i="1"/>
  <c r="AD1583" i="1"/>
  <c r="AD1584" i="1"/>
  <c r="AD1579" i="1"/>
  <c r="AD1578" i="1"/>
  <c r="AD1580" i="1"/>
  <c r="AD1574" i="1"/>
  <c r="AD1572" i="1"/>
  <c r="AD1575" i="1"/>
  <c r="AD1568" i="1"/>
  <c r="AD1543" i="1"/>
  <c r="AD1596" i="1"/>
  <c r="AD1592" i="1"/>
  <c r="AD1586" i="1"/>
  <c r="AD1593" i="1"/>
  <c r="AD1573" i="1"/>
  <c r="AD1563" i="1"/>
  <c r="AD1565" i="1"/>
  <c r="AD1542" i="1"/>
  <c r="AD1595" i="1"/>
  <c r="AD1591" i="1"/>
  <c r="AD1585" i="1"/>
  <c r="AD1577" i="1"/>
  <c r="AD1576" i="1"/>
  <c r="AD1561" i="1"/>
  <c r="AD1566" i="1"/>
  <c r="AD1546" i="1"/>
  <c r="AD1545" i="1"/>
  <c r="AD1541" i="1"/>
  <c r="AD1598" i="1"/>
  <c r="AD1562" i="1"/>
  <c r="AD1564" i="1"/>
  <c r="AD1567" i="1"/>
  <c r="AD1544" i="1"/>
  <c r="AD1547" i="1"/>
  <c r="AD1540" i="1"/>
  <c r="AD1526" i="1"/>
  <c r="AD1528" i="1"/>
  <c r="AD1527" i="1"/>
  <c r="AD1536" i="1"/>
  <c r="AD1538" i="1"/>
  <c r="AD1537" i="1"/>
  <c r="AD1535" i="1"/>
  <c r="AD1531" i="1"/>
  <c r="AD1533" i="1"/>
  <c r="AD1532" i="1"/>
  <c r="AD1534" i="1"/>
  <c r="AD1511" i="1"/>
  <c r="AD1510" i="1"/>
  <c r="AD1509" i="1"/>
  <c r="AD1512" i="1"/>
  <c r="AD1523" i="1"/>
  <c r="AD1522" i="1"/>
  <c r="AD1524" i="1"/>
  <c r="AD1505" i="1"/>
  <c r="AD1507" i="1"/>
  <c r="AD1506" i="1"/>
  <c r="AD1503" i="1"/>
  <c r="AD1501" i="1"/>
  <c r="AD1502" i="1"/>
  <c r="AD1504" i="1"/>
  <c r="AD1498" i="1"/>
  <c r="AD1499" i="1"/>
  <c r="AD1495" i="1"/>
  <c r="AD1496" i="1"/>
  <c r="AD1465" i="1"/>
  <c r="AD1464" i="1"/>
  <c r="AD1539" i="1"/>
  <c r="AD1525" i="1"/>
  <c r="AD1521" i="1"/>
  <c r="AD1508" i="1"/>
  <c r="AD1500" i="1"/>
  <c r="AD1497" i="1"/>
  <c r="AD1493" i="1"/>
  <c r="AD1488" i="1"/>
  <c r="AD1486" i="1"/>
  <c r="AD1489" i="1"/>
  <c r="AD1494" i="1"/>
  <c r="AD1487" i="1"/>
  <c r="AD1444" i="1"/>
  <c r="AD1443" i="1"/>
  <c r="AD1442" i="1"/>
  <c r="AD1445" i="1"/>
  <c r="AD1446" i="1"/>
  <c r="AD1440" i="1"/>
  <c r="AD1439" i="1"/>
  <c r="AD1441" i="1"/>
  <c r="AD1431" i="1"/>
  <c r="AD1436" i="1"/>
  <c r="AD1433" i="1"/>
  <c r="AD1430" i="1"/>
  <c r="AD1438" i="1"/>
  <c r="AD1432" i="1"/>
  <c r="AD1428" i="1"/>
  <c r="AD1419" i="1"/>
  <c r="AD1434" i="1"/>
  <c r="AD1425" i="1"/>
  <c r="AD1421" i="1"/>
  <c r="AD1424" i="1"/>
  <c r="AD1427" i="1"/>
  <c r="AD1423" i="1"/>
  <c r="AD1420" i="1"/>
  <c r="AD1422" i="1"/>
  <c r="AD1416" i="1"/>
  <c r="AD1413" i="1"/>
  <c r="AD1415" i="1"/>
  <c r="AD1417" i="1"/>
  <c r="AD1406" i="1"/>
  <c r="AD1408" i="1"/>
  <c r="AD1410" i="1"/>
  <c r="AD1407" i="1"/>
  <c r="AD1409" i="1"/>
  <c r="AD1447" i="1"/>
  <c r="AD1437" i="1"/>
  <c r="AD1435" i="1"/>
  <c r="AD1426" i="1"/>
  <c r="AD1429" i="1"/>
  <c r="AD1418" i="1"/>
  <c r="AD1414" i="1"/>
  <c r="AD1412" i="1"/>
  <c r="AD1386" i="1"/>
  <c r="AD1378" i="1"/>
  <c r="AD1379" i="1"/>
  <c r="AD1380" i="1"/>
  <c r="AD1381" i="1"/>
  <c r="AD1373" i="1"/>
  <c r="AD1411" i="1"/>
  <c r="AD1371" i="1"/>
  <c r="AD1387" i="1"/>
  <c r="AD1382" i="1"/>
  <c r="AD1384" i="1"/>
  <c r="AD1383" i="1"/>
  <c r="AD1385" i="1"/>
  <c r="AD1374" i="1"/>
  <c r="AD1376" i="1"/>
  <c r="AD1375" i="1"/>
  <c r="AD1377" i="1"/>
  <c r="AD1370" i="1"/>
  <c r="AD1372" i="1"/>
  <c r="AD1366" i="1"/>
  <c r="AD1368" i="1"/>
  <c r="AD1367" i="1"/>
  <c r="AD1369" i="1"/>
  <c r="AD1362" i="1"/>
  <c r="AD1364" i="1"/>
  <c r="AD1363" i="1"/>
  <c r="AD1365" i="1"/>
  <c r="AD1360" i="1"/>
  <c r="AD1361" i="1"/>
  <c r="AD1357" i="1"/>
  <c r="AD1359" i="1"/>
  <c r="AD1356" i="1"/>
  <c r="AD1358" i="1"/>
  <c r="AD1352" i="1"/>
  <c r="AD1350" i="1"/>
  <c r="AD1339" i="1"/>
  <c r="AD1340" i="1"/>
  <c r="AD1309" i="1"/>
  <c r="AD1354" i="1"/>
  <c r="AD1353" i="1"/>
  <c r="AD1355" i="1"/>
  <c r="AD1351" i="1"/>
  <c r="AD1348" i="1"/>
  <c r="AD1346" i="1"/>
  <c r="AD1347" i="1"/>
  <c r="AD1342" i="1"/>
  <c r="AD1344" i="1"/>
  <c r="AD1343" i="1"/>
  <c r="AD1345" i="1"/>
  <c r="AD1341" i="1"/>
  <c r="AD1334" i="1"/>
  <c r="AD1336" i="1"/>
  <c r="AD1335" i="1"/>
  <c r="AD1337" i="1"/>
  <c r="AD1332" i="1"/>
  <c r="AD1330" i="1"/>
  <c r="AD1331" i="1"/>
  <c r="AD1333" i="1"/>
  <c r="AD1326" i="1"/>
  <c r="AD1328" i="1"/>
  <c r="AD1327" i="1"/>
  <c r="AD1329" i="1"/>
  <c r="AD1313" i="1"/>
  <c r="AD1315" i="1"/>
  <c r="AD1316" i="1"/>
  <c r="AD1349" i="1"/>
  <c r="AD1314" i="1"/>
  <c r="AD1305" i="1"/>
  <c r="AD1308" i="1"/>
  <c r="AD1303" i="1"/>
  <c r="AD1297" i="1"/>
  <c r="AD1299" i="1"/>
  <c r="AD1296" i="1"/>
  <c r="AD1298" i="1"/>
  <c r="AD1277" i="1"/>
  <c r="AD1271" i="1"/>
  <c r="AD1275" i="1"/>
  <c r="AD1311" i="1"/>
  <c r="AD1310" i="1"/>
  <c r="AD1302" i="1"/>
  <c r="AD1272" i="1"/>
  <c r="AD1276" i="1"/>
  <c r="AD1288" i="1"/>
  <c r="AD1289" i="1"/>
  <c r="AD1338" i="1"/>
  <c r="AD1312" i="1"/>
  <c r="AD1306" i="1"/>
  <c r="AD1273" i="1"/>
  <c r="AD1290" i="1"/>
  <c r="AD1307" i="1"/>
  <c r="AD1300" i="1"/>
  <c r="AD1301" i="1"/>
  <c r="AD1270" i="1"/>
  <c r="AD1274" i="1"/>
  <c r="AD1291" i="1"/>
  <c r="AD1286" i="1"/>
  <c r="AD1285" i="1"/>
  <c r="AD1287" i="1"/>
  <c r="AD1284" i="1"/>
  <c r="AD1260" i="1"/>
  <c r="AD1262" i="1"/>
  <c r="AD1265" i="1"/>
  <c r="AD1244" i="1"/>
  <c r="AD1246" i="1"/>
  <c r="AD1242" i="1"/>
  <c r="AD1243" i="1"/>
  <c r="AD1245" i="1"/>
  <c r="AD1230" i="1"/>
  <c r="AD1261" i="1"/>
  <c r="AD1253" i="1"/>
  <c r="AD1263" i="1"/>
  <c r="AD1255" i="1"/>
  <c r="AD1256" i="1"/>
  <c r="AD1258" i="1"/>
  <c r="AD1254" i="1"/>
  <c r="AD1257" i="1"/>
  <c r="AD1259" i="1"/>
  <c r="AD1248" i="1"/>
  <c r="AD1250" i="1"/>
  <c r="AD1236" i="1"/>
  <c r="AD1240" i="1"/>
  <c r="AD1239" i="1"/>
  <c r="AD1241" i="1"/>
  <c r="AD1234" i="1"/>
  <c r="AD1231" i="1"/>
  <c r="AD1264" i="1"/>
  <c r="AD1252" i="1"/>
  <c r="AD1249" i="1"/>
  <c r="AD1251" i="1"/>
  <c r="AD1247" i="1"/>
  <c r="AD1238" i="1"/>
  <c r="AD1237" i="1"/>
  <c r="AD1232" i="1"/>
  <c r="AD1224" i="1"/>
  <c r="AD1225" i="1"/>
  <c r="AD1233" i="1"/>
  <c r="AD1228" i="1"/>
  <c r="AD1220" i="1"/>
  <c r="AD1222" i="1"/>
  <c r="AD1218" i="1"/>
  <c r="AD1219" i="1"/>
  <c r="AD1223" i="1"/>
  <c r="AD1235" i="1"/>
  <c r="AD1226" i="1"/>
  <c r="AD1229" i="1"/>
  <c r="AD1221" i="1"/>
  <c r="AD1227" i="1"/>
  <c r="AD1215" i="1"/>
  <c r="AD1200" i="1"/>
  <c r="AD1212" i="1"/>
  <c r="AD1216" i="1"/>
  <c r="AD1205" i="1"/>
  <c r="AD1189" i="1"/>
  <c r="AD1192" i="1"/>
  <c r="AD1213" i="1"/>
  <c r="AD1217" i="1"/>
  <c r="AD1202" i="1"/>
  <c r="AD1198" i="1"/>
  <c r="AD1199" i="1"/>
  <c r="AD1201" i="1"/>
  <c r="AD1195" i="1"/>
  <c r="AD1197" i="1"/>
  <c r="AD1190" i="1"/>
  <c r="AD1183" i="1"/>
  <c r="AD1187" i="1"/>
  <c r="AD1186" i="1"/>
  <c r="AD1188" i="1"/>
  <c r="AD1214" i="1"/>
  <c r="AD1204" i="1"/>
  <c r="AD1203" i="1"/>
  <c r="AD1194" i="1"/>
  <c r="AD1196" i="1"/>
  <c r="AD1191" i="1"/>
  <c r="AD1185" i="1"/>
  <c r="AD1184" i="1"/>
  <c r="AD1484" i="1"/>
  <c r="AD1492" i="1"/>
  <c r="AD1516" i="1"/>
  <c r="AD1520" i="1"/>
  <c r="AD1553" i="1"/>
  <c r="AD1557" i="1"/>
  <c r="AD1569" i="1"/>
  <c r="AD1594" i="1"/>
  <c r="AD1609" i="1"/>
  <c r="AD1613" i="1"/>
  <c r="AD1621" i="1"/>
  <c r="AD1687" i="1"/>
  <c r="AD1709" i="1"/>
  <c r="AD1712" i="1"/>
  <c r="AD1713" i="1"/>
  <c r="AD1714" i="1"/>
  <c r="AD1715" i="1"/>
  <c r="AD1716" i="1"/>
  <c r="AD1479" i="1"/>
  <c r="AD1483" i="1"/>
  <c r="AD1491" i="1"/>
  <c r="AD1515" i="1"/>
  <c r="AD1519" i="1"/>
  <c r="AD1552" i="1"/>
  <c r="AD1556" i="1"/>
  <c r="AD1560" i="1"/>
  <c r="AD1608" i="1"/>
  <c r="AD1612" i="1"/>
  <c r="AD1620" i="1"/>
  <c r="AD1686" i="1"/>
  <c r="AD1708" i="1"/>
  <c r="AD1482" i="1"/>
  <c r="AD1490" i="1"/>
  <c r="AD1514" i="1"/>
  <c r="AD1518" i="1"/>
  <c r="AD1530" i="1"/>
  <c r="AD1555" i="1"/>
  <c r="AD1559" i="1"/>
  <c r="AD1571" i="1"/>
  <c r="AD1607" i="1"/>
  <c r="AD1611" i="1"/>
  <c r="AD1619" i="1"/>
  <c r="AD1624" i="1"/>
  <c r="AD1685" i="1"/>
  <c r="AD1690" i="1"/>
  <c r="AD1711" i="1"/>
  <c r="AD1485" i="1"/>
  <c r="AD1513" i="1"/>
  <c r="AD1517" i="1"/>
  <c r="AD1529" i="1"/>
  <c r="AD1554" i="1"/>
  <c r="AD1558" i="1"/>
  <c r="AD1570" i="1"/>
  <c r="AD1606" i="1"/>
  <c r="AD1610" i="1"/>
  <c r="AD1614" i="1"/>
  <c r="AD1623" i="1"/>
  <c r="AD1689" i="1"/>
  <c r="AD1710" i="1"/>
  <c r="AD1400" i="1"/>
  <c r="AD1401" i="1"/>
  <c r="AD1471" i="1"/>
  <c r="AD1466" i="1"/>
  <c r="AD1460" i="1"/>
  <c r="AD1450" i="1"/>
  <c r="AD1394" i="1"/>
  <c r="AD1462" i="1"/>
  <c r="AD1458" i="1"/>
  <c r="AD1452" i="1"/>
  <c r="AD1448" i="1"/>
  <c r="AD1324" i="1"/>
  <c r="AD1391" i="1"/>
  <c r="AD1323" i="1"/>
  <c r="AD1480" i="1"/>
  <c r="AD1456" i="1"/>
  <c r="AD1473" i="1"/>
  <c r="AD1474" i="1"/>
  <c r="AD1404" i="1"/>
  <c r="AD1399" i="1"/>
  <c r="AD1388" i="1"/>
  <c r="AD1397" i="1"/>
  <c r="AD1389" i="1"/>
  <c r="AD1325" i="1"/>
  <c r="AD1478" i="1"/>
  <c r="AD1481" i="1"/>
  <c r="AD1398" i="1"/>
  <c r="AD1461" i="1"/>
  <c r="AD1469" i="1"/>
  <c r="AD1463" i="1"/>
  <c r="AD1468" i="1"/>
  <c r="AD1403" i="1"/>
  <c r="AD1390" i="1"/>
  <c r="AD1322" i="1"/>
  <c r="AD1459" i="1"/>
  <c r="AD1453" i="1"/>
  <c r="AD1449" i="1"/>
  <c r="AD1392" i="1"/>
  <c r="AD1320" i="1"/>
  <c r="AD1321" i="1"/>
  <c r="AD1396" i="1"/>
  <c r="AD1393" i="1"/>
  <c r="AD1395" i="1"/>
  <c r="AD1475" i="1"/>
  <c r="AD1457" i="1"/>
  <c r="AD1477" i="1"/>
  <c r="AD1470" i="1"/>
  <c r="AD1467" i="1"/>
  <c r="AD1476" i="1"/>
  <c r="AD1451" i="1"/>
  <c r="AD1405" i="1"/>
  <c r="AD1402" i="1"/>
  <c r="P182" i="18"/>
  <c r="P199" i="18"/>
  <c r="P194" i="18"/>
  <c r="P195" i="18"/>
  <c r="P198" i="18"/>
  <c r="P180" i="18"/>
  <c r="P212" i="18"/>
  <c r="P206" i="18"/>
  <c r="P207" i="18"/>
  <c r="P185" i="18"/>
  <c r="P181" i="18"/>
  <c r="P178" i="18"/>
  <c r="P210" i="18"/>
  <c r="P115" i="18"/>
  <c r="P196" i="18"/>
  <c r="P208" i="18"/>
  <c r="P209" i="18"/>
  <c r="P197" i="18"/>
  <c r="P179" i="18"/>
  <c r="P184" i="18"/>
  <c r="P165" i="18"/>
  <c r="P192" i="18"/>
  <c r="P193" i="18"/>
  <c r="P211" i="18"/>
  <c r="P54" i="18"/>
  <c r="P213" i="18"/>
  <c r="P53" i="18"/>
  <c r="P183" i="18"/>
  <c r="P103" i="18"/>
  <c r="AD1127" i="1"/>
  <c r="AD1172" i="1"/>
  <c r="AD1165" i="1"/>
  <c r="AD1128" i="1"/>
  <c r="AD1175" i="1"/>
  <c r="AD1164" i="1"/>
  <c r="AD1160" i="1"/>
  <c r="AD1162" i="1"/>
  <c r="AD1157" i="1"/>
  <c r="AD1155" i="1"/>
  <c r="AD1156" i="1"/>
  <c r="AD1152" i="1"/>
  <c r="AD1171" i="1"/>
  <c r="AD1166" i="1"/>
  <c r="AD1161" i="1"/>
  <c r="AD1158" i="1"/>
  <c r="AD1168" i="1"/>
  <c r="AD1174" i="1"/>
  <c r="AD1169" i="1"/>
  <c r="AD1163" i="1"/>
  <c r="AD1159" i="1"/>
  <c r="AD1154" i="1"/>
  <c r="AD1145" i="1"/>
  <c r="AD1153" i="1"/>
  <c r="AD1146" i="1"/>
  <c r="AD1148" i="1"/>
  <c r="AD1150" i="1"/>
  <c r="AD1147" i="1"/>
  <c r="AD1149" i="1"/>
  <c r="AD1167" i="1"/>
  <c r="AD1140" i="1"/>
  <c r="AD1142" i="1"/>
  <c r="AD1141" i="1"/>
  <c r="AD1143" i="1"/>
  <c r="AD1136" i="1"/>
  <c r="AD1138" i="1"/>
  <c r="AD1137" i="1"/>
  <c r="AD1139" i="1"/>
  <c r="AD1134" i="1"/>
  <c r="AD1132" i="1"/>
  <c r="AD1133" i="1"/>
  <c r="AD1135" i="1"/>
  <c r="AD1129" i="1"/>
  <c r="AD1173" i="1"/>
  <c r="AD1126" i="1"/>
  <c r="AD1170" i="1"/>
  <c r="AD1151" i="1"/>
  <c r="AD1180" i="1"/>
  <c r="AD1210" i="1"/>
  <c r="AD1268" i="1"/>
  <c r="AD1182" i="1"/>
  <c r="AD1318" i="1"/>
  <c r="AD1294" i="1"/>
  <c r="AD1282" i="1"/>
  <c r="AD1211" i="1"/>
  <c r="AD1266" i="1"/>
  <c r="AD1278" i="1"/>
  <c r="AD1208" i="1"/>
  <c r="AD1179" i="1"/>
  <c r="AD1207" i="1"/>
  <c r="AD1317" i="1"/>
  <c r="AD1178" i="1"/>
  <c r="AD1206" i="1"/>
  <c r="AD1304" i="1"/>
  <c r="AD1292" i="1"/>
  <c r="AD1280" i="1"/>
  <c r="AD1319" i="1"/>
  <c r="AD1269" i="1"/>
  <c r="AD1283" i="1"/>
  <c r="AD1279" i="1"/>
  <c r="AD1267" i="1"/>
  <c r="AD1293" i="1"/>
  <c r="AD1193" i="1"/>
  <c r="AD1295" i="1"/>
  <c r="AD1281" i="1"/>
  <c r="AD1209" i="1"/>
  <c r="AD1181" i="1"/>
  <c r="P167" i="18"/>
  <c r="AD1115" i="1"/>
  <c r="AD1122" i="1"/>
  <c r="AD1118" i="1"/>
  <c r="AD1111" i="1"/>
  <c r="AD1112" i="1"/>
  <c r="AD1119" i="1"/>
  <c r="AD1121" i="1"/>
  <c r="AD1114" i="1"/>
  <c r="AD1107" i="1"/>
  <c r="AD1109" i="1"/>
  <c r="AD1110" i="1"/>
  <c r="AD1120" i="1"/>
  <c r="AD1117" i="1"/>
  <c r="AD1116" i="1"/>
  <c r="AD1113" i="1"/>
  <c r="AD1108" i="1"/>
  <c r="AD1059" i="1"/>
  <c r="AD1056" i="1"/>
  <c r="AD1057" i="1"/>
  <c r="AD1051" i="1"/>
  <c r="AD1058" i="1"/>
  <c r="AD1052" i="1"/>
  <c r="AD1131" i="1"/>
  <c r="AD1176" i="1"/>
  <c r="AD1105" i="1"/>
  <c r="AD1104" i="1"/>
  <c r="AD1100" i="1"/>
  <c r="AD1130" i="1"/>
  <c r="AD1106" i="1"/>
  <c r="AD1101" i="1"/>
  <c r="AD1123" i="1"/>
  <c r="AD1177" i="1"/>
  <c r="AD1102" i="1"/>
  <c r="AD1124" i="1"/>
  <c r="AD1144" i="1"/>
  <c r="AD1125" i="1"/>
  <c r="AD1103" i="1"/>
  <c r="AD1098" i="1"/>
  <c r="AD1095" i="1"/>
  <c r="AD1093" i="1"/>
  <c r="AD1091" i="1"/>
  <c r="AD1090" i="1"/>
  <c r="AD1087" i="1"/>
  <c r="AD1099" i="1"/>
  <c r="AD1092" i="1"/>
  <c r="AD1097" i="1"/>
  <c r="AD1089" i="1"/>
  <c r="AD1096" i="1"/>
  <c r="AD1094" i="1"/>
  <c r="AD1088" i="1"/>
  <c r="P170" i="18"/>
  <c r="P171" i="18"/>
  <c r="P168" i="18"/>
  <c r="P151" i="18"/>
  <c r="P169" i="18"/>
  <c r="AD1039" i="1"/>
  <c r="AD1042" i="1"/>
  <c r="AD1040" i="1"/>
  <c r="AD1043" i="1"/>
  <c r="AD1041" i="1"/>
  <c r="AD1044" i="1"/>
  <c r="AD1036" i="1"/>
  <c r="AD1030" i="1"/>
  <c r="AD1023" i="1"/>
  <c r="AD1025" i="1"/>
  <c r="AD1024" i="1"/>
  <c r="AD1027" i="1"/>
  <c r="AD1017" i="1"/>
  <c r="AD1037" i="1"/>
  <c r="AD1034" i="1"/>
  <c r="AD1031" i="1"/>
  <c r="AD1028" i="1"/>
  <c r="AD1033" i="1"/>
  <c r="AD1035" i="1"/>
  <c r="AD1029" i="1"/>
  <c r="AD1032" i="1"/>
  <c r="AD1038" i="1"/>
  <c r="AD1019" i="1"/>
  <c r="AD1021" i="1"/>
  <c r="AD1018" i="1"/>
  <c r="AD1020" i="1"/>
  <c r="AD1022" i="1"/>
  <c r="AD1012" i="1"/>
  <c r="AD1011" i="1"/>
  <c r="AD1016" i="1"/>
  <c r="AD1005" i="1"/>
  <c r="AD1026" i="1"/>
  <c r="AD1013" i="1"/>
  <c r="AD1014" i="1"/>
  <c r="AD1015" i="1"/>
  <c r="AD1007" i="1"/>
  <c r="AD1002" i="1"/>
  <c r="AD995" i="1"/>
  <c r="AD1009" i="1"/>
  <c r="AD1008" i="1"/>
  <c r="AD1000" i="1"/>
  <c r="AD999" i="1"/>
  <c r="AD1003" i="1"/>
  <c r="AD1006" i="1"/>
  <c r="AD1010" i="1"/>
  <c r="AD986" i="1"/>
  <c r="AD1004" i="1"/>
  <c r="AD993" i="1"/>
  <c r="AD994" i="1"/>
  <c r="AD996" i="1"/>
  <c r="AD998" i="1"/>
  <c r="AD1001" i="1"/>
  <c r="AD997" i="1"/>
  <c r="AD988" i="1"/>
  <c r="AD982" i="1"/>
  <c r="AD985" i="1"/>
  <c r="AD987" i="1"/>
  <c r="AD891" i="1"/>
  <c r="AD892" i="1"/>
  <c r="AD874" i="1"/>
  <c r="AD886" i="1"/>
  <c r="AD972" i="1"/>
  <c r="AD971" i="1"/>
  <c r="AD967" i="1"/>
  <c r="AD969" i="1"/>
  <c r="AD964" i="1"/>
  <c r="AD984" i="1"/>
  <c r="AD983" i="1"/>
  <c r="AD931" i="1"/>
  <c r="AD932" i="1"/>
  <c r="AD980" i="1"/>
  <c r="AD981" i="1"/>
  <c r="AD875" i="1"/>
  <c r="AD843" i="1"/>
  <c r="AD840" i="1"/>
  <c r="AD928" i="1"/>
  <c r="AD927" i="1"/>
  <c r="AD914" i="1"/>
  <c r="AD970" i="1"/>
  <c r="AD895" i="1"/>
  <c r="AD952" i="1"/>
  <c r="AD955" i="1"/>
  <c r="AD957" i="1"/>
  <c r="AD949" i="1"/>
  <c r="AD841" i="1"/>
  <c r="AD842" i="1"/>
  <c r="AD930" i="1"/>
  <c r="AD929" i="1"/>
  <c r="AD953" i="1"/>
  <c r="AD973" i="1"/>
  <c r="AD966" i="1"/>
  <c r="AD968" i="1"/>
  <c r="AD962" i="1"/>
  <c r="AD963" i="1"/>
  <c r="AD965" i="1"/>
  <c r="AD961" i="1"/>
  <c r="AD951" i="1"/>
  <c r="AD947" i="1"/>
  <c r="AD948" i="1"/>
  <c r="AD950" i="1"/>
  <c r="AD944" i="1"/>
  <c r="AD946" i="1"/>
  <c r="AD943" i="1"/>
  <c r="AD945" i="1"/>
  <c r="AD958" i="1"/>
  <c r="AD959" i="1"/>
  <c r="AD925" i="1"/>
  <c r="AD924" i="1"/>
  <c r="AD919" i="1"/>
  <c r="AD921" i="1"/>
  <c r="AD920" i="1"/>
  <c r="AD922" i="1"/>
  <c r="AD906" i="1"/>
  <c r="AD904" i="1"/>
  <c r="AD905" i="1"/>
  <c r="AD907" i="1"/>
  <c r="AD902" i="1"/>
  <c r="AD900" i="1"/>
  <c r="AD956" i="1"/>
  <c r="AD908" i="1"/>
  <c r="AD909" i="1"/>
  <c r="AD910" i="1"/>
  <c r="AD911" i="1"/>
  <c r="AD960" i="1"/>
  <c r="AD926" i="1"/>
  <c r="AD954" i="1"/>
  <c r="AD939" i="1"/>
  <c r="AD941" i="1"/>
  <c r="AD940" i="1"/>
  <c r="AD942" i="1"/>
  <c r="AD923" i="1"/>
  <c r="AD882" i="1"/>
  <c r="AD884" i="1"/>
  <c r="AD883" i="1"/>
  <c r="AD885" i="1"/>
  <c r="AD866" i="1"/>
  <c r="AD868" i="1"/>
  <c r="AD867" i="1"/>
  <c r="AD869" i="1"/>
  <c r="AD864" i="1"/>
  <c r="AD835" i="1"/>
  <c r="AD901" i="1"/>
  <c r="AD903" i="1"/>
  <c r="AD862" i="1"/>
  <c r="AD863" i="1"/>
  <c r="AD865" i="1"/>
  <c r="AD858" i="1"/>
  <c r="AD860" i="1"/>
  <c r="AD859" i="1"/>
  <c r="AD861" i="1"/>
  <c r="AD854" i="1"/>
  <c r="AD856" i="1"/>
  <c r="AD855" i="1"/>
  <c r="AD857" i="1"/>
  <c r="AD850" i="1"/>
  <c r="AD851" i="1"/>
  <c r="AD834" i="1"/>
  <c r="AD833" i="1"/>
  <c r="AD836" i="1"/>
  <c r="AD829" i="1"/>
  <c r="AD831" i="1"/>
  <c r="AD830" i="1"/>
  <c r="AD853" i="1"/>
  <c r="AD832" i="1"/>
  <c r="AD828" i="1"/>
  <c r="AD800" i="1"/>
  <c r="AD852" i="1"/>
  <c r="AD825" i="1"/>
  <c r="AD827" i="1"/>
  <c r="AD826" i="1"/>
  <c r="AD821" i="1"/>
  <c r="AD823" i="1"/>
  <c r="AD801" i="1"/>
  <c r="AD824" i="1"/>
  <c r="AD822" i="1"/>
  <c r="AD779" i="1"/>
  <c r="AD754" i="1"/>
  <c r="AD755" i="1"/>
  <c r="AD762" i="1"/>
  <c r="AD761" i="1"/>
  <c r="AD751" i="1"/>
  <c r="AD750" i="1"/>
  <c r="AD752" i="1"/>
  <c r="AD744" i="1"/>
  <c r="AD790" i="1"/>
  <c r="AD792" i="1"/>
  <c r="AD789" i="1"/>
  <c r="AD791" i="1"/>
  <c r="AD793" i="1"/>
  <c r="AD786" i="1"/>
  <c r="AD784" i="1"/>
  <c r="AD778" i="1"/>
  <c r="AD776" i="1"/>
  <c r="AD693" i="1"/>
  <c r="AD756" i="1"/>
  <c r="AD763" i="1"/>
  <c r="AD758" i="1"/>
  <c r="AD788" i="1"/>
  <c r="AD783" i="1"/>
  <c r="AD785" i="1"/>
  <c r="AD777" i="1"/>
  <c r="AD780" i="1"/>
  <c r="AD781" i="1"/>
  <c r="AD757" i="1"/>
  <c r="AD766" i="1"/>
  <c r="AD768" i="1"/>
  <c r="AD767" i="1"/>
  <c r="AD769" i="1"/>
  <c r="AD764" i="1"/>
  <c r="AD759" i="1"/>
  <c r="AD753" i="1"/>
  <c r="AD747" i="1"/>
  <c r="AD745" i="1"/>
  <c r="AD746" i="1"/>
  <c r="AD742" i="1"/>
  <c r="AD787" i="1"/>
  <c r="AD782" i="1"/>
  <c r="AD772" i="1"/>
  <c r="AD765" i="1"/>
  <c r="AD760" i="1"/>
  <c r="AD740" i="1"/>
  <c r="AD741" i="1"/>
  <c r="AD743" i="1"/>
  <c r="AD1073" i="1"/>
  <c r="AD977" i="1"/>
  <c r="AD1078" i="1"/>
  <c r="AD1070" i="1"/>
  <c r="AD1071" i="1"/>
  <c r="AD1063" i="1"/>
  <c r="AD1053" i="1"/>
  <c r="AD978" i="1"/>
  <c r="AD917" i="1"/>
  <c r="AD1054" i="1"/>
  <c r="AD918" i="1"/>
  <c r="AD899" i="1"/>
  <c r="AD896" i="1"/>
  <c r="AD1080" i="1"/>
  <c r="AD1068" i="1"/>
  <c r="AD938" i="1"/>
  <c r="AD1076" i="1"/>
  <c r="AD915" i="1"/>
  <c r="AD1077" i="1"/>
  <c r="AD934" i="1"/>
  <c r="AD1075" i="1"/>
  <c r="AD1064" i="1"/>
  <c r="AD990" i="1"/>
  <c r="AD1047" i="1"/>
  <c r="AD912" i="1"/>
  <c r="AD1048" i="1"/>
  <c r="AD989" i="1"/>
  <c r="AD979" i="1"/>
  <c r="AD913" i="1"/>
  <c r="AD937" i="1"/>
  <c r="AD1084" i="1"/>
  <c r="AD916" i="1"/>
  <c r="AD976" i="1"/>
  <c r="AD1081" i="1"/>
  <c r="AD1082" i="1"/>
  <c r="AD1074" i="1"/>
  <c r="AD1060" i="1"/>
  <c r="AD1079" i="1"/>
  <c r="AD1050" i="1"/>
  <c r="AD1065" i="1"/>
  <c r="AD991" i="1"/>
  <c r="AD974" i="1"/>
  <c r="AD1066" i="1"/>
  <c r="AD992" i="1"/>
  <c r="AD975" i="1"/>
  <c r="AD897" i="1"/>
  <c r="AD933" i="1"/>
  <c r="AD1072" i="1"/>
  <c r="AD1085" i="1"/>
  <c r="AD1069" i="1"/>
  <c r="AD1055" i="1"/>
  <c r="AD1045" i="1"/>
  <c r="AD1086" i="1"/>
  <c r="AD1046" i="1"/>
  <c r="AD1083" i="1"/>
  <c r="AD1067" i="1"/>
  <c r="AD1049" i="1"/>
  <c r="AD1061" i="1"/>
  <c r="AD935" i="1"/>
  <c r="AD1062" i="1"/>
  <c r="AD936" i="1"/>
  <c r="AD898" i="1"/>
  <c r="P157" i="18"/>
  <c r="P153" i="18"/>
  <c r="P156" i="18"/>
  <c r="P150" i="18"/>
  <c r="P154" i="18"/>
  <c r="P152" i="18"/>
  <c r="P155" i="18"/>
  <c r="P51" i="18"/>
  <c r="AD651" i="1"/>
  <c r="AD734" i="1"/>
  <c r="AD731" i="1"/>
  <c r="AD733" i="1"/>
  <c r="AD735" i="1"/>
  <c r="AD730" i="1"/>
  <c r="AD702" i="1"/>
  <c r="AD699" i="1"/>
  <c r="AD701" i="1"/>
  <c r="AD698" i="1"/>
  <c r="AD726" i="1"/>
  <c r="AD736" i="1"/>
  <c r="AD737" i="1"/>
  <c r="AD728" i="1"/>
  <c r="AD729" i="1"/>
  <c r="AD676" i="1"/>
  <c r="AD732" i="1"/>
  <c r="AD724" i="1"/>
  <c r="AD718" i="1"/>
  <c r="AD713" i="1"/>
  <c r="AD712" i="1"/>
  <c r="AD709" i="1"/>
  <c r="AD707" i="1"/>
  <c r="AD708" i="1"/>
  <c r="AD710" i="1"/>
  <c r="AD683" i="1"/>
  <c r="AD647" i="1"/>
  <c r="AD677" i="1"/>
  <c r="AD738" i="1"/>
  <c r="AD739" i="1"/>
  <c r="AD727" i="1"/>
  <c r="AD723" i="1"/>
  <c r="AD722" i="1"/>
  <c r="AD725" i="1"/>
  <c r="AD700" i="1"/>
  <c r="AD715" i="1"/>
  <c r="AD675" i="1"/>
  <c r="AD678" i="1"/>
  <c r="AD711" i="1"/>
  <c r="AD671" i="1"/>
  <c r="AD672" i="1"/>
  <c r="AD714" i="1"/>
  <c r="AD626" i="1"/>
  <c r="AD660" i="1"/>
  <c r="AD673" i="1"/>
  <c r="AD674" i="1"/>
  <c r="AD669" i="1"/>
  <c r="AD717" i="1"/>
  <c r="AD716" i="1"/>
  <c r="AD667" i="1"/>
  <c r="AD668" i="1"/>
  <c r="AD670" i="1"/>
  <c r="P143" i="18"/>
  <c r="P127" i="18"/>
  <c r="AD665" i="1"/>
  <c r="AD663" i="1"/>
  <c r="AD664" i="1"/>
  <c r="AD638" i="1"/>
  <c r="AD640" i="1"/>
  <c r="AD633" i="1"/>
  <c r="AD631" i="1"/>
  <c r="AD632" i="1"/>
  <c r="AD634" i="1"/>
  <c r="AD429" i="1"/>
  <c r="AD485" i="1"/>
  <c r="AD603" i="1"/>
  <c r="AD604" i="1"/>
  <c r="AD223" i="1"/>
  <c r="AD635" i="1"/>
  <c r="AD637" i="1"/>
  <c r="AD636" i="1"/>
  <c r="AD425" i="1"/>
  <c r="AD593" i="1"/>
  <c r="AD597" i="1"/>
  <c r="AD599" i="1"/>
  <c r="AD602" i="1"/>
  <c r="AD587" i="1"/>
  <c r="AD595" i="1"/>
  <c r="AD591" i="1"/>
  <c r="AD594" i="1"/>
  <c r="AD582" i="1"/>
  <c r="AD584" i="1"/>
  <c r="AD577" i="1"/>
  <c r="AD592" i="1"/>
  <c r="AD601" i="1"/>
  <c r="AD576" i="1"/>
  <c r="AD598" i="1"/>
  <c r="AD596" i="1"/>
  <c r="AD583" i="1"/>
  <c r="AD578" i="1"/>
  <c r="AD565" i="1"/>
  <c r="AD572" i="1"/>
  <c r="AD571" i="1"/>
  <c r="AD557" i="1"/>
  <c r="AD554" i="1"/>
  <c r="AD556" i="1"/>
  <c r="AD552" i="1"/>
  <c r="AD600" i="1"/>
  <c r="AD579" i="1"/>
  <c r="AD573" i="1"/>
  <c r="AD555" i="1"/>
  <c r="AD580" i="1"/>
  <c r="AD574" i="1"/>
  <c r="AD562" i="1"/>
  <c r="AD561" i="1"/>
  <c r="AD564" i="1"/>
  <c r="AD560" i="1"/>
  <c r="AD567" i="1"/>
  <c r="AD566" i="1"/>
  <c r="AD570" i="1"/>
  <c r="AD558" i="1"/>
  <c r="AD544" i="1"/>
  <c r="AD545" i="1"/>
  <c r="AD546" i="1"/>
  <c r="AD547" i="1"/>
  <c r="AD548" i="1"/>
  <c r="AD537" i="1"/>
  <c r="AD542" i="1"/>
  <c r="AD531" i="1"/>
  <c r="AD563" i="1"/>
  <c r="AD575" i="1"/>
  <c r="AD569" i="1"/>
  <c r="AD559" i="1"/>
  <c r="AD568" i="1"/>
  <c r="AD541" i="1"/>
  <c r="AD543" i="1"/>
  <c r="AD532" i="1"/>
  <c r="AD550" i="1"/>
  <c r="AD551" i="1"/>
  <c r="AD540" i="1"/>
  <c r="AD539" i="1"/>
  <c r="AD530" i="1"/>
  <c r="AD538" i="1"/>
  <c r="AD524" i="1"/>
  <c r="AD523" i="1"/>
  <c r="AD549" i="1"/>
  <c r="AD553" i="1"/>
  <c r="AD525" i="1"/>
  <c r="AD519" i="1"/>
  <c r="AD518" i="1"/>
  <c r="AD522" i="1"/>
  <c r="AD512" i="1"/>
  <c r="AD511" i="1"/>
  <c r="AD513" i="1"/>
  <c r="AD515" i="1"/>
  <c r="AD508" i="1"/>
  <c r="AD510" i="1"/>
  <c r="AD501" i="1"/>
  <c r="AD505" i="1"/>
  <c r="AD497" i="1"/>
  <c r="AD529" i="1"/>
  <c r="AD528" i="1"/>
  <c r="AD526" i="1"/>
  <c r="AD527" i="1"/>
  <c r="AD498" i="1"/>
  <c r="AD521" i="1"/>
  <c r="AD514" i="1"/>
  <c r="AD503" i="1"/>
  <c r="AD499" i="1"/>
  <c r="AD516" i="1"/>
  <c r="AD509" i="1"/>
  <c r="AD506" i="1"/>
  <c r="AD520" i="1"/>
  <c r="AD502" i="1"/>
  <c r="AD496" i="1"/>
  <c r="AD517" i="1"/>
  <c r="AD507" i="1"/>
  <c r="AD504" i="1"/>
  <c r="AD500" i="1"/>
  <c r="AD381" i="1"/>
  <c r="AD369" i="1"/>
  <c r="AD371" i="1"/>
  <c r="AD393" i="1"/>
  <c r="AD395" i="1"/>
  <c r="AD387" i="1"/>
  <c r="AD390" i="1"/>
  <c r="AD402" i="1"/>
  <c r="AD394" i="1"/>
  <c r="AD386" i="1"/>
  <c r="AD388" i="1"/>
  <c r="AD379" i="1"/>
  <c r="AD383" i="1"/>
  <c r="AD380" i="1"/>
  <c r="AD384" i="1"/>
  <c r="AD375" i="1"/>
  <c r="AD377" i="1"/>
  <c r="AD376" i="1"/>
  <c r="AD378" i="1"/>
  <c r="AD368" i="1"/>
  <c r="AD370" i="1"/>
  <c r="AD397" i="1"/>
  <c r="AD399" i="1"/>
  <c r="AD401" i="1"/>
  <c r="AD398" i="1"/>
  <c r="AD400" i="1"/>
  <c r="AD391" i="1"/>
  <c r="AD392" i="1"/>
  <c r="AD396" i="1"/>
  <c r="AD389" i="1"/>
  <c r="AD385" i="1"/>
  <c r="AD373" i="1"/>
  <c r="AD374" i="1"/>
  <c r="AD372" i="1"/>
  <c r="AD367" i="1"/>
  <c r="AD382" i="1"/>
  <c r="AD812" i="1"/>
  <c r="AD813" i="1"/>
  <c r="AD871" i="1"/>
  <c r="AD819" i="1"/>
  <c r="AD808" i="1"/>
  <c r="AD796" i="1"/>
  <c r="AD798" i="1"/>
  <c r="AD810" i="1"/>
  <c r="AD804" i="1"/>
  <c r="AD876" i="1"/>
  <c r="AD846" i="1"/>
  <c r="AD894" i="1"/>
  <c r="AD893" i="1"/>
  <c r="AD890" i="1"/>
  <c r="AD889" i="1"/>
  <c r="AD888" i="1"/>
  <c r="AD887" i="1"/>
  <c r="AD881" i="1"/>
  <c r="AD880" i="1"/>
  <c r="AD879" i="1"/>
  <c r="AD878" i="1"/>
  <c r="AD877" i="1"/>
  <c r="AD873" i="1"/>
  <c r="AD802" i="1"/>
  <c r="AD872" i="1"/>
  <c r="AD849" i="1"/>
  <c r="AD844" i="1"/>
  <c r="AD818" i="1"/>
  <c r="AD847" i="1"/>
  <c r="AD848" i="1"/>
  <c r="AD809" i="1"/>
  <c r="AD807" i="1"/>
  <c r="AD839" i="1"/>
  <c r="AD815" i="1"/>
  <c r="AD870" i="1"/>
  <c r="AD838" i="1"/>
  <c r="AD814" i="1"/>
  <c r="AD820" i="1"/>
  <c r="AD837" i="1"/>
  <c r="AD803" i="1"/>
  <c r="AD794" i="1"/>
  <c r="AD816" i="1"/>
  <c r="AD817" i="1"/>
  <c r="AD774" i="1"/>
  <c r="AD799" i="1"/>
  <c r="AD845" i="1"/>
  <c r="AD806" i="1"/>
  <c r="AD797" i="1"/>
  <c r="AD773" i="1"/>
  <c r="AD748" i="1"/>
  <c r="AD811" i="1"/>
  <c r="AD805" i="1"/>
  <c r="AD795" i="1"/>
  <c r="AD771" i="1"/>
  <c r="AD775" i="1"/>
  <c r="AD770" i="1"/>
  <c r="AD749" i="1"/>
  <c r="P140" i="18"/>
  <c r="P142" i="18"/>
  <c r="P139" i="18"/>
  <c r="P136" i="18"/>
  <c r="P138" i="18"/>
  <c r="P137" i="18"/>
  <c r="P141" i="18"/>
  <c r="P50" i="18"/>
  <c r="P100" i="18"/>
  <c r="P112" i="18"/>
  <c r="P114" i="18"/>
  <c r="P104" i="18"/>
  <c r="P123" i="18"/>
  <c r="P105" i="18"/>
  <c r="P102" i="18"/>
  <c r="P116" i="18"/>
  <c r="P130" i="18"/>
  <c r="P126" i="18"/>
  <c r="P129" i="18"/>
  <c r="P125" i="18"/>
  <c r="P124" i="18"/>
  <c r="P15" i="18"/>
  <c r="F39" i="34"/>
  <c r="P128" i="18"/>
  <c r="P49" i="18"/>
  <c r="P111" i="18"/>
  <c r="P117" i="18"/>
  <c r="P118" i="18"/>
  <c r="P113" i="18"/>
  <c r="P106" i="18"/>
  <c r="F37" i="34"/>
  <c r="P13" i="18"/>
  <c r="P24" i="18"/>
  <c r="P10" i="18"/>
  <c r="F34" i="34"/>
  <c r="F40" i="34"/>
  <c r="P16" i="18"/>
  <c r="AD54" i="1"/>
  <c r="AD193" i="1"/>
  <c r="AD196" i="1"/>
  <c r="AD194" i="1"/>
  <c r="AD195" i="1"/>
  <c r="P41" i="18"/>
  <c r="P25" i="18"/>
  <c r="P14" i="18"/>
  <c r="F38" i="34"/>
  <c r="F36" i="34"/>
  <c r="P12" i="18"/>
  <c r="P17" i="18"/>
  <c r="F41" i="34"/>
  <c r="AD493" i="1"/>
  <c r="AD331" i="1"/>
  <c r="AD639" i="1"/>
  <c r="AD440" i="1"/>
  <c r="AD696" i="1"/>
  <c r="AD691" i="1"/>
  <c r="AD692" i="1"/>
  <c r="AD455" i="1"/>
  <c r="AD719" i="1"/>
  <c r="AD705" i="1"/>
  <c r="AD695" i="1"/>
  <c r="AD685" i="1"/>
  <c r="AD615" i="1"/>
  <c r="AD720" i="1"/>
  <c r="AD697" i="1"/>
  <c r="AD694" i="1"/>
  <c r="AD689" i="1"/>
  <c r="AD469" i="1"/>
  <c r="AD706" i="1"/>
  <c r="AD704" i="1"/>
  <c r="AD659" i="1"/>
  <c r="AD653" i="1"/>
  <c r="AD644" i="1"/>
  <c r="AD642" i="1"/>
  <c r="AD684" i="1"/>
  <c r="AD682" i="1"/>
  <c r="AD680" i="1"/>
  <c r="AD679" i="1"/>
  <c r="AD646" i="1"/>
  <c r="AD630" i="1"/>
  <c r="AD628" i="1"/>
  <c r="AD690" i="1"/>
  <c r="AD687" i="1"/>
  <c r="AD681" i="1"/>
  <c r="AD662" i="1"/>
  <c r="AD643" i="1"/>
  <c r="AD624" i="1"/>
  <c r="AD620" i="1"/>
  <c r="AD625" i="1"/>
  <c r="AD703" i="1"/>
  <c r="AD688" i="1"/>
  <c r="AD686" i="1"/>
  <c r="AD656" i="1"/>
  <c r="AD649" i="1"/>
  <c r="AD622" i="1"/>
  <c r="AD618" i="1"/>
  <c r="AD621" i="1"/>
  <c r="AD617" i="1"/>
  <c r="AD606" i="1"/>
  <c r="AD661" i="1"/>
  <c r="AD657" i="1"/>
  <c r="AD721" i="1"/>
  <c r="AD654" i="1"/>
  <c r="AD614" i="1"/>
  <c r="AD612" i="1"/>
  <c r="AD610" i="1"/>
  <c r="AD608" i="1"/>
  <c r="AD648" i="1"/>
  <c r="AD641" i="1"/>
  <c r="AD613" i="1"/>
  <c r="AD585" i="1"/>
  <c r="AD586" i="1"/>
  <c r="AD533" i="1"/>
  <c r="AD495" i="1"/>
  <c r="AD494" i="1"/>
  <c r="AD480" i="1"/>
  <c r="AD465" i="1"/>
  <c r="AD462" i="1"/>
  <c r="AD457" i="1"/>
  <c r="AD456" i="1"/>
  <c r="AD449" i="1"/>
  <c r="AD441" i="1"/>
  <c r="AD438" i="1"/>
  <c r="AD437" i="1"/>
  <c r="AD666" i="1"/>
  <c r="AD652" i="1"/>
  <c r="AD629" i="1"/>
  <c r="AD623" i="1"/>
  <c r="AD619" i="1"/>
  <c r="AD609" i="1"/>
  <c r="AD589" i="1"/>
  <c r="AD590" i="1"/>
  <c r="AD534" i="1"/>
  <c r="AD492" i="1"/>
  <c r="AD478" i="1"/>
  <c r="AD473" i="1"/>
  <c r="AD467" i="1"/>
  <c r="AD459" i="1"/>
  <c r="AD458" i="1"/>
  <c r="AD451" i="1"/>
  <c r="AD446" i="1"/>
  <c r="AD444" i="1"/>
  <c r="AD443" i="1"/>
  <c r="AD658" i="1"/>
  <c r="AD616" i="1"/>
  <c r="AD581" i="1"/>
  <c r="AD488" i="1"/>
  <c r="AD484" i="1"/>
  <c r="AD479" i="1"/>
  <c r="AD472" i="1"/>
  <c r="AD470" i="1"/>
  <c r="AD468" i="1"/>
  <c r="AD453" i="1"/>
  <c r="AD448" i="1"/>
  <c r="AD655" i="1"/>
  <c r="AD650" i="1"/>
  <c r="AD611" i="1"/>
  <c r="AD489" i="1"/>
  <c r="AD487" i="1"/>
  <c r="AD486" i="1"/>
  <c r="AD483" i="1"/>
  <c r="AD482" i="1"/>
  <c r="AD476" i="1"/>
  <c r="AD461" i="1"/>
  <c r="AD454" i="1"/>
  <c r="AD450" i="1"/>
  <c r="AD607" i="1"/>
  <c r="AD536" i="1"/>
  <c r="AD466" i="1"/>
  <c r="AD452" i="1"/>
  <c r="AD428" i="1"/>
  <c r="AD426" i="1"/>
  <c r="AD424" i="1"/>
  <c r="AD419" i="1"/>
  <c r="AD407" i="1"/>
  <c r="AD414" i="1"/>
  <c r="AD366" i="1"/>
  <c r="AD364" i="1"/>
  <c r="AD156" i="1"/>
  <c r="AD165" i="1"/>
  <c r="AD360" i="1"/>
  <c r="AD342" i="1"/>
  <c r="AD346" i="1"/>
  <c r="AD335" i="1"/>
  <c r="AD588" i="1"/>
  <c r="AD605" i="1"/>
  <c r="AD432" i="1"/>
  <c r="AD430" i="1"/>
  <c r="AD423" i="1"/>
  <c r="AD420" i="1"/>
  <c r="AD413" i="1"/>
  <c r="AD365" i="1"/>
  <c r="AD417" i="1"/>
  <c r="AD412" i="1"/>
  <c r="AD406" i="1"/>
  <c r="AD404" i="1"/>
  <c r="AD408" i="1"/>
  <c r="AD418" i="1"/>
  <c r="AD363" i="1"/>
  <c r="AD166" i="1"/>
  <c r="AD361" i="1"/>
  <c r="AD351" i="1"/>
  <c r="AD350" i="1"/>
  <c r="AD471" i="1"/>
  <c r="AD464" i="1"/>
  <c r="AD436" i="1"/>
  <c r="AD434" i="1"/>
  <c r="AD410" i="1"/>
  <c r="AD362" i="1"/>
  <c r="AD338" i="1"/>
  <c r="AD352" i="1"/>
  <c r="AD344" i="1"/>
  <c r="AD345" i="1"/>
  <c r="AD319" i="1"/>
  <c r="AD309" i="1"/>
  <c r="AD323" i="1"/>
  <c r="AD316" i="1"/>
  <c r="AD332" i="1"/>
  <c r="AD314" i="1"/>
  <c r="AD535" i="1"/>
  <c r="AD474" i="1"/>
  <c r="AD463" i="1"/>
  <c r="AD445" i="1"/>
  <c r="AD435" i="1"/>
  <c r="AD431" i="1"/>
  <c r="AD422" i="1"/>
  <c r="AD411" i="1"/>
  <c r="AD405" i="1"/>
  <c r="AD299" i="1"/>
  <c r="AD339" i="1"/>
  <c r="AD348" i="1"/>
  <c r="AD349" i="1"/>
  <c r="AD334" i="1"/>
  <c r="AD333" i="1"/>
  <c r="AD328" i="1"/>
  <c r="AD320" i="1"/>
  <c r="AD312" i="1"/>
  <c r="AD310" i="1"/>
  <c r="AD152" i="1"/>
  <c r="AD409" i="1"/>
  <c r="AD347" i="1"/>
  <c r="AD341" i="1"/>
  <c r="AD322" i="1"/>
  <c r="AD327" i="1"/>
  <c r="AD324" i="1"/>
  <c r="AD315" i="1"/>
  <c r="AD306" i="1"/>
  <c r="AD305" i="1"/>
  <c r="AD302" i="1"/>
  <c r="AD300" i="1"/>
  <c r="AD297" i="1"/>
  <c r="AD290" i="1"/>
  <c r="AD285" i="1"/>
  <c r="AD281" i="1"/>
  <c r="AD153" i="1"/>
  <c r="AD151" i="1"/>
  <c r="AD147" i="1"/>
  <c r="AD145" i="1"/>
  <c r="AD144" i="1"/>
  <c r="AD403" i="1"/>
  <c r="AD343" i="1"/>
  <c r="AD357" i="1"/>
  <c r="AD353" i="1"/>
  <c r="AD329" i="1"/>
  <c r="AD279" i="1"/>
  <c r="AD415" i="1"/>
  <c r="AD336" i="1"/>
  <c r="AD358" i="1"/>
  <c r="AD356" i="1"/>
  <c r="AD354" i="1"/>
  <c r="AD337" i="1"/>
  <c r="AD164" i="1"/>
  <c r="AD163" i="1"/>
  <c r="AD321" i="1"/>
  <c r="AD325" i="1"/>
  <c r="AD326" i="1"/>
  <c r="AD311" i="1"/>
  <c r="AD160" i="1"/>
  <c r="AD307" i="1"/>
  <c r="AD295" i="1"/>
  <c r="AD303" i="1"/>
  <c r="AD288" i="1"/>
  <c r="AD293" i="1"/>
  <c r="AD287" i="1"/>
  <c r="AD284" i="1"/>
  <c r="AD282" i="1"/>
  <c r="AD159" i="1"/>
  <c r="AD148" i="1"/>
  <c r="AD143" i="1"/>
  <c r="AD142" i="1"/>
  <c r="AD491" i="1"/>
  <c r="AD427" i="1"/>
  <c r="AD359" i="1"/>
  <c r="AD355" i="1"/>
  <c r="AD317" i="1"/>
  <c r="AD318" i="1"/>
  <c r="AD304" i="1"/>
  <c r="AD301" i="1"/>
  <c r="AD291" i="1"/>
  <c r="AD296" i="1"/>
  <c r="AD294" i="1"/>
  <c r="AD280" i="1"/>
  <c r="AD158" i="1"/>
  <c r="AD146" i="1"/>
  <c r="AD477" i="1"/>
  <c r="AD308" i="1"/>
  <c r="AD162" i="1"/>
  <c r="AD161" i="1"/>
  <c r="AD289" i="1"/>
  <c r="AD298" i="1"/>
  <c r="AD155" i="1"/>
  <c r="AD313" i="1"/>
  <c r="AD292" i="1"/>
  <c r="AD157" i="1"/>
  <c r="AD330" i="1"/>
  <c r="AD283" i="1"/>
  <c r="AD340" i="1"/>
  <c r="AD286" i="1"/>
  <c r="AD154" i="1"/>
  <c r="AD421" i="1"/>
  <c r="AD460" i="1"/>
  <c r="AD627" i="1"/>
  <c r="AD645" i="1"/>
  <c r="AD149" i="1"/>
  <c r="AD447" i="1"/>
  <c r="AD150" i="1"/>
  <c r="AD439" i="1"/>
  <c r="AD416" i="1"/>
  <c r="AD433" i="1"/>
  <c r="AD481" i="1"/>
  <c r="AD442" i="1"/>
  <c r="AD475" i="1"/>
  <c r="AD490" i="1"/>
  <c r="AD141" i="1"/>
  <c r="AD277" i="1"/>
  <c r="AD270" i="1"/>
  <c r="AD262" i="1"/>
  <c r="AD139" i="1"/>
  <c r="AD271" i="1"/>
  <c r="AD269" i="1"/>
  <c r="AD268" i="1"/>
  <c r="AD138" i="1"/>
  <c r="AD274" i="1"/>
  <c r="AD272" i="1"/>
  <c r="AD275" i="1"/>
  <c r="AD266" i="1"/>
  <c r="AD140" i="1"/>
  <c r="AD276" i="1"/>
  <c r="AD278" i="1"/>
  <c r="AD267" i="1"/>
  <c r="AD263" i="1"/>
  <c r="AD264" i="1"/>
  <c r="AD273" i="1"/>
  <c r="AD265" i="1"/>
  <c r="AD255" i="1"/>
  <c r="AD256" i="1"/>
  <c r="AD257" i="1"/>
  <c r="AD258" i="1"/>
  <c r="AD261" i="1"/>
  <c r="AD251" i="1"/>
  <c r="AD253" i="1"/>
  <c r="AD252" i="1"/>
  <c r="AD250" i="1"/>
  <c r="AD248" i="1"/>
  <c r="AD247" i="1"/>
  <c r="AD254" i="1"/>
  <c r="AD249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17" i="1"/>
  <c r="AD234" i="1"/>
  <c r="AD231" i="1"/>
  <c r="AD228" i="1"/>
  <c r="AD215" i="1"/>
  <c r="AD192" i="1"/>
  <c r="AD214" i="1"/>
  <c r="AD213" i="1"/>
  <c r="AD211" i="1"/>
  <c r="AD218" i="1"/>
  <c r="AD210" i="1"/>
  <c r="AD197" i="1"/>
  <c r="AD232" i="1"/>
  <c r="AD209" i="1"/>
  <c r="AD230" i="1"/>
  <c r="AD216" i="1"/>
  <c r="AD208" i="1"/>
  <c r="AD229" i="1"/>
  <c r="AD233" i="1"/>
  <c r="AD207" i="1"/>
  <c r="AD206" i="1"/>
  <c r="AD205" i="1"/>
  <c r="AD204" i="1"/>
  <c r="AD203" i="1"/>
  <c r="AD202" i="1"/>
  <c r="AD226" i="1"/>
  <c r="AD49" i="1"/>
  <c r="AD48" i="1"/>
  <c r="AD47" i="1"/>
  <c r="AD69" i="1"/>
  <c r="AD75" i="1"/>
  <c r="AD81" i="1"/>
  <c r="AD92" i="1"/>
  <c r="AD89" i="1"/>
  <c r="AD51" i="1"/>
  <c r="AD4" i="1"/>
  <c r="AD53" i="1"/>
  <c r="AD68" i="1"/>
  <c r="AD67" i="1"/>
  <c r="AD6" i="1"/>
  <c r="AD131" i="1"/>
  <c r="AD50" i="1"/>
  <c r="AD57" i="1"/>
  <c r="AD88" i="1"/>
  <c r="AD12" i="1"/>
  <c r="AD186" i="1"/>
  <c r="AD182" i="1"/>
  <c r="AD82" i="1"/>
  <c r="AD177" i="1"/>
  <c r="AD71" i="1"/>
  <c r="AD7" i="1"/>
  <c r="AD60" i="1"/>
  <c r="AD167" i="1"/>
  <c r="AD97" i="1"/>
  <c r="AD132" i="1"/>
  <c r="AD61" i="1"/>
  <c r="AD188" i="1"/>
  <c r="AD178" i="1"/>
  <c r="AD173" i="1"/>
  <c r="AD198" i="1"/>
  <c r="AD169" i="1"/>
  <c r="AD134" i="1"/>
  <c r="AD129" i="1"/>
  <c r="AD128" i="1"/>
  <c r="AD200" i="1"/>
  <c r="AD183" i="1"/>
  <c r="AD170" i="1"/>
  <c r="AD80" i="1"/>
  <c r="AD179" i="1"/>
  <c r="AD59" i="1"/>
  <c r="AD8" i="1"/>
  <c r="AD190" i="1"/>
  <c r="AD175" i="1"/>
  <c r="AD220" i="1"/>
  <c r="AD212" i="1"/>
  <c r="AD84" i="1"/>
  <c r="AD94" i="1"/>
  <c r="AD174" i="1"/>
  <c r="AD224" i="1"/>
  <c r="AD87" i="1"/>
  <c r="AD56" i="1"/>
  <c r="AD55" i="1"/>
  <c r="AD64" i="1"/>
  <c r="AD185" i="1"/>
  <c r="AD199" i="1"/>
  <c r="AD260" i="1"/>
  <c r="AD58" i="1"/>
  <c r="AD52" i="1"/>
  <c r="AD65" i="1"/>
  <c r="AD66" i="1"/>
  <c r="AD227" i="1"/>
  <c r="AD181" i="1"/>
  <c r="AD78" i="1"/>
  <c r="AD63" i="1"/>
  <c r="AD176" i="1"/>
  <c r="AD221" i="1"/>
  <c r="AD85" i="1"/>
  <c r="AD73" i="1"/>
  <c r="AD62" i="1"/>
  <c r="AD74" i="1"/>
  <c r="AD96" i="1"/>
  <c r="AD93" i="1"/>
  <c r="AD187" i="1"/>
  <c r="AD172" i="1"/>
  <c r="AD201" i="1"/>
  <c r="AD70" i="1"/>
  <c r="AD83" i="1"/>
  <c r="AD225" i="1"/>
  <c r="AD5" i="1"/>
  <c r="AD219" i="1"/>
  <c r="AD86" i="1"/>
  <c r="AD171" i="1"/>
  <c r="AD79" i="1"/>
  <c r="AD76" i="1"/>
  <c r="AD13" i="1"/>
  <c r="AD10" i="1"/>
  <c r="AD14" i="1"/>
  <c r="AD11" i="1"/>
  <c r="AD9" i="1"/>
  <c r="AD16" i="1"/>
  <c r="AD189" i="1"/>
  <c r="AD168" i="1"/>
  <c r="AD180" i="1"/>
  <c r="AD72" i="1"/>
  <c r="AD29" i="1"/>
  <c r="AD136" i="1"/>
  <c r="AD95" i="1"/>
  <c r="AD111" i="1"/>
  <c r="AD102" i="1"/>
  <c r="AD105" i="1"/>
  <c r="AD259" i="1"/>
  <c r="AD77" i="1"/>
  <c r="AD117" i="1"/>
  <c r="AD137" i="1"/>
  <c r="AD135" i="1"/>
  <c r="AD99" i="1"/>
  <c r="AD100" i="1"/>
  <c r="AD91" i="1"/>
  <c r="AD116" i="1"/>
  <c r="AD107" i="1"/>
  <c r="AD43" i="1"/>
  <c r="AD46" i="1"/>
  <c r="AD133" i="1"/>
  <c r="AD101" i="1"/>
  <c r="AD110" i="1"/>
  <c r="AD103" i="1"/>
  <c r="AD108" i="1"/>
  <c r="AD106" i="1"/>
  <c r="AD104" i="1"/>
  <c r="AD40" i="1"/>
  <c r="AD28" i="1"/>
  <c r="AD45" i="1"/>
  <c r="AD126" i="1"/>
  <c r="AD127" i="1"/>
  <c r="AD222" i="1"/>
  <c r="Q103" i="18" s="1"/>
  <c r="AD90" i="1"/>
  <c r="AD191" i="1"/>
  <c r="AD20" i="1"/>
  <c r="AD17" i="1"/>
  <c r="AD35" i="1"/>
  <c r="AD23" i="1"/>
  <c r="AD44" i="1"/>
  <c r="AD38" i="1"/>
  <c r="AD32" i="1"/>
  <c r="AD26" i="1"/>
  <c r="AD21" i="1"/>
  <c r="AD18" i="1"/>
  <c r="AD130" i="1"/>
  <c r="AD124" i="1"/>
  <c r="AD184" i="1"/>
  <c r="AD109" i="1"/>
  <c r="AD19" i="1"/>
  <c r="AD22" i="1"/>
  <c r="AD34" i="1"/>
  <c r="AD37" i="1"/>
  <c r="AD31" i="1"/>
  <c r="AD25" i="1"/>
  <c r="AD41" i="1"/>
  <c r="AD42" i="1"/>
  <c r="AD39" i="1"/>
  <c r="AD36" i="1"/>
  <c r="AD33" i="1"/>
  <c r="AD30" i="1"/>
  <c r="AD27" i="1"/>
  <c r="AD24" i="1"/>
  <c r="AD15" i="1"/>
  <c r="AD125" i="1"/>
  <c r="AD98" i="1"/>
  <c r="AD112" i="1"/>
  <c r="AD121" i="1"/>
  <c r="AD114" i="1"/>
  <c r="AD122" i="1"/>
  <c r="O186" i="18"/>
  <c r="AD113" i="1"/>
  <c r="AD119" i="1"/>
  <c r="AD120" i="1"/>
  <c r="AD123" i="1"/>
  <c r="AD118" i="1"/>
  <c r="AD115" i="1"/>
  <c r="AE3" i="1"/>
  <c r="AE1695" i="1" l="1"/>
  <c r="AE1692" i="1"/>
  <c r="AE1703" i="1"/>
  <c r="AE1705" i="1"/>
  <c r="AE1707" i="1"/>
  <c r="AE1702" i="1"/>
  <c r="AE1704" i="1"/>
  <c r="AE1706" i="1"/>
  <c r="AE1696" i="1"/>
  <c r="AE1698" i="1"/>
  <c r="AE1700" i="1"/>
  <c r="AE1697" i="1"/>
  <c r="AE1699" i="1"/>
  <c r="AE1701" i="1"/>
  <c r="AE1721" i="1"/>
  <c r="AE1694" i="1"/>
  <c r="AE1688" i="1"/>
  <c r="AE1693" i="1"/>
  <c r="AE1718" i="1"/>
  <c r="AE1720" i="1"/>
  <c r="AE1723" i="1"/>
  <c r="AE1724" i="1"/>
  <c r="AE1722" i="1"/>
  <c r="AE1717" i="1"/>
  <c r="AE1454" i="1"/>
  <c r="AE1455" i="1"/>
  <c r="Q48" i="18"/>
  <c r="Q196" i="18"/>
  <c r="AE1472" i="1"/>
  <c r="AE1679" i="1"/>
  <c r="AE1681" i="1"/>
  <c r="AE1683" i="1"/>
  <c r="AE1680" i="1"/>
  <c r="AE1682" i="1"/>
  <c r="AE1684" i="1"/>
  <c r="AE1673" i="1"/>
  <c r="AE1675" i="1"/>
  <c r="AE1677" i="1"/>
  <c r="AE1674" i="1"/>
  <c r="AE1676" i="1"/>
  <c r="AE1678" i="1"/>
  <c r="AE1667" i="1"/>
  <c r="AE1669" i="1"/>
  <c r="AE1671" i="1"/>
  <c r="AE1668" i="1"/>
  <c r="AE1670" i="1"/>
  <c r="AE1672" i="1"/>
  <c r="AE1661" i="1"/>
  <c r="AE1663" i="1"/>
  <c r="AE1665" i="1"/>
  <c r="AE1662" i="1"/>
  <c r="AE1664" i="1"/>
  <c r="AE1666" i="1"/>
  <c r="AE1655" i="1"/>
  <c r="AE1657" i="1"/>
  <c r="AE1659" i="1"/>
  <c r="AE1656" i="1"/>
  <c r="AE1658" i="1"/>
  <c r="AE1660" i="1"/>
  <c r="AE1649" i="1"/>
  <c r="AE1653" i="1"/>
  <c r="AE1651" i="1"/>
  <c r="AE1650" i="1"/>
  <c r="AE1652" i="1"/>
  <c r="AE1643" i="1"/>
  <c r="AE1647" i="1"/>
  <c r="AE1646" i="1"/>
  <c r="AE1641" i="1"/>
  <c r="AE1654" i="1"/>
  <c r="AE1645" i="1"/>
  <c r="AE1644" i="1"/>
  <c r="AE1648" i="1"/>
  <c r="AE1637" i="1"/>
  <c r="AE1639" i="1"/>
  <c r="AE1638" i="1"/>
  <c r="AE1640" i="1"/>
  <c r="AE1642" i="1"/>
  <c r="AE1635" i="1"/>
  <c r="AE1631" i="1"/>
  <c r="AE1633" i="1"/>
  <c r="AE1632" i="1"/>
  <c r="AE1634" i="1"/>
  <c r="AE1636" i="1"/>
  <c r="AE1625" i="1"/>
  <c r="AE1627" i="1"/>
  <c r="AE1629" i="1"/>
  <c r="AE1626" i="1"/>
  <c r="AE1628" i="1"/>
  <c r="AE1630" i="1"/>
  <c r="AE1622" i="1"/>
  <c r="AE1615" i="1"/>
  <c r="AE1617" i="1"/>
  <c r="AE1616" i="1"/>
  <c r="AE1618" i="1"/>
  <c r="AE1548" i="1"/>
  <c r="AE1550" i="1"/>
  <c r="AE1549" i="1"/>
  <c r="AE1551" i="1"/>
  <c r="AE1605" i="1"/>
  <c r="AE1599" i="1"/>
  <c r="AE1601" i="1"/>
  <c r="AE1581" i="1"/>
  <c r="AE1583" i="1"/>
  <c r="AE1582" i="1"/>
  <c r="AE1584" i="1"/>
  <c r="AE1595" i="1"/>
  <c r="AE1597" i="1"/>
  <c r="AE1593" i="1"/>
  <c r="AE1577" i="1"/>
  <c r="AE1579" i="1"/>
  <c r="AE1598" i="1"/>
  <c r="AE1589" i="1"/>
  <c r="AE1591" i="1"/>
  <c r="AE1585" i="1"/>
  <c r="AE1587" i="1"/>
  <c r="AE1603" i="1"/>
  <c r="AE1602" i="1"/>
  <c r="AE1540" i="1"/>
  <c r="AE1561" i="1"/>
  <c r="AE1563" i="1"/>
  <c r="AE1562" i="1"/>
  <c r="AE1564" i="1"/>
  <c r="AE1544" i="1"/>
  <c r="AE1546" i="1"/>
  <c r="AE1545" i="1"/>
  <c r="AE1547" i="1"/>
  <c r="AE1596" i="1"/>
  <c r="AE1590" i="1"/>
  <c r="AE1592" i="1"/>
  <c r="AE1586" i="1"/>
  <c r="AE1588" i="1"/>
  <c r="AE1600" i="1"/>
  <c r="AE1604" i="1"/>
  <c r="AE1578" i="1"/>
  <c r="AE1580" i="1"/>
  <c r="AE1576" i="1"/>
  <c r="AE1574" i="1"/>
  <c r="AE1572" i="1"/>
  <c r="AE1573" i="1"/>
  <c r="AE1575" i="1"/>
  <c r="AE1541" i="1"/>
  <c r="AE1542" i="1"/>
  <c r="AE1565" i="1"/>
  <c r="AE1566" i="1"/>
  <c r="AE1567" i="1"/>
  <c r="AE1568" i="1"/>
  <c r="AE1536" i="1"/>
  <c r="AE1538" i="1"/>
  <c r="AE1537" i="1"/>
  <c r="AE1539" i="1"/>
  <c r="AE1535" i="1"/>
  <c r="AE1531" i="1"/>
  <c r="AE1533" i="1"/>
  <c r="AE1532" i="1"/>
  <c r="AE1534" i="1"/>
  <c r="AE1511" i="1"/>
  <c r="AE1510" i="1"/>
  <c r="AE1509" i="1"/>
  <c r="AE1512" i="1"/>
  <c r="AE1527" i="1"/>
  <c r="AE1525" i="1"/>
  <c r="AE1526" i="1"/>
  <c r="AE1528" i="1"/>
  <c r="AE1523" i="1"/>
  <c r="AE1522" i="1"/>
  <c r="AE1521" i="1"/>
  <c r="AE1524" i="1"/>
  <c r="AE1505" i="1"/>
  <c r="AE1507" i="1"/>
  <c r="AE1506" i="1"/>
  <c r="AE1508" i="1"/>
  <c r="AE1503" i="1"/>
  <c r="AE1501" i="1"/>
  <c r="AE1502" i="1"/>
  <c r="AE1504" i="1"/>
  <c r="AE1498" i="1"/>
  <c r="AE1500" i="1"/>
  <c r="AE1497" i="1"/>
  <c r="AE1499" i="1"/>
  <c r="AE1543" i="1"/>
  <c r="AE1464" i="1"/>
  <c r="AE1495" i="1"/>
  <c r="AE1496" i="1"/>
  <c r="AE1486" i="1"/>
  <c r="AE1489" i="1"/>
  <c r="AE1493" i="1"/>
  <c r="AE1494" i="1"/>
  <c r="AE1488" i="1"/>
  <c r="AE1487" i="1"/>
  <c r="AE1465" i="1"/>
  <c r="AE1443" i="1"/>
  <c r="AE1442" i="1"/>
  <c r="AE1444" i="1"/>
  <c r="AE1445" i="1"/>
  <c r="AE1446" i="1"/>
  <c r="AE1447" i="1"/>
  <c r="AE1440" i="1"/>
  <c r="AE1441" i="1"/>
  <c r="AE1436" i="1"/>
  <c r="AE1438" i="1"/>
  <c r="AE1437" i="1"/>
  <c r="AE1439" i="1"/>
  <c r="AE1431" i="1"/>
  <c r="AE1433" i="1"/>
  <c r="AE1435" i="1"/>
  <c r="AE1430" i="1"/>
  <c r="AE1432" i="1"/>
  <c r="AE1434" i="1"/>
  <c r="AE1424" i="1"/>
  <c r="AE1426" i="1"/>
  <c r="AE1428" i="1"/>
  <c r="AE1425" i="1"/>
  <c r="AE1427" i="1"/>
  <c r="AE1429" i="1"/>
  <c r="AE1419" i="1"/>
  <c r="AE1421" i="1"/>
  <c r="AE1423" i="1"/>
  <c r="AE1418" i="1"/>
  <c r="AE1422" i="1"/>
  <c r="AE1414" i="1"/>
  <c r="AE1412" i="1"/>
  <c r="AE1416" i="1"/>
  <c r="AE1413" i="1"/>
  <c r="AE1415" i="1"/>
  <c r="AE1417" i="1"/>
  <c r="AE1406" i="1"/>
  <c r="AE1408" i="1"/>
  <c r="AE1410" i="1"/>
  <c r="AE1407" i="1"/>
  <c r="AE1409" i="1"/>
  <c r="AE1420" i="1"/>
  <c r="AE1378" i="1"/>
  <c r="AE1411" i="1"/>
  <c r="AE1386" i="1"/>
  <c r="AE1387" i="1"/>
  <c r="AE1379" i="1"/>
  <c r="AE1382" i="1"/>
  <c r="AE1384" i="1"/>
  <c r="AE1383" i="1"/>
  <c r="AE1385" i="1"/>
  <c r="AE1380" i="1"/>
  <c r="AE1374" i="1"/>
  <c r="AE1376" i="1"/>
  <c r="AE1375" i="1"/>
  <c r="AE1377" i="1"/>
  <c r="AE1370" i="1"/>
  <c r="AE1372" i="1"/>
  <c r="AE1371" i="1"/>
  <c r="AE1373" i="1"/>
  <c r="AE1366" i="1"/>
  <c r="AE1368" i="1"/>
  <c r="AE1367" i="1"/>
  <c r="AE1369" i="1"/>
  <c r="AE1362" i="1"/>
  <c r="AE1364" i="1"/>
  <c r="AE1363" i="1"/>
  <c r="AE1365" i="1"/>
  <c r="AE1360" i="1"/>
  <c r="AE1361" i="1"/>
  <c r="AE1357" i="1"/>
  <c r="AE1359" i="1"/>
  <c r="AE1356" i="1"/>
  <c r="AE1358" i="1"/>
  <c r="AE1352" i="1"/>
  <c r="AE1354" i="1"/>
  <c r="AE1381" i="1"/>
  <c r="AE1353" i="1"/>
  <c r="AE1355" i="1"/>
  <c r="AE1350" i="1"/>
  <c r="AE1351" i="1"/>
  <c r="AE1348" i="1"/>
  <c r="AE1346" i="1"/>
  <c r="AE1347" i="1"/>
  <c r="AE1349" i="1"/>
  <c r="AE1342" i="1"/>
  <c r="AE1344" i="1"/>
  <c r="AE1343" i="1"/>
  <c r="AE1345" i="1"/>
  <c r="AE1334" i="1"/>
  <c r="AE1336" i="1"/>
  <c r="AE1335" i="1"/>
  <c r="AE1337" i="1"/>
  <c r="AE1332" i="1"/>
  <c r="AE1330" i="1"/>
  <c r="AE1331" i="1"/>
  <c r="AE1333" i="1"/>
  <c r="AE1326" i="1"/>
  <c r="AE1328" i="1"/>
  <c r="AE1327" i="1"/>
  <c r="AE1329" i="1"/>
  <c r="AE1313" i="1"/>
  <c r="AE1315" i="1"/>
  <c r="AE1314" i="1"/>
  <c r="AE1316" i="1"/>
  <c r="AE1339" i="1"/>
  <c r="AE1309" i="1"/>
  <c r="AE1277" i="1"/>
  <c r="AE1288" i="1"/>
  <c r="AE1290" i="1"/>
  <c r="AE1289" i="1"/>
  <c r="AE1291" i="1"/>
  <c r="AE1340" i="1"/>
  <c r="AE1305" i="1"/>
  <c r="AE1306" i="1"/>
  <c r="AE1307" i="1"/>
  <c r="AE1308" i="1"/>
  <c r="AE1341" i="1"/>
  <c r="AE1311" i="1"/>
  <c r="AE1270" i="1"/>
  <c r="AE1271" i="1"/>
  <c r="AE1272" i="1"/>
  <c r="AE1273" i="1"/>
  <c r="AE1274" i="1"/>
  <c r="AE1275" i="1"/>
  <c r="AE1276" i="1"/>
  <c r="AE1338" i="1"/>
  <c r="AE1310" i="1"/>
  <c r="AE1312" i="1"/>
  <c r="AE1300" i="1"/>
  <c r="AE1302" i="1"/>
  <c r="AE1301" i="1"/>
  <c r="AE1303" i="1"/>
  <c r="AE1297" i="1"/>
  <c r="AE1299" i="1"/>
  <c r="AE1296" i="1"/>
  <c r="AE1298" i="1"/>
  <c r="AE1284" i="1"/>
  <c r="AE1286" i="1"/>
  <c r="AE1285" i="1"/>
  <c r="AE1287" i="1"/>
  <c r="AE1260" i="1"/>
  <c r="AE1264" i="1"/>
  <c r="AE1262" i="1"/>
  <c r="AE1261" i="1"/>
  <c r="AE1263" i="1"/>
  <c r="AE1265" i="1"/>
  <c r="AE1255" i="1"/>
  <c r="AE1256" i="1"/>
  <c r="AE1258" i="1"/>
  <c r="AE1254" i="1"/>
  <c r="AE1257" i="1"/>
  <c r="AE1259" i="1"/>
  <c r="AE1248" i="1"/>
  <c r="AE1250" i="1"/>
  <c r="AE1252" i="1"/>
  <c r="AE1249" i="1"/>
  <c r="AE1251" i="1"/>
  <c r="AE1253" i="1"/>
  <c r="AE1244" i="1"/>
  <c r="AE1246" i="1"/>
  <c r="AE1242" i="1"/>
  <c r="AE1243" i="1"/>
  <c r="AE1245" i="1"/>
  <c r="AE1247" i="1"/>
  <c r="AE1236" i="1"/>
  <c r="AE1240" i="1"/>
  <c r="AE1238" i="1"/>
  <c r="AE1237" i="1"/>
  <c r="AE1239" i="1"/>
  <c r="AE1241" i="1"/>
  <c r="AE1232" i="1"/>
  <c r="AE1234" i="1"/>
  <c r="AE1230" i="1"/>
  <c r="AE1231" i="1"/>
  <c r="AE1233" i="1"/>
  <c r="AE1235" i="1"/>
  <c r="AE1228" i="1"/>
  <c r="AE1224" i="1"/>
  <c r="AE1226" i="1"/>
  <c r="AE1225" i="1"/>
  <c r="AE1227" i="1"/>
  <c r="AE1229" i="1"/>
  <c r="AE1220" i="1"/>
  <c r="AE1222" i="1"/>
  <c r="AE1218" i="1"/>
  <c r="AE1219" i="1"/>
  <c r="AE1221" i="1"/>
  <c r="AE1223" i="1"/>
  <c r="AE1204" i="1"/>
  <c r="AE1202" i="1"/>
  <c r="AE1203" i="1"/>
  <c r="AE1205" i="1"/>
  <c r="AE1198" i="1"/>
  <c r="AE1200" i="1"/>
  <c r="AE1199" i="1"/>
  <c r="AE1201" i="1"/>
  <c r="AE1194" i="1"/>
  <c r="AE1196" i="1"/>
  <c r="AE1195" i="1"/>
  <c r="AE1197" i="1"/>
  <c r="AE1189" i="1"/>
  <c r="AE1191" i="1"/>
  <c r="AE1190" i="1"/>
  <c r="AE1192" i="1"/>
  <c r="AE1183" i="1"/>
  <c r="AE1185" i="1"/>
  <c r="AE1187" i="1"/>
  <c r="AE1184" i="1"/>
  <c r="AE1186" i="1"/>
  <c r="AE1188" i="1"/>
  <c r="AE1212" i="1"/>
  <c r="AE1213" i="1"/>
  <c r="AE1214" i="1"/>
  <c r="AE1215" i="1"/>
  <c r="AE1216" i="1"/>
  <c r="AE1217" i="1"/>
  <c r="AE1482" i="1"/>
  <c r="AE1483" i="1"/>
  <c r="AE1484" i="1"/>
  <c r="AE1485" i="1"/>
  <c r="AE1490" i="1"/>
  <c r="AE1491" i="1"/>
  <c r="AE1492" i="1"/>
  <c r="AE1513" i="1"/>
  <c r="AE1514" i="1"/>
  <c r="AE1515" i="1"/>
  <c r="AE1516" i="1"/>
  <c r="AE1517" i="1"/>
  <c r="AE1518" i="1"/>
  <c r="AE1519" i="1"/>
  <c r="AE1520" i="1"/>
  <c r="AE1529" i="1"/>
  <c r="AE1530" i="1"/>
  <c r="AE1552" i="1"/>
  <c r="AE1553" i="1"/>
  <c r="AE1554" i="1"/>
  <c r="AE1555" i="1"/>
  <c r="AE1556" i="1"/>
  <c r="AE1557" i="1"/>
  <c r="AE1558" i="1"/>
  <c r="AE1559" i="1"/>
  <c r="AE1560" i="1"/>
  <c r="AE1569" i="1"/>
  <c r="AE1570" i="1"/>
  <c r="AE1571" i="1"/>
  <c r="AE1594" i="1"/>
  <c r="AE1606" i="1"/>
  <c r="AE1607" i="1"/>
  <c r="AE1608" i="1"/>
  <c r="AE1609" i="1"/>
  <c r="AE1610" i="1"/>
  <c r="AE1611" i="1"/>
  <c r="AE1612" i="1"/>
  <c r="AE1613" i="1"/>
  <c r="AE1614" i="1"/>
  <c r="AE1619" i="1"/>
  <c r="AE1620" i="1"/>
  <c r="AE1621" i="1"/>
  <c r="AE1623" i="1"/>
  <c r="AE1624" i="1"/>
  <c r="AE1685" i="1"/>
  <c r="AE1686" i="1"/>
  <c r="AE1687" i="1"/>
  <c r="AE1689" i="1"/>
  <c r="AE1690" i="1"/>
  <c r="AE1708" i="1"/>
  <c r="AE1709" i="1"/>
  <c r="AE1710" i="1"/>
  <c r="AE1711" i="1"/>
  <c r="AE1712" i="1"/>
  <c r="AE1713" i="1"/>
  <c r="AE1714" i="1"/>
  <c r="AE1715" i="1"/>
  <c r="AE1716" i="1"/>
  <c r="AE1479" i="1"/>
  <c r="AE1478" i="1"/>
  <c r="AE1324" i="1"/>
  <c r="AE1467" i="1"/>
  <c r="AE1469" i="1"/>
  <c r="AE1325" i="1"/>
  <c r="AE1321" i="1"/>
  <c r="AE1462" i="1"/>
  <c r="AE1320" i="1"/>
  <c r="AE1461" i="1"/>
  <c r="AE1457" i="1"/>
  <c r="AE1451" i="1"/>
  <c r="AE1405" i="1"/>
  <c r="AE1390" i="1"/>
  <c r="AE1397" i="1"/>
  <c r="AE1389" i="1"/>
  <c r="AE1480" i="1"/>
  <c r="AE1392" i="1"/>
  <c r="AE1396" i="1"/>
  <c r="AE1322" i="1"/>
  <c r="AE1477" i="1"/>
  <c r="AE1471" i="1"/>
  <c r="AE1463" i="1"/>
  <c r="AE1391" i="1"/>
  <c r="AE1458" i="1"/>
  <c r="AE1394" i="1"/>
  <c r="AE1398" i="1"/>
  <c r="AE1403" i="1"/>
  <c r="AE1402" i="1"/>
  <c r="AE1401" i="1"/>
  <c r="AE1400" i="1"/>
  <c r="AE1399" i="1"/>
  <c r="AE1481" i="1"/>
  <c r="AE1470" i="1"/>
  <c r="AE1476" i="1"/>
  <c r="AE1473" i="1"/>
  <c r="AE1466" i="1"/>
  <c r="AE1452" i="1"/>
  <c r="AE1460" i="1"/>
  <c r="AE1456" i="1"/>
  <c r="AE1450" i="1"/>
  <c r="AE1404" i="1"/>
  <c r="AE1393" i="1"/>
  <c r="AE1323" i="1"/>
  <c r="AE1448" i="1"/>
  <c r="AE1459" i="1"/>
  <c r="AE1453" i="1"/>
  <c r="AE1449" i="1"/>
  <c r="AE1388" i="1"/>
  <c r="AE1475" i="1"/>
  <c r="AE1474" i="1"/>
  <c r="AE1468" i="1"/>
  <c r="AE1395" i="1"/>
  <c r="Q206" i="18"/>
  <c r="Q182" i="18"/>
  <c r="Q207" i="18"/>
  <c r="Q193" i="18"/>
  <c r="Q199" i="18"/>
  <c r="Q195" i="18"/>
  <c r="Q179" i="18"/>
  <c r="Q198" i="18"/>
  <c r="Q197" i="18"/>
  <c r="Q192" i="18"/>
  <c r="Q184" i="18"/>
  <c r="Q178" i="18"/>
  <c r="Q208" i="18"/>
  <c r="Q183" i="18"/>
  <c r="Q53" i="18"/>
  <c r="Q194" i="18"/>
  <c r="Q180" i="18"/>
  <c r="Q185" i="18"/>
  <c r="Q212" i="18"/>
  <c r="Q209" i="18"/>
  <c r="Q210" i="18"/>
  <c r="Q181" i="18"/>
  <c r="Q211" i="18"/>
  <c r="Q54" i="18"/>
  <c r="Q213" i="18"/>
  <c r="Q165" i="18"/>
  <c r="AE1168" i="1"/>
  <c r="AE1170" i="1"/>
  <c r="AE1172" i="1"/>
  <c r="AE1174" i="1"/>
  <c r="AE1169" i="1"/>
  <c r="AE1171" i="1"/>
  <c r="AE1173" i="1"/>
  <c r="AE1175" i="1"/>
  <c r="AE1163" i="1"/>
  <c r="AE1165" i="1"/>
  <c r="AE1164" i="1"/>
  <c r="AE1166" i="1"/>
  <c r="AE1159" i="1"/>
  <c r="AE1126" i="1"/>
  <c r="AE1128" i="1"/>
  <c r="AE1151" i="1"/>
  <c r="AE1153" i="1"/>
  <c r="AE1146" i="1"/>
  <c r="AE1148" i="1"/>
  <c r="AE1150" i="1"/>
  <c r="AE1145" i="1"/>
  <c r="AE1147" i="1"/>
  <c r="AE1149" i="1"/>
  <c r="AE1167" i="1"/>
  <c r="AE1140" i="1"/>
  <c r="AE1142" i="1"/>
  <c r="AE1141" i="1"/>
  <c r="AE1143" i="1"/>
  <c r="AE1136" i="1"/>
  <c r="AE1138" i="1"/>
  <c r="AE1137" i="1"/>
  <c r="AE1139" i="1"/>
  <c r="AE1134" i="1"/>
  <c r="AE1132" i="1"/>
  <c r="AE1133" i="1"/>
  <c r="AE1135" i="1"/>
  <c r="AE1127" i="1"/>
  <c r="AE1161" i="1"/>
  <c r="AE1162" i="1"/>
  <c r="AE1155" i="1"/>
  <c r="AE1158" i="1"/>
  <c r="AE1154" i="1"/>
  <c r="AE1129" i="1"/>
  <c r="AE1160" i="1"/>
  <c r="AE1156" i="1"/>
  <c r="AE1157" i="1"/>
  <c r="AE1152" i="1"/>
  <c r="AE1182" i="1"/>
  <c r="AE1292" i="1"/>
  <c r="AE1180" i="1"/>
  <c r="AE1210" i="1"/>
  <c r="AE1278" i="1"/>
  <c r="AE1294" i="1"/>
  <c r="AE1266" i="1"/>
  <c r="AE1208" i="1"/>
  <c r="AE1282" i="1"/>
  <c r="AE1317" i="1"/>
  <c r="AE1293" i="1"/>
  <c r="AE1304" i="1"/>
  <c r="AE1179" i="1"/>
  <c r="AE1267" i="1"/>
  <c r="AE1193" i="1"/>
  <c r="AE1181" i="1"/>
  <c r="AE1209" i="1"/>
  <c r="AE1319" i="1"/>
  <c r="AE1178" i="1"/>
  <c r="AE1318" i="1"/>
  <c r="AE1295" i="1"/>
  <c r="AE1283" i="1"/>
  <c r="AE1280" i="1"/>
  <c r="AE1207" i="1"/>
  <c r="AE1279" i="1"/>
  <c r="AE1206" i="1"/>
  <c r="AE1281" i="1"/>
  <c r="AE1211" i="1"/>
  <c r="AE1268" i="1"/>
  <c r="AE1269" i="1"/>
  <c r="Q171" i="18"/>
  <c r="AE1119" i="1"/>
  <c r="AE1121" i="1"/>
  <c r="AE1113" i="1"/>
  <c r="AE1111" i="1"/>
  <c r="AE1112" i="1"/>
  <c r="AE1114" i="1"/>
  <c r="AE1120" i="1"/>
  <c r="AE1122" i="1"/>
  <c r="AE1107" i="1"/>
  <c r="AE1109" i="1"/>
  <c r="AE1108" i="1"/>
  <c r="AE1110" i="1"/>
  <c r="AE1117" i="1"/>
  <c r="AE1116" i="1"/>
  <c r="AE1115" i="1"/>
  <c r="AE1118" i="1"/>
  <c r="AE1056" i="1"/>
  <c r="AE1057" i="1"/>
  <c r="AE1058" i="1"/>
  <c r="AE1059" i="1"/>
  <c r="AE1051" i="1"/>
  <c r="AE1052" i="1"/>
  <c r="AE1104" i="1"/>
  <c r="AE1100" i="1"/>
  <c r="AE1101" i="1"/>
  <c r="AE1177" i="1"/>
  <c r="AE1176" i="1"/>
  <c r="AE1144" i="1"/>
  <c r="AE1131" i="1"/>
  <c r="AE1130" i="1"/>
  <c r="AE1125" i="1"/>
  <c r="AE1124" i="1"/>
  <c r="AE1123" i="1"/>
  <c r="AE1106" i="1"/>
  <c r="AE1103" i="1"/>
  <c r="AE1102" i="1"/>
  <c r="AE1105" i="1"/>
  <c r="AE1094" i="1"/>
  <c r="AE1090" i="1"/>
  <c r="AE1099" i="1"/>
  <c r="AE1095" i="1"/>
  <c r="AE1091" i="1"/>
  <c r="AE1087" i="1"/>
  <c r="AE1098" i="1"/>
  <c r="AE1092" i="1"/>
  <c r="AE1088" i="1"/>
  <c r="AE1096" i="1"/>
  <c r="AE1097" i="1"/>
  <c r="AE1093" i="1"/>
  <c r="AE1089" i="1"/>
  <c r="Q170" i="18"/>
  <c r="Q164" i="18"/>
  <c r="Q167" i="18"/>
  <c r="Q166" i="18"/>
  <c r="Q168" i="18"/>
  <c r="Q151" i="18"/>
  <c r="Q169" i="18"/>
  <c r="Q52" i="18"/>
  <c r="AE1039" i="1"/>
  <c r="AE1041" i="1"/>
  <c r="AE1043" i="1"/>
  <c r="AE1040" i="1"/>
  <c r="AE1042" i="1"/>
  <c r="AE1044" i="1"/>
  <c r="AE1037" i="1"/>
  <c r="AE1033" i="1"/>
  <c r="AE1035" i="1"/>
  <c r="AE1034" i="1"/>
  <c r="AE1036" i="1"/>
  <c r="AE1038" i="1"/>
  <c r="AE1031" i="1"/>
  <c r="AE1029" i="1"/>
  <c r="AE1028" i="1"/>
  <c r="AE1030" i="1"/>
  <c r="AE1032" i="1"/>
  <c r="AE1026" i="1"/>
  <c r="AE1027" i="1"/>
  <c r="AE1025" i="1"/>
  <c r="AE1024" i="1"/>
  <c r="AE1017" i="1"/>
  <c r="AE1013" i="1"/>
  <c r="AE1014" i="1"/>
  <c r="AE1015" i="1"/>
  <c r="AE1016" i="1"/>
  <c r="AE1023" i="1"/>
  <c r="AE1019" i="1"/>
  <c r="AE1021" i="1"/>
  <c r="AE1018" i="1"/>
  <c r="AE1020" i="1"/>
  <c r="AE1022" i="1"/>
  <c r="AE1012" i="1"/>
  <c r="AE1011" i="1"/>
  <c r="AE1005" i="1"/>
  <c r="AE1007" i="1"/>
  <c r="AE1006" i="1"/>
  <c r="AE1008" i="1"/>
  <c r="AE1010" i="1"/>
  <c r="AE986" i="1"/>
  <c r="AE993" i="1"/>
  <c r="AE995" i="1"/>
  <c r="AE997" i="1"/>
  <c r="AE994" i="1"/>
  <c r="AE996" i="1"/>
  <c r="AE998" i="1"/>
  <c r="AE988" i="1"/>
  <c r="AE987" i="1"/>
  <c r="AE1009" i="1"/>
  <c r="AE1000" i="1"/>
  <c r="AE999" i="1"/>
  <c r="AE1001" i="1"/>
  <c r="AE1002" i="1"/>
  <c r="AE1003" i="1"/>
  <c r="AE1004" i="1"/>
  <c r="AE984" i="1"/>
  <c r="AE985" i="1"/>
  <c r="AE982" i="1"/>
  <c r="AE980" i="1"/>
  <c r="AE981" i="1"/>
  <c r="AE983" i="1"/>
  <c r="AE931" i="1"/>
  <c r="AE932" i="1"/>
  <c r="AE843" i="1"/>
  <c r="AE841" i="1"/>
  <c r="AE840" i="1"/>
  <c r="AE842" i="1"/>
  <c r="AE928" i="1"/>
  <c r="AE930" i="1"/>
  <c r="AE927" i="1"/>
  <c r="AE929" i="1"/>
  <c r="AE953" i="1"/>
  <c r="AE895" i="1"/>
  <c r="AE874" i="1"/>
  <c r="AE875" i="1"/>
  <c r="AE914" i="1"/>
  <c r="AE891" i="1"/>
  <c r="AE970" i="1"/>
  <c r="AE886" i="1"/>
  <c r="AE892" i="1"/>
  <c r="AE972" i="1"/>
  <c r="AE971" i="1"/>
  <c r="AE967" i="1"/>
  <c r="AE966" i="1"/>
  <c r="AE964" i="1"/>
  <c r="AE962" i="1"/>
  <c r="AE963" i="1"/>
  <c r="AE965" i="1"/>
  <c r="AE958" i="1"/>
  <c r="AE960" i="1"/>
  <c r="AE959" i="1"/>
  <c r="AE961" i="1"/>
  <c r="AE951" i="1"/>
  <c r="AE947" i="1"/>
  <c r="AE948" i="1"/>
  <c r="AE944" i="1"/>
  <c r="AE946" i="1"/>
  <c r="AE943" i="1"/>
  <c r="AE945" i="1"/>
  <c r="AE939" i="1"/>
  <c r="AE973" i="1"/>
  <c r="AE968" i="1"/>
  <c r="AE954" i="1"/>
  <c r="AE949" i="1"/>
  <c r="AE910" i="1"/>
  <c r="AE911" i="1"/>
  <c r="AE955" i="1"/>
  <c r="AE969" i="1"/>
  <c r="AE956" i="1"/>
  <c r="AE950" i="1"/>
  <c r="AE941" i="1"/>
  <c r="AE940" i="1"/>
  <c r="AE942" i="1"/>
  <c r="AE923" i="1"/>
  <c r="AE925" i="1"/>
  <c r="AE924" i="1"/>
  <c r="AE926" i="1"/>
  <c r="AE908" i="1"/>
  <c r="AE952" i="1"/>
  <c r="AE957" i="1"/>
  <c r="AE919" i="1"/>
  <c r="AE921" i="1"/>
  <c r="AE920" i="1"/>
  <c r="AE922" i="1"/>
  <c r="AE909" i="1"/>
  <c r="AE906" i="1"/>
  <c r="AE904" i="1"/>
  <c r="AE905" i="1"/>
  <c r="AE907" i="1"/>
  <c r="AE902" i="1"/>
  <c r="AE900" i="1"/>
  <c r="AE866" i="1"/>
  <c r="AE868" i="1"/>
  <c r="AE864" i="1"/>
  <c r="AE865" i="1"/>
  <c r="AE867" i="1"/>
  <c r="AE869" i="1"/>
  <c r="AE901" i="1"/>
  <c r="AE903" i="1"/>
  <c r="AE882" i="1"/>
  <c r="AE884" i="1"/>
  <c r="AE883" i="1"/>
  <c r="AE885" i="1"/>
  <c r="AE862" i="1"/>
  <c r="AE863" i="1"/>
  <c r="AE858" i="1"/>
  <c r="AE860" i="1"/>
  <c r="AE859" i="1"/>
  <c r="AE861" i="1"/>
  <c r="AE854" i="1"/>
  <c r="AE856" i="1"/>
  <c r="AE855" i="1"/>
  <c r="AE857" i="1"/>
  <c r="AE850" i="1"/>
  <c r="AE852" i="1"/>
  <c r="AE834" i="1"/>
  <c r="AE833" i="1"/>
  <c r="AE829" i="1"/>
  <c r="AE831" i="1"/>
  <c r="AE830" i="1"/>
  <c r="AE832" i="1"/>
  <c r="AE825" i="1"/>
  <c r="AE835" i="1"/>
  <c r="AE851" i="1"/>
  <c r="AE800" i="1"/>
  <c r="AE836" i="1"/>
  <c r="AE801" i="1"/>
  <c r="AE853" i="1"/>
  <c r="AE827" i="1"/>
  <c r="AE826" i="1"/>
  <c r="AE828" i="1"/>
  <c r="AE822" i="1"/>
  <c r="AE821" i="1"/>
  <c r="AE823" i="1"/>
  <c r="AE824" i="1"/>
  <c r="AE790" i="1"/>
  <c r="AE792" i="1"/>
  <c r="AE789" i="1"/>
  <c r="AE791" i="1"/>
  <c r="AE793" i="1"/>
  <c r="AE772" i="1"/>
  <c r="AE778" i="1"/>
  <c r="AE777" i="1"/>
  <c r="AE780" i="1"/>
  <c r="AE776" i="1"/>
  <c r="AE779" i="1"/>
  <c r="AE781" i="1"/>
  <c r="AE788" i="1"/>
  <c r="AE766" i="1"/>
  <c r="AE768" i="1"/>
  <c r="AE767" i="1"/>
  <c r="AE769" i="1"/>
  <c r="AE758" i="1"/>
  <c r="AE759" i="1"/>
  <c r="AE760" i="1"/>
  <c r="AE761" i="1"/>
  <c r="AE747" i="1"/>
  <c r="AE745" i="1"/>
  <c r="AE744" i="1"/>
  <c r="AE746" i="1"/>
  <c r="AE742" i="1"/>
  <c r="AE740" i="1"/>
  <c r="AE741" i="1"/>
  <c r="AE743" i="1"/>
  <c r="AE782" i="1"/>
  <c r="AE693" i="1"/>
  <c r="AE786" i="1"/>
  <c r="AE784" i="1"/>
  <c r="AE783" i="1"/>
  <c r="AE785" i="1"/>
  <c r="AE787" i="1"/>
  <c r="AE757" i="1"/>
  <c r="AE754" i="1"/>
  <c r="AE756" i="1"/>
  <c r="AE755" i="1"/>
  <c r="AE762" i="1"/>
  <c r="AE763" i="1"/>
  <c r="AE764" i="1"/>
  <c r="AE765" i="1"/>
  <c r="AE751" i="1"/>
  <c r="AE750" i="1"/>
  <c r="AE752" i="1"/>
  <c r="AE753" i="1"/>
  <c r="AE1076" i="1"/>
  <c r="AE936" i="1"/>
  <c r="AE1077" i="1"/>
  <c r="AE976" i="1"/>
  <c r="AE933" i="1"/>
  <c r="AE1080" i="1"/>
  <c r="AE1078" i="1"/>
  <c r="AE1064" i="1"/>
  <c r="AE1054" i="1"/>
  <c r="AE934" i="1"/>
  <c r="AE979" i="1"/>
  <c r="AE899" i="1"/>
  <c r="AE915" i="1"/>
  <c r="AE918" i="1"/>
  <c r="AE1060" i="1"/>
  <c r="AE937" i="1"/>
  <c r="AE913" i="1"/>
  <c r="AE1069" i="1"/>
  <c r="AE1068" i="1"/>
  <c r="AE975" i="1"/>
  <c r="AE935" i="1"/>
  <c r="AE1082" i="1"/>
  <c r="AE1083" i="1"/>
  <c r="AE1075" i="1"/>
  <c r="AE1067" i="1"/>
  <c r="AE978" i="1"/>
  <c r="AE896" i="1"/>
  <c r="AE1046" i="1"/>
  <c r="AE974" i="1"/>
  <c r="AE1084" i="1"/>
  <c r="AE1055" i="1"/>
  <c r="AE1073" i="1"/>
  <c r="AE912" i="1"/>
  <c r="AE1086" i="1"/>
  <c r="AE1070" i="1"/>
  <c r="AE1061" i="1"/>
  <c r="AE1047" i="1"/>
  <c r="AE1050" i="1"/>
  <c r="AE938" i="1"/>
  <c r="AE991" i="1"/>
  <c r="AE989" i="1"/>
  <c r="AE897" i="1"/>
  <c r="AE1045" i="1"/>
  <c r="AE1072" i="1"/>
  <c r="AE1085" i="1"/>
  <c r="AE1081" i="1"/>
  <c r="AE917" i="1"/>
  <c r="AE1074" i="1"/>
  <c r="AE1063" i="1"/>
  <c r="AE1062" i="1"/>
  <c r="AE1049" i="1"/>
  <c r="AE1048" i="1"/>
  <c r="AE1079" i="1"/>
  <c r="AE1071" i="1"/>
  <c r="AE990" i="1"/>
  <c r="AE916" i="1"/>
  <c r="AE1066" i="1"/>
  <c r="AE1065" i="1"/>
  <c r="AE1053" i="1"/>
  <c r="AE992" i="1"/>
  <c r="AE977" i="1"/>
  <c r="AE898" i="1"/>
  <c r="Q157" i="18"/>
  <c r="Q150" i="18"/>
  <c r="Q127" i="18"/>
  <c r="Q156" i="18"/>
  <c r="Q153" i="18"/>
  <c r="Q154" i="18"/>
  <c r="Q152" i="18"/>
  <c r="Q51" i="18"/>
  <c r="Q155" i="18"/>
  <c r="Q115" i="18"/>
  <c r="AE651" i="1"/>
  <c r="AE726" i="1"/>
  <c r="AE728" i="1"/>
  <c r="AE736" i="1"/>
  <c r="AE738" i="1"/>
  <c r="AE737" i="1"/>
  <c r="AE739" i="1"/>
  <c r="AE730" i="1"/>
  <c r="AE734" i="1"/>
  <c r="AE731" i="1"/>
  <c r="AE735" i="1"/>
  <c r="AE727" i="1"/>
  <c r="AE729" i="1"/>
  <c r="AE711" i="1"/>
  <c r="AE713" i="1"/>
  <c r="AE712" i="1"/>
  <c r="AE714" i="1"/>
  <c r="AE709" i="1"/>
  <c r="AE707" i="1"/>
  <c r="AE708" i="1"/>
  <c r="AE710" i="1"/>
  <c r="AE626" i="1"/>
  <c r="AE660" i="1"/>
  <c r="AE647" i="1"/>
  <c r="AE698" i="1"/>
  <c r="AE702" i="1"/>
  <c r="AE701" i="1"/>
  <c r="AE723" i="1"/>
  <c r="AE722" i="1"/>
  <c r="AE732" i="1"/>
  <c r="AE733" i="1"/>
  <c r="AE716" i="1"/>
  <c r="AE715" i="1"/>
  <c r="AE699" i="1"/>
  <c r="AE725" i="1"/>
  <c r="AE717" i="1"/>
  <c r="AE718" i="1"/>
  <c r="AE683" i="1"/>
  <c r="AE675" i="1"/>
  <c r="AE676" i="1"/>
  <c r="AE674" i="1"/>
  <c r="AE724" i="1"/>
  <c r="AE677" i="1"/>
  <c r="AE667" i="1"/>
  <c r="AE669" i="1"/>
  <c r="AE668" i="1"/>
  <c r="AE670" i="1"/>
  <c r="AE700" i="1"/>
  <c r="AE678" i="1"/>
  <c r="AE671" i="1"/>
  <c r="AE672" i="1"/>
  <c r="AE673" i="1"/>
  <c r="Q140" i="18"/>
  <c r="AE663" i="1"/>
  <c r="AE664" i="1"/>
  <c r="AE665" i="1"/>
  <c r="AE635" i="1"/>
  <c r="AE637" i="1"/>
  <c r="AE636" i="1"/>
  <c r="AE638" i="1"/>
  <c r="AE633" i="1"/>
  <c r="AE631" i="1"/>
  <c r="AE632" i="1"/>
  <c r="AE634" i="1"/>
  <c r="AE485" i="1"/>
  <c r="AE603" i="1"/>
  <c r="AE604" i="1"/>
  <c r="AE425" i="1"/>
  <c r="AE223" i="1"/>
  <c r="AE601" i="1"/>
  <c r="AE640" i="1"/>
  <c r="AE429" i="1"/>
  <c r="AE599" i="1"/>
  <c r="AE598" i="1"/>
  <c r="AE600" i="1"/>
  <c r="AE602" i="1"/>
  <c r="AE593" i="1"/>
  <c r="AE587" i="1"/>
  <c r="AE592" i="1"/>
  <c r="AE595" i="1"/>
  <c r="AE591" i="1"/>
  <c r="AE594" i="1"/>
  <c r="AE596" i="1"/>
  <c r="AE582" i="1"/>
  <c r="AE584" i="1"/>
  <c r="AE577" i="1"/>
  <c r="AE583" i="1"/>
  <c r="AE597" i="1"/>
  <c r="AE576" i="1"/>
  <c r="AE573" i="1"/>
  <c r="AE574" i="1"/>
  <c r="AE575" i="1"/>
  <c r="AE564" i="1"/>
  <c r="AE565" i="1"/>
  <c r="AE563" i="1"/>
  <c r="AE569" i="1"/>
  <c r="AE559" i="1"/>
  <c r="AE568" i="1"/>
  <c r="AE555" i="1"/>
  <c r="AE554" i="1"/>
  <c r="AE579" i="1"/>
  <c r="AE572" i="1"/>
  <c r="AE562" i="1"/>
  <c r="AE561" i="1"/>
  <c r="AE560" i="1"/>
  <c r="AE567" i="1"/>
  <c r="AE566" i="1"/>
  <c r="AE570" i="1"/>
  <c r="AE557" i="1"/>
  <c r="AE556" i="1"/>
  <c r="AE546" i="1"/>
  <c r="AE548" i="1"/>
  <c r="AE578" i="1"/>
  <c r="AE580" i="1"/>
  <c r="AE571" i="1"/>
  <c r="AE552" i="1"/>
  <c r="AE550" i="1"/>
  <c r="AE549" i="1"/>
  <c r="AE551" i="1"/>
  <c r="AE553" i="1"/>
  <c r="AE540" i="1"/>
  <c r="AE542" i="1"/>
  <c r="AE539" i="1"/>
  <c r="AE529" i="1"/>
  <c r="AE531" i="1"/>
  <c r="AE528" i="1"/>
  <c r="AE530" i="1"/>
  <c r="AE532" i="1"/>
  <c r="AE524" i="1"/>
  <c r="AE526" i="1"/>
  <c r="AE558" i="1"/>
  <c r="AE523" i="1"/>
  <c r="AE525" i="1"/>
  <c r="AE527" i="1"/>
  <c r="AE519" i="1"/>
  <c r="AE521" i="1"/>
  <c r="AE545" i="1"/>
  <c r="AE547" i="1"/>
  <c r="AE543" i="1"/>
  <c r="AE538" i="1"/>
  <c r="AE496" i="1"/>
  <c r="AE497" i="1"/>
  <c r="AE498" i="1"/>
  <c r="AE544" i="1"/>
  <c r="AE541" i="1"/>
  <c r="AE537" i="1"/>
  <c r="AE502" i="1"/>
  <c r="AE504" i="1"/>
  <c r="AE518" i="1"/>
  <c r="AE522" i="1"/>
  <c r="AE514" i="1"/>
  <c r="AE511" i="1"/>
  <c r="AE515" i="1"/>
  <c r="AE507" i="1"/>
  <c r="AE506" i="1"/>
  <c r="AE510" i="1"/>
  <c r="AE499" i="1"/>
  <c r="AE500" i="1"/>
  <c r="AE503" i="1"/>
  <c r="AE520" i="1"/>
  <c r="AE512" i="1"/>
  <c r="AE516" i="1"/>
  <c r="AE513" i="1"/>
  <c r="AE517" i="1"/>
  <c r="AE509" i="1"/>
  <c r="AE508" i="1"/>
  <c r="AE501" i="1"/>
  <c r="AE505" i="1"/>
  <c r="AE393" i="1"/>
  <c r="AE391" i="1"/>
  <c r="AE395" i="1"/>
  <c r="AE392" i="1"/>
  <c r="AE394" i="1"/>
  <c r="AE396" i="1"/>
  <c r="AE387" i="1"/>
  <c r="AE389" i="1"/>
  <c r="AE385" i="1"/>
  <c r="AE386" i="1"/>
  <c r="AE388" i="1"/>
  <c r="AE390" i="1"/>
  <c r="AE379" i="1"/>
  <c r="AE383" i="1"/>
  <c r="AE381" i="1"/>
  <c r="AE380" i="1"/>
  <c r="AE382" i="1"/>
  <c r="AE384" i="1"/>
  <c r="AE374" i="1"/>
  <c r="AE375" i="1"/>
  <c r="AE377" i="1"/>
  <c r="AE373" i="1"/>
  <c r="AE376" i="1"/>
  <c r="AE378" i="1"/>
  <c r="AE369" i="1"/>
  <c r="AE371" i="1"/>
  <c r="AE367" i="1"/>
  <c r="AE368" i="1"/>
  <c r="AE397" i="1"/>
  <c r="AE399" i="1"/>
  <c r="AE401" i="1"/>
  <c r="AE398" i="1"/>
  <c r="AE400" i="1"/>
  <c r="AE402" i="1"/>
  <c r="AE370" i="1"/>
  <c r="AE372" i="1"/>
  <c r="AE809" i="1"/>
  <c r="AE877" i="1"/>
  <c r="AE888" i="1"/>
  <c r="AE880" i="1"/>
  <c r="AE870" i="1"/>
  <c r="AE849" i="1"/>
  <c r="AE819" i="1"/>
  <c r="AE889" i="1"/>
  <c r="AE879" i="1"/>
  <c r="AE894" i="1"/>
  <c r="AE887" i="1"/>
  <c r="AE845" i="1"/>
  <c r="AE811" i="1"/>
  <c r="AE813" i="1"/>
  <c r="AE807" i="1"/>
  <c r="AE871" i="1"/>
  <c r="AE876" i="1"/>
  <c r="AE846" i="1"/>
  <c r="AE844" i="1"/>
  <c r="AE881" i="1"/>
  <c r="AE848" i="1"/>
  <c r="AE817" i="1"/>
  <c r="AE796" i="1"/>
  <c r="AE815" i="1"/>
  <c r="AE839" i="1"/>
  <c r="AE890" i="1"/>
  <c r="AE873" i="1"/>
  <c r="AE837" i="1"/>
  <c r="AE893" i="1"/>
  <c r="AE878" i="1"/>
  <c r="AE810" i="1"/>
  <c r="AE820" i="1"/>
  <c r="AE816" i="1"/>
  <c r="AE802" i="1"/>
  <c r="AE872" i="1"/>
  <c r="AE847" i="1"/>
  <c r="AE799" i="1"/>
  <c r="AE838" i="1"/>
  <c r="AE795" i="1"/>
  <c r="AE812" i="1"/>
  <c r="AE804" i="1"/>
  <c r="AE794" i="1"/>
  <c r="AE775" i="1"/>
  <c r="AE814" i="1"/>
  <c r="AE805" i="1"/>
  <c r="AE773" i="1"/>
  <c r="AE748" i="1"/>
  <c r="AE803" i="1"/>
  <c r="AE818" i="1"/>
  <c r="AE808" i="1"/>
  <c r="AE798" i="1"/>
  <c r="AE770" i="1"/>
  <c r="AE806" i="1"/>
  <c r="AE797" i="1"/>
  <c r="AE774" i="1"/>
  <c r="AE771" i="1"/>
  <c r="AE749" i="1"/>
  <c r="Q139" i="18"/>
  <c r="Q142" i="18"/>
  <c r="Q136" i="18"/>
  <c r="Q143" i="18"/>
  <c r="Q138" i="18"/>
  <c r="Q137" i="18"/>
  <c r="Q141" i="18"/>
  <c r="Q50" i="18"/>
  <c r="Q105" i="18"/>
  <c r="Q116" i="18"/>
  <c r="Q102" i="18"/>
  <c r="Q113" i="18"/>
  <c r="Q111" i="18"/>
  <c r="Q114" i="18"/>
  <c r="Q100" i="18"/>
  <c r="Q99" i="18"/>
  <c r="Q104" i="18"/>
  <c r="Q118" i="18"/>
  <c r="Q112" i="18"/>
  <c r="Q125" i="18"/>
  <c r="Q130" i="18"/>
  <c r="Q126" i="18"/>
  <c r="Q123" i="18"/>
  <c r="Q129" i="18"/>
  <c r="Q124" i="18"/>
  <c r="Q15" i="18"/>
  <c r="G39" i="34"/>
  <c r="Q49" i="18"/>
  <c r="Q128" i="18"/>
  <c r="Q117" i="18"/>
  <c r="Q106" i="18"/>
  <c r="Q101" i="18"/>
  <c r="Q47" i="18"/>
  <c r="Q13" i="18"/>
  <c r="G37" i="34"/>
  <c r="Q24" i="18"/>
  <c r="Q10" i="18"/>
  <c r="G34" i="34"/>
  <c r="Q16" i="18"/>
  <c r="G40" i="34"/>
  <c r="AE54" i="1"/>
  <c r="AE194" i="1"/>
  <c r="AE195" i="1"/>
  <c r="AE193" i="1"/>
  <c r="AE196" i="1"/>
  <c r="G33" i="34"/>
  <c r="Q9" i="18"/>
  <c r="Q41" i="18"/>
  <c r="Q25" i="18"/>
  <c r="G38" i="34"/>
  <c r="Q14" i="18"/>
  <c r="Q12" i="18"/>
  <c r="G36" i="34"/>
  <c r="Q26" i="18"/>
  <c r="Q40" i="18"/>
  <c r="Q11" i="18"/>
  <c r="G35" i="34"/>
  <c r="G41" i="34"/>
  <c r="Q17" i="18"/>
  <c r="AE624" i="1"/>
  <c r="AE612" i="1"/>
  <c r="AE341" i="1"/>
  <c r="AE470" i="1"/>
  <c r="AE495" i="1"/>
  <c r="AE697" i="1"/>
  <c r="AE644" i="1"/>
  <c r="AE719" i="1"/>
  <c r="AE491" i="1"/>
  <c r="AE721" i="1"/>
  <c r="AE679" i="1"/>
  <c r="AE616" i="1"/>
  <c r="AE681" i="1"/>
  <c r="AE348" i="1"/>
  <c r="AE614" i="1"/>
  <c r="AE720" i="1"/>
  <c r="AE441" i="1"/>
  <c r="AE658" i="1"/>
  <c r="AE613" i="1"/>
  <c r="AE468" i="1"/>
  <c r="AE608" i="1"/>
  <c r="AE643" i="1"/>
  <c r="AE479" i="1"/>
  <c r="AE689" i="1"/>
  <c r="AE705" i="1"/>
  <c r="AE706" i="1"/>
  <c r="AE662" i="1"/>
  <c r="AE656" i="1"/>
  <c r="AE696" i="1"/>
  <c r="AE691" i="1"/>
  <c r="AE452" i="1"/>
  <c r="AE615" i="1"/>
  <c r="AE695" i="1"/>
  <c r="AE688" i="1"/>
  <c r="AE682" i="1"/>
  <c r="AE659" i="1"/>
  <c r="AE657" i="1"/>
  <c r="AE648" i="1"/>
  <c r="AE642" i="1"/>
  <c r="AE703" i="1"/>
  <c r="AE684" i="1"/>
  <c r="AE694" i="1"/>
  <c r="AE690" i="1"/>
  <c r="AE685" i="1"/>
  <c r="AE680" i="1"/>
  <c r="AE666" i="1"/>
  <c r="AE661" i="1"/>
  <c r="AE655" i="1"/>
  <c r="AE653" i="1"/>
  <c r="AE652" i="1"/>
  <c r="AE646" i="1"/>
  <c r="AE641" i="1"/>
  <c r="AE630" i="1"/>
  <c r="AE629" i="1"/>
  <c r="AE686" i="1"/>
  <c r="AE639" i="1"/>
  <c r="AE617" i="1"/>
  <c r="AE610" i="1"/>
  <c r="AE606" i="1"/>
  <c r="AE605" i="1"/>
  <c r="AE687" i="1"/>
  <c r="AE654" i="1"/>
  <c r="AE628" i="1"/>
  <c r="AE625" i="1"/>
  <c r="AE611" i="1"/>
  <c r="AE609" i="1"/>
  <c r="AE590" i="1"/>
  <c r="AE288" i="1"/>
  <c r="AE704" i="1"/>
  <c r="AE621" i="1"/>
  <c r="AE623" i="1"/>
  <c r="AE586" i="1"/>
  <c r="AE588" i="1"/>
  <c r="AE533" i="1"/>
  <c r="AE492" i="1"/>
  <c r="AE488" i="1"/>
  <c r="AE487" i="1"/>
  <c r="AE474" i="1"/>
  <c r="AE458" i="1"/>
  <c r="AE454" i="1"/>
  <c r="AE444" i="1"/>
  <c r="AE440" i="1"/>
  <c r="AE438" i="1"/>
  <c r="AE650" i="1"/>
  <c r="AE607" i="1"/>
  <c r="AE535" i="1"/>
  <c r="AE494" i="1"/>
  <c r="AE489" i="1"/>
  <c r="AE486" i="1"/>
  <c r="AE480" i="1"/>
  <c r="AE471" i="1"/>
  <c r="AE472" i="1"/>
  <c r="AE467" i="1"/>
  <c r="AE456" i="1"/>
  <c r="AE453" i="1"/>
  <c r="AE446" i="1"/>
  <c r="AE443" i="1"/>
  <c r="AE620" i="1"/>
  <c r="AE478" i="1"/>
  <c r="AE466" i="1"/>
  <c r="AE464" i="1"/>
  <c r="AE462" i="1"/>
  <c r="AE448" i="1"/>
  <c r="AE437" i="1"/>
  <c r="AE692" i="1"/>
  <c r="AE581" i="1"/>
  <c r="AE534" i="1"/>
  <c r="AE484" i="1"/>
  <c r="AE469" i="1"/>
  <c r="AE455" i="1"/>
  <c r="AE435" i="1"/>
  <c r="AE649" i="1"/>
  <c r="AE618" i="1"/>
  <c r="AE477" i="1"/>
  <c r="AE476" i="1"/>
  <c r="AE465" i="1"/>
  <c r="AE461" i="1"/>
  <c r="AE457" i="1"/>
  <c r="AE431" i="1"/>
  <c r="AE430" i="1"/>
  <c r="AE426" i="1"/>
  <c r="AE421" i="1"/>
  <c r="AE414" i="1"/>
  <c r="AE415" i="1"/>
  <c r="AE403" i="1"/>
  <c r="AE325" i="1"/>
  <c r="AE418" i="1"/>
  <c r="AE283" i="1"/>
  <c r="AE345" i="1"/>
  <c r="AE360" i="1"/>
  <c r="AE350" i="1"/>
  <c r="AE352" i="1"/>
  <c r="AE344" i="1"/>
  <c r="AE336" i="1"/>
  <c r="AE483" i="1"/>
  <c r="AE482" i="1"/>
  <c r="AE459" i="1"/>
  <c r="AE449" i="1"/>
  <c r="AE428" i="1"/>
  <c r="AE427" i="1"/>
  <c r="AE422" i="1"/>
  <c r="AE411" i="1"/>
  <c r="AE413" i="1"/>
  <c r="AE410" i="1"/>
  <c r="AE405" i="1"/>
  <c r="AE404" i="1"/>
  <c r="AE409" i="1"/>
  <c r="AE406" i="1"/>
  <c r="AE365" i="1"/>
  <c r="AE321" i="1"/>
  <c r="AE362" i="1"/>
  <c r="AE361" i="1"/>
  <c r="AE346" i="1"/>
  <c r="AE338" i="1"/>
  <c r="AE589" i="1"/>
  <c r="AE493" i="1"/>
  <c r="AE434" i="1"/>
  <c r="AE423" i="1"/>
  <c r="AE160" i="1"/>
  <c r="AE161" i="1"/>
  <c r="AE349" i="1"/>
  <c r="AE359" i="1"/>
  <c r="AE339" i="1"/>
  <c r="AE333" i="1"/>
  <c r="AE311" i="1"/>
  <c r="AE316" i="1"/>
  <c r="AE327" i="1"/>
  <c r="AE323" i="1"/>
  <c r="AE313" i="1"/>
  <c r="AE450" i="1"/>
  <c r="AE445" i="1"/>
  <c r="AE412" i="1"/>
  <c r="AE419" i="1"/>
  <c r="AE408" i="1"/>
  <c r="AE407" i="1"/>
  <c r="AE364" i="1"/>
  <c r="AE165" i="1"/>
  <c r="AE340" i="1"/>
  <c r="AE337" i="1"/>
  <c r="AE353" i="1"/>
  <c r="AE343" i="1"/>
  <c r="AE358" i="1"/>
  <c r="AE356" i="1"/>
  <c r="AE354" i="1"/>
  <c r="AE335" i="1"/>
  <c r="AE334" i="1"/>
  <c r="AE322" i="1"/>
  <c r="AE326" i="1"/>
  <c r="AE315" i="1"/>
  <c r="AE318" i="1"/>
  <c r="AE328" i="1"/>
  <c r="AE619" i="1"/>
  <c r="AE585" i="1"/>
  <c r="AE424" i="1"/>
  <c r="AE319" i="1"/>
  <c r="AE332" i="1"/>
  <c r="AE331" i="1"/>
  <c r="AE330" i="1"/>
  <c r="AE329" i="1"/>
  <c r="AE289" i="1"/>
  <c r="AE281" i="1"/>
  <c r="AE307" i="1"/>
  <c r="AE306" i="1"/>
  <c r="AE305" i="1"/>
  <c r="AE304" i="1"/>
  <c r="AE302" i="1"/>
  <c r="AE296" i="1"/>
  <c r="AE298" i="1"/>
  <c r="AE291" i="1"/>
  <c r="AE159" i="1"/>
  <c r="AE153" i="1"/>
  <c r="AE151" i="1"/>
  <c r="AE143" i="1"/>
  <c r="AE166" i="1"/>
  <c r="AE355" i="1"/>
  <c r="AE163" i="1"/>
  <c r="AE301" i="1"/>
  <c r="AE297" i="1"/>
  <c r="AE287" i="1"/>
  <c r="AE146" i="1"/>
  <c r="AE622" i="1"/>
  <c r="AE536" i="1"/>
  <c r="AE451" i="1"/>
  <c r="AE436" i="1"/>
  <c r="AE432" i="1"/>
  <c r="AE366" i="1"/>
  <c r="AE363" i="1"/>
  <c r="AE347" i="1"/>
  <c r="AE164" i="1"/>
  <c r="AE314" i="1"/>
  <c r="AE324" i="1"/>
  <c r="AE310" i="1"/>
  <c r="AE317" i="1"/>
  <c r="AE312" i="1"/>
  <c r="AE300" i="1"/>
  <c r="AE292" i="1"/>
  <c r="AE294" i="1"/>
  <c r="AE280" i="1"/>
  <c r="AE158" i="1"/>
  <c r="AE148" i="1"/>
  <c r="AE144" i="1"/>
  <c r="AE142" i="1"/>
  <c r="AE342" i="1"/>
  <c r="AE351" i="1"/>
  <c r="AE303" i="1"/>
  <c r="AE286" i="1"/>
  <c r="AE295" i="1"/>
  <c r="AE279" i="1"/>
  <c r="AE156" i="1"/>
  <c r="AE145" i="1"/>
  <c r="AE463" i="1"/>
  <c r="AE417" i="1"/>
  <c r="AE285" i="1"/>
  <c r="AE357" i="1"/>
  <c r="AE309" i="1"/>
  <c r="AE282" i="1"/>
  <c r="AE154" i="1"/>
  <c r="AE162" i="1"/>
  <c r="AE290" i="1"/>
  <c r="AE299" i="1"/>
  <c r="AE320" i="1"/>
  <c r="AE308" i="1"/>
  <c r="AE293" i="1"/>
  <c r="AE155" i="1"/>
  <c r="AE152" i="1"/>
  <c r="AE157" i="1"/>
  <c r="AE147" i="1"/>
  <c r="AE284" i="1"/>
  <c r="AE442" i="1"/>
  <c r="AE416" i="1"/>
  <c r="AE439" i="1"/>
  <c r="AE473" i="1"/>
  <c r="AE460" i="1"/>
  <c r="AE433" i="1"/>
  <c r="AE481" i="1"/>
  <c r="AE627" i="1"/>
  <c r="AE645" i="1"/>
  <c r="AE447" i="1"/>
  <c r="AE490" i="1"/>
  <c r="AE420" i="1"/>
  <c r="AE475" i="1"/>
  <c r="AE149" i="1"/>
  <c r="AE150" i="1"/>
  <c r="AE141" i="1"/>
  <c r="AE276" i="1"/>
  <c r="AE275" i="1"/>
  <c r="AE274" i="1"/>
  <c r="AE277" i="1"/>
  <c r="AE139" i="1"/>
  <c r="AE138" i="1"/>
  <c r="AE272" i="1"/>
  <c r="AE269" i="1"/>
  <c r="AE268" i="1"/>
  <c r="AE271" i="1"/>
  <c r="AE266" i="1"/>
  <c r="AE265" i="1"/>
  <c r="AE278" i="1"/>
  <c r="AE267" i="1"/>
  <c r="AE263" i="1"/>
  <c r="AE140" i="1"/>
  <c r="AE270" i="1"/>
  <c r="AE262" i="1"/>
  <c r="AE264" i="1"/>
  <c r="AE273" i="1"/>
  <c r="AE255" i="1"/>
  <c r="AE256" i="1"/>
  <c r="AE257" i="1"/>
  <c r="AE258" i="1"/>
  <c r="AE261" i="1"/>
  <c r="AE252" i="1"/>
  <c r="AE254" i="1"/>
  <c r="AE253" i="1"/>
  <c r="AE248" i="1"/>
  <c r="AE251" i="1"/>
  <c r="AE247" i="1"/>
  <c r="AE250" i="1"/>
  <c r="AE249" i="1"/>
  <c r="AE246" i="1"/>
  <c r="AE237" i="1"/>
  <c r="AE245" i="1"/>
  <c r="AE241" i="1"/>
  <c r="AE244" i="1"/>
  <c r="AE243" i="1"/>
  <c r="AE239" i="1"/>
  <c r="AE242" i="1"/>
  <c r="AE238" i="1"/>
  <c r="AE240" i="1"/>
  <c r="AE236" i="1"/>
  <c r="AE235" i="1"/>
  <c r="AE234" i="1"/>
  <c r="AE209" i="1"/>
  <c r="AE217" i="1"/>
  <c r="AE216" i="1"/>
  <c r="AE215" i="1"/>
  <c r="AE228" i="1"/>
  <c r="AE211" i="1"/>
  <c r="AE192" i="1"/>
  <c r="AE231" i="1"/>
  <c r="AE218" i="1"/>
  <c r="AE214" i="1"/>
  <c r="AE232" i="1"/>
  <c r="AE230" i="1"/>
  <c r="AE210" i="1"/>
  <c r="AE229" i="1"/>
  <c r="AE208" i="1"/>
  <c r="AE197" i="1"/>
  <c r="AE213" i="1"/>
  <c r="AE233" i="1"/>
  <c r="AE202" i="1"/>
  <c r="AE203" i="1"/>
  <c r="AE206" i="1"/>
  <c r="AE205" i="1"/>
  <c r="AE204" i="1"/>
  <c r="AE226" i="1"/>
  <c r="AE207" i="1"/>
  <c r="AE75" i="1"/>
  <c r="AE49" i="1"/>
  <c r="AE47" i="1"/>
  <c r="AE48" i="1"/>
  <c r="AE69" i="1"/>
  <c r="AE81" i="1"/>
  <c r="AE31" i="1"/>
  <c r="AE189" i="1"/>
  <c r="AE40" i="1"/>
  <c r="AE198" i="1"/>
  <c r="AE106" i="1"/>
  <c r="AE137" i="1"/>
  <c r="AE11" i="1"/>
  <c r="AE37" i="1"/>
  <c r="AE174" i="1"/>
  <c r="AE22" i="1"/>
  <c r="AE170" i="1"/>
  <c r="AE188" i="1"/>
  <c r="AE29" i="1"/>
  <c r="AE178" i="1"/>
  <c r="AE183" i="1"/>
  <c r="AE199" i="1"/>
  <c r="AE135" i="1"/>
  <c r="AE105" i="1"/>
  <c r="AE173" i="1"/>
  <c r="AE212" i="1"/>
  <c r="AE185" i="1"/>
  <c r="AE13" i="1"/>
  <c r="AE44" i="1"/>
  <c r="AE12" i="1"/>
  <c r="AE102" i="1"/>
  <c r="AE111" i="1"/>
  <c r="AE259" i="1"/>
  <c r="AE219" i="1"/>
  <c r="AE103" i="1"/>
  <c r="AE107" i="1"/>
  <c r="AE38" i="1"/>
  <c r="AE14" i="1"/>
  <c r="AE17" i="1"/>
  <c r="AE260" i="1"/>
  <c r="AE95" i="1"/>
  <c r="AE9" i="1"/>
  <c r="AE171" i="1"/>
  <c r="AE116" i="1"/>
  <c r="AE46" i="1"/>
  <c r="AE128" i="1"/>
  <c r="AE87" i="1"/>
  <c r="AE184" i="1"/>
  <c r="AE180" i="1"/>
  <c r="AE224" i="1"/>
  <c r="AE222" i="1"/>
  <c r="R103" i="18" s="1"/>
  <c r="AE10" i="1"/>
  <c r="AE32" i="1"/>
  <c r="AE179" i="1"/>
  <c r="AE227" i="1"/>
  <c r="AE62" i="1"/>
  <c r="AE86" i="1"/>
  <c r="AE201" i="1"/>
  <c r="AE129" i="1"/>
  <c r="AE88" i="1"/>
  <c r="AE50" i="1"/>
  <c r="AE68" i="1"/>
  <c r="AE63" i="1"/>
  <c r="AE168" i="1"/>
  <c r="AE221" i="1"/>
  <c r="AE132" i="1"/>
  <c r="AE182" i="1"/>
  <c r="AE169" i="1"/>
  <c r="AE84" i="1"/>
  <c r="AE83" i="1"/>
  <c r="AE19" i="1"/>
  <c r="AE190" i="1"/>
  <c r="AE220" i="1"/>
  <c r="AE85" i="1"/>
  <c r="AE7" i="1"/>
  <c r="AE181" i="1"/>
  <c r="AE176" i="1"/>
  <c r="AE8" i="1"/>
  <c r="AE187" i="1"/>
  <c r="AE177" i="1"/>
  <c r="AE172" i="1"/>
  <c r="AE134" i="1"/>
  <c r="AE225" i="1"/>
  <c r="AE131" i="1"/>
  <c r="AE125" i="1"/>
  <c r="AE93" i="1"/>
  <c r="AE18" i="1"/>
  <c r="AE101" i="1"/>
  <c r="AE109" i="1"/>
  <c r="AE175" i="1"/>
  <c r="AE6" i="1"/>
  <c r="AE186" i="1"/>
  <c r="AE28" i="1"/>
  <c r="AE16" i="1"/>
  <c r="AE99" i="1"/>
  <c r="AE96" i="1"/>
  <c r="AE92" i="1"/>
  <c r="AE5" i="1"/>
  <c r="AE104" i="1"/>
  <c r="AE15" i="1"/>
  <c r="AE91" i="1"/>
  <c r="AE117" i="1"/>
  <c r="AE108" i="1"/>
  <c r="AE167" i="1"/>
  <c r="AE4" i="1"/>
  <c r="AE90" i="1"/>
  <c r="AE136" i="1"/>
  <c r="AE191" i="1"/>
  <c r="AE41" i="1"/>
  <c r="AE43" i="1"/>
  <c r="AE133" i="1"/>
  <c r="AE97" i="1"/>
  <c r="AE200" i="1"/>
  <c r="AE23" i="1"/>
  <c r="AE25" i="1"/>
  <c r="AE94" i="1"/>
  <c r="AE110" i="1"/>
  <c r="AE26" i="1"/>
  <c r="AE20" i="1"/>
  <c r="AE30" i="1"/>
  <c r="AE130" i="1"/>
  <c r="AE124" i="1"/>
  <c r="AE89" i="1"/>
  <c r="AE21" i="1"/>
  <c r="AE24" i="1"/>
  <c r="AE51" i="1"/>
  <c r="AE34" i="1"/>
  <c r="AE100" i="1"/>
  <c r="AE35" i="1"/>
  <c r="AE39" i="1"/>
  <c r="AE33" i="1"/>
  <c r="AE27" i="1"/>
  <c r="AE42" i="1"/>
  <c r="AE45" i="1"/>
  <c r="AE36" i="1"/>
  <c r="AE127" i="1"/>
  <c r="AE126" i="1"/>
  <c r="AE121" i="1"/>
  <c r="AE114" i="1"/>
  <c r="AE112" i="1"/>
  <c r="AE122" i="1"/>
  <c r="AE98" i="1"/>
  <c r="P214" i="18"/>
  <c r="P186" i="18"/>
  <c r="AE113" i="1"/>
  <c r="AE115" i="1"/>
  <c r="AE123" i="1"/>
  <c r="AE119" i="1"/>
  <c r="AE118" i="1"/>
  <c r="AE120" i="1"/>
  <c r="AF3" i="1"/>
  <c r="AF1702" i="1" l="1"/>
  <c r="AF1703" i="1"/>
  <c r="AF1705" i="1"/>
  <c r="AF1707" i="1"/>
  <c r="AF1704" i="1"/>
  <c r="AF1706" i="1"/>
  <c r="AF1696" i="1"/>
  <c r="AF1700" i="1"/>
  <c r="AF1721" i="1"/>
  <c r="AF1692" i="1"/>
  <c r="AF1698" i="1"/>
  <c r="AF1697" i="1"/>
  <c r="AF1693" i="1"/>
  <c r="AF1699" i="1"/>
  <c r="AF1701" i="1"/>
  <c r="AF1694" i="1"/>
  <c r="AF1688" i="1"/>
  <c r="AF1695" i="1"/>
  <c r="AF1723" i="1"/>
  <c r="AF1717" i="1"/>
  <c r="AF1722" i="1"/>
  <c r="AF1720" i="1"/>
  <c r="AF1724" i="1"/>
  <c r="AF1718" i="1"/>
  <c r="AF1455" i="1"/>
  <c r="AF1454" i="1"/>
  <c r="R48" i="18"/>
  <c r="AF1472" i="1"/>
  <c r="AF1682" i="1"/>
  <c r="AF1684" i="1"/>
  <c r="AF1674" i="1"/>
  <c r="AF1668" i="1"/>
  <c r="AF1681" i="1"/>
  <c r="AF1678" i="1"/>
  <c r="AF1667" i="1"/>
  <c r="AF1679" i="1"/>
  <c r="AF1683" i="1"/>
  <c r="AF1680" i="1"/>
  <c r="AF1673" i="1"/>
  <c r="AF1676" i="1"/>
  <c r="AF1669" i="1"/>
  <c r="AF1671" i="1"/>
  <c r="AF1670" i="1"/>
  <c r="AF1675" i="1"/>
  <c r="AF1677" i="1"/>
  <c r="AF1672" i="1"/>
  <c r="AF1665" i="1"/>
  <c r="AF1662" i="1"/>
  <c r="AF1664" i="1"/>
  <c r="AF1666" i="1"/>
  <c r="AF1658" i="1"/>
  <c r="AF1653" i="1"/>
  <c r="AF1655" i="1"/>
  <c r="AF1660" i="1"/>
  <c r="AF1649" i="1"/>
  <c r="AF1663" i="1"/>
  <c r="AF1657" i="1"/>
  <c r="AF1646" i="1"/>
  <c r="AF1648" i="1"/>
  <c r="AF1650" i="1"/>
  <c r="AF1652" i="1"/>
  <c r="AF1654" i="1"/>
  <c r="AF1645" i="1"/>
  <c r="AF1647" i="1"/>
  <c r="AF1656" i="1"/>
  <c r="AF1651" i="1"/>
  <c r="AF1644" i="1"/>
  <c r="AF1643" i="1"/>
  <c r="AF1661" i="1"/>
  <c r="AF1659" i="1"/>
  <c r="AF1622" i="1"/>
  <c r="AF1618" i="1"/>
  <c r="AF1641" i="1"/>
  <c r="AF1637" i="1"/>
  <c r="AF1638" i="1"/>
  <c r="AF1640" i="1"/>
  <c r="AF1642" i="1"/>
  <c r="AF1632" i="1"/>
  <c r="AF1636" i="1"/>
  <c r="AF1627" i="1"/>
  <c r="AF1629" i="1"/>
  <c r="AF1628" i="1"/>
  <c r="AF1630" i="1"/>
  <c r="AF1617" i="1"/>
  <c r="AF1631" i="1"/>
  <c r="AF1615" i="1"/>
  <c r="AF1548" i="1"/>
  <c r="AF1639" i="1"/>
  <c r="AF1635" i="1"/>
  <c r="AF1634" i="1"/>
  <c r="AF1625" i="1"/>
  <c r="AF1633" i="1"/>
  <c r="AF1626" i="1"/>
  <c r="AF1550" i="1"/>
  <c r="AF1596" i="1"/>
  <c r="AF1598" i="1"/>
  <c r="AF1586" i="1"/>
  <c r="AF1581" i="1"/>
  <c r="AF1584" i="1"/>
  <c r="AF1616" i="1"/>
  <c r="AF1549" i="1"/>
  <c r="AF1551" i="1"/>
  <c r="AF1605" i="1"/>
  <c r="AF1599" i="1"/>
  <c r="AF1601" i="1"/>
  <c r="AF1602" i="1"/>
  <c r="AF1604" i="1"/>
  <c r="AF1592" i="1"/>
  <c r="AF1590" i="1"/>
  <c r="AF1587" i="1"/>
  <c r="AF1583" i="1"/>
  <c r="AF1593" i="1"/>
  <c r="AF1575" i="1"/>
  <c r="AF1597" i="1"/>
  <c r="AF1579" i="1"/>
  <c r="AF1578" i="1"/>
  <c r="AF1580" i="1"/>
  <c r="AF1576" i="1"/>
  <c r="AF1574" i="1"/>
  <c r="AF1572" i="1"/>
  <c r="AF1566" i="1"/>
  <c r="AF1568" i="1"/>
  <c r="AF1561" i="1"/>
  <c r="AF1563" i="1"/>
  <c r="AF1562" i="1"/>
  <c r="AF1547" i="1"/>
  <c r="AF1600" i="1"/>
  <c r="AF1591" i="1"/>
  <c r="AF1585" i="1"/>
  <c r="AF1582" i="1"/>
  <c r="AF1573" i="1"/>
  <c r="AF1564" i="1"/>
  <c r="AF1545" i="1"/>
  <c r="AF1603" i="1"/>
  <c r="AF1595" i="1"/>
  <c r="AF1589" i="1"/>
  <c r="AF1588" i="1"/>
  <c r="AF1577" i="1"/>
  <c r="AF1567" i="1"/>
  <c r="AF1565" i="1"/>
  <c r="AF1544" i="1"/>
  <c r="AF1546" i="1"/>
  <c r="AF1543" i="1"/>
  <c r="AF1542" i="1"/>
  <c r="AF1541" i="1"/>
  <c r="AF1540" i="1"/>
  <c r="AF1497" i="1"/>
  <c r="AF1538" i="1"/>
  <c r="AF1539" i="1"/>
  <c r="AF1510" i="1"/>
  <c r="AF1522" i="1"/>
  <c r="AF1521" i="1"/>
  <c r="AF1501" i="1"/>
  <c r="AF1535" i="1"/>
  <c r="AF1527" i="1"/>
  <c r="AF1526" i="1"/>
  <c r="AF1528" i="1"/>
  <c r="AF1505" i="1"/>
  <c r="AF1507" i="1"/>
  <c r="AF1506" i="1"/>
  <c r="AF1498" i="1"/>
  <c r="AF1499" i="1"/>
  <c r="AF1487" i="1"/>
  <c r="AF1536" i="1"/>
  <c r="AF1537" i="1"/>
  <c r="AF1531" i="1"/>
  <c r="AF1533" i="1"/>
  <c r="AF1532" i="1"/>
  <c r="AF1534" i="1"/>
  <c r="AF1511" i="1"/>
  <c r="AF1509" i="1"/>
  <c r="AF1512" i="1"/>
  <c r="AF1525" i="1"/>
  <c r="AF1523" i="1"/>
  <c r="AF1524" i="1"/>
  <c r="AF1508" i="1"/>
  <c r="AF1503" i="1"/>
  <c r="AF1502" i="1"/>
  <c r="AF1504" i="1"/>
  <c r="AF1500" i="1"/>
  <c r="AF1493" i="1"/>
  <c r="AF1495" i="1"/>
  <c r="AF1494" i="1"/>
  <c r="AF1496" i="1"/>
  <c r="AF1489" i="1"/>
  <c r="AF1488" i="1"/>
  <c r="AF1486" i="1"/>
  <c r="AF1465" i="1"/>
  <c r="AF1464" i="1"/>
  <c r="AF1446" i="1"/>
  <c r="AF1444" i="1"/>
  <c r="AF1440" i="1"/>
  <c r="AF1438" i="1"/>
  <c r="AF1439" i="1"/>
  <c r="AF1447" i="1"/>
  <c r="AF1442" i="1"/>
  <c r="AF1437" i="1"/>
  <c r="AF1445" i="1"/>
  <c r="AF1441" i="1"/>
  <c r="AF1443" i="1"/>
  <c r="AF1435" i="1"/>
  <c r="AF1424" i="1"/>
  <c r="AF1426" i="1"/>
  <c r="AF1428" i="1"/>
  <c r="AF1425" i="1"/>
  <c r="AF1427" i="1"/>
  <c r="AF1429" i="1"/>
  <c r="AF1419" i="1"/>
  <c r="AF1421" i="1"/>
  <c r="AF1423" i="1"/>
  <c r="AF1431" i="1"/>
  <c r="AF1434" i="1"/>
  <c r="AF1418" i="1"/>
  <c r="AF1436" i="1"/>
  <c r="AF1433" i="1"/>
  <c r="AF1432" i="1"/>
  <c r="AF1414" i="1"/>
  <c r="AF1412" i="1"/>
  <c r="AF1417" i="1"/>
  <c r="AF1430" i="1"/>
  <c r="AF1406" i="1"/>
  <c r="AF1420" i="1"/>
  <c r="AF1422" i="1"/>
  <c r="AF1416" i="1"/>
  <c r="AF1413" i="1"/>
  <c r="AF1415" i="1"/>
  <c r="AF1408" i="1"/>
  <c r="AF1410" i="1"/>
  <c r="AF1407" i="1"/>
  <c r="AF1409" i="1"/>
  <c r="AF1382" i="1"/>
  <c r="AF1384" i="1"/>
  <c r="AF1383" i="1"/>
  <c r="AF1385" i="1"/>
  <c r="AF1381" i="1"/>
  <c r="AF1374" i="1"/>
  <c r="AF1376" i="1"/>
  <c r="AF1375" i="1"/>
  <c r="AF1377" i="1"/>
  <c r="AF1366" i="1"/>
  <c r="AF1368" i="1"/>
  <c r="AF1367" i="1"/>
  <c r="AF1369" i="1"/>
  <c r="AF1364" i="1"/>
  <c r="AF1363" i="1"/>
  <c r="AF1365" i="1"/>
  <c r="AF1360" i="1"/>
  <c r="AF1361" i="1"/>
  <c r="AF1356" i="1"/>
  <c r="AF1352" i="1"/>
  <c r="AF1387" i="1"/>
  <c r="AF1378" i="1"/>
  <c r="AF1359" i="1"/>
  <c r="AF1386" i="1"/>
  <c r="AF1379" i="1"/>
  <c r="AF1371" i="1"/>
  <c r="AF1411" i="1"/>
  <c r="AF1380" i="1"/>
  <c r="AF1370" i="1"/>
  <c r="AF1372" i="1"/>
  <c r="AF1373" i="1"/>
  <c r="AF1362" i="1"/>
  <c r="AF1357" i="1"/>
  <c r="AF1358" i="1"/>
  <c r="AF1353" i="1"/>
  <c r="AF1355" i="1"/>
  <c r="AF1350" i="1"/>
  <c r="AF1351" i="1"/>
  <c r="AF1338" i="1"/>
  <c r="AF1335" i="1"/>
  <c r="AF1347" i="1"/>
  <c r="AF1313" i="1"/>
  <c r="AF1307" i="1"/>
  <c r="AF1309" i="1"/>
  <c r="AF1354" i="1"/>
  <c r="AF1348" i="1"/>
  <c r="AF1340" i="1"/>
  <c r="AF1334" i="1"/>
  <c r="AF1332" i="1"/>
  <c r="AF1331" i="1"/>
  <c r="AF1333" i="1"/>
  <c r="AF1326" i="1"/>
  <c r="AF1327" i="1"/>
  <c r="AF1329" i="1"/>
  <c r="AF1346" i="1"/>
  <c r="AF1344" i="1"/>
  <c r="AF1339" i="1"/>
  <c r="AF1305" i="1"/>
  <c r="AF1296" i="1"/>
  <c r="AF1298" i="1"/>
  <c r="AF1277" i="1"/>
  <c r="AF1276" i="1"/>
  <c r="AF1289" i="1"/>
  <c r="AF1349" i="1"/>
  <c r="AF1343" i="1"/>
  <c r="AF1341" i="1"/>
  <c r="AF1337" i="1"/>
  <c r="AF1314" i="1"/>
  <c r="AF1288" i="1"/>
  <c r="AF1345" i="1"/>
  <c r="AF1315" i="1"/>
  <c r="AF1308" i="1"/>
  <c r="AF1306" i="1"/>
  <c r="AF1297" i="1"/>
  <c r="AF1272" i="1"/>
  <c r="AF1270" i="1"/>
  <c r="AF1290" i="1"/>
  <c r="AF1342" i="1"/>
  <c r="AF1336" i="1"/>
  <c r="AF1330" i="1"/>
  <c r="AF1328" i="1"/>
  <c r="AF1316" i="1"/>
  <c r="AF1311" i="1"/>
  <c r="AF1310" i="1"/>
  <c r="AF1312" i="1"/>
  <c r="AF1300" i="1"/>
  <c r="AF1302" i="1"/>
  <c r="AF1301" i="1"/>
  <c r="AF1303" i="1"/>
  <c r="AF1299" i="1"/>
  <c r="AF1275" i="1"/>
  <c r="AF1274" i="1"/>
  <c r="AF1273" i="1"/>
  <c r="AF1271" i="1"/>
  <c r="AF1287" i="1"/>
  <c r="AF1291" i="1"/>
  <c r="AF1286" i="1"/>
  <c r="AF1284" i="1"/>
  <c r="AF1285" i="1"/>
  <c r="AF1249" i="1"/>
  <c r="AF1246" i="1"/>
  <c r="AF1243" i="1"/>
  <c r="AF1238" i="1"/>
  <c r="AF1261" i="1"/>
  <c r="AF1252" i="1"/>
  <c r="AF1251" i="1"/>
  <c r="AF1253" i="1"/>
  <c r="AF1247" i="1"/>
  <c r="AF1237" i="1"/>
  <c r="AF1232" i="1"/>
  <c r="AF1260" i="1"/>
  <c r="AF1262" i="1"/>
  <c r="AF1242" i="1"/>
  <c r="AF1236" i="1"/>
  <c r="AF1240" i="1"/>
  <c r="AF1239" i="1"/>
  <c r="AF1241" i="1"/>
  <c r="AF1230" i="1"/>
  <c r="AF1264" i="1"/>
  <c r="AF1263" i="1"/>
  <c r="AF1265" i="1"/>
  <c r="AF1255" i="1"/>
  <c r="AF1256" i="1"/>
  <c r="AF1258" i="1"/>
  <c r="AF1254" i="1"/>
  <c r="AF1257" i="1"/>
  <c r="AF1259" i="1"/>
  <c r="AF1248" i="1"/>
  <c r="AF1250" i="1"/>
  <c r="AF1244" i="1"/>
  <c r="AF1245" i="1"/>
  <c r="AF1234" i="1"/>
  <c r="AF1231" i="1"/>
  <c r="AF1229" i="1"/>
  <c r="AF1226" i="1"/>
  <c r="AF1220" i="1"/>
  <c r="AF1219" i="1"/>
  <c r="AF1233" i="1"/>
  <c r="AF1228" i="1"/>
  <c r="AF1225" i="1"/>
  <c r="AF1222" i="1"/>
  <c r="AF1221" i="1"/>
  <c r="AF1223" i="1"/>
  <c r="AF1235" i="1"/>
  <c r="AF1224" i="1"/>
  <c r="AF1227" i="1"/>
  <c r="AF1218" i="1"/>
  <c r="AF1212" i="1"/>
  <c r="AF1201" i="1"/>
  <c r="AF1185" i="1"/>
  <c r="AF1187" i="1"/>
  <c r="AF1186" i="1"/>
  <c r="AF1214" i="1"/>
  <c r="AF1216" i="1"/>
  <c r="AF1215" i="1"/>
  <c r="AF1204" i="1"/>
  <c r="AF1203" i="1"/>
  <c r="AF1205" i="1"/>
  <c r="AF1200" i="1"/>
  <c r="AF1194" i="1"/>
  <c r="AF1195" i="1"/>
  <c r="AF1189" i="1"/>
  <c r="AF1183" i="1"/>
  <c r="AF1184" i="1"/>
  <c r="AF1213" i="1"/>
  <c r="AF1202" i="1"/>
  <c r="AF1198" i="1"/>
  <c r="AF1199" i="1"/>
  <c r="AF1197" i="1"/>
  <c r="AF1190" i="1"/>
  <c r="AF1217" i="1"/>
  <c r="AF1196" i="1"/>
  <c r="AF1191" i="1"/>
  <c r="AF1192" i="1"/>
  <c r="AF1188" i="1"/>
  <c r="AF1478" i="1"/>
  <c r="AF1485" i="1"/>
  <c r="AF1513" i="1"/>
  <c r="AF1517" i="1"/>
  <c r="AF1529" i="1"/>
  <c r="AF1554" i="1"/>
  <c r="AF1558" i="1"/>
  <c r="AF1570" i="1"/>
  <c r="AF1606" i="1"/>
  <c r="AF1610" i="1"/>
  <c r="AF1614" i="1"/>
  <c r="AF1623" i="1"/>
  <c r="AF1689" i="1"/>
  <c r="AF1710" i="1"/>
  <c r="AF1484" i="1"/>
  <c r="AF1492" i="1"/>
  <c r="AF1516" i="1"/>
  <c r="AF1520" i="1"/>
  <c r="AF1553" i="1"/>
  <c r="AF1557" i="1"/>
  <c r="AF1569" i="1"/>
  <c r="AF1594" i="1"/>
  <c r="AF1609" i="1"/>
  <c r="AF1613" i="1"/>
  <c r="AF1621" i="1"/>
  <c r="AF1687" i="1"/>
  <c r="AF1709" i="1"/>
  <c r="AF1483" i="1"/>
  <c r="AF1491" i="1"/>
  <c r="AF1515" i="1"/>
  <c r="AF1519" i="1"/>
  <c r="AF1552" i="1"/>
  <c r="AF1556" i="1"/>
  <c r="AF1560" i="1"/>
  <c r="AF1608" i="1"/>
  <c r="AF1612" i="1"/>
  <c r="AF1620" i="1"/>
  <c r="AF1686" i="1"/>
  <c r="AF1708" i="1"/>
  <c r="AF1479" i="1"/>
  <c r="AF1482" i="1"/>
  <c r="AF1490" i="1"/>
  <c r="AF1514" i="1"/>
  <c r="AF1518" i="1"/>
  <c r="AF1530" i="1"/>
  <c r="AF1555" i="1"/>
  <c r="AF1559" i="1"/>
  <c r="AF1571" i="1"/>
  <c r="AF1607" i="1"/>
  <c r="AF1611" i="1"/>
  <c r="AF1619" i="1"/>
  <c r="AF1624" i="1"/>
  <c r="AF1685" i="1"/>
  <c r="AF1690" i="1"/>
  <c r="AF1711" i="1"/>
  <c r="AF1480" i="1"/>
  <c r="AF1467" i="1"/>
  <c r="AF1475" i="1"/>
  <c r="AF1401" i="1"/>
  <c r="AF1399" i="1"/>
  <c r="AF1469" i="1"/>
  <c r="AF1466" i="1"/>
  <c r="AF1449" i="1"/>
  <c r="AF1405" i="1"/>
  <c r="AF1402" i="1"/>
  <c r="AF1393" i="1"/>
  <c r="AF1391" i="1"/>
  <c r="AF1325" i="1"/>
  <c r="AF1396" i="1"/>
  <c r="AF1320" i="1"/>
  <c r="AF1459" i="1"/>
  <c r="AF1323" i="1"/>
  <c r="AF1451" i="1"/>
  <c r="AF1403" i="1"/>
  <c r="AF1395" i="1"/>
  <c r="AF1461" i="1"/>
  <c r="AF1474" i="1"/>
  <c r="AF1470" i="1"/>
  <c r="AF1400" i="1"/>
  <c r="AF1397" i="1"/>
  <c r="AF1394" i="1"/>
  <c r="AF1462" i="1"/>
  <c r="AF1458" i="1"/>
  <c r="AF1452" i="1"/>
  <c r="AF1448" i="1"/>
  <c r="AF1324" i="1"/>
  <c r="AF1392" i="1"/>
  <c r="AF1476" i="1"/>
  <c r="AF1471" i="1"/>
  <c r="AF1457" i="1"/>
  <c r="AF1453" i="1"/>
  <c r="AF1473" i="1"/>
  <c r="AF1463" i="1"/>
  <c r="AF1398" i="1"/>
  <c r="AF1388" i="1"/>
  <c r="AF1460" i="1"/>
  <c r="AF1456" i="1"/>
  <c r="AF1450" i="1"/>
  <c r="AF1404" i="1"/>
  <c r="AF1390" i="1"/>
  <c r="AF1322" i="1"/>
  <c r="AF1716" i="1"/>
  <c r="AF1715" i="1"/>
  <c r="AF1714" i="1"/>
  <c r="AF1713" i="1"/>
  <c r="AF1712" i="1"/>
  <c r="AF1481" i="1"/>
  <c r="AF1477" i="1"/>
  <c r="AF1468" i="1"/>
  <c r="AF1321" i="1"/>
  <c r="AF1389" i="1"/>
  <c r="R206" i="18"/>
  <c r="R197" i="18"/>
  <c r="R199" i="18"/>
  <c r="R195" i="18"/>
  <c r="R193" i="18"/>
  <c r="R179" i="18"/>
  <c r="R185" i="18"/>
  <c r="R194" i="18"/>
  <c r="R192" i="18"/>
  <c r="R181" i="18"/>
  <c r="R184" i="18"/>
  <c r="R207" i="18"/>
  <c r="R198" i="18"/>
  <c r="R180" i="18"/>
  <c r="R115" i="18"/>
  <c r="R196" i="18"/>
  <c r="R178" i="18"/>
  <c r="R213" i="18"/>
  <c r="R211" i="18"/>
  <c r="R54" i="18"/>
  <c r="R210" i="18"/>
  <c r="R182" i="18"/>
  <c r="R212" i="18"/>
  <c r="R208" i="18"/>
  <c r="R209" i="18"/>
  <c r="R183" i="18"/>
  <c r="R53" i="18"/>
  <c r="R165" i="18"/>
  <c r="R151" i="18"/>
  <c r="AF1172" i="1"/>
  <c r="AF1166" i="1"/>
  <c r="AF1129" i="1"/>
  <c r="AF1170" i="1"/>
  <c r="AF1174" i="1"/>
  <c r="AF1165" i="1"/>
  <c r="AF1164" i="1"/>
  <c r="AF1128" i="1"/>
  <c r="AF1168" i="1"/>
  <c r="AF1173" i="1"/>
  <c r="AF1160" i="1"/>
  <c r="AF1157" i="1"/>
  <c r="AF1155" i="1"/>
  <c r="AF1156" i="1"/>
  <c r="AF1152" i="1"/>
  <c r="AF1158" i="1"/>
  <c r="AF1151" i="1"/>
  <c r="AF1145" i="1"/>
  <c r="AF1126" i="1"/>
  <c r="AF1146" i="1"/>
  <c r="AF1148" i="1"/>
  <c r="AF1147" i="1"/>
  <c r="AF1167" i="1"/>
  <c r="AF1140" i="1"/>
  <c r="AF1143" i="1"/>
  <c r="AF1138" i="1"/>
  <c r="AF1137" i="1"/>
  <c r="AF1134" i="1"/>
  <c r="AF1175" i="1"/>
  <c r="AF1127" i="1"/>
  <c r="AF1150" i="1"/>
  <c r="AF1142" i="1"/>
  <c r="AF1132" i="1"/>
  <c r="AF1135" i="1"/>
  <c r="AF1159" i="1"/>
  <c r="AF1162" i="1"/>
  <c r="AF1169" i="1"/>
  <c r="AF1153" i="1"/>
  <c r="AF1136" i="1"/>
  <c r="AF1163" i="1"/>
  <c r="AF1161" i="1"/>
  <c r="AF1154" i="1"/>
  <c r="AF1141" i="1"/>
  <c r="AF1139" i="1"/>
  <c r="AF1149" i="1"/>
  <c r="AF1171" i="1"/>
  <c r="AF1133" i="1"/>
  <c r="AF1278" i="1"/>
  <c r="AF1182" i="1"/>
  <c r="AF1178" i="1"/>
  <c r="AF1208" i="1"/>
  <c r="AF1318" i="1"/>
  <c r="AF1180" i="1"/>
  <c r="AF1294" i="1"/>
  <c r="AF1282" i="1"/>
  <c r="AF1269" i="1"/>
  <c r="AF1268" i="1"/>
  <c r="AF1211" i="1"/>
  <c r="AF1317" i="1"/>
  <c r="AF1210" i="1"/>
  <c r="AF1206" i="1"/>
  <c r="AF1266" i="1"/>
  <c r="AF1179" i="1"/>
  <c r="AF1304" i="1"/>
  <c r="AF1292" i="1"/>
  <c r="AF1280" i="1"/>
  <c r="AF1207" i="1"/>
  <c r="AF1319" i="1"/>
  <c r="AF1283" i="1"/>
  <c r="AF1279" i="1"/>
  <c r="AF1267" i="1"/>
  <c r="AF1209" i="1"/>
  <c r="AF1181" i="1"/>
  <c r="AF1295" i="1"/>
  <c r="AF1293" i="1"/>
  <c r="AF1281" i="1"/>
  <c r="AF1193" i="1"/>
  <c r="AF1119" i="1"/>
  <c r="AF1118" i="1"/>
  <c r="AF1122" i="1"/>
  <c r="AF1115" i="1"/>
  <c r="AF1113" i="1"/>
  <c r="AF1112" i="1"/>
  <c r="AF1114" i="1"/>
  <c r="AF1108" i="1"/>
  <c r="AF1116" i="1"/>
  <c r="AF1107" i="1"/>
  <c r="AF1109" i="1"/>
  <c r="AF1121" i="1"/>
  <c r="AF1117" i="1"/>
  <c r="AF1111" i="1"/>
  <c r="AF1056" i="1"/>
  <c r="AF1120" i="1"/>
  <c r="AF1057" i="1"/>
  <c r="AF1110" i="1"/>
  <c r="AF1058" i="1"/>
  <c r="AF1052" i="1"/>
  <c r="AF1051" i="1"/>
  <c r="AF1059" i="1"/>
  <c r="AF1176" i="1"/>
  <c r="AF1123" i="1"/>
  <c r="AF1130" i="1"/>
  <c r="AF1144" i="1"/>
  <c r="AF1105" i="1"/>
  <c r="AF1104" i="1"/>
  <c r="AF1103" i="1"/>
  <c r="AF1100" i="1"/>
  <c r="AF1177" i="1"/>
  <c r="AF1106" i="1"/>
  <c r="AF1131" i="1"/>
  <c r="AF1125" i="1"/>
  <c r="AF1124" i="1"/>
  <c r="AF1102" i="1"/>
  <c r="AF1101" i="1"/>
  <c r="AF1098" i="1"/>
  <c r="AF1096" i="1"/>
  <c r="AF1097" i="1"/>
  <c r="AF1095" i="1"/>
  <c r="AF1094" i="1"/>
  <c r="AF1091" i="1"/>
  <c r="AF1090" i="1"/>
  <c r="AF1089" i="1"/>
  <c r="AF1088" i="1"/>
  <c r="AF1087" i="1"/>
  <c r="AF1093" i="1"/>
  <c r="AF1092" i="1"/>
  <c r="AF1099" i="1"/>
  <c r="R170" i="18"/>
  <c r="R171" i="18"/>
  <c r="R168" i="18"/>
  <c r="R169" i="18"/>
  <c r="AF1040" i="1"/>
  <c r="AF1043" i="1"/>
  <c r="AF1044" i="1"/>
  <c r="AF1039" i="1"/>
  <c r="AF1041" i="1"/>
  <c r="AF1042" i="1"/>
  <c r="AF1033" i="1"/>
  <c r="AF1035" i="1"/>
  <c r="AF1036" i="1"/>
  <c r="AF1038" i="1"/>
  <c r="AF1029" i="1"/>
  <c r="AF1030" i="1"/>
  <c r="AF1026" i="1"/>
  <c r="AF1023" i="1"/>
  <c r="AF1037" i="1"/>
  <c r="AF1034" i="1"/>
  <c r="AF1031" i="1"/>
  <c r="AF1025" i="1"/>
  <c r="AF1024" i="1"/>
  <c r="AF1028" i="1"/>
  <c r="AF1032" i="1"/>
  <c r="AF1015" i="1"/>
  <c r="AF1005" i="1"/>
  <c r="AF1027" i="1"/>
  <c r="AF1017" i="1"/>
  <c r="AF1019" i="1"/>
  <c r="AF1021" i="1"/>
  <c r="AF1018" i="1"/>
  <c r="AF1020" i="1"/>
  <c r="AF1022" i="1"/>
  <c r="AF1012" i="1"/>
  <c r="AF1011" i="1"/>
  <c r="AF1016" i="1"/>
  <c r="AF1013" i="1"/>
  <c r="AF1014" i="1"/>
  <c r="AF1007" i="1"/>
  <c r="AF1006" i="1"/>
  <c r="AF1008" i="1"/>
  <c r="AF998" i="1"/>
  <c r="AF1002" i="1"/>
  <c r="AF1004" i="1"/>
  <c r="AF995" i="1"/>
  <c r="AF997" i="1"/>
  <c r="AF1009" i="1"/>
  <c r="AF1010" i="1"/>
  <c r="AF994" i="1"/>
  <c r="AF996" i="1"/>
  <c r="AF986" i="1"/>
  <c r="AF1003" i="1"/>
  <c r="AF1000" i="1"/>
  <c r="AF999" i="1"/>
  <c r="AF1001" i="1"/>
  <c r="AF993" i="1"/>
  <c r="AF984" i="1"/>
  <c r="AF988" i="1"/>
  <c r="AF987" i="1"/>
  <c r="AF985" i="1"/>
  <c r="AF982" i="1"/>
  <c r="AF980" i="1"/>
  <c r="AF981" i="1"/>
  <c r="AF874" i="1"/>
  <c r="AF914" i="1"/>
  <c r="AF895" i="1"/>
  <c r="AF983" i="1"/>
  <c r="AF931" i="1"/>
  <c r="AF932" i="1"/>
  <c r="AF843" i="1"/>
  <c r="AF841" i="1"/>
  <c r="AF840" i="1"/>
  <c r="AF842" i="1"/>
  <c r="AF928" i="1"/>
  <c r="AF930" i="1"/>
  <c r="AF927" i="1"/>
  <c r="AF929" i="1"/>
  <c r="AF953" i="1"/>
  <c r="AF875" i="1"/>
  <c r="AF892" i="1"/>
  <c r="AF972" i="1"/>
  <c r="AF886" i="1"/>
  <c r="AF970" i="1"/>
  <c r="AF973" i="1"/>
  <c r="AF968" i="1"/>
  <c r="AF958" i="1"/>
  <c r="AF961" i="1"/>
  <c r="AF952" i="1"/>
  <c r="AF891" i="1"/>
  <c r="AF969" i="1"/>
  <c r="AF951" i="1"/>
  <c r="AF957" i="1"/>
  <c r="AF966" i="1"/>
  <c r="AF962" i="1"/>
  <c r="AF965" i="1"/>
  <c r="AF960" i="1"/>
  <c r="AF950" i="1"/>
  <c r="AF947" i="1"/>
  <c r="AF946" i="1"/>
  <c r="AF945" i="1"/>
  <c r="AF939" i="1"/>
  <c r="AF941" i="1"/>
  <c r="AF940" i="1"/>
  <c r="AF942" i="1"/>
  <c r="AF923" i="1"/>
  <c r="AF910" i="1"/>
  <c r="AF967" i="1"/>
  <c r="AF954" i="1"/>
  <c r="AF955" i="1"/>
  <c r="AF919" i="1"/>
  <c r="AF921" i="1"/>
  <c r="AF920" i="1"/>
  <c r="AF922" i="1"/>
  <c r="AF911" i="1"/>
  <c r="AF906" i="1"/>
  <c r="AF904" i="1"/>
  <c r="AF905" i="1"/>
  <c r="AF907" i="1"/>
  <c r="AF902" i="1"/>
  <c r="AF900" i="1"/>
  <c r="AF964" i="1"/>
  <c r="AF963" i="1"/>
  <c r="AF959" i="1"/>
  <c r="AF948" i="1"/>
  <c r="AF944" i="1"/>
  <c r="AF943" i="1"/>
  <c r="AF925" i="1"/>
  <c r="AF924" i="1"/>
  <c r="AF926" i="1"/>
  <c r="AF908" i="1"/>
  <c r="AF971" i="1"/>
  <c r="AF949" i="1"/>
  <c r="AF956" i="1"/>
  <c r="AF909" i="1"/>
  <c r="AF901" i="1"/>
  <c r="AF903" i="1"/>
  <c r="AF883" i="1"/>
  <c r="AF865" i="1"/>
  <c r="AF858" i="1"/>
  <c r="AF861" i="1"/>
  <c r="AF882" i="1"/>
  <c r="AF884" i="1"/>
  <c r="AF864" i="1"/>
  <c r="AF868" i="1"/>
  <c r="AF863" i="1"/>
  <c r="AF866" i="1"/>
  <c r="AF867" i="1"/>
  <c r="AF869" i="1"/>
  <c r="AF851" i="1"/>
  <c r="AF834" i="1"/>
  <c r="AF832" i="1"/>
  <c r="AF885" i="1"/>
  <c r="AF862" i="1"/>
  <c r="AF860" i="1"/>
  <c r="AF859" i="1"/>
  <c r="AF854" i="1"/>
  <c r="AF852" i="1"/>
  <c r="AF833" i="1"/>
  <c r="AF831" i="1"/>
  <c r="AF830" i="1"/>
  <c r="AF856" i="1"/>
  <c r="AF857" i="1"/>
  <c r="AF835" i="1"/>
  <c r="AF828" i="1"/>
  <c r="AF822" i="1"/>
  <c r="AF801" i="1"/>
  <c r="AF850" i="1"/>
  <c r="AF836" i="1"/>
  <c r="AF853" i="1"/>
  <c r="AF829" i="1"/>
  <c r="AF826" i="1"/>
  <c r="AF824" i="1"/>
  <c r="AF855" i="1"/>
  <c r="AF825" i="1"/>
  <c r="AF827" i="1"/>
  <c r="AF821" i="1"/>
  <c r="AF823" i="1"/>
  <c r="AF800" i="1"/>
  <c r="AF793" i="1"/>
  <c r="AF782" i="1"/>
  <c r="AF786" i="1"/>
  <c r="AF783" i="1"/>
  <c r="AF785" i="1"/>
  <c r="AF772" i="1"/>
  <c r="AF777" i="1"/>
  <c r="AF776" i="1"/>
  <c r="AF779" i="1"/>
  <c r="AF755" i="1"/>
  <c r="AF764" i="1"/>
  <c r="AF768" i="1"/>
  <c r="AF762" i="1"/>
  <c r="AF758" i="1"/>
  <c r="AF751" i="1"/>
  <c r="AF788" i="1"/>
  <c r="AF790" i="1"/>
  <c r="AF778" i="1"/>
  <c r="AF693" i="1"/>
  <c r="AF754" i="1"/>
  <c r="AF763" i="1"/>
  <c r="AF753" i="1"/>
  <c r="AF750" i="1"/>
  <c r="AF752" i="1"/>
  <c r="AF744" i="1"/>
  <c r="AF740" i="1"/>
  <c r="AF743" i="1"/>
  <c r="AF792" i="1"/>
  <c r="AF789" i="1"/>
  <c r="AF791" i="1"/>
  <c r="AF780" i="1"/>
  <c r="AF766" i="1"/>
  <c r="AF769" i="1"/>
  <c r="AF745" i="1"/>
  <c r="AF784" i="1"/>
  <c r="AF787" i="1"/>
  <c r="AF781" i="1"/>
  <c r="AF757" i="1"/>
  <c r="AF756" i="1"/>
  <c r="AF759" i="1"/>
  <c r="AF765" i="1"/>
  <c r="AF767" i="1"/>
  <c r="AF761" i="1"/>
  <c r="AF760" i="1"/>
  <c r="AF747" i="1"/>
  <c r="AF746" i="1"/>
  <c r="AF742" i="1"/>
  <c r="AF741" i="1"/>
  <c r="AF1086" i="1"/>
  <c r="AF933" i="1"/>
  <c r="AF1082" i="1"/>
  <c r="AF1055" i="1"/>
  <c r="AF1045" i="1"/>
  <c r="AF1083" i="1"/>
  <c r="AF1075" i="1"/>
  <c r="AF1067" i="1"/>
  <c r="AF938" i="1"/>
  <c r="AF1080" i="1"/>
  <c r="AF1054" i="1"/>
  <c r="AF1049" i="1"/>
  <c r="AF989" i="1"/>
  <c r="AF1073" i="1"/>
  <c r="AF974" i="1"/>
  <c r="AF917" i="1"/>
  <c r="AF899" i="1"/>
  <c r="AF898" i="1"/>
  <c r="AF897" i="1"/>
  <c r="AF1047" i="1"/>
  <c r="AF913" i="1"/>
  <c r="AF1061" i="1"/>
  <c r="AF1046" i="1"/>
  <c r="AF936" i="1"/>
  <c r="AF915" i="1"/>
  <c r="AF1070" i="1"/>
  <c r="AF1064" i="1"/>
  <c r="AF1050" i="1"/>
  <c r="AF990" i="1"/>
  <c r="AF1053" i="1"/>
  <c r="AF916" i="1"/>
  <c r="AF1084" i="1"/>
  <c r="AF1068" i="1"/>
  <c r="AF1063" i="1"/>
  <c r="AF1085" i="1"/>
  <c r="AF1069" i="1"/>
  <c r="AF977" i="1"/>
  <c r="AF976" i="1"/>
  <c r="AF1060" i="1"/>
  <c r="AF975" i="1"/>
  <c r="AF1074" i="1"/>
  <c r="AF1079" i="1"/>
  <c r="AF1071" i="1"/>
  <c r="AF991" i="1"/>
  <c r="AF1072" i="1"/>
  <c r="AF1081" i="1"/>
  <c r="AF934" i="1"/>
  <c r="AF935" i="1"/>
  <c r="AF912" i="1"/>
  <c r="AF896" i="1"/>
  <c r="AF979" i="1"/>
  <c r="AF937" i="1"/>
  <c r="AF978" i="1"/>
  <c r="AF1066" i="1"/>
  <c r="AF918" i="1"/>
  <c r="AF1078" i="1"/>
  <c r="AF1062" i="1"/>
  <c r="AF1048" i="1"/>
  <c r="AF1065" i="1"/>
  <c r="AF1076" i="1"/>
  <c r="AF992" i="1"/>
  <c r="AF1077" i="1"/>
  <c r="R156" i="18"/>
  <c r="R157" i="18"/>
  <c r="R150" i="18"/>
  <c r="R153" i="18"/>
  <c r="R154" i="18"/>
  <c r="R152" i="18"/>
  <c r="R155" i="18"/>
  <c r="R51" i="18"/>
  <c r="R127" i="18"/>
  <c r="AF651" i="1"/>
  <c r="AF732" i="1"/>
  <c r="AF699" i="1"/>
  <c r="AF728" i="1"/>
  <c r="AF702" i="1"/>
  <c r="AF726" i="1"/>
  <c r="AF733" i="1"/>
  <c r="AF698" i="1"/>
  <c r="AF727" i="1"/>
  <c r="AF729" i="1"/>
  <c r="AF716" i="1"/>
  <c r="AF715" i="1"/>
  <c r="AF707" i="1"/>
  <c r="AF710" i="1"/>
  <c r="AF683" i="1"/>
  <c r="AF660" i="1"/>
  <c r="AF675" i="1"/>
  <c r="AF737" i="1"/>
  <c r="AF700" i="1"/>
  <c r="AF718" i="1"/>
  <c r="AF711" i="1"/>
  <c r="AF713" i="1"/>
  <c r="AF709" i="1"/>
  <c r="AF708" i="1"/>
  <c r="AF626" i="1"/>
  <c r="AF677" i="1"/>
  <c r="AF676" i="1"/>
  <c r="AF736" i="1"/>
  <c r="AF730" i="1"/>
  <c r="AF734" i="1"/>
  <c r="AF731" i="1"/>
  <c r="AF735" i="1"/>
  <c r="AF725" i="1"/>
  <c r="AF738" i="1"/>
  <c r="AF722" i="1"/>
  <c r="AF712" i="1"/>
  <c r="AF739" i="1"/>
  <c r="AF724" i="1"/>
  <c r="AF717" i="1"/>
  <c r="AF647" i="1"/>
  <c r="AF671" i="1"/>
  <c r="AF714" i="1"/>
  <c r="AF701" i="1"/>
  <c r="AF673" i="1"/>
  <c r="AF672" i="1"/>
  <c r="AF678" i="1"/>
  <c r="AF674" i="1"/>
  <c r="AF669" i="1"/>
  <c r="AF723" i="1"/>
  <c r="AF667" i="1"/>
  <c r="AF668" i="1"/>
  <c r="AF670" i="1"/>
  <c r="AF664" i="1"/>
  <c r="AF663" i="1"/>
  <c r="AF665" i="1"/>
  <c r="AF640" i="1"/>
  <c r="AF635" i="1"/>
  <c r="AF632" i="1"/>
  <c r="AF429" i="1"/>
  <c r="AF604" i="1"/>
  <c r="AF425" i="1"/>
  <c r="AF637" i="1"/>
  <c r="AF633" i="1"/>
  <c r="AF638" i="1"/>
  <c r="AF631" i="1"/>
  <c r="AF485" i="1"/>
  <c r="AF603" i="1"/>
  <c r="AF223" i="1"/>
  <c r="AF601" i="1"/>
  <c r="AF636" i="1"/>
  <c r="AF634" i="1"/>
  <c r="AF598" i="1"/>
  <c r="AF600" i="1"/>
  <c r="AF602" i="1"/>
  <c r="AF593" i="1"/>
  <c r="AF592" i="1"/>
  <c r="AF596" i="1"/>
  <c r="AF578" i="1"/>
  <c r="AF580" i="1"/>
  <c r="AF565" i="1"/>
  <c r="AF577" i="1"/>
  <c r="AF597" i="1"/>
  <c r="AF587" i="1"/>
  <c r="AF595" i="1"/>
  <c r="AF594" i="1"/>
  <c r="AF583" i="1"/>
  <c r="AF579" i="1"/>
  <c r="AF584" i="1"/>
  <c r="AF599" i="1"/>
  <c r="AF591" i="1"/>
  <c r="AF582" i="1"/>
  <c r="AF564" i="1"/>
  <c r="AF576" i="1"/>
  <c r="AF574" i="1"/>
  <c r="AF561" i="1"/>
  <c r="AF571" i="1"/>
  <c r="AF560" i="1"/>
  <c r="AF569" i="1"/>
  <c r="AF567" i="1"/>
  <c r="AF559" i="1"/>
  <c r="AF566" i="1"/>
  <c r="AF568" i="1"/>
  <c r="AF570" i="1"/>
  <c r="AF558" i="1"/>
  <c r="AF573" i="1"/>
  <c r="AF563" i="1"/>
  <c r="AF572" i="1"/>
  <c r="AF575" i="1"/>
  <c r="AF557" i="1"/>
  <c r="AF555" i="1"/>
  <c r="AF554" i="1"/>
  <c r="AF562" i="1"/>
  <c r="AF545" i="1"/>
  <c r="AF539" i="1"/>
  <c r="AF542" i="1"/>
  <c r="AF529" i="1"/>
  <c r="AF556" i="1"/>
  <c r="AF549" i="1"/>
  <c r="AF548" i="1"/>
  <c r="AF546" i="1"/>
  <c r="AF537" i="1"/>
  <c r="AF550" i="1"/>
  <c r="AF551" i="1"/>
  <c r="AF541" i="1"/>
  <c r="AF540" i="1"/>
  <c r="AF528" i="1"/>
  <c r="AF527" i="1"/>
  <c r="AF544" i="1"/>
  <c r="AF532" i="1"/>
  <c r="AF526" i="1"/>
  <c r="AF525" i="1"/>
  <c r="AF519" i="1"/>
  <c r="AF521" i="1"/>
  <c r="AF516" i="1"/>
  <c r="AF507" i="1"/>
  <c r="AF509" i="1"/>
  <c r="AF501" i="1"/>
  <c r="AF504" i="1"/>
  <c r="AF505" i="1"/>
  <c r="AF496" i="1"/>
  <c r="AF497" i="1"/>
  <c r="AF552" i="1"/>
  <c r="AF553" i="1"/>
  <c r="AF547" i="1"/>
  <c r="AF543" i="1"/>
  <c r="AF538" i="1"/>
  <c r="AF531" i="1"/>
  <c r="AF530" i="1"/>
  <c r="AF524" i="1"/>
  <c r="AF523" i="1"/>
  <c r="AF522" i="1"/>
  <c r="AF512" i="1"/>
  <c r="AF508" i="1"/>
  <c r="AF502" i="1"/>
  <c r="AF499" i="1"/>
  <c r="AF520" i="1"/>
  <c r="AF513" i="1"/>
  <c r="AF515" i="1"/>
  <c r="AF517" i="1"/>
  <c r="AF498" i="1"/>
  <c r="AF503" i="1"/>
  <c r="AF518" i="1"/>
  <c r="AF514" i="1"/>
  <c r="AF511" i="1"/>
  <c r="AF506" i="1"/>
  <c r="AF510" i="1"/>
  <c r="AF500" i="1"/>
  <c r="AF397" i="1"/>
  <c r="AF399" i="1"/>
  <c r="AF401" i="1"/>
  <c r="AF398" i="1"/>
  <c r="AF400" i="1"/>
  <c r="AF396" i="1"/>
  <c r="AF383" i="1"/>
  <c r="AF373" i="1"/>
  <c r="AF402" i="1"/>
  <c r="AF391" i="1"/>
  <c r="AF395" i="1"/>
  <c r="AF387" i="1"/>
  <c r="AF367" i="1"/>
  <c r="AF389" i="1"/>
  <c r="AF385" i="1"/>
  <c r="AF380" i="1"/>
  <c r="AF384" i="1"/>
  <c r="AF369" i="1"/>
  <c r="AF371" i="1"/>
  <c r="AF393" i="1"/>
  <c r="AF392" i="1"/>
  <c r="AF394" i="1"/>
  <c r="AF386" i="1"/>
  <c r="AF388" i="1"/>
  <c r="AF390" i="1"/>
  <c r="AF379" i="1"/>
  <c r="AF381" i="1"/>
  <c r="AF375" i="1"/>
  <c r="AF378" i="1"/>
  <c r="AF368" i="1"/>
  <c r="AF382" i="1"/>
  <c r="AF377" i="1"/>
  <c r="AF376" i="1"/>
  <c r="AF372" i="1"/>
  <c r="AF374" i="1"/>
  <c r="AF370" i="1"/>
  <c r="AF894" i="1"/>
  <c r="AF888" i="1"/>
  <c r="AF879" i="1"/>
  <c r="AF848" i="1"/>
  <c r="AF893" i="1"/>
  <c r="AF887" i="1"/>
  <c r="AF878" i="1"/>
  <c r="AF873" i="1"/>
  <c r="AF839" i="1"/>
  <c r="AF815" i="1"/>
  <c r="AF890" i="1"/>
  <c r="AF881" i="1"/>
  <c r="AF877" i="1"/>
  <c r="AF849" i="1"/>
  <c r="AF872" i="1"/>
  <c r="AF844" i="1"/>
  <c r="AF871" i="1"/>
  <c r="AF847" i="1"/>
  <c r="AF889" i="1"/>
  <c r="AF880" i="1"/>
  <c r="AF819" i="1"/>
  <c r="AF809" i="1"/>
  <c r="AF811" i="1"/>
  <c r="AF805" i="1"/>
  <c r="AF795" i="1"/>
  <c r="AF870" i="1"/>
  <c r="AF846" i="1"/>
  <c r="AF818" i="1"/>
  <c r="AF808" i="1"/>
  <c r="AF798" i="1"/>
  <c r="AF810" i="1"/>
  <c r="AF794" i="1"/>
  <c r="AF775" i="1"/>
  <c r="AF845" i="1"/>
  <c r="AF876" i="1"/>
  <c r="AF806" i="1"/>
  <c r="AF807" i="1"/>
  <c r="AF774" i="1"/>
  <c r="AF771" i="1"/>
  <c r="AF820" i="1"/>
  <c r="AF837" i="1"/>
  <c r="AF838" i="1"/>
  <c r="AF803" i="1"/>
  <c r="AF812" i="1"/>
  <c r="AF804" i="1"/>
  <c r="AF802" i="1"/>
  <c r="AF770" i="1"/>
  <c r="AF799" i="1"/>
  <c r="AF816" i="1"/>
  <c r="AF817" i="1"/>
  <c r="AF814" i="1"/>
  <c r="AF813" i="1"/>
  <c r="AF797" i="1"/>
  <c r="AF796" i="1"/>
  <c r="AF773" i="1"/>
  <c r="AF748" i="1"/>
  <c r="AF749" i="1"/>
  <c r="R143" i="18"/>
  <c r="R140" i="18"/>
  <c r="R142" i="18"/>
  <c r="R139" i="18"/>
  <c r="R136" i="18"/>
  <c r="R138" i="18"/>
  <c r="R137" i="18"/>
  <c r="R141" i="18"/>
  <c r="R50" i="18"/>
  <c r="R100" i="18"/>
  <c r="R112" i="18"/>
  <c r="R116" i="18"/>
  <c r="R124" i="18"/>
  <c r="R105" i="18"/>
  <c r="R104" i="18"/>
  <c r="R125" i="18"/>
  <c r="R123" i="18"/>
  <c r="R130" i="18"/>
  <c r="R126" i="18"/>
  <c r="R129" i="18"/>
  <c r="C51" i="34"/>
  <c r="R15" i="18"/>
  <c r="R128" i="18"/>
  <c r="R49" i="18"/>
  <c r="R117" i="18"/>
  <c r="R111" i="18"/>
  <c r="R114" i="18"/>
  <c r="R118" i="18"/>
  <c r="R113" i="18"/>
  <c r="R106" i="18"/>
  <c r="C49" i="34"/>
  <c r="R13" i="18"/>
  <c r="R24" i="18"/>
  <c r="C46" i="34"/>
  <c r="R10" i="18"/>
  <c r="C52" i="34"/>
  <c r="R16" i="18"/>
  <c r="AF54" i="1"/>
  <c r="AF193" i="1"/>
  <c r="AF194" i="1"/>
  <c r="AF195" i="1"/>
  <c r="AF196" i="1"/>
  <c r="R41" i="18"/>
  <c r="R25" i="18"/>
  <c r="C50" i="34"/>
  <c r="R14" i="18"/>
  <c r="C53" i="34"/>
  <c r="R17" i="18"/>
  <c r="AF613" i="1"/>
  <c r="AF356" i="1"/>
  <c r="AF440" i="1"/>
  <c r="AF658" i="1"/>
  <c r="AF448" i="1"/>
  <c r="AF611" i="1"/>
  <c r="AF697" i="1"/>
  <c r="AF431" i="1"/>
  <c r="AF681" i="1"/>
  <c r="AF615" i="1"/>
  <c r="AF721" i="1"/>
  <c r="AF720" i="1"/>
  <c r="AF704" i="1"/>
  <c r="AF696" i="1"/>
  <c r="AF691" i="1"/>
  <c r="AF689" i="1"/>
  <c r="AF494" i="1"/>
  <c r="AF703" i="1"/>
  <c r="AF616" i="1"/>
  <c r="AF695" i="1"/>
  <c r="AF686" i="1"/>
  <c r="AF614" i="1"/>
  <c r="AF719" i="1"/>
  <c r="AF690" i="1"/>
  <c r="AF649" i="1"/>
  <c r="AF705" i="1"/>
  <c r="AF692" i="1"/>
  <c r="AF688" i="1"/>
  <c r="AF687" i="1"/>
  <c r="AF656" i="1"/>
  <c r="AF650" i="1"/>
  <c r="AF684" i="1"/>
  <c r="AF653" i="1"/>
  <c r="AF644" i="1"/>
  <c r="AF642" i="1"/>
  <c r="AF639" i="1"/>
  <c r="AF694" i="1"/>
  <c r="AF685" i="1"/>
  <c r="AF680" i="1"/>
  <c r="AF661" i="1"/>
  <c r="AF655" i="1"/>
  <c r="AF630" i="1"/>
  <c r="AF624" i="1"/>
  <c r="AF620" i="1"/>
  <c r="AF625" i="1"/>
  <c r="AF612" i="1"/>
  <c r="AF706" i="1"/>
  <c r="AF646" i="1"/>
  <c r="AF629" i="1"/>
  <c r="AF628" i="1"/>
  <c r="AF622" i="1"/>
  <c r="AF618" i="1"/>
  <c r="AF621" i="1"/>
  <c r="AF610" i="1"/>
  <c r="AF666" i="1"/>
  <c r="AF679" i="1"/>
  <c r="AF648" i="1"/>
  <c r="AF643" i="1"/>
  <c r="AF682" i="1"/>
  <c r="AF581" i="1"/>
  <c r="AF590" i="1"/>
  <c r="AF605" i="1"/>
  <c r="AF491" i="1"/>
  <c r="AF482" i="1"/>
  <c r="AF470" i="1"/>
  <c r="AF466" i="1"/>
  <c r="AF465" i="1"/>
  <c r="AF461" i="1"/>
  <c r="AF452" i="1"/>
  <c r="AF450" i="1"/>
  <c r="AF443" i="1"/>
  <c r="AF441" i="1"/>
  <c r="AF662" i="1"/>
  <c r="AF641" i="1"/>
  <c r="AF617" i="1"/>
  <c r="AF607" i="1"/>
  <c r="AF535" i="1"/>
  <c r="AF585" i="1"/>
  <c r="AF534" i="1"/>
  <c r="AF588" i="1"/>
  <c r="AF533" i="1"/>
  <c r="AF480" i="1"/>
  <c r="AF472" i="1"/>
  <c r="AF469" i="1"/>
  <c r="AF468" i="1"/>
  <c r="AF463" i="1"/>
  <c r="AF451" i="1"/>
  <c r="AF444" i="1"/>
  <c r="AF438" i="1"/>
  <c r="AF652" i="1"/>
  <c r="AF606" i="1"/>
  <c r="AF495" i="1"/>
  <c r="AF493" i="1"/>
  <c r="AF487" i="1"/>
  <c r="AF474" i="1"/>
  <c r="AF458" i="1"/>
  <c r="AF456" i="1"/>
  <c r="AF454" i="1"/>
  <c r="AF659" i="1"/>
  <c r="AF589" i="1"/>
  <c r="AF492" i="1"/>
  <c r="AF478" i="1"/>
  <c r="AF477" i="1"/>
  <c r="AF471" i="1"/>
  <c r="AF467" i="1"/>
  <c r="AF462" i="1"/>
  <c r="AF449" i="1"/>
  <c r="AF445" i="1"/>
  <c r="AF619" i="1"/>
  <c r="AF608" i="1"/>
  <c r="AF479" i="1"/>
  <c r="AF464" i="1"/>
  <c r="AF457" i="1"/>
  <c r="AF453" i="1"/>
  <c r="AF442" i="1"/>
  <c r="AF427" i="1"/>
  <c r="AF422" i="1"/>
  <c r="AF415" i="1"/>
  <c r="AF320" i="1"/>
  <c r="AF410" i="1"/>
  <c r="AF366" i="1"/>
  <c r="AF363" i="1"/>
  <c r="AF362" i="1"/>
  <c r="AF340" i="1"/>
  <c r="AF344" i="1"/>
  <c r="AF345" i="1"/>
  <c r="AF336" i="1"/>
  <c r="AF657" i="1"/>
  <c r="AF623" i="1"/>
  <c r="AF488" i="1"/>
  <c r="AF484" i="1"/>
  <c r="AF437" i="1"/>
  <c r="AF436" i="1"/>
  <c r="AF434" i="1"/>
  <c r="AF430" i="1"/>
  <c r="AF428" i="1"/>
  <c r="AF423" i="1"/>
  <c r="AF160" i="1"/>
  <c r="AF413" i="1"/>
  <c r="AF409" i="1"/>
  <c r="AF405" i="1"/>
  <c r="AF417" i="1"/>
  <c r="AF408" i="1"/>
  <c r="AF365" i="1"/>
  <c r="AF165" i="1"/>
  <c r="AF338" i="1"/>
  <c r="AF536" i="1"/>
  <c r="AF455" i="1"/>
  <c r="AF435" i="1"/>
  <c r="AF424" i="1"/>
  <c r="AF418" i="1"/>
  <c r="AF414" i="1"/>
  <c r="AF406" i="1"/>
  <c r="AF342" i="1"/>
  <c r="AF339" i="1"/>
  <c r="AF357" i="1"/>
  <c r="AF352" i="1"/>
  <c r="AF348" i="1"/>
  <c r="AF164" i="1"/>
  <c r="AF163" i="1"/>
  <c r="AF318" i="1"/>
  <c r="AF654" i="1"/>
  <c r="AF609" i="1"/>
  <c r="AF489" i="1"/>
  <c r="AF483" i="1"/>
  <c r="AF476" i="1"/>
  <c r="AF156" i="1"/>
  <c r="AF419" i="1"/>
  <c r="AF411" i="1"/>
  <c r="AF403" i="1"/>
  <c r="AF404" i="1"/>
  <c r="AF350" i="1"/>
  <c r="AF360" i="1"/>
  <c r="AF349" i="1"/>
  <c r="AF354" i="1"/>
  <c r="AF343" i="1"/>
  <c r="AF355" i="1"/>
  <c r="AF324" i="1"/>
  <c r="AF326" i="1"/>
  <c r="AF310" i="1"/>
  <c r="AF459" i="1"/>
  <c r="AF412" i="1"/>
  <c r="AF144" i="1"/>
  <c r="AF166" i="1"/>
  <c r="AF341" i="1"/>
  <c r="AF358" i="1"/>
  <c r="AF351" i="1"/>
  <c r="AF359" i="1"/>
  <c r="AF334" i="1"/>
  <c r="AF321" i="1"/>
  <c r="AF325" i="1"/>
  <c r="AF323" i="1"/>
  <c r="AF311" i="1"/>
  <c r="AF329" i="1"/>
  <c r="AF162" i="1"/>
  <c r="AF306" i="1"/>
  <c r="AF288" i="1"/>
  <c r="AF293" i="1"/>
  <c r="AF290" i="1"/>
  <c r="AF299" i="1"/>
  <c r="AF283" i="1"/>
  <c r="AF280" i="1"/>
  <c r="AF157" i="1"/>
  <c r="AF154" i="1"/>
  <c r="AF153" i="1"/>
  <c r="AF152" i="1"/>
  <c r="AF143" i="1"/>
  <c r="AF486" i="1"/>
  <c r="AF361" i="1"/>
  <c r="AF353" i="1"/>
  <c r="AF313" i="1"/>
  <c r="AF319" i="1"/>
  <c r="AF315" i="1"/>
  <c r="AF332" i="1"/>
  <c r="AF305" i="1"/>
  <c r="AF302" i="1"/>
  <c r="AF286" i="1"/>
  <c r="AF284" i="1"/>
  <c r="AF147" i="1"/>
  <c r="AF586" i="1"/>
  <c r="AF446" i="1"/>
  <c r="AF407" i="1"/>
  <c r="AF337" i="1"/>
  <c r="AF330" i="1"/>
  <c r="AF161" i="1"/>
  <c r="AF281" i="1"/>
  <c r="AF307" i="1"/>
  <c r="AF292" i="1"/>
  <c r="AF297" i="1"/>
  <c r="AF295" i="1"/>
  <c r="AF282" i="1"/>
  <c r="AF279" i="1"/>
  <c r="AF159" i="1"/>
  <c r="AF146" i="1"/>
  <c r="AF432" i="1"/>
  <c r="AF346" i="1"/>
  <c r="AF322" i="1"/>
  <c r="AF328" i="1"/>
  <c r="AF312" i="1"/>
  <c r="AF300" i="1"/>
  <c r="AF289" i="1"/>
  <c r="AF294" i="1"/>
  <c r="AF287" i="1"/>
  <c r="AF148" i="1"/>
  <c r="AF142" i="1"/>
  <c r="AF426" i="1"/>
  <c r="AF364" i="1"/>
  <c r="AF347" i="1"/>
  <c r="AF309" i="1"/>
  <c r="AF317" i="1"/>
  <c r="AF331" i="1"/>
  <c r="AF335" i="1"/>
  <c r="AF333" i="1"/>
  <c r="AF327" i="1"/>
  <c r="AF316" i="1"/>
  <c r="AF158" i="1"/>
  <c r="AF298" i="1"/>
  <c r="AF314" i="1"/>
  <c r="AF303" i="1"/>
  <c r="AF285" i="1"/>
  <c r="AF145" i="1"/>
  <c r="AF308" i="1"/>
  <c r="AF304" i="1"/>
  <c r="AF291" i="1"/>
  <c r="AF155" i="1"/>
  <c r="AF151" i="1"/>
  <c r="AF301" i="1"/>
  <c r="AF296" i="1"/>
  <c r="AF420" i="1"/>
  <c r="AF473" i="1"/>
  <c r="AF460" i="1"/>
  <c r="AF447" i="1"/>
  <c r="AF439" i="1"/>
  <c r="AF149" i="1"/>
  <c r="AF433" i="1"/>
  <c r="AF150" i="1"/>
  <c r="AF490" i="1"/>
  <c r="AF416" i="1"/>
  <c r="AF645" i="1"/>
  <c r="AF627" i="1"/>
  <c r="AF481" i="1"/>
  <c r="AF475" i="1"/>
  <c r="AF421" i="1"/>
  <c r="AF277" i="1"/>
  <c r="AF141" i="1"/>
  <c r="AF140" i="1"/>
  <c r="AF138" i="1"/>
  <c r="AF278" i="1"/>
  <c r="AF275" i="1"/>
  <c r="AF274" i="1"/>
  <c r="AF270" i="1"/>
  <c r="AF139" i="1"/>
  <c r="AF262" i="1"/>
  <c r="AF272" i="1"/>
  <c r="AF268" i="1"/>
  <c r="AF276" i="1"/>
  <c r="AF266" i="1"/>
  <c r="AF271" i="1"/>
  <c r="AF269" i="1"/>
  <c r="AF265" i="1"/>
  <c r="AF263" i="1"/>
  <c r="AF267" i="1"/>
  <c r="AF273" i="1"/>
  <c r="AF264" i="1"/>
  <c r="AF255" i="1"/>
  <c r="AF256" i="1"/>
  <c r="AF257" i="1"/>
  <c r="AF258" i="1"/>
  <c r="AF261" i="1"/>
  <c r="AF254" i="1"/>
  <c r="AF253" i="1"/>
  <c r="AF252" i="1"/>
  <c r="AF251" i="1"/>
  <c r="AF250" i="1"/>
  <c r="AF249" i="1"/>
  <c r="AF248" i="1"/>
  <c r="AF247" i="1"/>
  <c r="AF246" i="1"/>
  <c r="AF237" i="1"/>
  <c r="AF245" i="1"/>
  <c r="AF243" i="1"/>
  <c r="AF239" i="1"/>
  <c r="AF235" i="1"/>
  <c r="AF244" i="1"/>
  <c r="AF238" i="1"/>
  <c r="AF242" i="1"/>
  <c r="AF241" i="1"/>
  <c r="AF240" i="1"/>
  <c r="AF236" i="1"/>
  <c r="AF232" i="1"/>
  <c r="AF230" i="1"/>
  <c r="AF216" i="1"/>
  <c r="AF197" i="1"/>
  <c r="AF192" i="1"/>
  <c r="AF217" i="1"/>
  <c r="AF214" i="1"/>
  <c r="AF234" i="1"/>
  <c r="AF218" i="1"/>
  <c r="AF215" i="1"/>
  <c r="AF211" i="1"/>
  <c r="AF209" i="1"/>
  <c r="AF228" i="1"/>
  <c r="AF210" i="1"/>
  <c r="AF231" i="1"/>
  <c r="AF213" i="1"/>
  <c r="AF208" i="1"/>
  <c r="AF233" i="1"/>
  <c r="AF229" i="1"/>
  <c r="AF204" i="1"/>
  <c r="AF207" i="1"/>
  <c r="AF206" i="1"/>
  <c r="AF203" i="1"/>
  <c r="AF205" i="1"/>
  <c r="AF226" i="1"/>
  <c r="AF202" i="1"/>
  <c r="AF75" i="1"/>
  <c r="AF47" i="1"/>
  <c r="AF49" i="1"/>
  <c r="AF69" i="1"/>
  <c r="AF48" i="1"/>
  <c r="AF81" i="1"/>
  <c r="AF259" i="1"/>
  <c r="AF175" i="1"/>
  <c r="AF51" i="1"/>
  <c r="AF77" i="1"/>
  <c r="AF222" i="1"/>
  <c r="S103" i="18" s="1"/>
  <c r="AF89" i="1"/>
  <c r="AF4" i="1"/>
  <c r="AF63" i="1"/>
  <c r="AF221" i="1"/>
  <c r="AF187" i="1"/>
  <c r="AF57" i="1"/>
  <c r="AF78" i="1"/>
  <c r="AF72" i="1"/>
  <c r="AF176" i="1"/>
  <c r="AF85" i="1"/>
  <c r="AF179" i="1"/>
  <c r="AF13" i="1"/>
  <c r="AF66" i="1"/>
  <c r="AF190" i="1"/>
  <c r="AF180" i="1"/>
  <c r="AF62" i="1"/>
  <c r="AF7" i="1"/>
  <c r="AF171" i="1"/>
  <c r="AF227" i="1"/>
  <c r="AF199" i="1"/>
  <c r="AF70" i="1"/>
  <c r="AF225" i="1"/>
  <c r="AF172" i="1"/>
  <c r="AF185" i="1"/>
  <c r="AF60" i="1"/>
  <c r="AF167" i="1"/>
  <c r="AF71" i="1"/>
  <c r="AF219" i="1"/>
  <c r="AF67" i="1"/>
  <c r="AF189" i="1"/>
  <c r="AF220" i="1"/>
  <c r="AF12" i="1"/>
  <c r="AF52" i="1"/>
  <c r="AF76" i="1"/>
  <c r="AF174" i="1"/>
  <c r="AF177" i="1"/>
  <c r="AF82" i="1"/>
  <c r="AF65" i="1"/>
  <c r="AF188" i="1"/>
  <c r="AF173" i="1"/>
  <c r="AF134" i="1"/>
  <c r="AF129" i="1"/>
  <c r="AF128" i="1"/>
  <c r="AF260" i="1"/>
  <c r="AF38" i="1"/>
  <c r="AF80" i="1"/>
  <c r="AF84" i="1"/>
  <c r="AF94" i="1"/>
  <c r="AF186" i="1"/>
  <c r="AF184" i="1"/>
  <c r="AF6" i="1"/>
  <c r="AF181" i="1"/>
  <c r="AF168" i="1"/>
  <c r="AF58" i="1"/>
  <c r="AF201" i="1"/>
  <c r="AF169" i="1"/>
  <c r="AF88" i="1"/>
  <c r="AF50" i="1"/>
  <c r="AF68" i="1"/>
  <c r="AF183" i="1"/>
  <c r="AF170" i="1"/>
  <c r="AF212" i="1"/>
  <c r="AF87" i="1"/>
  <c r="AF56" i="1"/>
  <c r="AF55" i="1"/>
  <c r="AF64" i="1"/>
  <c r="AF200" i="1"/>
  <c r="AF224" i="1"/>
  <c r="AF8" i="1"/>
  <c r="AF59" i="1"/>
  <c r="AF131" i="1"/>
  <c r="AF14" i="1"/>
  <c r="AF198" i="1"/>
  <c r="AF26" i="1"/>
  <c r="AF11" i="1"/>
  <c r="AF182" i="1"/>
  <c r="AF96" i="1"/>
  <c r="AF92" i="1"/>
  <c r="AF83" i="1"/>
  <c r="AF23" i="1"/>
  <c r="AF117" i="1"/>
  <c r="AF135" i="1"/>
  <c r="AF100" i="1"/>
  <c r="AF116" i="1"/>
  <c r="AF136" i="1"/>
  <c r="AF133" i="1"/>
  <c r="AF95" i="1"/>
  <c r="AF90" i="1"/>
  <c r="AF110" i="1"/>
  <c r="AF108" i="1"/>
  <c r="AF104" i="1"/>
  <c r="AF61" i="1"/>
  <c r="AF79" i="1"/>
  <c r="AF73" i="1"/>
  <c r="AF32" i="1"/>
  <c r="AF93" i="1"/>
  <c r="AF44" i="1"/>
  <c r="AF132" i="1"/>
  <c r="AF9" i="1"/>
  <c r="AF86" i="1"/>
  <c r="AF103" i="1"/>
  <c r="AF111" i="1"/>
  <c r="AF109" i="1"/>
  <c r="AF102" i="1"/>
  <c r="AF107" i="1"/>
  <c r="AF105" i="1"/>
  <c r="AF101" i="1"/>
  <c r="AF191" i="1"/>
  <c r="AF17" i="1"/>
  <c r="AF41" i="1"/>
  <c r="AF29" i="1"/>
  <c r="AF42" i="1"/>
  <c r="AF15" i="1"/>
  <c r="AF125" i="1"/>
  <c r="AF178" i="1"/>
  <c r="AF97" i="1"/>
  <c r="AF5" i="1"/>
  <c r="AF10" i="1"/>
  <c r="AF137" i="1"/>
  <c r="AF106" i="1"/>
  <c r="AF19" i="1"/>
  <c r="AF37" i="1"/>
  <c r="AF25" i="1"/>
  <c r="AF35" i="1"/>
  <c r="AF36" i="1"/>
  <c r="AF99" i="1"/>
  <c r="AF43" i="1"/>
  <c r="AF22" i="1"/>
  <c r="AF46" i="1"/>
  <c r="AF40" i="1"/>
  <c r="AF34" i="1"/>
  <c r="AF28" i="1"/>
  <c r="AF20" i="1"/>
  <c r="AF16" i="1"/>
  <c r="AF45" i="1"/>
  <c r="AF39" i="1"/>
  <c r="AF33" i="1"/>
  <c r="AF27" i="1"/>
  <c r="AF30" i="1"/>
  <c r="AF126" i="1"/>
  <c r="AF127" i="1"/>
  <c r="AF91" i="1"/>
  <c r="AF31" i="1"/>
  <c r="AF18" i="1"/>
  <c r="AF21" i="1"/>
  <c r="AF24" i="1"/>
  <c r="AF130" i="1"/>
  <c r="AF124" i="1"/>
  <c r="AF121" i="1"/>
  <c r="AF112" i="1"/>
  <c r="AF98" i="1"/>
  <c r="AF114" i="1"/>
  <c r="AF122" i="1"/>
  <c r="Q214" i="18"/>
  <c r="Q186" i="18"/>
  <c r="Q200" i="18"/>
  <c r="AF115" i="1"/>
  <c r="AF113" i="1"/>
  <c r="AF119" i="1"/>
  <c r="AF118" i="1"/>
  <c r="AF123" i="1"/>
  <c r="AF120" i="1"/>
  <c r="AG3" i="1"/>
  <c r="C23" i="2"/>
  <c r="C87" i="2"/>
  <c r="AG1694" i="1" l="1"/>
  <c r="AG1721" i="1"/>
  <c r="AG1707" i="1"/>
  <c r="AG1698" i="1"/>
  <c r="AG1697" i="1"/>
  <c r="AG1699" i="1"/>
  <c r="AG1692" i="1"/>
  <c r="AG1703" i="1"/>
  <c r="AG1705" i="1"/>
  <c r="AG1702" i="1"/>
  <c r="AG1704" i="1"/>
  <c r="AG1706" i="1"/>
  <c r="AG1696" i="1"/>
  <c r="AG1700" i="1"/>
  <c r="AG1693" i="1"/>
  <c r="AG1701" i="1"/>
  <c r="AG1688" i="1"/>
  <c r="AG1695" i="1"/>
  <c r="AG1724" i="1"/>
  <c r="AG1723" i="1"/>
  <c r="AG1722" i="1"/>
  <c r="AG1720" i="1"/>
  <c r="AG1718" i="1"/>
  <c r="AG1717" i="1"/>
  <c r="S48" i="18"/>
  <c r="AG1454" i="1"/>
  <c r="AG1455" i="1"/>
  <c r="AG1472" i="1"/>
  <c r="AG1681" i="1"/>
  <c r="AG1680" i="1"/>
  <c r="AG1673" i="1"/>
  <c r="AG1667" i="1"/>
  <c r="AG1671" i="1"/>
  <c r="AG1679" i="1"/>
  <c r="AG1683" i="1"/>
  <c r="AG1684" i="1"/>
  <c r="AG1678" i="1"/>
  <c r="AG1669" i="1"/>
  <c r="AG1675" i="1"/>
  <c r="AG1677" i="1"/>
  <c r="AG1674" i="1"/>
  <c r="AG1676" i="1"/>
  <c r="AG1682" i="1"/>
  <c r="AG1668" i="1"/>
  <c r="AG1672" i="1"/>
  <c r="AG1649" i="1"/>
  <c r="AG1653" i="1"/>
  <c r="AG1650" i="1"/>
  <c r="AG1661" i="1"/>
  <c r="AG1663" i="1"/>
  <c r="AG1657" i="1"/>
  <c r="AG1659" i="1"/>
  <c r="AG1660" i="1"/>
  <c r="AG1651" i="1"/>
  <c r="AG1652" i="1"/>
  <c r="AG1645" i="1"/>
  <c r="AG1647" i="1"/>
  <c r="AG1644" i="1"/>
  <c r="AG1664" i="1"/>
  <c r="AG1658" i="1"/>
  <c r="AG1654" i="1"/>
  <c r="AG1670" i="1"/>
  <c r="AG1665" i="1"/>
  <c r="AG1655" i="1"/>
  <c r="AG1662" i="1"/>
  <c r="AG1643" i="1"/>
  <c r="AG1646" i="1"/>
  <c r="AG1638" i="1"/>
  <c r="AG1666" i="1"/>
  <c r="AG1656" i="1"/>
  <c r="AG1648" i="1"/>
  <c r="AG1640" i="1"/>
  <c r="AG1635" i="1"/>
  <c r="AG1631" i="1"/>
  <c r="AG1633" i="1"/>
  <c r="AG1632" i="1"/>
  <c r="AG1634" i="1"/>
  <c r="AG1636" i="1"/>
  <c r="AG1625" i="1"/>
  <c r="AG1615" i="1"/>
  <c r="AG1616" i="1"/>
  <c r="AG1548" i="1"/>
  <c r="AG1550" i="1"/>
  <c r="AG1549" i="1"/>
  <c r="AG1641" i="1"/>
  <c r="AG1629" i="1"/>
  <c r="AG1628" i="1"/>
  <c r="AG1617" i="1"/>
  <c r="AG1639" i="1"/>
  <c r="AG1642" i="1"/>
  <c r="AG1630" i="1"/>
  <c r="AG1605" i="1"/>
  <c r="AG1599" i="1"/>
  <c r="AG1601" i="1"/>
  <c r="AG1603" i="1"/>
  <c r="AG1602" i="1"/>
  <c r="AG1604" i="1"/>
  <c r="AG1592" i="1"/>
  <c r="AG1586" i="1"/>
  <c r="AG1583" i="1"/>
  <c r="AG1637" i="1"/>
  <c r="AG1627" i="1"/>
  <c r="AG1626" i="1"/>
  <c r="AG1622" i="1"/>
  <c r="AG1618" i="1"/>
  <c r="AG1551" i="1"/>
  <c r="AG1600" i="1"/>
  <c r="AG1589" i="1"/>
  <c r="AG1587" i="1"/>
  <c r="AG1582" i="1"/>
  <c r="AG1595" i="1"/>
  <c r="AG1590" i="1"/>
  <c r="AG1588" i="1"/>
  <c r="AG1577" i="1"/>
  <c r="AG1578" i="1"/>
  <c r="AG1580" i="1"/>
  <c r="AG1574" i="1"/>
  <c r="AG1572" i="1"/>
  <c r="AG1568" i="1"/>
  <c r="AG1540" i="1"/>
  <c r="AG1598" i="1"/>
  <c r="AG1585" i="1"/>
  <c r="AG1576" i="1"/>
  <c r="AG1573" i="1"/>
  <c r="AG1564" i="1"/>
  <c r="AG1565" i="1"/>
  <c r="AG1545" i="1"/>
  <c r="AG1543" i="1"/>
  <c r="AG1597" i="1"/>
  <c r="AG1581" i="1"/>
  <c r="AG1584" i="1"/>
  <c r="AG1579" i="1"/>
  <c r="AG1593" i="1"/>
  <c r="AG1561" i="1"/>
  <c r="AG1566" i="1"/>
  <c r="AG1546" i="1"/>
  <c r="AG1542" i="1"/>
  <c r="AG1596" i="1"/>
  <c r="AG1591" i="1"/>
  <c r="AG1575" i="1"/>
  <c r="AG1563" i="1"/>
  <c r="AG1562" i="1"/>
  <c r="AG1567" i="1"/>
  <c r="AG1544" i="1"/>
  <c r="AG1547" i="1"/>
  <c r="AG1541" i="1"/>
  <c r="AG1538" i="1"/>
  <c r="AG1526" i="1"/>
  <c r="AG1539" i="1"/>
  <c r="AG1527" i="1"/>
  <c r="AG1525" i="1"/>
  <c r="AG1528" i="1"/>
  <c r="AG1505" i="1"/>
  <c r="AG1536" i="1"/>
  <c r="AG1537" i="1"/>
  <c r="AG1535" i="1"/>
  <c r="AG1531" i="1"/>
  <c r="AG1533" i="1"/>
  <c r="AG1532" i="1"/>
  <c r="AG1534" i="1"/>
  <c r="AG1511" i="1"/>
  <c r="AG1510" i="1"/>
  <c r="AG1509" i="1"/>
  <c r="AG1512" i="1"/>
  <c r="AG1523" i="1"/>
  <c r="AG1522" i="1"/>
  <c r="AG1524" i="1"/>
  <c r="AG1506" i="1"/>
  <c r="AG1503" i="1"/>
  <c r="AG1501" i="1"/>
  <c r="AG1502" i="1"/>
  <c r="AG1504" i="1"/>
  <c r="AG1498" i="1"/>
  <c r="AG1495" i="1"/>
  <c r="AG1465" i="1"/>
  <c r="AG1464" i="1"/>
  <c r="AG1521" i="1"/>
  <c r="AG1507" i="1"/>
  <c r="AG1508" i="1"/>
  <c r="AG1500" i="1"/>
  <c r="AG1497" i="1"/>
  <c r="AG1499" i="1"/>
  <c r="AG1488" i="1"/>
  <c r="AG1486" i="1"/>
  <c r="AG1493" i="1"/>
  <c r="AG1494" i="1"/>
  <c r="AG1487" i="1"/>
  <c r="AG1496" i="1"/>
  <c r="AG1489" i="1"/>
  <c r="S210" i="18"/>
  <c r="AG1447" i="1"/>
  <c r="AG1436" i="1"/>
  <c r="AG1437" i="1"/>
  <c r="AG1443" i="1"/>
  <c r="AG1444" i="1"/>
  <c r="AG1440" i="1"/>
  <c r="AG1442" i="1"/>
  <c r="AG1445" i="1"/>
  <c r="AG1441" i="1"/>
  <c r="AG1431" i="1"/>
  <c r="AG1433" i="1"/>
  <c r="AG1432" i="1"/>
  <c r="AG1434" i="1"/>
  <c r="AG1418" i="1"/>
  <c r="AG1446" i="1"/>
  <c r="AG1439" i="1"/>
  <c r="AG1435" i="1"/>
  <c r="AG1430" i="1"/>
  <c r="AG1426" i="1"/>
  <c r="AG1429" i="1"/>
  <c r="AG1428" i="1"/>
  <c r="AG1419" i="1"/>
  <c r="AG1438" i="1"/>
  <c r="AG1425" i="1"/>
  <c r="AG1421" i="1"/>
  <c r="AG1420" i="1"/>
  <c r="AG1422" i="1"/>
  <c r="AG1416" i="1"/>
  <c r="AG1413" i="1"/>
  <c r="AG1415" i="1"/>
  <c r="AG1417" i="1"/>
  <c r="AG1408" i="1"/>
  <c r="AG1410" i="1"/>
  <c r="AG1407" i="1"/>
  <c r="AG1409" i="1"/>
  <c r="AG1424" i="1"/>
  <c r="AG1427" i="1"/>
  <c r="AG1423" i="1"/>
  <c r="AG1414" i="1"/>
  <c r="AG1412" i="1"/>
  <c r="AG1406" i="1"/>
  <c r="AG1381" i="1"/>
  <c r="AG1370" i="1"/>
  <c r="AG1372" i="1"/>
  <c r="AG1371" i="1"/>
  <c r="AG1357" i="1"/>
  <c r="AG1359" i="1"/>
  <c r="AG1358" i="1"/>
  <c r="AG1386" i="1"/>
  <c r="AG1378" i="1"/>
  <c r="AG1362" i="1"/>
  <c r="AG1411" i="1"/>
  <c r="AG1379" i="1"/>
  <c r="AG1373" i="1"/>
  <c r="AG1387" i="1"/>
  <c r="AG1382" i="1"/>
  <c r="AG1384" i="1"/>
  <c r="AG1383" i="1"/>
  <c r="AG1385" i="1"/>
  <c r="AG1380" i="1"/>
  <c r="AG1374" i="1"/>
  <c r="AG1376" i="1"/>
  <c r="AG1375" i="1"/>
  <c r="AG1377" i="1"/>
  <c r="AG1366" i="1"/>
  <c r="AG1368" i="1"/>
  <c r="AG1367" i="1"/>
  <c r="AG1369" i="1"/>
  <c r="AG1364" i="1"/>
  <c r="AG1363" i="1"/>
  <c r="AG1365" i="1"/>
  <c r="AG1360" i="1"/>
  <c r="AG1361" i="1"/>
  <c r="AG1356" i="1"/>
  <c r="AG1352" i="1"/>
  <c r="AG1347" i="1"/>
  <c r="AG1338" i="1"/>
  <c r="AG1350" i="1"/>
  <c r="AG1351" i="1"/>
  <c r="AG1339" i="1"/>
  <c r="AG1333" i="1"/>
  <c r="AG1354" i="1"/>
  <c r="AG1353" i="1"/>
  <c r="AG1355" i="1"/>
  <c r="AG1346" i="1"/>
  <c r="AG1342" i="1"/>
  <c r="AG1344" i="1"/>
  <c r="AG1343" i="1"/>
  <c r="AG1345" i="1"/>
  <c r="AG1340" i="1"/>
  <c r="AG1336" i="1"/>
  <c r="AG1337" i="1"/>
  <c r="AG1330" i="1"/>
  <c r="AG1328" i="1"/>
  <c r="AG1327" i="1"/>
  <c r="AG1315" i="1"/>
  <c r="AG1331" i="1"/>
  <c r="AG1316" i="1"/>
  <c r="AG1306" i="1"/>
  <c r="AG1303" i="1"/>
  <c r="AG1298" i="1"/>
  <c r="AG1273" i="1"/>
  <c r="AG1329" i="1"/>
  <c r="AG1311" i="1"/>
  <c r="AG1307" i="1"/>
  <c r="AG1300" i="1"/>
  <c r="AG1302" i="1"/>
  <c r="AG1301" i="1"/>
  <c r="AG1297" i="1"/>
  <c r="AG1299" i="1"/>
  <c r="AG1296" i="1"/>
  <c r="AG1270" i="1"/>
  <c r="AG1274" i="1"/>
  <c r="AG1288" i="1"/>
  <c r="AG1349" i="1"/>
  <c r="AG1341" i="1"/>
  <c r="AG1334" i="1"/>
  <c r="AG1332" i="1"/>
  <c r="AG1326" i="1"/>
  <c r="AG1313" i="1"/>
  <c r="AG1314" i="1"/>
  <c r="AG1309" i="1"/>
  <c r="AG1312" i="1"/>
  <c r="AG1308" i="1"/>
  <c r="AG1277" i="1"/>
  <c r="AG1271" i="1"/>
  <c r="AG1275" i="1"/>
  <c r="AG1290" i="1"/>
  <c r="AG1289" i="1"/>
  <c r="AG1348" i="1"/>
  <c r="AG1335" i="1"/>
  <c r="AG1310" i="1"/>
  <c r="AG1305" i="1"/>
  <c r="AG1272" i="1"/>
  <c r="AG1276" i="1"/>
  <c r="AG1286" i="1"/>
  <c r="AG1285" i="1"/>
  <c r="AG1287" i="1"/>
  <c r="AG1291" i="1"/>
  <c r="AG1284" i="1"/>
  <c r="AG1260" i="1"/>
  <c r="AG1265" i="1"/>
  <c r="AG1244" i="1"/>
  <c r="AG1246" i="1"/>
  <c r="AG1242" i="1"/>
  <c r="AG1264" i="1"/>
  <c r="AG1262" i="1"/>
  <c r="AG1261" i="1"/>
  <c r="AG1263" i="1"/>
  <c r="AG1253" i="1"/>
  <c r="AG1243" i="1"/>
  <c r="AG1245" i="1"/>
  <c r="AG1236" i="1"/>
  <c r="AG1230" i="1"/>
  <c r="AG1231" i="1"/>
  <c r="AG1255" i="1"/>
  <c r="AG1256" i="1"/>
  <c r="AG1258" i="1"/>
  <c r="AG1254" i="1"/>
  <c r="AG1257" i="1"/>
  <c r="AG1259" i="1"/>
  <c r="AG1248" i="1"/>
  <c r="AG1250" i="1"/>
  <c r="AG1239" i="1"/>
  <c r="AG1241" i="1"/>
  <c r="AG1234" i="1"/>
  <c r="AG1252" i="1"/>
  <c r="AG1249" i="1"/>
  <c r="AG1251" i="1"/>
  <c r="AG1247" i="1"/>
  <c r="AG1240" i="1"/>
  <c r="AG1238" i="1"/>
  <c r="AG1237" i="1"/>
  <c r="AG1232" i="1"/>
  <c r="AG1221" i="1"/>
  <c r="AG1233" i="1"/>
  <c r="AG1228" i="1"/>
  <c r="AG1225" i="1"/>
  <c r="AG1227" i="1"/>
  <c r="AG1222" i="1"/>
  <c r="AG1218" i="1"/>
  <c r="AG1223" i="1"/>
  <c r="AG1235" i="1"/>
  <c r="AG1224" i="1"/>
  <c r="AG1229" i="1"/>
  <c r="AG1220" i="1"/>
  <c r="AG1219" i="1"/>
  <c r="AG1226" i="1"/>
  <c r="AG1212" i="1"/>
  <c r="AG1216" i="1"/>
  <c r="AG1183" i="1"/>
  <c r="AG1213" i="1"/>
  <c r="AG1217" i="1"/>
  <c r="AG1198" i="1"/>
  <c r="AG1189" i="1"/>
  <c r="AG1191" i="1"/>
  <c r="AG1190" i="1"/>
  <c r="AG1192" i="1"/>
  <c r="AG1214" i="1"/>
  <c r="AG1199" i="1"/>
  <c r="AG1197" i="1"/>
  <c r="AG1188" i="1"/>
  <c r="AG1215" i="1"/>
  <c r="AG1204" i="1"/>
  <c r="AG1202" i="1"/>
  <c r="AG1203" i="1"/>
  <c r="AG1205" i="1"/>
  <c r="AG1200" i="1"/>
  <c r="AG1201" i="1"/>
  <c r="AG1194" i="1"/>
  <c r="AG1196" i="1"/>
  <c r="AG1195" i="1"/>
  <c r="AG1185" i="1"/>
  <c r="AG1187" i="1"/>
  <c r="AG1184" i="1"/>
  <c r="AG1186" i="1"/>
  <c r="AG1482" i="1"/>
  <c r="AG1490" i="1"/>
  <c r="AG1514" i="1"/>
  <c r="AG1518" i="1"/>
  <c r="AG1530" i="1"/>
  <c r="AG1555" i="1"/>
  <c r="AG1559" i="1"/>
  <c r="AG1571" i="1"/>
  <c r="AG1607" i="1"/>
  <c r="AG1611" i="1"/>
  <c r="AG1619" i="1"/>
  <c r="AG1624" i="1"/>
  <c r="AG1685" i="1"/>
  <c r="AG1690" i="1"/>
  <c r="AG1711" i="1"/>
  <c r="AG1485" i="1"/>
  <c r="AG1513" i="1"/>
  <c r="AG1517" i="1"/>
  <c r="AG1529" i="1"/>
  <c r="AG1554" i="1"/>
  <c r="AG1558" i="1"/>
  <c r="AG1570" i="1"/>
  <c r="AG1606" i="1"/>
  <c r="AG1610" i="1"/>
  <c r="AG1614" i="1"/>
  <c r="AG1623" i="1"/>
  <c r="AG1689" i="1"/>
  <c r="AG1710" i="1"/>
  <c r="AG1484" i="1"/>
  <c r="AG1492" i="1"/>
  <c r="AG1516" i="1"/>
  <c r="AG1520" i="1"/>
  <c r="AG1553" i="1"/>
  <c r="AG1557" i="1"/>
  <c r="AG1569" i="1"/>
  <c r="AG1594" i="1"/>
  <c r="AG1609" i="1"/>
  <c r="AG1613" i="1"/>
  <c r="AG1621" i="1"/>
  <c r="AG1687" i="1"/>
  <c r="AG1709" i="1"/>
  <c r="AG1483" i="1"/>
  <c r="AG1491" i="1"/>
  <c r="AG1515" i="1"/>
  <c r="AG1519" i="1"/>
  <c r="AG1552" i="1"/>
  <c r="AG1556" i="1"/>
  <c r="AG1560" i="1"/>
  <c r="AG1608" i="1"/>
  <c r="AG1612" i="1"/>
  <c r="AG1620" i="1"/>
  <c r="AG1686" i="1"/>
  <c r="AG1708" i="1"/>
  <c r="AG1713" i="1"/>
  <c r="AG1479" i="1"/>
  <c r="AG1481" i="1"/>
  <c r="AG1402" i="1"/>
  <c r="AG1320" i="1"/>
  <c r="AG1403" i="1"/>
  <c r="AG1390" i="1"/>
  <c r="AG1461" i="1"/>
  <c r="AG1459" i="1"/>
  <c r="AG1401" i="1"/>
  <c r="AG1399" i="1"/>
  <c r="AG1405" i="1"/>
  <c r="AG1388" i="1"/>
  <c r="AG1324" i="1"/>
  <c r="AG1716" i="1"/>
  <c r="AG1712" i="1"/>
  <c r="AG1480" i="1"/>
  <c r="AG1400" i="1"/>
  <c r="AG1460" i="1"/>
  <c r="AG1393" i="1"/>
  <c r="AG1404" i="1"/>
  <c r="AG1394" i="1"/>
  <c r="AG1477" i="1"/>
  <c r="AG1476" i="1"/>
  <c r="AG1475" i="1"/>
  <c r="AG1474" i="1"/>
  <c r="AG1473" i="1"/>
  <c r="AG1471" i="1"/>
  <c r="AG1470" i="1"/>
  <c r="AG1469" i="1"/>
  <c r="AG1468" i="1"/>
  <c r="AG1467" i="1"/>
  <c r="AG1466" i="1"/>
  <c r="AG1463" i="1"/>
  <c r="AG1398" i="1"/>
  <c r="AG1391" i="1"/>
  <c r="AG1321" i="1"/>
  <c r="AG1395" i="1"/>
  <c r="AG1325" i="1"/>
  <c r="AG1715" i="1"/>
  <c r="AG1478" i="1"/>
  <c r="AG1397" i="1"/>
  <c r="AG1458" i="1"/>
  <c r="AG1453" i="1"/>
  <c r="AG1389" i="1"/>
  <c r="AG1450" i="1"/>
  <c r="AG1448" i="1"/>
  <c r="AG1457" i="1"/>
  <c r="AG1323" i="1"/>
  <c r="AG1322" i="1"/>
  <c r="AG1396" i="1"/>
  <c r="AG1714" i="1"/>
  <c r="AG1462" i="1"/>
  <c r="AG1451" i="1"/>
  <c r="AG1452" i="1"/>
  <c r="AG1449" i="1"/>
  <c r="AG1456" i="1"/>
  <c r="AG1392" i="1"/>
  <c r="S140" i="18"/>
  <c r="S212" i="18"/>
  <c r="S213" i="18"/>
  <c r="S195" i="18"/>
  <c r="S206" i="18"/>
  <c r="S207" i="18"/>
  <c r="S179" i="18"/>
  <c r="S194" i="18"/>
  <c r="S180" i="18"/>
  <c r="S211" i="18"/>
  <c r="S54" i="18"/>
  <c r="S182" i="18"/>
  <c r="S183" i="18"/>
  <c r="S53" i="18"/>
  <c r="S197" i="18"/>
  <c r="S199" i="18"/>
  <c r="S198" i="18"/>
  <c r="S192" i="18"/>
  <c r="S193" i="18"/>
  <c r="S115" i="18"/>
  <c r="S196" i="18"/>
  <c r="S178" i="18"/>
  <c r="S181" i="18"/>
  <c r="S185" i="18"/>
  <c r="S184" i="18"/>
  <c r="S208" i="18"/>
  <c r="S209" i="18"/>
  <c r="S165" i="18"/>
  <c r="S171" i="18"/>
  <c r="AG1126" i="1"/>
  <c r="AG1165" i="1"/>
  <c r="AG1127" i="1"/>
  <c r="AG1175" i="1"/>
  <c r="AG1169" i="1"/>
  <c r="AG1163" i="1"/>
  <c r="AG1159" i="1"/>
  <c r="AG1160" i="1"/>
  <c r="AG1162" i="1"/>
  <c r="AG1157" i="1"/>
  <c r="AG1155" i="1"/>
  <c r="AG1156" i="1"/>
  <c r="AG1152" i="1"/>
  <c r="AG1129" i="1"/>
  <c r="AG1170" i="1"/>
  <c r="AG1174" i="1"/>
  <c r="AG1171" i="1"/>
  <c r="AG1161" i="1"/>
  <c r="AG1158" i="1"/>
  <c r="AG1128" i="1"/>
  <c r="AG1173" i="1"/>
  <c r="AG1164" i="1"/>
  <c r="AG1148" i="1"/>
  <c r="AG1145" i="1"/>
  <c r="AG1137" i="1"/>
  <c r="AG1172" i="1"/>
  <c r="AG1166" i="1"/>
  <c r="AG1153" i="1"/>
  <c r="AG1150" i="1"/>
  <c r="AG1149" i="1"/>
  <c r="AG1142" i="1"/>
  <c r="AG1136" i="1"/>
  <c r="AG1132" i="1"/>
  <c r="AG1135" i="1"/>
  <c r="AG1151" i="1"/>
  <c r="AG1146" i="1"/>
  <c r="AG1147" i="1"/>
  <c r="AG1141" i="1"/>
  <c r="AG1138" i="1"/>
  <c r="AG1133" i="1"/>
  <c r="AG1140" i="1"/>
  <c r="AG1139" i="1"/>
  <c r="AG1134" i="1"/>
  <c r="AG1168" i="1"/>
  <c r="AG1154" i="1"/>
  <c r="AG1167" i="1"/>
  <c r="AG1143" i="1"/>
  <c r="AG1319" i="1"/>
  <c r="AG1269" i="1"/>
  <c r="AG1211" i="1"/>
  <c r="AG1317" i="1"/>
  <c r="AG1295" i="1"/>
  <c r="AG1293" i="1"/>
  <c r="AG1283" i="1"/>
  <c r="AG1281" i="1"/>
  <c r="AG1279" i="1"/>
  <c r="AG1207" i="1"/>
  <c r="AG1267" i="1"/>
  <c r="AG1318" i="1"/>
  <c r="AG1292" i="1"/>
  <c r="AG1268" i="1"/>
  <c r="AG1210" i="1"/>
  <c r="AG1206" i="1"/>
  <c r="AG1208" i="1"/>
  <c r="AG1209" i="1"/>
  <c r="AG1181" i="1"/>
  <c r="AG1294" i="1"/>
  <c r="AG1282" i="1"/>
  <c r="AG1182" i="1"/>
  <c r="AG1266" i="1"/>
  <c r="AG1193" i="1"/>
  <c r="AG1304" i="1"/>
  <c r="AG1280" i="1"/>
  <c r="AG1278" i="1"/>
  <c r="AG1180" i="1"/>
  <c r="AG1179" i="1"/>
  <c r="AG1178" i="1"/>
  <c r="S170" i="18"/>
  <c r="S151" i="18"/>
  <c r="AG1121" i="1"/>
  <c r="AG1116" i="1"/>
  <c r="AG1115" i="1"/>
  <c r="AG1058" i="1"/>
  <c r="AG1052" i="1"/>
  <c r="AG1120" i="1"/>
  <c r="AG1122" i="1"/>
  <c r="AG1117" i="1"/>
  <c r="AG1118" i="1"/>
  <c r="AG1111" i="1"/>
  <c r="AG1112" i="1"/>
  <c r="AG1119" i="1"/>
  <c r="AG1107" i="1"/>
  <c r="AG1109" i="1"/>
  <c r="AG1110" i="1"/>
  <c r="AG1057" i="1"/>
  <c r="AG1113" i="1"/>
  <c r="AG1114" i="1"/>
  <c r="AG1108" i="1"/>
  <c r="AG1056" i="1"/>
  <c r="AG1051" i="1"/>
  <c r="AG1059" i="1"/>
  <c r="AG1125" i="1"/>
  <c r="AG1106" i="1"/>
  <c r="AG1124" i="1"/>
  <c r="AG1102" i="1"/>
  <c r="AG1099" i="1"/>
  <c r="AG1098" i="1"/>
  <c r="AG1144" i="1"/>
  <c r="AG1104" i="1"/>
  <c r="AG1101" i="1"/>
  <c r="AG1100" i="1"/>
  <c r="AG1130" i="1"/>
  <c r="AG1123" i="1"/>
  <c r="AG1105" i="1"/>
  <c r="AG1103" i="1"/>
  <c r="AG1176" i="1"/>
  <c r="AG1177" i="1"/>
  <c r="AG1131" i="1"/>
  <c r="AG1088" i="1"/>
  <c r="AG1093" i="1"/>
  <c r="AG1096" i="1"/>
  <c r="AG1095" i="1"/>
  <c r="AG1094" i="1"/>
  <c r="AG1091" i="1"/>
  <c r="AG1090" i="1"/>
  <c r="AG1087" i="1"/>
  <c r="AG1097" i="1"/>
  <c r="AG1092" i="1"/>
  <c r="AG1089" i="1"/>
  <c r="S164" i="18"/>
  <c r="S166" i="18"/>
  <c r="S168" i="18"/>
  <c r="S169" i="18"/>
  <c r="AG1039" i="1"/>
  <c r="AG1044" i="1"/>
  <c r="AG1040" i="1"/>
  <c r="AG1041" i="1"/>
  <c r="AG1042" i="1"/>
  <c r="AG1043" i="1"/>
  <c r="AG1031" i="1"/>
  <c r="AG1032" i="1"/>
  <c r="AG1025" i="1"/>
  <c r="AG1024" i="1"/>
  <c r="AG1028" i="1"/>
  <c r="AG1023" i="1"/>
  <c r="AG1037" i="1"/>
  <c r="AG1033" i="1"/>
  <c r="AG1035" i="1"/>
  <c r="AG1034" i="1"/>
  <c r="AG1036" i="1"/>
  <c r="AG1038" i="1"/>
  <c r="AG1029" i="1"/>
  <c r="AG1030" i="1"/>
  <c r="AG1026" i="1"/>
  <c r="AG1027" i="1"/>
  <c r="AG1017" i="1"/>
  <c r="AG1019" i="1"/>
  <c r="AG1021" i="1"/>
  <c r="AG1018" i="1"/>
  <c r="AG1020" i="1"/>
  <c r="AG1022" i="1"/>
  <c r="AG1012" i="1"/>
  <c r="AG1011" i="1"/>
  <c r="AG1015" i="1"/>
  <c r="AG1016" i="1"/>
  <c r="AG1005" i="1"/>
  <c r="AG1013" i="1"/>
  <c r="AG1014" i="1"/>
  <c r="AG1007" i="1"/>
  <c r="AG1004" i="1"/>
  <c r="AG1009" i="1"/>
  <c r="AG1008" i="1"/>
  <c r="AG1010" i="1"/>
  <c r="AG1000" i="1"/>
  <c r="AG999" i="1"/>
  <c r="AG996" i="1"/>
  <c r="AG1006" i="1"/>
  <c r="AG1002" i="1"/>
  <c r="AG993" i="1"/>
  <c r="AG986" i="1"/>
  <c r="AG1001" i="1"/>
  <c r="AG1003" i="1"/>
  <c r="AG995" i="1"/>
  <c r="AG997" i="1"/>
  <c r="AG994" i="1"/>
  <c r="AG998" i="1"/>
  <c r="AG988" i="1"/>
  <c r="AG891" i="1"/>
  <c r="AG892" i="1"/>
  <c r="AG875" i="1"/>
  <c r="AG886" i="1"/>
  <c r="AG972" i="1"/>
  <c r="AG971" i="1"/>
  <c r="AG967" i="1"/>
  <c r="AG969" i="1"/>
  <c r="AG984" i="1"/>
  <c r="AG985" i="1"/>
  <c r="AG987" i="1"/>
  <c r="AG931" i="1"/>
  <c r="AG932" i="1"/>
  <c r="AG982" i="1"/>
  <c r="AG980" i="1"/>
  <c r="AG981" i="1"/>
  <c r="AG983" i="1"/>
  <c r="AG895" i="1"/>
  <c r="AG841" i="1"/>
  <c r="AG842" i="1"/>
  <c r="AG930" i="1"/>
  <c r="AG929" i="1"/>
  <c r="AG953" i="1"/>
  <c r="AG874" i="1"/>
  <c r="AG960" i="1"/>
  <c r="AG959" i="1"/>
  <c r="AG961" i="1"/>
  <c r="AG954" i="1"/>
  <c r="AG956" i="1"/>
  <c r="AG952" i="1"/>
  <c r="AG957" i="1"/>
  <c r="AG950" i="1"/>
  <c r="AG843" i="1"/>
  <c r="AG840" i="1"/>
  <c r="AG928" i="1"/>
  <c r="AG927" i="1"/>
  <c r="AG914" i="1"/>
  <c r="AG970" i="1"/>
  <c r="AG964" i="1"/>
  <c r="AG962" i="1"/>
  <c r="AG963" i="1"/>
  <c r="AG965" i="1"/>
  <c r="AG947" i="1"/>
  <c r="AG948" i="1"/>
  <c r="AG944" i="1"/>
  <c r="AG946" i="1"/>
  <c r="AG943" i="1"/>
  <c r="AG945" i="1"/>
  <c r="AG925" i="1"/>
  <c r="AG924" i="1"/>
  <c r="AG919" i="1"/>
  <c r="AG921" i="1"/>
  <c r="AG920" i="1"/>
  <c r="AG922" i="1"/>
  <c r="AG910" i="1"/>
  <c r="AG906" i="1"/>
  <c r="AG904" i="1"/>
  <c r="AG905" i="1"/>
  <c r="AG907" i="1"/>
  <c r="AG902" i="1"/>
  <c r="AG900" i="1"/>
  <c r="AG911" i="1"/>
  <c r="AG958" i="1"/>
  <c r="AG951" i="1"/>
  <c r="AG955" i="1"/>
  <c r="AG926" i="1"/>
  <c r="AG908" i="1"/>
  <c r="AG973" i="1"/>
  <c r="AG966" i="1"/>
  <c r="AG968" i="1"/>
  <c r="AG949" i="1"/>
  <c r="AG939" i="1"/>
  <c r="AG941" i="1"/>
  <c r="AG940" i="1"/>
  <c r="AG942" i="1"/>
  <c r="AG923" i="1"/>
  <c r="AG909" i="1"/>
  <c r="AG882" i="1"/>
  <c r="AG885" i="1"/>
  <c r="AG869" i="1"/>
  <c r="AG862" i="1"/>
  <c r="AG863" i="1"/>
  <c r="AG866" i="1"/>
  <c r="AG864" i="1"/>
  <c r="AG884" i="1"/>
  <c r="AG883" i="1"/>
  <c r="AG868" i="1"/>
  <c r="AG867" i="1"/>
  <c r="AG865" i="1"/>
  <c r="AG860" i="1"/>
  <c r="AG852" i="1"/>
  <c r="AG833" i="1"/>
  <c r="AG836" i="1"/>
  <c r="AG831" i="1"/>
  <c r="AG901" i="1"/>
  <c r="AG903" i="1"/>
  <c r="AG858" i="1"/>
  <c r="AG859" i="1"/>
  <c r="AG861" i="1"/>
  <c r="AG856" i="1"/>
  <c r="AG850" i="1"/>
  <c r="AG834" i="1"/>
  <c r="AG829" i="1"/>
  <c r="AG830" i="1"/>
  <c r="AG832" i="1"/>
  <c r="AG855" i="1"/>
  <c r="AG828" i="1"/>
  <c r="AG800" i="1"/>
  <c r="AG853" i="1"/>
  <c r="AG825" i="1"/>
  <c r="AG821" i="1"/>
  <c r="AG823" i="1"/>
  <c r="AG801" i="1"/>
  <c r="AG854" i="1"/>
  <c r="AG857" i="1"/>
  <c r="AG851" i="1"/>
  <c r="AG835" i="1"/>
  <c r="AG827" i="1"/>
  <c r="AG826" i="1"/>
  <c r="AG822" i="1"/>
  <c r="AG824" i="1"/>
  <c r="AG778" i="1"/>
  <c r="AG693" i="1"/>
  <c r="AG754" i="1"/>
  <c r="AG769" i="1"/>
  <c r="AG765" i="1"/>
  <c r="AG760" i="1"/>
  <c r="AG750" i="1"/>
  <c r="AG752" i="1"/>
  <c r="AG744" i="1"/>
  <c r="AG790" i="1"/>
  <c r="AG792" i="1"/>
  <c r="AG789" i="1"/>
  <c r="AG791" i="1"/>
  <c r="AG788" i="1"/>
  <c r="AG756" i="1"/>
  <c r="AG762" i="1"/>
  <c r="AG761" i="1"/>
  <c r="AG742" i="1"/>
  <c r="AG741" i="1"/>
  <c r="AG743" i="1"/>
  <c r="AG782" i="1"/>
  <c r="AG777" i="1"/>
  <c r="AG779" i="1"/>
  <c r="AG781" i="1"/>
  <c r="AG767" i="1"/>
  <c r="AG763" i="1"/>
  <c r="AG758" i="1"/>
  <c r="AG751" i="1"/>
  <c r="AG753" i="1"/>
  <c r="AG747" i="1"/>
  <c r="AG746" i="1"/>
  <c r="AG793" i="1"/>
  <c r="AG786" i="1"/>
  <c r="AG784" i="1"/>
  <c r="AG783" i="1"/>
  <c r="AG785" i="1"/>
  <c r="AG787" i="1"/>
  <c r="AG772" i="1"/>
  <c r="AG780" i="1"/>
  <c r="AG776" i="1"/>
  <c r="AG757" i="1"/>
  <c r="AG755" i="1"/>
  <c r="AG766" i="1"/>
  <c r="AG768" i="1"/>
  <c r="AG764" i="1"/>
  <c r="AG759" i="1"/>
  <c r="AG745" i="1"/>
  <c r="AG740" i="1"/>
  <c r="AG1048" i="1"/>
  <c r="AG1078" i="1"/>
  <c r="AG1070" i="1"/>
  <c r="AG1062" i="1"/>
  <c r="AG1075" i="1"/>
  <c r="AG1055" i="1"/>
  <c r="AG1045" i="1"/>
  <c r="AG1080" i="1"/>
  <c r="AG1072" i="1"/>
  <c r="AG1054" i="1"/>
  <c r="AG1046" i="1"/>
  <c r="AG938" i="1"/>
  <c r="AG1077" i="1"/>
  <c r="AG1049" i="1"/>
  <c r="AG935" i="1"/>
  <c r="AG975" i="1"/>
  <c r="AG976" i="1"/>
  <c r="AG896" i="1"/>
  <c r="AG979" i="1"/>
  <c r="AG1066" i="1"/>
  <c r="AG1079" i="1"/>
  <c r="AG992" i="1"/>
  <c r="AG916" i="1"/>
  <c r="AG1081" i="1"/>
  <c r="AG1063" i="1"/>
  <c r="AG977" i="1"/>
  <c r="AG917" i="1"/>
  <c r="AG936" i="1"/>
  <c r="AG937" i="1"/>
  <c r="AG899" i="1"/>
  <c r="AG898" i="1"/>
  <c r="AG1074" i="1"/>
  <c r="AG1047" i="1"/>
  <c r="AG978" i="1"/>
  <c r="AG1086" i="1"/>
  <c r="AG1083" i="1"/>
  <c r="AG1067" i="1"/>
  <c r="AG1084" i="1"/>
  <c r="AG1076" i="1"/>
  <c r="AG1068" i="1"/>
  <c r="AG1085" i="1"/>
  <c r="AG1069" i="1"/>
  <c r="AG1064" i="1"/>
  <c r="AG990" i="1"/>
  <c r="AG934" i="1"/>
  <c r="AG912" i="1"/>
  <c r="AG918" i="1"/>
  <c r="AG933" i="1"/>
  <c r="AG897" i="1"/>
  <c r="AG1082" i="1"/>
  <c r="AG1061" i="1"/>
  <c r="AG1071" i="1"/>
  <c r="AG1065" i="1"/>
  <c r="AG1053" i="1"/>
  <c r="AG991" i="1"/>
  <c r="AG1060" i="1"/>
  <c r="AG1073" i="1"/>
  <c r="AG1050" i="1"/>
  <c r="AG989" i="1"/>
  <c r="AG974" i="1"/>
  <c r="AG913" i="1"/>
  <c r="AG915" i="1"/>
  <c r="S154" i="18"/>
  <c r="S156" i="18"/>
  <c r="S157" i="18"/>
  <c r="S153" i="18"/>
  <c r="S150" i="18"/>
  <c r="S152" i="18"/>
  <c r="S51" i="18"/>
  <c r="S155" i="18"/>
  <c r="AG651" i="1"/>
  <c r="AG734" i="1"/>
  <c r="AG731" i="1"/>
  <c r="AG733" i="1"/>
  <c r="AG735" i="1"/>
  <c r="AG702" i="1"/>
  <c r="AG730" i="1"/>
  <c r="AG698" i="1"/>
  <c r="AG700" i="1"/>
  <c r="AG699" i="1"/>
  <c r="AG701" i="1"/>
  <c r="AG738" i="1"/>
  <c r="AG739" i="1"/>
  <c r="AG726" i="1"/>
  <c r="AG728" i="1"/>
  <c r="AG724" i="1"/>
  <c r="AG717" i="1"/>
  <c r="AG711" i="1"/>
  <c r="AG647" i="1"/>
  <c r="AG676" i="1"/>
  <c r="AG736" i="1"/>
  <c r="AG725" i="1"/>
  <c r="AG718" i="1"/>
  <c r="AG713" i="1"/>
  <c r="AG712" i="1"/>
  <c r="AG683" i="1"/>
  <c r="AG677" i="1"/>
  <c r="AG737" i="1"/>
  <c r="AG727" i="1"/>
  <c r="AG729" i="1"/>
  <c r="AG723" i="1"/>
  <c r="AG722" i="1"/>
  <c r="AG716" i="1"/>
  <c r="AG714" i="1"/>
  <c r="AG709" i="1"/>
  <c r="AG708" i="1"/>
  <c r="AG626" i="1"/>
  <c r="AG660" i="1"/>
  <c r="AG678" i="1"/>
  <c r="AG715" i="1"/>
  <c r="AG707" i="1"/>
  <c r="AG710" i="1"/>
  <c r="AG672" i="1"/>
  <c r="AG732" i="1"/>
  <c r="AG673" i="1"/>
  <c r="AG674" i="1"/>
  <c r="AG668" i="1"/>
  <c r="AG669" i="1"/>
  <c r="AG670" i="1"/>
  <c r="AG675" i="1"/>
  <c r="AG671" i="1"/>
  <c r="AG667" i="1"/>
  <c r="S127" i="18"/>
  <c r="AG663" i="1"/>
  <c r="AG664" i="1"/>
  <c r="AG665" i="1"/>
  <c r="AG637" i="1"/>
  <c r="AG636" i="1"/>
  <c r="AG638" i="1"/>
  <c r="AG632" i="1"/>
  <c r="AG640" i="1"/>
  <c r="AG631" i="1"/>
  <c r="AG634" i="1"/>
  <c r="AG429" i="1"/>
  <c r="AG485" i="1"/>
  <c r="AG603" i="1"/>
  <c r="AG604" i="1"/>
  <c r="AG223" i="1"/>
  <c r="AG635" i="1"/>
  <c r="AG633" i="1"/>
  <c r="AG425" i="1"/>
  <c r="AG593" i="1"/>
  <c r="AG601" i="1"/>
  <c r="AG599" i="1"/>
  <c r="AG602" i="1"/>
  <c r="AG587" i="1"/>
  <c r="AG595" i="1"/>
  <c r="AG591" i="1"/>
  <c r="AG594" i="1"/>
  <c r="AG582" i="1"/>
  <c r="AG584" i="1"/>
  <c r="AG598" i="1"/>
  <c r="AG596" i="1"/>
  <c r="AG578" i="1"/>
  <c r="AG600" i="1"/>
  <c r="AG576" i="1"/>
  <c r="AG579" i="1"/>
  <c r="AG592" i="1"/>
  <c r="AG577" i="1"/>
  <c r="AG580" i="1"/>
  <c r="AG562" i="1"/>
  <c r="AG563" i="1"/>
  <c r="AG572" i="1"/>
  <c r="AG574" i="1"/>
  <c r="AG557" i="1"/>
  <c r="AG554" i="1"/>
  <c r="AG556" i="1"/>
  <c r="AG597" i="1"/>
  <c r="AG583" i="1"/>
  <c r="AG571" i="1"/>
  <c r="AG575" i="1"/>
  <c r="AG564" i="1"/>
  <c r="AG569" i="1"/>
  <c r="AG559" i="1"/>
  <c r="AG568" i="1"/>
  <c r="AG555" i="1"/>
  <c r="AG544" i="1"/>
  <c r="AG548" i="1"/>
  <c r="AG537" i="1"/>
  <c r="AG542" i="1"/>
  <c r="AG531" i="1"/>
  <c r="AG561" i="1"/>
  <c r="AG565" i="1"/>
  <c r="AG573" i="1"/>
  <c r="AG560" i="1"/>
  <c r="AG567" i="1"/>
  <c r="AG566" i="1"/>
  <c r="AG570" i="1"/>
  <c r="AG545" i="1"/>
  <c r="AG541" i="1"/>
  <c r="AG543" i="1"/>
  <c r="AG528" i="1"/>
  <c r="AG530" i="1"/>
  <c r="AG532" i="1"/>
  <c r="AG524" i="1"/>
  <c r="AG526" i="1"/>
  <c r="AG558" i="1"/>
  <c r="AG552" i="1"/>
  <c r="AG553" i="1"/>
  <c r="AG546" i="1"/>
  <c r="AG525" i="1"/>
  <c r="AG527" i="1"/>
  <c r="AG519" i="1"/>
  <c r="AG521" i="1"/>
  <c r="AG549" i="1"/>
  <c r="AG529" i="1"/>
  <c r="AG523" i="1"/>
  <c r="AG550" i="1"/>
  <c r="AG551" i="1"/>
  <c r="AG540" i="1"/>
  <c r="AG539" i="1"/>
  <c r="AG518" i="1"/>
  <c r="AG522" i="1"/>
  <c r="AG512" i="1"/>
  <c r="AG514" i="1"/>
  <c r="AG513" i="1"/>
  <c r="AG508" i="1"/>
  <c r="AG510" i="1"/>
  <c r="AG497" i="1"/>
  <c r="AG499" i="1"/>
  <c r="AG547" i="1"/>
  <c r="AG538" i="1"/>
  <c r="AG515" i="1"/>
  <c r="AG505" i="1"/>
  <c r="AG500" i="1"/>
  <c r="AG520" i="1"/>
  <c r="AG501" i="1"/>
  <c r="AG502" i="1"/>
  <c r="AG496" i="1"/>
  <c r="AG511" i="1"/>
  <c r="AG517" i="1"/>
  <c r="AG507" i="1"/>
  <c r="AG504" i="1"/>
  <c r="AG503" i="1"/>
  <c r="AG516" i="1"/>
  <c r="AG509" i="1"/>
  <c r="AG506" i="1"/>
  <c r="AG498" i="1"/>
  <c r="AG384" i="1"/>
  <c r="AG393" i="1"/>
  <c r="AG395" i="1"/>
  <c r="AG392" i="1"/>
  <c r="AG387" i="1"/>
  <c r="AG385" i="1"/>
  <c r="AG390" i="1"/>
  <c r="AG379" i="1"/>
  <c r="AG383" i="1"/>
  <c r="AG381" i="1"/>
  <c r="AG382" i="1"/>
  <c r="AG369" i="1"/>
  <c r="AG371" i="1"/>
  <c r="AG368" i="1"/>
  <c r="AG402" i="1"/>
  <c r="AG394" i="1"/>
  <c r="AG386" i="1"/>
  <c r="AG388" i="1"/>
  <c r="AG377" i="1"/>
  <c r="AG376" i="1"/>
  <c r="AG378" i="1"/>
  <c r="AG370" i="1"/>
  <c r="AG397" i="1"/>
  <c r="AG399" i="1"/>
  <c r="AG401" i="1"/>
  <c r="AG398" i="1"/>
  <c r="AG400" i="1"/>
  <c r="AG391" i="1"/>
  <c r="AG396" i="1"/>
  <c r="AG389" i="1"/>
  <c r="AG380" i="1"/>
  <c r="AG373" i="1"/>
  <c r="AG372" i="1"/>
  <c r="AG375" i="1"/>
  <c r="AG367" i="1"/>
  <c r="AG374" i="1"/>
  <c r="AG817" i="1"/>
  <c r="AG798" i="1"/>
  <c r="AG810" i="1"/>
  <c r="AG813" i="1"/>
  <c r="AG845" i="1"/>
  <c r="AG894" i="1"/>
  <c r="AG888" i="1"/>
  <c r="AG879" i="1"/>
  <c r="AG876" i="1"/>
  <c r="AG837" i="1"/>
  <c r="AG802" i="1"/>
  <c r="AG819" i="1"/>
  <c r="AG849" i="1"/>
  <c r="AG804" i="1"/>
  <c r="AG893" i="1"/>
  <c r="AG887" i="1"/>
  <c r="AG878" i="1"/>
  <c r="AG848" i="1"/>
  <c r="AG846" i="1"/>
  <c r="AG820" i="1"/>
  <c r="AG873" i="1"/>
  <c r="AG807" i="1"/>
  <c r="AG808" i="1"/>
  <c r="AG890" i="1"/>
  <c r="AG881" i="1"/>
  <c r="AG877" i="1"/>
  <c r="AG871" i="1"/>
  <c r="AG872" i="1"/>
  <c r="AG844" i="1"/>
  <c r="AG870" i="1"/>
  <c r="AG816" i="1"/>
  <c r="AG815" i="1"/>
  <c r="AG796" i="1"/>
  <c r="AG812" i="1"/>
  <c r="AG889" i="1"/>
  <c r="AG880" i="1"/>
  <c r="AG809" i="1"/>
  <c r="AG814" i="1"/>
  <c r="AG811" i="1"/>
  <c r="AG805" i="1"/>
  <c r="AG795" i="1"/>
  <c r="AG794" i="1"/>
  <c r="AG773" i="1"/>
  <c r="AG748" i="1"/>
  <c r="AG847" i="1"/>
  <c r="AG839" i="1"/>
  <c r="AG806" i="1"/>
  <c r="AG775" i="1"/>
  <c r="AG838" i="1"/>
  <c r="AG803" i="1"/>
  <c r="AG771" i="1"/>
  <c r="AG799" i="1"/>
  <c r="AG818" i="1"/>
  <c r="AG797" i="1"/>
  <c r="AG774" i="1"/>
  <c r="AG770" i="1"/>
  <c r="AG749" i="1"/>
  <c r="S142" i="18"/>
  <c r="S143" i="18"/>
  <c r="S139" i="18"/>
  <c r="S138" i="18"/>
  <c r="S136" i="18"/>
  <c r="S137" i="18"/>
  <c r="S50" i="18"/>
  <c r="S141" i="18"/>
  <c r="S124" i="18"/>
  <c r="S106" i="18"/>
  <c r="S99" i="18"/>
  <c r="S105" i="18"/>
  <c r="S116" i="18"/>
  <c r="S104" i="18"/>
  <c r="S114" i="18"/>
  <c r="S126" i="18"/>
  <c r="S130" i="18"/>
  <c r="S129" i="18"/>
  <c r="S123" i="18"/>
  <c r="S125" i="18"/>
  <c r="S15" i="18"/>
  <c r="D51" i="34"/>
  <c r="S128" i="18"/>
  <c r="S49" i="18"/>
  <c r="S112" i="18"/>
  <c r="S117" i="18"/>
  <c r="S111" i="18"/>
  <c r="S118" i="18"/>
  <c r="S113" i="18"/>
  <c r="S100" i="18"/>
  <c r="S101" i="18"/>
  <c r="S13" i="18"/>
  <c r="D49" i="34"/>
  <c r="S10" i="18"/>
  <c r="D46" i="34"/>
  <c r="S24" i="18"/>
  <c r="D52" i="34"/>
  <c r="S16" i="18"/>
  <c r="AG54" i="1"/>
  <c r="AG193" i="1"/>
  <c r="AG196" i="1"/>
  <c r="AG195" i="1"/>
  <c r="AG194" i="1"/>
  <c r="D45" i="34"/>
  <c r="S9" i="18"/>
  <c r="S41" i="18"/>
  <c r="S25" i="18"/>
  <c r="S14" i="18"/>
  <c r="D50" i="34"/>
  <c r="D47" i="34"/>
  <c r="S11" i="18"/>
  <c r="D53" i="34"/>
  <c r="S17" i="18"/>
  <c r="AG357" i="1"/>
  <c r="AG680" i="1"/>
  <c r="AG639" i="1"/>
  <c r="AG697" i="1"/>
  <c r="AG457" i="1"/>
  <c r="AG472" i="1"/>
  <c r="AG687" i="1"/>
  <c r="AG690" i="1"/>
  <c r="AG691" i="1"/>
  <c r="AG705" i="1"/>
  <c r="AG695" i="1"/>
  <c r="AG721" i="1"/>
  <c r="AG703" i="1"/>
  <c r="AG696" i="1"/>
  <c r="AG694" i="1"/>
  <c r="AG682" i="1"/>
  <c r="AG686" i="1"/>
  <c r="AG440" i="1"/>
  <c r="AG719" i="1"/>
  <c r="AG706" i="1"/>
  <c r="AG704" i="1"/>
  <c r="AG692" i="1"/>
  <c r="AG685" i="1"/>
  <c r="AG720" i="1"/>
  <c r="AG689" i="1"/>
  <c r="AG657" i="1"/>
  <c r="AG644" i="1"/>
  <c r="AG642" i="1"/>
  <c r="AG688" i="1"/>
  <c r="AG684" i="1"/>
  <c r="AG659" i="1"/>
  <c r="AG653" i="1"/>
  <c r="AG630" i="1"/>
  <c r="AG615" i="1"/>
  <c r="AG661" i="1"/>
  <c r="AG666" i="1"/>
  <c r="AG656" i="1"/>
  <c r="AG649" i="1"/>
  <c r="AG619" i="1"/>
  <c r="AG617" i="1"/>
  <c r="AG613" i="1"/>
  <c r="AG590" i="1"/>
  <c r="AG681" i="1"/>
  <c r="AG679" i="1"/>
  <c r="AG662" i="1"/>
  <c r="AG650" i="1"/>
  <c r="AG643" i="1"/>
  <c r="AG629" i="1"/>
  <c r="AG623" i="1"/>
  <c r="AG616" i="1"/>
  <c r="AG611" i="1"/>
  <c r="AG609" i="1"/>
  <c r="AG586" i="1"/>
  <c r="AG658" i="1"/>
  <c r="AG646" i="1"/>
  <c r="AG641" i="1"/>
  <c r="AG628" i="1"/>
  <c r="AG618" i="1"/>
  <c r="AG614" i="1"/>
  <c r="AG606" i="1"/>
  <c r="AG608" i="1"/>
  <c r="AG655" i="1"/>
  <c r="AG654" i="1"/>
  <c r="AG625" i="1"/>
  <c r="AG605" i="1"/>
  <c r="AG588" i="1"/>
  <c r="AG533" i="1"/>
  <c r="AG495" i="1"/>
  <c r="AG489" i="1"/>
  <c r="AG483" i="1"/>
  <c r="AG473" i="1"/>
  <c r="AG474" i="1"/>
  <c r="AG469" i="1"/>
  <c r="AG461" i="1"/>
  <c r="AG454" i="1"/>
  <c r="AG441" i="1"/>
  <c r="AG437" i="1"/>
  <c r="AG624" i="1"/>
  <c r="AG622" i="1"/>
  <c r="AG620" i="1"/>
  <c r="AG621" i="1"/>
  <c r="AG612" i="1"/>
  <c r="AG610" i="1"/>
  <c r="AG536" i="1"/>
  <c r="AG589" i="1"/>
  <c r="AG494" i="1"/>
  <c r="AG492" i="1"/>
  <c r="AG482" i="1"/>
  <c r="AG480" i="1"/>
  <c r="AG479" i="1"/>
  <c r="AG478" i="1"/>
  <c r="AG476" i="1"/>
  <c r="AG471" i="1"/>
  <c r="AG462" i="1"/>
  <c r="AG465" i="1"/>
  <c r="AG455" i="1"/>
  <c r="AG453" i="1"/>
  <c r="AG444" i="1"/>
  <c r="AG442" i="1"/>
  <c r="AG585" i="1"/>
  <c r="AG581" i="1"/>
  <c r="AG607" i="1"/>
  <c r="AG486" i="1"/>
  <c r="AG477" i="1"/>
  <c r="AG466" i="1"/>
  <c r="AG467" i="1"/>
  <c r="AG459" i="1"/>
  <c r="AG438" i="1"/>
  <c r="AG534" i="1"/>
  <c r="AG491" i="1"/>
  <c r="AG488" i="1"/>
  <c r="AG451" i="1"/>
  <c r="AG449" i="1"/>
  <c r="AG446" i="1"/>
  <c r="AG445" i="1"/>
  <c r="AG648" i="1"/>
  <c r="AG493" i="1"/>
  <c r="AG484" i="1"/>
  <c r="AG431" i="1"/>
  <c r="AG430" i="1"/>
  <c r="AG428" i="1"/>
  <c r="AG426" i="1"/>
  <c r="AG420" i="1"/>
  <c r="AG142" i="1"/>
  <c r="AG411" i="1"/>
  <c r="AG407" i="1"/>
  <c r="AG403" i="1"/>
  <c r="AG412" i="1"/>
  <c r="AG404" i="1"/>
  <c r="AG315" i="1"/>
  <c r="AG165" i="1"/>
  <c r="AG359" i="1"/>
  <c r="AG353" i="1"/>
  <c r="AG652" i="1"/>
  <c r="AG487" i="1"/>
  <c r="AG470" i="1"/>
  <c r="AG456" i="1"/>
  <c r="AG450" i="1"/>
  <c r="AG436" i="1"/>
  <c r="AG434" i="1"/>
  <c r="AG432" i="1"/>
  <c r="AG415" i="1"/>
  <c r="AG358" i="1"/>
  <c r="AG332" i="1"/>
  <c r="AG410" i="1"/>
  <c r="AG366" i="1"/>
  <c r="AG365" i="1"/>
  <c r="AG166" i="1"/>
  <c r="AG360" i="1"/>
  <c r="AG335" i="1"/>
  <c r="AG464" i="1"/>
  <c r="AG458" i="1"/>
  <c r="AG424" i="1"/>
  <c r="AG417" i="1"/>
  <c r="AG363" i="1"/>
  <c r="AG413" i="1"/>
  <c r="AG405" i="1"/>
  <c r="AG289" i="1"/>
  <c r="AG408" i="1"/>
  <c r="AG339" i="1"/>
  <c r="AG348" i="1"/>
  <c r="AG336" i="1"/>
  <c r="AG337" i="1"/>
  <c r="AG338" i="1"/>
  <c r="AG330" i="1"/>
  <c r="AG327" i="1"/>
  <c r="AG311" i="1"/>
  <c r="AG463" i="1"/>
  <c r="AG452" i="1"/>
  <c r="AG443" i="1"/>
  <c r="AG427" i="1"/>
  <c r="AG414" i="1"/>
  <c r="AG418" i="1"/>
  <c r="AG406" i="1"/>
  <c r="AG317" i="1"/>
  <c r="AG361" i="1"/>
  <c r="AG355" i="1"/>
  <c r="AG343" i="1"/>
  <c r="AG340" i="1"/>
  <c r="AG341" i="1"/>
  <c r="AG342" i="1"/>
  <c r="AG333" i="1"/>
  <c r="AG326" i="1"/>
  <c r="AG324" i="1"/>
  <c r="AG419" i="1"/>
  <c r="AG347" i="1"/>
  <c r="AG352" i="1"/>
  <c r="AG350" i="1"/>
  <c r="AG334" i="1"/>
  <c r="AG310" i="1"/>
  <c r="AG309" i="1"/>
  <c r="AG323" i="1"/>
  <c r="AG320" i="1"/>
  <c r="AG162" i="1"/>
  <c r="AG307" i="1"/>
  <c r="AG305" i="1"/>
  <c r="AG294" i="1"/>
  <c r="AG299" i="1"/>
  <c r="AG292" i="1"/>
  <c r="AG285" i="1"/>
  <c r="AG152" i="1"/>
  <c r="AG151" i="1"/>
  <c r="AG147" i="1"/>
  <c r="AG145" i="1"/>
  <c r="AG144" i="1"/>
  <c r="AG448" i="1"/>
  <c r="AG422" i="1"/>
  <c r="AG409" i="1"/>
  <c r="AG356" i="1"/>
  <c r="AG346" i="1"/>
  <c r="AG308" i="1"/>
  <c r="AG314" i="1"/>
  <c r="AG303" i="1"/>
  <c r="AG301" i="1"/>
  <c r="AG296" i="1"/>
  <c r="AG283" i="1"/>
  <c r="AG281" i="1"/>
  <c r="AG158" i="1"/>
  <c r="AG146" i="1"/>
  <c r="AG468" i="1"/>
  <c r="AG435" i="1"/>
  <c r="AG364" i="1"/>
  <c r="AG535" i="1"/>
  <c r="AG344" i="1"/>
  <c r="AG164" i="1"/>
  <c r="AG331" i="1"/>
  <c r="AG328" i="1"/>
  <c r="AG313" i="1"/>
  <c r="AG322" i="1"/>
  <c r="AG319" i="1"/>
  <c r="AG321" i="1"/>
  <c r="AG160" i="1"/>
  <c r="AG306" i="1"/>
  <c r="AG297" i="1"/>
  <c r="AG298" i="1"/>
  <c r="AG295" i="1"/>
  <c r="AG288" i="1"/>
  <c r="AG155" i="1"/>
  <c r="AG148" i="1"/>
  <c r="AG143" i="1"/>
  <c r="AG362" i="1"/>
  <c r="AG345" i="1"/>
  <c r="AG302" i="1"/>
  <c r="AG290" i="1"/>
  <c r="AG284" i="1"/>
  <c r="AG282" i="1"/>
  <c r="AG280" i="1"/>
  <c r="AG279" i="1"/>
  <c r="AG156" i="1"/>
  <c r="AG153" i="1"/>
  <c r="AG423" i="1"/>
  <c r="AG354" i="1"/>
  <c r="AG163" i="1"/>
  <c r="AG351" i="1"/>
  <c r="AG349" i="1"/>
  <c r="AG312" i="1"/>
  <c r="AG304" i="1"/>
  <c r="AG293" i="1"/>
  <c r="AG287" i="1"/>
  <c r="AG325" i="1"/>
  <c r="AG291" i="1"/>
  <c r="AG300" i="1"/>
  <c r="AG318" i="1"/>
  <c r="AG286" i="1"/>
  <c r="AG159" i="1"/>
  <c r="AG157" i="1"/>
  <c r="AG154" i="1"/>
  <c r="AG161" i="1"/>
  <c r="AG329" i="1"/>
  <c r="AG316" i="1"/>
  <c r="AG460" i="1"/>
  <c r="AG490" i="1"/>
  <c r="AG645" i="1"/>
  <c r="AG416" i="1"/>
  <c r="AG475" i="1"/>
  <c r="AG481" i="1"/>
  <c r="AG433" i="1"/>
  <c r="AG421" i="1"/>
  <c r="AG447" i="1"/>
  <c r="AG627" i="1"/>
  <c r="AG439" i="1"/>
  <c r="AG150" i="1"/>
  <c r="AG149" i="1"/>
  <c r="AG141" i="1"/>
  <c r="AG262" i="1"/>
  <c r="AG278" i="1"/>
  <c r="AG277" i="1"/>
  <c r="AG274" i="1"/>
  <c r="AG272" i="1"/>
  <c r="AG270" i="1"/>
  <c r="AG139" i="1"/>
  <c r="AG140" i="1"/>
  <c r="AG271" i="1"/>
  <c r="AG269" i="1"/>
  <c r="AG265" i="1"/>
  <c r="AG275" i="1"/>
  <c r="AG266" i="1"/>
  <c r="AG138" i="1"/>
  <c r="AG268" i="1"/>
  <c r="AG267" i="1"/>
  <c r="AG276" i="1"/>
  <c r="AG264" i="1"/>
  <c r="AG263" i="1"/>
  <c r="AG273" i="1"/>
  <c r="AG261" i="1"/>
  <c r="AG258" i="1"/>
  <c r="AG257" i="1"/>
  <c r="AG256" i="1"/>
  <c r="AG255" i="1"/>
  <c r="AG254" i="1"/>
  <c r="AG251" i="1"/>
  <c r="AG247" i="1"/>
  <c r="AG253" i="1"/>
  <c r="AG249" i="1"/>
  <c r="AG246" i="1"/>
  <c r="AG252" i="1"/>
  <c r="AG250" i="1"/>
  <c r="AG248" i="1"/>
  <c r="AG245" i="1"/>
  <c r="AG236" i="1"/>
  <c r="AG243" i="1"/>
  <c r="AG237" i="1"/>
  <c r="AG241" i="1"/>
  <c r="AG240" i="1"/>
  <c r="AG238" i="1"/>
  <c r="AG239" i="1"/>
  <c r="AG244" i="1"/>
  <c r="AG242" i="1"/>
  <c r="AG235" i="1"/>
  <c r="AG234" i="1"/>
  <c r="AG218" i="1"/>
  <c r="AG231" i="1"/>
  <c r="AG197" i="1"/>
  <c r="AG232" i="1"/>
  <c r="AG192" i="1"/>
  <c r="AG216" i="1"/>
  <c r="AG215" i="1"/>
  <c r="AG214" i="1"/>
  <c r="AG213" i="1"/>
  <c r="AG211" i="1"/>
  <c r="AG230" i="1"/>
  <c r="AG228" i="1"/>
  <c r="AG217" i="1"/>
  <c r="AG210" i="1"/>
  <c r="AG209" i="1"/>
  <c r="AG208" i="1"/>
  <c r="AG229" i="1"/>
  <c r="AG233" i="1"/>
  <c r="AG207" i="1"/>
  <c r="AG202" i="1"/>
  <c r="AG206" i="1"/>
  <c r="AG205" i="1"/>
  <c r="AG204" i="1"/>
  <c r="AG203" i="1"/>
  <c r="AG226" i="1"/>
  <c r="AG48" i="1"/>
  <c r="AG75" i="1"/>
  <c r="AG69" i="1"/>
  <c r="AG47" i="1"/>
  <c r="AG49" i="1"/>
  <c r="AG81" i="1"/>
  <c r="AG88" i="1"/>
  <c r="AG134" i="1"/>
  <c r="AG50" i="1"/>
  <c r="AG212" i="1"/>
  <c r="AG39" i="1"/>
  <c r="AG222" i="1"/>
  <c r="AG225" i="1"/>
  <c r="AG221" i="1"/>
  <c r="AG190" i="1"/>
  <c r="AG201" i="1"/>
  <c r="AG63" i="1"/>
  <c r="AG260" i="1"/>
  <c r="AG76" i="1"/>
  <c r="AG187" i="1"/>
  <c r="AG184" i="1"/>
  <c r="AG9" i="1"/>
  <c r="AG89" i="1"/>
  <c r="AG220" i="1"/>
  <c r="AG40" i="1"/>
  <c r="AG87" i="1"/>
  <c r="AG175" i="1"/>
  <c r="AG176" i="1"/>
  <c r="AG105" i="1"/>
  <c r="AG224" i="1"/>
  <c r="AG86" i="1"/>
  <c r="AG51" i="1"/>
  <c r="AG181" i="1"/>
  <c r="AG28" i="1"/>
  <c r="AG44" i="1"/>
  <c r="AG111" i="1"/>
  <c r="AG135" i="1"/>
  <c r="AG107" i="1"/>
  <c r="AG68" i="1"/>
  <c r="AG168" i="1"/>
  <c r="AG131" i="1"/>
  <c r="AG22" i="1"/>
  <c r="AG182" i="1"/>
  <c r="AG180" i="1"/>
  <c r="AG172" i="1"/>
  <c r="AG102" i="1"/>
  <c r="AG169" i="1"/>
  <c r="AG46" i="1"/>
  <c r="AG129" i="1"/>
  <c r="AG178" i="1"/>
  <c r="AG198" i="1"/>
  <c r="AG38" i="1"/>
  <c r="AG26" i="1"/>
  <c r="AG97" i="1"/>
  <c r="AG128" i="1"/>
  <c r="AG186" i="1"/>
  <c r="AG200" i="1"/>
  <c r="AG94" i="1"/>
  <c r="AG189" i="1"/>
  <c r="AG183" i="1"/>
  <c r="AG219" i="1"/>
  <c r="AG66" i="1"/>
  <c r="AG179" i="1"/>
  <c r="AG227" i="1"/>
  <c r="AG85" i="1"/>
  <c r="AG177" i="1"/>
  <c r="AG59" i="1"/>
  <c r="AG188" i="1"/>
  <c r="AG173" i="1"/>
  <c r="AG84" i="1"/>
  <c r="AG174" i="1"/>
  <c r="AG170" i="1"/>
  <c r="AG83" i="1"/>
  <c r="AG6" i="1"/>
  <c r="AG185" i="1"/>
  <c r="AG259" i="1"/>
  <c r="AG56" i="1"/>
  <c r="AG171" i="1"/>
  <c r="AG99" i="1"/>
  <c r="AG36" i="1"/>
  <c r="AG137" i="1"/>
  <c r="AG91" i="1"/>
  <c r="AG71" i="1"/>
  <c r="AG93" i="1"/>
  <c r="AG117" i="1"/>
  <c r="AG100" i="1"/>
  <c r="AG199" i="1"/>
  <c r="AG62" i="1"/>
  <c r="AG96" i="1"/>
  <c r="AG132" i="1"/>
  <c r="AG109" i="1"/>
  <c r="AG101" i="1"/>
  <c r="AG116" i="1"/>
  <c r="AG90" i="1"/>
  <c r="AG103" i="1"/>
  <c r="AG14" i="1"/>
  <c r="AG136" i="1"/>
  <c r="AG5" i="1"/>
  <c r="AG13" i="1"/>
  <c r="AG11" i="1"/>
  <c r="AG108" i="1"/>
  <c r="AG92" i="1"/>
  <c r="AG34" i="1"/>
  <c r="AG23" i="1"/>
  <c r="AG133" i="1"/>
  <c r="AG106" i="1"/>
  <c r="AG8" i="1"/>
  <c r="AG10" i="1"/>
  <c r="AG32" i="1"/>
  <c r="AG95" i="1"/>
  <c r="AG31" i="1"/>
  <c r="AG45" i="1"/>
  <c r="AG4" i="1"/>
  <c r="AG191" i="1"/>
  <c r="AG25" i="1"/>
  <c r="AG17" i="1"/>
  <c r="AG41" i="1"/>
  <c r="AG29" i="1"/>
  <c r="AG42" i="1"/>
  <c r="AG30" i="1"/>
  <c r="AG27" i="1"/>
  <c r="AG126" i="1"/>
  <c r="AG127" i="1"/>
  <c r="AG167" i="1"/>
  <c r="AG110" i="1"/>
  <c r="AG19" i="1"/>
  <c r="AG35" i="1"/>
  <c r="AG21" i="1"/>
  <c r="AG33" i="1"/>
  <c r="AG130" i="1"/>
  <c r="AG124" i="1"/>
  <c r="AG7" i="1"/>
  <c r="AG12" i="1"/>
  <c r="AG104" i="1"/>
  <c r="AG43" i="1"/>
  <c r="AG37" i="1"/>
  <c r="AG20" i="1"/>
  <c r="AG16" i="1"/>
  <c r="AG24" i="1"/>
  <c r="AG18" i="1"/>
  <c r="AG15" i="1"/>
  <c r="AG125" i="1"/>
  <c r="AG121" i="1"/>
  <c r="AG98" i="1"/>
  <c r="AG122" i="1"/>
  <c r="AG112" i="1"/>
  <c r="AG114" i="1"/>
  <c r="R200" i="18"/>
  <c r="AG120" i="1"/>
  <c r="AG119" i="1"/>
  <c r="AG118" i="1"/>
  <c r="AG113" i="1"/>
  <c r="AG123" i="1"/>
  <c r="AG115" i="1"/>
  <c r="AH3" i="1"/>
  <c r="C141" i="2"/>
  <c r="C59" i="2"/>
  <c r="AH1699" i="1" l="1"/>
  <c r="AH1701" i="1"/>
  <c r="AH1693" i="1"/>
  <c r="AH1692" i="1"/>
  <c r="AH1702" i="1"/>
  <c r="AH1703" i="1"/>
  <c r="AH1705" i="1"/>
  <c r="AH1704" i="1"/>
  <c r="AH1706" i="1"/>
  <c r="AH1696" i="1"/>
  <c r="AH1700" i="1"/>
  <c r="AH1695" i="1"/>
  <c r="AH1721" i="1"/>
  <c r="AH1707" i="1"/>
  <c r="AH1698" i="1"/>
  <c r="AH1697" i="1"/>
  <c r="AH1694" i="1"/>
  <c r="AH1688" i="1"/>
  <c r="AH1722" i="1"/>
  <c r="AH1720" i="1"/>
  <c r="AH1724" i="1"/>
  <c r="AH1718" i="1"/>
  <c r="AH1723" i="1"/>
  <c r="AH1717" i="1"/>
  <c r="AH1454" i="1"/>
  <c r="AH1455" i="1"/>
  <c r="T48" i="18"/>
  <c r="AH1472" i="1"/>
  <c r="AH1675" i="1"/>
  <c r="AH1677" i="1"/>
  <c r="AH1674" i="1"/>
  <c r="AH1678" i="1"/>
  <c r="AH1667" i="1"/>
  <c r="AH1679" i="1"/>
  <c r="AH1683" i="1"/>
  <c r="AH1682" i="1"/>
  <c r="AH1669" i="1"/>
  <c r="AH1671" i="1"/>
  <c r="AH1668" i="1"/>
  <c r="AH1670" i="1"/>
  <c r="AH1681" i="1"/>
  <c r="AH1680" i="1"/>
  <c r="AH1684" i="1"/>
  <c r="AH1673" i="1"/>
  <c r="AH1676" i="1"/>
  <c r="AH1661" i="1"/>
  <c r="AH1663" i="1"/>
  <c r="AH1655" i="1"/>
  <c r="AH1657" i="1"/>
  <c r="AH1659" i="1"/>
  <c r="AH1656" i="1"/>
  <c r="AH1658" i="1"/>
  <c r="AH1660" i="1"/>
  <c r="AH1651" i="1"/>
  <c r="AH1665" i="1"/>
  <c r="AH1653" i="1"/>
  <c r="AH1650" i="1"/>
  <c r="AH1672" i="1"/>
  <c r="AH1662" i="1"/>
  <c r="AH1666" i="1"/>
  <c r="AH1654" i="1"/>
  <c r="AH1664" i="1"/>
  <c r="AH1648" i="1"/>
  <c r="AH1645" i="1"/>
  <c r="AH1649" i="1"/>
  <c r="AH1643" i="1"/>
  <c r="AH1646" i="1"/>
  <c r="AH1640" i="1"/>
  <c r="AH1632" i="1"/>
  <c r="AH1652" i="1"/>
  <c r="AH1647" i="1"/>
  <c r="AH1644" i="1"/>
  <c r="AH1639" i="1"/>
  <c r="AH1642" i="1"/>
  <c r="AH1625" i="1"/>
  <c r="AH1630" i="1"/>
  <c r="AH1622" i="1"/>
  <c r="AH1549" i="1"/>
  <c r="AH1637" i="1"/>
  <c r="AH1636" i="1"/>
  <c r="AH1627" i="1"/>
  <c r="AH1626" i="1"/>
  <c r="AH1618" i="1"/>
  <c r="AH1633" i="1"/>
  <c r="AH1550" i="1"/>
  <c r="AH1605" i="1"/>
  <c r="AH1599" i="1"/>
  <c r="AH1601" i="1"/>
  <c r="AH1641" i="1"/>
  <c r="AH1635" i="1"/>
  <c r="AH1634" i="1"/>
  <c r="AH1629" i="1"/>
  <c r="AH1628" i="1"/>
  <c r="AH1617" i="1"/>
  <c r="AH1616" i="1"/>
  <c r="AH1551" i="1"/>
  <c r="AH1600" i="1"/>
  <c r="AH1592" i="1"/>
  <c r="AH1586" i="1"/>
  <c r="AH1582" i="1"/>
  <c r="AH1638" i="1"/>
  <c r="AH1631" i="1"/>
  <c r="AH1615" i="1"/>
  <c r="AH1548" i="1"/>
  <c r="AH1595" i="1"/>
  <c r="AH1597" i="1"/>
  <c r="AH1589" i="1"/>
  <c r="AH1587" i="1"/>
  <c r="AH1581" i="1"/>
  <c r="AH1583" i="1"/>
  <c r="AH1584" i="1"/>
  <c r="AH1577" i="1"/>
  <c r="AH1579" i="1"/>
  <c r="AH1596" i="1"/>
  <c r="AH1590" i="1"/>
  <c r="AH1593" i="1"/>
  <c r="AH1573" i="1"/>
  <c r="AH1563" i="1"/>
  <c r="AH1567" i="1"/>
  <c r="AH1542" i="1"/>
  <c r="AH1603" i="1"/>
  <c r="AH1604" i="1"/>
  <c r="AH1561" i="1"/>
  <c r="AH1568" i="1"/>
  <c r="AH1546" i="1"/>
  <c r="AH1545" i="1"/>
  <c r="AH1541" i="1"/>
  <c r="AH1598" i="1"/>
  <c r="AH1588" i="1"/>
  <c r="AH1562" i="1"/>
  <c r="AH1564" i="1"/>
  <c r="AH1565" i="1"/>
  <c r="AH1544" i="1"/>
  <c r="AH1547" i="1"/>
  <c r="AH1540" i="1"/>
  <c r="AH1602" i="1"/>
  <c r="AH1591" i="1"/>
  <c r="AH1585" i="1"/>
  <c r="AH1578" i="1"/>
  <c r="AH1580" i="1"/>
  <c r="AH1576" i="1"/>
  <c r="AH1574" i="1"/>
  <c r="AH1572" i="1"/>
  <c r="AH1575" i="1"/>
  <c r="AH1566" i="1"/>
  <c r="AH1543" i="1"/>
  <c r="AH1527" i="1"/>
  <c r="AH1536" i="1"/>
  <c r="AH1538" i="1"/>
  <c r="AH1537" i="1"/>
  <c r="AH1535" i="1"/>
  <c r="AH1531" i="1"/>
  <c r="AH1533" i="1"/>
  <c r="AH1532" i="1"/>
  <c r="AH1534" i="1"/>
  <c r="AH1511" i="1"/>
  <c r="AH1510" i="1"/>
  <c r="AH1509" i="1"/>
  <c r="AH1512" i="1"/>
  <c r="AH1523" i="1"/>
  <c r="AH1522" i="1"/>
  <c r="AH1524" i="1"/>
  <c r="AH1505" i="1"/>
  <c r="AH1507" i="1"/>
  <c r="AH1506" i="1"/>
  <c r="AH1503" i="1"/>
  <c r="AH1501" i="1"/>
  <c r="AH1502" i="1"/>
  <c r="AH1504" i="1"/>
  <c r="AH1498" i="1"/>
  <c r="AH1499" i="1"/>
  <c r="AH1539" i="1"/>
  <c r="AH1525" i="1"/>
  <c r="AH1521" i="1"/>
  <c r="AH1508" i="1"/>
  <c r="AH1500" i="1"/>
  <c r="AH1497" i="1"/>
  <c r="AH1493" i="1"/>
  <c r="AH1488" i="1"/>
  <c r="AH1486" i="1"/>
  <c r="AH1489" i="1"/>
  <c r="AH1526" i="1"/>
  <c r="AH1528" i="1"/>
  <c r="AH1487" i="1"/>
  <c r="AH1464" i="1"/>
  <c r="AH1496" i="1"/>
  <c r="AH1494" i="1"/>
  <c r="AH1495" i="1"/>
  <c r="AH1465" i="1"/>
  <c r="AH1379" i="1"/>
  <c r="AH1380" i="1"/>
  <c r="AH1443" i="1"/>
  <c r="AH1442" i="1"/>
  <c r="AH1447" i="1"/>
  <c r="AH1441" i="1"/>
  <c r="AH1444" i="1"/>
  <c r="AH1445" i="1"/>
  <c r="AH1436" i="1"/>
  <c r="AH1438" i="1"/>
  <c r="AH1437" i="1"/>
  <c r="AH1439" i="1"/>
  <c r="AH1431" i="1"/>
  <c r="AH1433" i="1"/>
  <c r="AH1435" i="1"/>
  <c r="AH1430" i="1"/>
  <c r="AH1432" i="1"/>
  <c r="AH1446" i="1"/>
  <c r="AH1434" i="1"/>
  <c r="AH1424" i="1"/>
  <c r="AH1426" i="1"/>
  <c r="AH1428" i="1"/>
  <c r="AH1425" i="1"/>
  <c r="AH1427" i="1"/>
  <c r="AH1429" i="1"/>
  <c r="AH1419" i="1"/>
  <c r="AH1421" i="1"/>
  <c r="AH1423" i="1"/>
  <c r="AH1418" i="1"/>
  <c r="AH1378" i="1"/>
  <c r="AH1420" i="1"/>
  <c r="AH1422" i="1"/>
  <c r="AH1416" i="1"/>
  <c r="AH1413" i="1"/>
  <c r="AH1415" i="1"/>
  <c r="AH1417" i="1"/>
  <c r="AH1406" i="1"/>
  <c r="AH1408" i="1"/>
  <c r="AH1410" i="1"/>
  <c r="AH1407" i="1"/>
  <c r="AH1409" i="1"/>
  <c r="AH1440" i="1"/>
  <c r="AH1414" i="1"/>
  <c r="AH1412" i="1"/>
  <c r="AH1381" i="1"/>
  <c r="AH1411" i="1"/>
  <c r="AH1371" i="1"/>
  <c r="AH1387" i="1"/>
  <c r="AH1382" i="1"/>
  <c r="AH1384" i="1"/>
  <c r="AH1383" i="1"/>
  <c r="AH1385" i="1"/>
  <c r="AH1374" i="1"/>
  <c r="AH1376" i="1"/>
  <c r="AH1375" i="1"/>
  <c r="AH1377" i="1"/>
  <c r="AH1370" i="1"/>
  <c r="AH1372" i="1"/>
  <c r="AH1366" i="1"/>
  <c r="AH1368" i="1"/>
  <c r="AH1367" i="1"/>
  <c r="AH1369" i="1"/>
  <c r="AH1362" i="1"/>
  <c r="AH1364" i="1"/>
  <c r="AH1363" i="1"/>
  <c r="AH1365" i="1"/>
  <c r="AH1360" i="1"/>
  <c r="AH1361" i="1"/>
  <c r="AH1357" i="1"/>
  <c r="AH1359" i="1"/>
  <c r="AH1356" i="1"/>
  <c r="AH1358" i="1"/>
  <c r="AH1352" i="1"/>
  <c r="AH1386" i="1"/>
  <c r="AH1373" i="1"/>
  <c r="AH1338" i="1"/>
  <c r="AH1354" i="1"/>
  <c r="AH1353" i="1"/>
  <c r="AH1355" i="1"/>
  <c r="AH1351" i="1"/>
  <c r="AH1348" i="1"/>
  <c r="AH1346" i="1"/>
  <c r="AH1347" i="1"/>
  <c r="AH1342" i="1"/>
  <c r="AH1344" i="1"/>
  <c r="AH1343" i="1"/>
  <c r="AH1345" i="1"/>
  <c r="AH1339" i="1"/>
  <c r="AH1334" i="1"/>
  <c r="AH1336" i="1"/>
  <c r="AH1335" i="1"/>
  <c r="AH1337" i="1"/>
  <c r="AH1332" i="1"/>
  <c r="AH1330" i="1"/>
  <c r="AH1331" i="1"/>
  <c r="AH1333" i="1"/>
  <c r="AH1326" i="1"/>
  <c r="AH1328" i="1"/>
  <c r="AH1327" i="1"/>
  <c r="AH1329" i="1"/>
  <c r="AH1313" i="1"/>
  <c r="AH1315" i="1"/>
  <c r="AH1316" i="1"/>
  <c r="AH1350" i="1"/>
  <c r="AH1349" i="1"/>
  <c r="AH1340" i="1"/>
  <c r="AH1314" i="1"/>
  <c r="AH1311" i="1"/>
  <c r="AH1310" i="1"/>
  <c r="AH1307" i="1"/>
  <c r="AH1302" i="1"/>
  <c r="AH1270" i="1"/>
  <c r="AH1274" i="1"/>
  <c r="AH1288" i="1"/>
  <c r="AH1289" i="1"/>
  <c r="AH1291" i="1"/>
  <c r="AH1309" i="1"/>
  <c r="AH1312" i="1"/>
  <c r="AH1308" i="1"/>
  <c r="AH1277" i="1"/>
  <c r="AH1271" i="1"/>
  <c r="AH1275" i="1"/>
  <c r="AH1290" i="1"/>
  <c r="AH1341" i="1"/>
  <c r="AH1300" i="1"/>
  <c r="AH1301" i="1"/>
  <c r="AH1272" i="1"/>
  <c r="AH1276" i="1"/>
  <c r="AH1305" i="1"/>
  <c r="AH1306" i="1"/>
  <c r="AH1303" i="1"/>
  <c r="AH1297" i="1"/>
  <c r="AH1299" i="1"/>
  <c r="AH1296" i="1"/>
  <c r="AH1298" i="1"/>
  <c r="AH1273" i="1"/>
  <c r="AH1284" i="1"/>
  <c r="AH1286" i="1"/>
  <c r="AH1285" i="1"/>
  <c r="AH1287" i="1"/>
  <c r="AH1261" i="1"/>
  <c r="AH1253" i="1"/>
  <c r="AH1263" i="1"/>
  <c r="AH1255" i="1"/>
  <c r="AH1256" i="1"/>
  <c r="AH1258" i="1"/>
  <c r="AH1254" i="1"/>
  <c r="AH1257" i="1"/>
  <c r="AH1259" i="1"/>
  <c r="AH1248" i="1"/>
  <c r="AH1250" i="1"/>
  <c r="AH1236" i="1"/>
  <c r="AH1240" i="1"/>
  <c r="AH1239" i="1"/>
  <c r="AH1241" i="1"/>
  <c r="AH1234" i="1"/>
  <c r="AH1231" i="1"/>
  <c r="AH1264" i="1"/>
  <c r="AH1252" i="1"/>
  <c r="AH1249" i="1"/>
  <c r="AH1251" i="1"/>
  <c r="AH1247" i="1"/>
  <c r="AH1238" i="1"/>
  <c r="AH1237" i="1"/>
  <c r="AH1232" i="1"/>
  <c r="AH1260" i="1"/>
  <c r="AH1262" i="1"/>
  <c r="AH1265" i="1"/>
  <c r="AH1244" i="1"/>
  <c r="AH1246" i="1"/>
  <c r="AH1242" i="1"/>
  <c r="AH1243" i="1"/>
  <c r="AH1245" i="1"/>
  <c r="AH1230" i="1"/>
  <c r="AH1233" i="1"/>
  <c r="AH1228" i="1"/>
  <c r="AH1224" i="1"/>
  <c r="AH1220" i="1"/>
  <c r="AH1222" i="1"/>
  <c r="AH1218" i="1"/>
  <c r="AH1219" i="1"/>
  <c r="AH1223" i="1"/>
  <c r="AH1235" i="1"/>
  <c r="AH1226" i="1"/>
  <c r="AH1229" i="1"/>
  <c r="AH1221" i="1"/>
  <c r="AH1225" i="1"/>
  <c r="AH1227" i="1"/>
  <c r="AH1214" i="1"/>
  <c r="AH1205" i="1"/>
  <c r="AH1189" i="1"/>
  <c r="AH1192" i="1"/>
  <c r="AH1215" i="1"/>
  <c r="AH1202" i="1"/>
  <c r="AH1198" i="1"/>
  <c r="AH1199" i="1"/>
  <c r="AH1201" i="1"/>
  <c r="AH1195" i="1"/>
  <c r="AH1197" i="1"/>
  <c r="AH1190" i="1"/>
  <c r="AH1183" i="1"/>
  <c r="AH1187" i="1"/>
  <c r="AH1186" i="1"/>
  <c r="AH1188" i="1"/>
  <c r="AH1212" i="1"/>
  <c r="AH1216" i="1"/>
  <c r="AH1204" i="1"/>
  <c r="AH1203" i="1"/>
  <c r="AH1194" i="1"/>
  <c r="AH1196" i="1"/>
  <c r="AH1191" i="1"/>
  <c r="AH1185" i="1"/>
  <c r="AH1184" i="1"/>
  <c r="AH1213" i="1"/>
  <c r="AH1217" i="1"/>
  <c r="AH1200" i="1"/>
  <c r="AH1479" i="1"/>
  <c r="AH1483" i="1"/>
  <c r="AH1491" i="1"/>
  <c r="AH1515" i="1"/>
  <c r="AH1519" i="1"/>
  <c r="AH1552" i="1"/>
  <c r="AH1556" i="1"/>
  <c r="AH1560" i="1"/>
  <c r="AH1608" i="1"/>
  <c r="AH1612" i="1"/>
  <c r="AH1620" i="1"/>
  <c r="AH1686" i="1"/>
  <c r="AH1708" i="1"/>
  <c r="AH1712" i="1"/>
  <c r="AH1713" i="1"/>
  <c r="AH1714" i="1"/>
  <c r="AH1715" i="1"/>
  <c r="AH1716" i="1"/>
  <c r="AH1478" i="1"/>
  <c r="AH1482" i="1"/>
  <c r="AH1490" i="1"/>
  <c r="AH1514" i="1"/>
  <c r="AH1518" i="1"/>
  <c r="AH1530" i="1"/>
  <c r="AH1555" i="1"/>
  <c r="AH1559" i="1"/>
  <c r="AH1571" i="1"/>
  <c r="AH1607" i="1"/>
  <c r="AH1611" i="1"/>
  <c r="AH1619" i="1"/>
  <c r="AH1624" i="1"/>
  <c r="AH1685" i="1"/>
  <c r="AH1690" i="1"/>
  <c r="AH1711" i="1"/>
  <c r="AH1485" i="1"/>
  <c r="AH1513" i="1"/>
  <c r="AH1517" i="1"/>
  <c r="AH1529" i="1"/>
  <c r="AH1554" i="1"/>
  <c r="AH1558" i="1"/>
  <c r="AH1570" i="1"/>
  <c r="AH1606" i="1"/>
  <c r="AH1610" i="1"/>
  <c r="AH1614" i="1"/>
  <c r="AH1623" i="1"/>
  <c r="AH1689" i="1"/>
  <c r="AH1710" i="1"/>
  <c r="AH1484" i="1"/>
  <c r="AH1492" i="1"/>
  <c r="AH1516" i="1"/>
  <c r="AH1520" i="1"/>
  <c r="AH1553" i="1"/>
  <c r="AH1557" i="1"/>
  <c r="AH1569" i="1"/>
  <c r="AH1594" i="1"/>
  <c r="AH1609" i="1"/>
  <c r="AH1613" i="1"/>
  <c r="AH1621" i="1"/>
  <c r="AH1687" i="1"/>
  <c r="AH1709" i="1"/>
  <c r="AH1480" i="1"/>
  <c r="AH1476" i="1"/>
  <c r="AH1466" i="1"/>
  <c r="AH1475" i="1"/>
  <c r="AH1473" i="1"/>
  <c r="AH1467" i="1"/>
  <c r="AH1461" i="1"/>
  <c r="AH1468" i="1"/>
  <c r="AH1396" i="1"/>
  <c r="AH1393" i="1"/>
  <c r="AH1323" i="1"/>
  <c r="AH1395" i="1"/>
  <c r="AH1320" i="1"/>
  <c r="AH1481" i="1"/>
  <c r="AH1403" i="1"/>
  <c r="AH1401" i="1"/>
  <c r="AH1471" i="1"/>
  <c r="AH1474" i="1"/>
  <c r="AH1470" i="1"/>
  <c r="AH1400" i="1"/>
  <c r="AH1402" i="1"/>
  <c r="AH1394" i="1"/>
  <c r="AH1460" i="1"/>
  <c r="AH1456" i="1"/>
  <c r="AH1450" i="1"/>
  <c r="AH1404" i="1"/>
  <c r="AH1324" i="1"/>
  <c r="AH1462" i="1"/>
  <c r="AH1458" i="1"/>
  <c r="AH1452" i="1"/>
  <c r="AH1448" i="1"/>
  <c r="AH1391" i="1"/>
  <c r="AH1321" i="1"/>
  <c r="AH1477" i="1"/>
  <c r="AH1449" i="1"/>
  <c r="AH1459" i="1"/>
  <c r="AH1469" i="1"/>
  <c r="AH1453" i="1"/>
  <c r="AH1399" i="1"/>
  <c r="AH1388" i="1"/>
  <c r="AH1398" i="1"/>
  <c r="AH1397" i="1"/>
  <c r="AH1389" i="1"/>
  <c r="AH1325" i="1"/>
  <c r="AH1390" i="1"/>
  <c r="AH1322" i="1"/>
  <c r="AH1392" i="1"/>
  <c r="AH1457" i="1"/>
  <c r="AH1451" i="1"/>
  <c r="AH1405" i="1"/>
  <c r="AH1463" i="1"/>
  <c r="T197" i="18"/>
  <c r="T199" i="18"/>
  <c r="T192" i="18"/>
  <c r="T179" i="18"/>
  <c r="T178" i="18"/>
  <c r="T209" i="18"/>
  <c r="T210" i="18"/>
  <c r="T193" i="18"/>
  <c r="T185" i="18"/>
  <c r="T184" i="18"/>
  <c r="T213" i="18"/>
  <c r="T195" i="18"/>
  <c r="T115" i="18"/>
  <c r="T196" i="18"/>
  <c r="T181" i="18"/>
  <c r="T211" i="18"/>
  <c r="T54" i="18"/>
  <c r="T206" i="18"/>
  <c r="T182" i="18"/>
  <c r="T194" i="18"/>
  <c r="T198" i="18"/>
  <c r="T180" i="18"/>
  <c r="T208" i="18"/>
  <c r="T207" i="18"/>
  <c r="T183" i="18"/>
  <c r="T53" i="18"/>
  <c r="T212" i="18"/>
  <c r="T165" i="18"/>
  <c r="AH1126" i="1"/>
  <c r="AH1175" i="1"/>
  <c r="AH1127" i="1"/>
  <c r="AH1168" i="1"/>
  <c r="AH1174" i="1"/>
  <c r="AH1169" i="1"/>
  <c r="AH1163" i="1"/>
  <c r="AH1164" i="1"/>
  <c r="AH1159" i="1"/>
  <c r="AH1128" i="1"/>
  <c r="AH1171" i="1"/>
  <c r="AH1166" i="1"/>
  <c r="AH1161" i="1"/>
  <c r="AH1158" i="1"/>
  <c r="AH1165" i="1"/>
  <c r="AH1154" i="1"/>
  <c r="AH1153" i="1"/>
  <c r="AH1146" i="1"/>
  <c r="AH1148" i="1"/>
  <c r="AH1150" i="1"/>
  <c r="AH1147" i="1"/>
  <c r="AH1149" i="1"/>
  <c r="AH1167" i="1"/>
  <c r="AH1140" i="1"/>
  <c r="AH1142" i="1"/>
  <c r="AH1141" i="1"/>
  <c r="AH1143" i="1"/>
  <c r="AH1136" i="1"/>
  <c r="AH1138" i="1"/>
  <c r="AH1137" i="1"/>
  <c r="AH1139" i="1"/>
  <c r="AH1134" i="1"/>
  <c r="AH1132" i="1"/>
  <c r="AH1133" i="1"/>
  <c r="AH1135" i="1"/>
  <c r="AH1160" i="1"/>
  <c r="AH1162" i="1"/>
  <c r="AH1157" i="1"/>
  <c r="AH1156" i="1"/>
  <c r="AH1152" i="1"/>
  <c r="AH1151" i="1"/>
  <c r="AH1170" i="1"/>
  <c r="AH1173" i="1"/>
  <c r="AH1129" i="1"/>
  <c r="AH1155" i="1"/>
  <c r="AH1172" i="1"/>
  <c r="AH1145" i="1"/>
  <c r="AH1268" i="1"/>
  <c r="AH1295" i="1"/>
  <c r="AH1210" i="1"/>
  <c r="AH1318" i="1"/>
  <c r="AH1294" i="1"/>
  <c r="AH1282" i="1"/>
  <c r="AH1207" i="1"/>
  <c r="AH1206" i="1"/>
  <c r="AH1178" i="1"/>
  <c r="AH1182" i="1"/>
  <c r="AH1180" i="1"/>
  <c r="AH1211" i="1"/>
  <c r="AH1317" i="1"/>
  <c r="AH1293" i="1"/>
  <c r="AH1304" i="1"/>
  <c r="AH1269" i="1"/>
  <c r="AH1319" i="1"/>
  <c r="AH1281" i="1"/>
  <c r="AH1292" i="1"/>
  <c r="AH1283" i="1"/>
  <c r="AH1279" i="1"/>
  <c r="AH1267" i="1"/>
  <c r="AH1209" i="1"/>
  <c r="AH1193" i="1"/>
  <c r="AH1278" i="1"/>
  <c r="AH1266" i="1"/>
  <c r="AH1208" i="1"/>
  <c r="AH1179" i="1"/>
  <c r="AH1280" i="1"/>
  <c r="AH1181" i="1"/>
  <c r="T168" i="18"/>
  <c r="AH1122" i="1"/>
  <c r="AH1111" i="1"/>
  <c r="AH1112" i="1"/>
  <c r="AH1119" i="1"/>
  <c r="AH1121" i="1"/>
  <c r="AH1114" i="1"/>
  <c r="AH1107" i="1"/>
  <c r="AH1109" i="1"/>
  <c r="AH1110" i="1"/>
  <c r="AH1120" i="1"/>
  <c r="AH1117" i="1"/>
  <c r="AH1116" i="1"/>
  <c r="AH1118" i="1"/>
  <c r="AH1113" i="1"/>
  <c r="AH1108" i="1"/>
  <c r="AH1115" i="1"/>
  <c r="AH1058" i="1"/>
  <c r="AH1052" i="1"/>
  <c r="AH1059" i="1"/>
  <c r="AH1056" i="1"/>
  <c r="AH1057" i="1"/>
  <c r="AH1051" i="1"/>
  <c r="AH1131" i="1"/>
  <c r="AH1125" i="1"/>
  <c r="AH1177" i="1"/>
  <c r="AH1101" i="1"/>
  <c r="AH1176" i="1"/>
  <c r="AH1102" i="1"/>
  <c r="AH1098" i="1"/>
  <c r="AH1123" i="1"/>
  <c r="AH1124" i="1"/>
  <c r="AH1106" i="1"/>
  <c r="AH1103" i="1"/>
  <c r="AH1099" i="1"/>
  <c r="AH1144" i="1"/>
  <c r="AH1130" i="1"/>
  <c r="AH1105" i="1"/>
  <c r="AH1104" i="1"/>
  <c r="AH1100" i="1"/>
  <c r="AH1095" i="1"/>
  <c r="AH1091" i="1"/>
  <c r="AH1092" i="1"/>
  <c r="AH1097" i="1"/>
  <c r="AH1088" i="1"/>
  <c r="AH1089" i="1"/>
  <c r="AH1096" i="1"/>
  <c r="AH1094" i="1"/>
  <c r="AH1093" i="1"/>
  <c r="AH1090" i="1"/>
  <c r="AH1087" i="1"/>
  <c r="T170" i="18"/>
  <c r="T171" i="18"/>
  <c r="T103" i="18"/>
  <c r="T169" i="18"/>
  <c r="T151" i="18"/>
  <c r="AH1040" i="1"/>
  <c r="AH1044" i="1"/>
  <c r="AH1041" i="1"/>
  <c r="AH1042" i="1"/>
  <c r="AH1043" i="1"/>
  <c r="AH1039" i="1"/>
  <c r="AH1037" i="1"/>
  <c r="AH1034" i="1"/>
  <c r="AH1031" i="1"/>
  <c r="AH1028" i="1"/>
  <c r="AH1026" i="1"/>
  <c r="AH908" i="1"/>
  <c r="AH1033" i="1"/>
  <c r="AH1035" i="1"/>
  <c r="AH1029" i="1"/>
  <c r="AH1032" i="1"/>
  <c r="AH1027" i="1"/>
  <c r="AH910" i="1"/>
  <c r="AH1038" i="1"/>
  <c r="AH1030" i="1"/>
  <c r="AH1023" i="1"/>
  <c r="AH1015" i="1"/>
  <c r="AH1025" i="1"/>
  <c r="AH1016" i="1"/>
  <c r="AH1024" i="1"/>
  <c r="AH1017" i="1"/>
  <c r="AH1013" i="1"/>
  <c r="AH1007" i="1"/>
  <c r="AH1036" i="1"/>
  <c r="AH1019" i="1"/>
  <c r="AH1021" i="1"/>
  <c r="AH1018" i="1"/>
  <c r="AH1020" i="1"/>
  <c r="AH1022" i="1"/>
  <c r="AH1012" i="1"/>
  <c r="AH1011" i="1"/>
  <c r="AH1014" i="1"/>
  <c r="AH1005" i="1"/>
  <c r="AH1009" i="1"/>
  <c r="AH1008" i="1"/>
  <c r="AH1000" i="1"/>
  <c r="AH999" i="1"/>
  <c r="AH1006" i="1"/>
  <c r="AH1010" i="1"/>
  <c r="AH1002" i="1"/>
  <c r="AH993" i="1"/>
  <c r="AH994" i="1"/>
  <c r="AH996" i="1"/>
  <c r="AH998" i="1"/>
  <c r="AH1001" i="1"/>
  <c r="AH1003" i="1"/>
  <c r="AH997" i="1"/>
  <c r="AH986" i="1"/>
  <c r="AH1004" i="1"/>
  <c r="AH995" i="1"/>
  <c r="AH985" i="1"/>
  <c r="AH987" i="1"/>
  <c r="AH984" i="1"/>
  <c r="AH983" i="1"/>
  <c r="AH931" i="1"/>
  <c r="AH932" i="1"/>
  <c r="AH843" i="1"/>
  <c r="AH841" i="1"/>
  <c r="AH840" i="1"/>
  <c r="AH842" i="1"/>
  <c r="AH928" i="1"/>
  <c r="AH930" i="1"/>
  <c r="AH927" i="1"/>
  <c r="AH929" i="1"/>
  <c r="AH953" i="1"/>
  <c r="AH970" i="1"/>
  <c r="AH973" i="1"/>
  <c r="AH966" i="1"/>
  <c r="AH968" i="1"/>
  <c r="AH980" i="1"/>
  <c r="AH981" i="1"/>
  <c r="AH988" i="1"/>
  <c r="AH982" i="1"/>
  <c r="AH875" i="1"/>
  <c r="AH914" i="1"/>
  <c r="AH895" i="1"/>
  <c r="AH892" i="1"/>
  <c r="AH972" i="1"/>
  <c r="AH891" i="1"/>
  <c r="AH969" i="1"/>
  <c r="AH962" i="1"/>
  <c r="AH963" i="1"/>
  <c r="AH965" i="1"/>
  <c r="AH961" i="1"/>
  <c r="AH951" i="1"/>
  <c r="AH947" i="1"/>
  <c r="AH948" i="1"/>
  <c r="AH944" i="1"/>
  <c r="AH946" i="1"/>
  <c r="AH943" i="1"/>
  <c r="AH945" i="1"/>
  <c r="AH874" i="1"/>
  <c r="AH886" i="1"/>
  <c r="AH958" i="1"/>
  <c r="AH960" i="1"/>
  <c r="AH959" i="1"/>
  <c r="AH949" i="1"/>
  <c r="AH971" i="1"/>
  <c r="AH956" i="1"/>
  <c r="AH952" i="1"/>
  <c r="AH957" i="1"/>
  <c r="AH926" i="1"/>
  <c r="AH909" i="1"/>
  <c r="AH967" i="1"/>
  <c r="AH964" i="1"/>
  <c r="AH954" i="1"/>
  <c r="AH950" i="1"/>
  <c r="AH939" i="1"/>
  <c r="AH941" i="1"/>
  <c r="AH940" i="1"/>
  <c r="AH942" i="1"/>
  <c r="AH923" i="1"/>
  <c r="AH911" i="1"/>
  <c r="AH955" i="1"/>
  <c r="AH925" i="1"/>
  <c r="AH924" i="1"/>
  <c r="AH919" i="1"/>
  <c r="AH921" i="1"/>
  <c r="AH920" i="1"/>
  <c r="AH922" i="1"/>
  <c r="AH906" i="1"/>
  <c r="AH904" i="1"/>
  <c r="AH905" i="1"/>
  <c r="AH907" i="1"/>
  <c r="AH902" i="1"/>
  <c r="AH900" i="1"/>
  <c r="AH885" i="1"/>
  <c r="AH866" i="1"/>
  <c r="AH868" i="1"/>
  <c r="AH865" i="1"/>
  <c r="AH867" i="1"/>
  <c r="AH869" i="1"/>
  <c r="AH901" i="1"/>
  <c r="AH903" i="1"/>
  <c r="AH862" i="1"/>
  <c r="AH863" i="1"/>
  <c r="AH858" i="1"/>
  <c r="AH860" i="1"/>
  <c r="AH859" i="1"/>
  <c r="AH861" i="1"/>
  <c r="AH854" i="1"/>
  <c r="AH856" i="1"/>
  <c r="AH855" i="1"/>
  <c r="AH857" i="1"/>
  <c r="AH850" i="1"/>
  <c r="AH851" i="1"/>
  <c r="AH834" i="1"/>
  <c r="AH833" i="1"/>
  <c r="AH829" i="1"/>
  <c r="AH831" i="1"/>
  <c r="AH830" i="1"/>
  <c r="AH882" i="1"/>
  <c r="AH884" i="1"/>
  <c r="AH883" i="1"/>
  <c r="AH864" i="1"/>
  <c r="AH853" i="1"/>
  <c r="AH835" i="1"/>
  <c r="AH832" i="1"/>
  <c r="AH852" i="1"/>
  <c r="AH825" i="1"/>
  <c r="AH827" i="1"/>
  <c r="AH826" i="1"/>
  <c r="AH821" i="1"/>
  <c r="AH823" i="1"/>
  <c r="AH824" i="1"/>
  <c r="AH800" i="1"/>
  <c r="AH836" i="1"/>
  <c r="AH822" i="1"/>
  <c r="AH801" i="1"/>
  <c r="AH828" i="1"/>
  <c r="AH790" i="1"/>
  <c r="AH792" i="1"/>
  <c r="AH789" i="1"/>
  <c r="AH791" i="1"/>
  <c r="AH793" i="1"/>
  <c r="AH786" i="1"/>
  <c r="AH784" i="1"/>
  <c r="AH782" i="1"/>
  <c r="AH778" i="1"/>
  <c r="AH776" i="1"/>
  <c r="AH756" i="1"/>
  <c r="AH765" i="1"/>
  <c r="AH760" i="1"/>
  <c r="AH783" i="1"/>
  <c r="AH785" i="1"/>
  <c r="AH777" i="1"/>
  <c r="AH780" i="1"/>
  <c r="AH781" i="1"/>
  <c r="AH757" i="1"/>
  <c r="AH766" i="1"/>
  <c r="AH768" i="1"/>
  <c r="AH767" i="1"/>
  <c r="AH769" i="1"/>
  <c r="AH762" i="1"/>
  <c r="AH761" i="1"/>
  <c r="AH747" i="1"/>
  <c r="AH745" i="1"/>
  <c r="AH746" i="1"/>
  <c r="AH742" i="1"/>
  <c r="AH693" i="1"/>
  <c r="AH787" i="1"/>
  <c r="AH772" i="1"/>
  <c r="AH763" i="1"/>
  <c r="AH758" i="1"/>
  <c r="AH740" i="1"/>
  <c r="AH741" i="1"/>
  <c r="AH743" i="1"/>
  <c r="AH788" i="1"/>
  <c r="AH779" i="1"/>
  <c r="AH754" i="1"/>
  <c r="AH755" i="1"/>
  <c r="AH764" i="1"/>
  <c r="AH759" i="1"/>
  <c r="AH751" i="1"/>
  <c r="AH750" i="1"/>
  <c r="AH752" i="1"/>
  <c r="AH753" i="1"/>
  <c r="AH744" i="1"/>
  <c r="AH1079" i="1"/>
  <c r="AH915" i="1"/>
  <c r="AH1075" i="1"/>
  <c r="AH936" i="1"/>
  <c r="AH1076" i="1"/>
  <c r="AH1055" i="1"/>
  <c r="AH1045" i="1"/>
  <c r="AH1081" i="1"/>
  <c r="AH1073" i="1"/>
  <c r="AH1046" i="1"/>
  <c r="AH938" i="1"/>
  <c r="AH1049" i="1"/>
  <c r="AH1061" i="1"/>
  <c r="AH935" i="1"/>
  <c r="AH1062" i="1"/>
  <c r="AH989" i="1"/>
  <c r="AH979" i="1"/>
  <c r="AH937" i="1"/>
  <c r="AH1078" i="1"/>
  <c r="AH1071" i="1"/>
  <c r="AH1082" i="1"/>
  <c r="AH1080" i="1"/>
  <c r="AH916" i="1"/>
  <c r="AH1063" i="1"/>
  <c r="AH977" i="1"/>
  <c r="AH1053" i="1"/>
  <c r="AH978" i="1"/>
  <c r="AH917" i="1"/>
  <c r="AH1054" i="1"/>
  <c r="AH897" i="1"/>
  <c r="AH975" i="1"/>
  <c r="AH933" i="1"/>
  <c r="AH1067" i="1"/>
  <c r="AH976" i="1"/>
  <c r="AH918" i="1"/>
  <c r="AH913" i="1"/>
  <c r="AH1084" i="1"/>
  <c r="AH1068" i="1"/>
  <c r="AH1086" i="1"/>
  <c r="AH1085" i="1"/>
  <c r="AH1077" i="1"/>
  <c r="AH1069" i="1"/>
  <c r="AH1064" i="1"/>
  <c r="AH990" i="1"/>
  <c r="AH934" i="1"/>
  <c r="AH1047" i="1"/>
  <c r="AH912" i="1"/>
  <c r="AH1048" i="1"/>
  <c r="AH898" i="1"/>
  <c r="AH1074" i="1"/>
  <c r="AH1070" i="1"/>
  <c r="AH1083" i="1"/>
  <c r="AH1072" i="1"/>
  <c r="AH1060" i="1"/>
  <c r="AH1050" i="1"/>
  <c r="AH1065" i="1"/>
  <c r="AH991" i="1"/>
  <c r="AH974" i="1"/>
  <c r="AH1066" i="1"/>
  <c r="AH992" i="1"/>
  <c r="AH899" i="1"/>
  <c r="AH896" i="1"/>
  <c r="T127" i="18"/>
  <c r="T150" i="18"/>
  <c r="T153" i="18"/>
  <c r="T157" i="18"/>
  <c r="T156" i="18"/>
  <c r="T154" i="18"/>
  <c r="T152" i="18"/>
  <c r="T155" i="18"/>
  <c r="T51" i="18"/>
  <c r="AH651" i="1"/>
  <c r="AH698" i="1"/>
  <c r="AH726" i="1"/>
  <c r="AH736" i="1"/>
  <c r="AH738" i="1"/>
  <c r="AH737" i="1"/>
  <c r="AH739" i="1"/>
  <c r="AH730" i="1"/>
  <c r="AH728" i="1"/>
  <c r="AH647" i="1"/>
  <c r="AH732" i="1"/>
  <c r="AH713" i="1"/>
  <c r="AH712" i="1"/>
  <c r="AH709" i="1"/>
  <c r="AH707" i="1"/>
  <c r="AH708" i="1"/>
  <c r="AH710" i="1"/>
  <c r="AH677" i="1"/>
  <c r="AH734" i="1"/>
  <c r="AH731" i="1"/>
  <c r="AH735" i="1"/>
  <c r="AH699" i="1"/>
  <c r="AH701" i="1"/>
  <c r="AH727" i="1"/>
  <c r="AH723" i="1"/>
  <c r="AH722" i="1"/>
  <c r="AH714" i="1"/>
  <c r="AH626" i="1"/>
  <c r="AH660" i="1"/>
  <c r="AH675" i="1"/>
  <c r="AH700" i="1"/>
  <c r="AH724" i="1"/>
  <c r="AH716" i="1"/>
  <c r="AH715" i="1"/>
  <c r="AH729" i="1"/>
  <c r="AH711" i="1"/>
  <c r="AH671" i="1"/>
  <c r="AH673" i="1"/>
  <c r="AH674" i="1"/>
  <c r="AH702" i="1"/>
  <c r="AH725" i="1"/>
  <c r="AH717" i="1"/>
  <c r="AH718" i="1"/>
  <c r="AH683" i="1"/>
  <c r="AH733" i="1"/>
  <c r="AH676" i="1"/>
  <c r="AH667" i="1"/>
  <c r="AH668" i="1"/>
  <c r="AH670" i="1"/>
  <c r="AH678" i="1"/>
  <c r="AH672" i="1"/>
  <c r="AH669" i="1"/>
  <c r="AH663" i="1"/>
  <c r="AH664" i="1"/>
  <c r="AH665" i="1"/>
  <c r="AH633" i="1"/>
  <c r="AH631" i="1"/>
  <c r="AH632" i="1"/>
  <c r="AH634" i="1"/>
  <c r="AH485" i="1"/>
  <c r="AH603" i="1"/>
  <c r="AH604" i="1"/>
  <c r="AH223" i="1"/>
  <c r="AH544" i="1"/>
  <c r="AH635" i="1"/>
  <c r="AH637" i="1"/>
  <c r="AH636" i="1"/>
  <c r="AH425" i="1"/>
  <c r="AH546" i="1"/>
  <c r="AH547" i="1"/>
  <c r="AH640" i="1"/>
  <c r="AH429" i="1"/>
  <c r="AH548" i="1"/>
  <c r="AH638" i="1"/>
  <c r="AH597" i="1"/>
  <c r="AH599" i="1"/>
  <c r="AH602" i="1"/>
  <c r="AH587" i="1"/>
  <c r="AH595" i="1"/>
  <c r="AH591" i="1"/>
  <c r="AH594" i="1"/>
  <c r="AH582" i="1"/>
  <c r="AH584" i="1"/>
  <c r="AH577" i="1"/>
  <c r="AH598" i="1"/>
  <c r="AH592" i="1"/>
  <c r="AH596" i="1"/>
  <c r="AH583" i="1"/>
  <c r="AH601" i="1"/>
  <c r="AH576" i="1"/>
  <c r="AH579" i="1"/>
  <c r="AH600" i="1"/>
  <c r="AH564" i="1"/>
  <c r="AH575" i="1"/>
  <c r="AH555" i="1"/>
  <c r="AH593" i="1"/>
  <c r="AH578" i="1"/>
  <c r="AH565" i="1"/>
  <c r="AH558" i="1"/>
  <c r="AH562" i="1"/>
  <c r="AH561" i="1"/>
  <c r="AH560" i="1"/>
  <c r="AH567" i="1"/>
  <c r="AH566" i="1"/>
  <c r="AH570" i="1"/>
  <c r="AH580" i="1"/>
  <c r="AH571" i="1"/>
  <c r="AH574" i="1"/>
  <c r="AH554" i="1"/>
  <c r="AH563" i="1"/>
  <c r="AH573" i="1"/>
  <c r="AH569" i="1"/>
  <c r="AH559" i="1"/>
  <c r="AH568" i="1"/>
  <c r="AH545" i="1"/>
  <c r="AH541" i="1"/>
  <c r="AH543" i="1"/>
  <c r="AH532" i="1"/>
  <c r="AH572" i="1"/>
  <c r="AH557" i="1"/>
  <c r="AH556" i="1"/>
  <c r="AH550" i="1"/>
  <c r="AH549" i="1"/>
  <c r="AH551" i="1"/>
  <c r="AH553" i="1"/>
  <c r="AH540" i="1"/>
  <c r="AH539" i="1"/>
  <c r="AH530" i="1"/>
  <c r="AH538" i="1"/>
  <c r="AH524" i="1"/>
  <c r="AH523" i="1"/>
  <c r="AH537" i="1"/>
  <c r="AH525" i="1"/>
  <c r="AH519" i="1"/>
  <c r="AH529" i="1"/>
  <c r="AH528" i="1"/>
  <c r="AH526" i="1"/>
  <c r="AH527" i="1"/>
  <c r="AH500" i="1"/>
  <c r="AH552" i="1"/>
  <c r="AH542" i="1"/>
  <c r="AH531" i="1"/>
  <c r="AH521" i="1"/>
  <c r="AH520" i="1"/>
  <c r="AH514" i="1"/>
  <c r="AH502" i="1"/>
  <c r="AH503" i="1"/>
  <c r="AH496" i="1"/>
  <c r="AH516" i="1"/>
  <c r="AH509" i="1"/>
  <c r="AH506" i="1"/>
  <c r="AH518" i="1"/>
  <c r="AH512" i="1"/>
  <c r="AH511" i="1"/>
  <c r="AH508" i="1"/>
  <c r="AH510" i="1"/>
  <c r="AH505" i="1"/>
  <c r="AH499" i="1"/>
  <c r="AH517" i="1"/>
  <c r="AH507" i="1"/>
  <c r="AH504" i="1"/>
  <c r="AH498" i="1"/>
  <c r="AH522" i="1"/>
  <c r="AH513" i="1"/>
  <c r="AH515" i="1"/>
  <c r="AH501" i="1"/>
  <c r="AH497" i="1"/>
  <c r="AH393" i="1"/>
  <c r="AH395" i="1"/>
  <c r="AH387" i="1"/>
  <c r="AH390" i="1"/>
  <c r="AH394" i="1"/>
  <c r="AH386" i="1"/>
  <c r="AH388" i="1"/>
  <c r="AH379" i="1"/>
  <c r="AH383" i="1"/>
  <c r="AH380" i="1"/>
  <c r="AH384" i="1"/>
  <c r="AH375" i="1"/>
  <c r="AH377" i="1"/>
  <c r="AH376" i="1"/>
  <c r="AH378" i="1"/>
  <c r="AH368" i="1"/>
  <c r="AH397" i="1"/>
  <c r="AH399" i="1"/>
  <c r="AH401" i="1"/>
  <c r="AH398" i="1"/>
  <c r="AH400" i="1"/>
  <c r="AH391" i="1"/>
  <c r="AH392" i="1"/>
  <c r="AH396" i="1"/>
  <c r="AH389" i="1"/>
  <c r="AH385" i="1"/>
  <c r="AH382" i="1"/>
  <c r="AH374" i="1"/>
  <c r="AH373" i="1"/>
  <c r="AH367" i="1"/>
  <c r="AH402" i="1"/>
  <c r="AH381" i="1"/>
  <c r="AH372" i="1"/>
  <c r="AH369" i="1"/>
  <c r="AH371" i="1"/>
  <c r="AH370" i="1"/>
  <c r="AH870" i="1"/>
  <c r="AH819" i="1"/>
  <c r="AH815" i="1"/>
  <c r="AH871" i="1"/>
  <c r="AH813" i="1"/>
  <c r="AH818" i="1"/>
  <c r="AH817" i="1"/>
  <c r="AH811" i="1"/>
  <c r="AH804" i="1"/>
  <c r="AH876" i="1"/>
  <c r="AH848" i="1"/>
  <c r="AH873" i="1"/>
  <c r="AH838" i="1"/>
  <c r="AH812" i="1"/>
  <c r="AH808" i="1"/>
  <c r="AH839" i="1"/>
  <c r="AH846" i="1"/>
  <c r="AH849" i="1"/>
  <c r="AH872" i="1"/>
  <c r="AH844" i="1"/>
  <c r="AH837" i="1"/>
  <c r="AH814" i="1"/>
  <c r="AH803" i="1"/>
  <c r="AH806" i="1"/>
  <c r="AH798" i="1"/>
  <c r="AH847" i="1"/>
  <c r="AH894" i="1"/>
  <c r="AH893" i="1"/>
  <c r="AH890" i="1"/>
  <c r="AH889" i="1"/>
  <c r="AH888" i="1"/>
  <c r="AH887" i="1"/>
  <c r="AH881" i="1"/>
  <c r="AH880" i="1"/>
  <c r="AH879" i="1"/>
  <c r="AH878" i="1"/>
  <c r="AH877" i="1"/>
  <c r="AH845" i="1"/>
  <c r="AH809" i="1"/>
  <c r="AH797" i="1"/>
  <c r="AH805" i="1"/>
  <c r="AH795" i="1"/>
  <c r="AH816" i="1"/>
  <c r="AH773" i="1"/>
  <c r="AH748" i="1"/>
  <c r="AH807" i="1"/>
  <c r="AH796" i="1"/>
  <c r="AH775" i="1"/>
  <c r="AH771" i="1"/>
  <c r="AH770" i="1"/>
  <c r="AH799" i="1"/>
  <c r="AH820" i="1"/>
  <c r="AH810" i="1"/>
  <c r="AH802" i="1"/>
  <c r="AH794" i="1"/>
  <c r="AH774" i="1"/>
  <c r="AH749" i="1"/>
  <c r="T137" i="18"/>
  <c r="T139" i="18"/>
  <c r="T140" i="18"/>
  <c r="T142" i="18"/>
  <c r="T143" i="18"/>
  <c r="T136" i="18"/>
  <c r="T138" i="18"/>
  <c r="T141" i="18"/>
  <c r="T50" i="18"/>
  <c r="T116" i="18"/>
  <c r="T123" i="18"/>
  <c r="T114" i="18"/>
  <c r="T104" i="18"/>
  <c r="T99" i="18"/>
  <c r="T102" i="18"/>
  <c r="T100" i="18"/>
  <c r="T105" i="18"/>
  <c r="T130" i="18"/>
  <c r="T126" i="18"/>
  <c r="T129" i="18"/>
  <c r="T125" i="18"/>
  <c r="T124" i="18"/>
  <c r="T15" i="18"/>
  <c r="E51" i="34"/>
  <c r="T128" i="18"/>
  <c r="T49" i="18"/>
  <c r="T112" i="18"/>
  <c r="T111" i="18"/>
  <c r="T117" i="18"/>
  <c r="T113" i="18"/>
  <c r="T118" i="18"/>
  <c r="T106" i="18"/>
  <c r="T101" i="18"/>
  <c r="T47" i="18"/>
  <c r="T24" i="18"/>
  <c r="E49" i="34"/>
  <c r="T13" i="18"/>
  <c r="T10" i="18"/>
  <c r="E46" i="34"/>
  <c r="E52" i="34"/>
  <c r="T16" i="18"/>
  <c r="AH54" i="1"/>
  <c r="AH194" i="1"/>
  <c r="AH195" i="1"/>
  <c r="AH193" i="1"/>
  <c r="AH196" i="1"/>
  <c r="T41" i="18"/>
  <c r="T25" i="18"/>
  <c r="T14" i="18"/>
  <c r="E50" i="34"/>
  <c r="E53" i="34"/>
  <c r="T17" i="18"/>
  <c r="AH411" i="1"/>
  <c r="AH685" i="1"/>
  <c r="AH469" i="1"/>
  <c r="AH440" i="1"/>
  <c r="AH646" i="1"/>
  <c r="AH615" i="1"/>
  <c r="AH706" i="1"/>
  <c r="AH694" i="1"/>
  <c r="AH692" i="1"/>
  <c r="AH459" i="1"/>
  <c r="AH705" i="1"/>
  <c r="AH703" i="1"/>
  <c r="AH690" i="1"/>
  <c r="AH691" i="1"/>
  <c r="AH721" i="1"/>
  <c r="AH704" i="1"/>
  <c r="AH684" i="1"/>
  <c r="AH682" i="1"/>
  <c r="AH680" i="1"/>
  <c r="AH679" i="1"/>
  <c r="AH657" i="1"/>
  <c r="AH630" i="1"/>
  <c r="AH695" i="1"/>
  <c r="AH666" i="1"/>
  <c r="AH658" i="1"/>
  <c r="AH655" i="1"/>
  <c r="AH654" i="1"/>
  <c r="AH652" i="1"/>
  <c r="AH650" i="1"/>
  <c r="AH648" i="1"/>
  <c r="AH641" i="1"/>
  <c r="AH661" i="1"/>
  <c r="AH659" i="1"/>
  <c r="AH644" i="1"/>
  <c r="AH629" i="1"/>
  <c r="AH625" i="1"/>
  <c r="AH620" i="1"/>
  <c r="AH609" i="1"/>
  <c r="AH536" i="1"/>
  <c r="AH642" i="1"/>
  <c r="AH621" i="1"/>
  <c r="AH624" i="1"/>
  <c r="AH616" i="1"/>
  <c r="AH614" i="1"/>
  <c r="AH613" i="1"/>
  <c r="AH612" i="1"/>
  <c r="AH611" i="1"/>
  <c r="AH610" i="1"/>
  <c r="AH606" i="1"/>
  <c r="AH605" i="1"/>
  <c r="AH586" i="1"/>
  <c r="AH719" i="1"/>
  <c r="AH696" i="1"/>
  <c r="AH689" i="1"/>
  <c r="AH688" i="1"/>
  <c r="AH687" i="1"/>
  <c r="AH608" i="1"/>
  <c r="AH686" i="1"/>
  <c r="AH656" i="1"/>
  <c r="AH649" i="1"/>
  <c r="AH628" i="1"/>
  <c r="AH588" i="1"/>
  <c r="AH607" i="1"/>
  <c r="AH493" i="1"/>
  <c r="AH488" i="1"/>
  <c r="AH484" i="1"/>
  <c r="AH479" i="1"/>
  <c r="AH477" i="1"/>
  <c r="AH472" i="1"/>
  <c r="AH471" i="1"/>
  <c r="AH470" i="1"/>
  <c r="AH468" i="1"/>
  <c r="AH467" i="1"/>
  <c r="AH455" i="1"/>
  <c r="AH453" i="1"/>
  <c r="AH452" i="1"/>
  <c r="AH448" i="1"/>
  <c r="AH442" i="1"/>
  <c r="AH720" i="1"/>
  <c r="AH653" i="1"/>
  <c r="AH639" i="1"/>
  <c r="AH619" i="1"/>
  <c r="AH617" i="1"/>
  <c r="AH534" i="1"/>
  <c r="AH590" i="1"/>
  <c r="AH581" i="1"/>
  <c r="AH491" i="1"/>
  <c r="AH489" i="1"/>
  <c r="AH487" i="1"/>
  <c r="AH486" i="1"/>
  <c r="AH483" i="1"/>
  <c r="AH482" i="1"/>
  <c r="AH476" i="1"/>
  <c r="AH474" i="1"/>
  <c r="AH465" i="1"/>
  <c r="AH464" i="1"/>
  <c r="AH461" i="1"/>
  <c r="AH458" i="1"/>
  <c r="AH454" i="1"/>
  <c r="AH450" i="1"/>
  <c r="AH445" i="1"/>
  <c r="AH443" i="1"/>
  <c r="AH623" i="1"/>
  <c r="AH457" i="1"/>
  <c r="AH451" i="1"/>
  <c r="AH618" i="1"/>
  <c r="AH585" i="1"/>
  <c r="AH535" i="1"/>
  <c r="AH533" i="1"/>
  <c r="AH495" i="1"/>
  <c r="AH463" i="1"/>
  <c r="AH441" i="1"/>
  <c r="AH438" i="1"/>
  <c r="AH435" i="1"/>
  <c r="AH589" i="1"/>
  <c r="AH492" i="1"/>
  <c r="AH444" i="1"/>
  <c r="AH432" i="1"/>
  <c r="AH430" i="1"/>
  <c r="AH423" i="1"/>
  <c r="AH420" i="1"/>
  <c r="AH364" i="1"/>
  <c r="AH406" i="1"/>
  <c r="AH328" i="1"/>
  <c r="AH408" i="1"/>
  <c r="AH413" i="1"/>
  <c r="AH330" i="1"/>
  <c r="AH363" i="1"/>
  <c r="AH346" i="1"/>
  <c r="AH317" i="1"/>
  <c r="AH166" i="1"/>
  <c r="AH360" i="1"/>
  <c r="AH697" i="1"/>
  <c r="AH681" i="1"/>
  <c r="AH622" i="1"/>
  <c r="AH494" i="1"/>
  <c r="AH436" i="1"/>
  <c r="AH434" i="1"/>
  <c r="AH431" i="1"/>
  <c r="AH424" i="1"/>
  <c r="AH407" i="1"/>
  <c r="AH316" i="1"/>
  <c r="AH417" i="1"/>
  <c r="AH418" i="1"/>
  <c r="AH335" i="1"/>
  <c r="AH342" i="1"/>
  <c r="AH338" i="1"/>
  <c r="AH350" i="1"/>
  <c r="AH427" i="1"/>
  <c r="AH365" i="1"/>
  <c r="AH361" i="1"/>
  <c r="AH415" i="1"/>
  <c r="AH337" i="1"/>
  <c r="AH345" i="1"/>
  <c r="AH339" i="1"/>
  <c r="AH348" i="1"/>
  <c r="AH340" i="1"/>
  <c r="AH324" i="1"/>
  <c r="AH329" i="1"/>
  <c r="AH332" i="1"/>
  <c r="AH315" i="1"/>
  <c r="AH428" i="1"/>
  <c r="AH426" i="1"/>
  <c r="AH366" i="1"/>
  <c r="AH362" i="1"/>
  <c r="AH343" i="1"/>
  <c r="AH344" i="1"/>
  <c r="AH312" i="1"/>
  <c r="AH326" i="1"/>
  <c r="AH327" i="1"/>
  <c r="AH478" i="1"/>
  <c r="AH446" i="1"/>
  <c r="AH422" i="1"/>
  <c r="AH409" i="1"/>
  <c r="AH419" i="1"/>
  <c r="AH341" i="1"/>
  <c r="AH347" i="1"/>
  <c r="AH359" i="1"/>
  <c r="AH357" i="1"/>
  <c r="AH355" i="1"/>
  <c r="AH353" i="1"/>
  <c r="AH336" i="1"/>
  <c r="AH319" i="1"/>
  <c r="AH331" i="1"/>
  <c r="AH314" i="1"/>
  <c r="AH305" i="1"/>
  <c r="AH301" i="1"/>
  <c r="AH291" i="1"/>
  <c r="AH287" i="1"/>
  <c r="AH300" i="1"/>
  <c r="AH293" i="1"/>
  <c r="AH280" i="1"/>
  <c r="AH279" i="1"/>
  <c r="AH158" i="1"/>
  <c r="AH156" i="1"/>
  <c r="AH146" i="1"/>
  <c r="AH437" i="1"/>
  <c r="AH320" i="1"/>
  <c r="AH164" i="1"/>
  <c r="AH333" i="1"/>
  <c r="AH304" i="1"/>
  <c r="AH294" i="1"/>
  <c r="AH157" i="1"/>
  <c r="AH152" i="1"/>
  <c r="AH643" i="1"/>
  <c r="AH404" i="1"/>
  <c r="AH351" i="1"/>
  <c r="AH662" i="1"/>
  <c r="AH480" i="1"/>
  <c r="AH462" i="1"/>
  <c r="AH449" i="1"/>
  <c r="AH412" i="1"/>
  <c r="AH165" i="1"/>
  <c r="AH349" i="1"/>
  <c r="AH334" i="1"/>
  <c r="AH311" i="1"/>
  <c r="AH322" i="1"/>
  <c r="AH307" i="1"/>
  <c r="AH290" i="1"/>
  <c r="AH302" i="1"/>
  <c r="AH295" i="1"/>
  <c r="AH296" i="1"/>
  <c r="AH289" i="1"/>
  <c r="AH285" i="1"/>
  <c r="AH281" i="1"/>
  <c r="AH153" i="1"/>
  <c r="AH151" i="1"/>
  <c r="AH147" i="1"/>
  <c r="AH145" i="1"/>
  <c r="AH144" i="1"/>
  <c r="AH456" i="1"/>
  <c r="AH410" i="1"/>
  <c r="AH405" i="1"/>
  <c r="AH313" i="1"/>
  <c r="AH308" i="1"/>
  <c r="AH161" i="1"/>
  <c r="AH306" i="1"/>
  <c r="AH299" i="1"/>
  <c r="AH288" i="1"/>
  <c r="AH297" i="1"/>
  <c r="AH286" i="1"/>
  <c r="AH283" i="1"/>
  <c r="AH155" i="1"/>
  <c r="AH154" i="1"/>
  <c r="AH403" i="1"/>
  <c r="AH414" i="1"/>
  <c r="AH358" i="1"/>
  <c r="AH321" i="1"/>
  <c r="AH325" i="1"/>
  <c r="AH160" i="1"/>
  <c r="AH303" i="1"/>
  <c r="AH292" i="1"/>
  <c r="AH282" i="1"/>
  <c r="AH148" i="1"/>
  <c r="AH356" i="1"/>
  <c r="AH323" i="1"/>
  <c r="AH352" i="1"/>
  <c r="AH354" i="1"/>
  <c r="AH142" i="1"/>
  <c r="AH318" i="1"/>
  <c r="AH284" i="1"/>
  <c r="AH143" i="1"/>
  <c r="AH309" i="1"/>
  <c r="AH310" i="1"/>
  <c r="AH298" i="1"/>
  <c r="AH163" i="1"/>
  <c r="AH162" i="1"/>
  <c r="AH159" i="1"/>
  <c r="AH460" i="1"/>
  <c r="AH421" i="1"/>
  <c r="AH439" i="1"/>
  <c r="AH416" i="1"/>
  <c r="AH150" i="1"/>
  <c r="AH475" i="1"/>
  <c r="AH490" i="1"/>
  <c r="AH481" i="1"/>
  <c r="AH627" i="1"/>
  <c r="AH433" i="1"/>
  <c r="AH149" i="1"/>
  <c r="AH473" i="1"/>
  <c r="AH447" i="1"/>
  <c r="AH466" i="1"/>
  <c r="AH645" i="1"/>
  <c r="AH272" i="1"/>
  <c r="AH271" i="1"/>
  <c r="AH140" i="1"/>
  <c r="AH276" i="1"/>
  <c r="AH267" i="1"/>
  <c r="AH265" i="1"/>
  <c r="AH262" i="1"/>
  <c r="AH139" i="1"/>
  <c r="AH277" i="1"/>
  <c r="AH270" i="1"/>
  <c r="AH269" i="1"/>
  <c r="AH141" i="1"/>
  <c r="AH138" i="1"/>
  <c r="AH274" i="1"/>
  <c r="AH275" i="1"/>
  <c r="AH268" i="1"/>
  <c r="AH273" i="1"/>
  <c r="AH278" i="1"/>
  <c r="AH264" i="1"/>
  <c r="AH263" i="1"/>
  <c r="AH266" i="1"/>
  <c r="AH255" i="1"/>
  <c r="AH256" i="1"/>
  <c r="AH257" i="1"/>
  <c r="AH258" i="1"/>
  <c r="AH261" i="1"/>
  <c r="AH252" i="1"/>
  <c r="AH251" i="1"/>
  <c r="AH250" i="1"/>
  <c r="AH249" i="1"/>
  <c r="AH248" i="1"/>
  <c r="AH247" i="1"/>
  <c r="AH254" i="1"/>
  <c r="AH253" i="1"/>
  <c r="AH246" i="1"/>
  <c r="AH235" i="1"/>
  <c r="AH245" i="1"/>
  <c r="AH243" i="1"/>
  <c r="AH241" i="1"/>
  <c r="AH239" i="1"/>
  <c r="AH237" i="1"/>
  <c r="AH244" i="1"/>
  <c r="AH242" i="1"/>
  <c r="AH240" i="1"/>
  <c r="AH238" i="1"/>
  <c r="AH236" i="1"/>
  <c r="AH234" i="1"/>
  <c r="AH231" i="1"/>
  <c r="AH228" i="1"/>
  <c r="AH232" i="1"/>
  <c r="AH230" i="1"/>
  <c r="AH197" i="1"/>
  <c r="AH214" i="1"/>
  <c r="AH217" i="1"/>
  <c r="AH216" i="1"/>
  <c r="AH215" i="1"/>
  <c r="AH208" i="1"/>
  <c r="AH211" i="1"/>
  <c r="AH192" i="1"/>
  <c r="AH213" i="1"/>
  <c r="AH209" i="1"/>
  <c r="AH210" i="1"/>
  <c r="AH218" i="1"/>
  <c r="AH229" i="1"/>
  <c r="AH233" i="1"/>
  <c r="AH206" i="1"/>
  <c r="AH205" i="1"/>
  <c r="AH204" i="1"/>
  <c r="AH203" i="1"/>
  <c r="AH202" i="1"/>
  <c r="AH226" i="1"/>
  <c r="AH207" i="1"/>
  <c r="AH49" i="1"/>
  <c r="AH47" i="1"/>
  <c r="AH75" i="1"/>
  <c r="AH48" i="1"/>
  <c r="AH69" i="1"/>
  <c r="AH81" i="1"/>
  <c r="AH29" i="1"/>
  <c r="AH56" i="1"/>
  <c r="AH13" i="1"/>
  <c r="AH51" i="1"/>
  <c r="AH94" i="1"/>
  <c r="AH93" i="1"/>
  <c r="AH88" i="1"/>
  <c r="AH50" i="1"/>
  <c r="AH68" i="1"/>
  <c r="AH11" i="1"/>
  <c r="AH87" i="1"/>
  <c r="AH12" i="1"/>
  <c r="AH167" i="1"/>
  <c r="AH186" i="1"/>
  <c r="AH182" i="1"/>
  <c r="AH8" i="1"/>
  <c r="AH200" i="1"/>
  <c r="AH169" i="1"/>
  <c r="AH177" i="1"/>
  <c r="AH96" i="1"/>
  <c r="AH134" i="1"/>
  <c r="AH188" i="1"/>
  <c r="AH178" i="1"/>
  <c r="AH173" i="1"/>
  <c r="AH198" i="1"/>
  <c r="AH97" i="1"/>
  <c r="AH132" i="1"/>
  <c r="AH129" i="1"/>
  <c r="AH89" i="1"/>
  <c r="AH189" i="1"/>
  <c r="AH184" i="1"/>
  <c r="AH219" i="1"/>
  <c r="AH6" i="1"/>
  <c r="AH260" i="1"/>
  <c r="AH181" i="1"/>
  <c r="AH168" i="1"/>
  <c r="AH183" i="1"/>
  <c r="AH170" i="1"/>
  <c r="AH128" i="1"/>
  <c r="AH179" i="1"/>
  <c r="AH59" i="1"/>
  <c r="AH190" i="1"/>
  <c r="AH175" i="1"/>
  <c r="AH220" i="1"/>
  <c r="AH212" i="1"/>
  <c r="AH84" i="1"/>
  <c r="AH7" i="1"/>
  <c r="AH174" i="1"/>
  <c r="AH224" i="1"/>
  <c r="AH185" i="1"/>
  <c r="AH71" i="1"/>
  <c r="AH199" i="1"/>
  <c r="AH180" i="1"/>
  <c r="AH222" i="1"/>
  <c r="U103" i="18" s="1"/>
  <c r="AH131" i="1"/>
  <c r="AH227" i="1"/>
  <c r="AH63" i="1"/>
  <c r="AH176" i="1"/>
  <c r="AH221" i="1"/>
  <c r="AH4" i="1"/>
  <c r="AH85" i="1"/>
  <c r="AH10" i="1"/>
  <c r="AH62" i="1"/>
  <c r="AH41" i="1"/>
  <c r="AH187" i="1"/>
  <c r="AH201" i="1"/>
  <c r="AH16" i="1"/>
  <c r="AH136" i="1"/>
  <c r="AH95" i="1"/>
  <c r="AH111" i="1"/>
  <c r="AH102" i="1"/>
  <c r="AH105" i="1"/>
  <c r="AH86" i="1"/>
  <c r="AH171" i="1"/>
  <c r="AH76" i="1"/>
  <c r="AH5" i="1"/>
  <c r="AH35" i="1"/>
  <c r="AH117" i="1"/>
  <c r="AH137" i="1"/>
  <c r="AH135" i="1"/>
  <c r="AH99" i="1"/>
  <c r="AH100" i="1"/>
  <c r="AH91" i="1"/>
  <c r="AH66" i="1"/>
  <c r="AH92" i="1"/>
  <c r="AH172" i="1"/>
  <c r="AH83" i="1"/>
  <c r="AH225" i="1"/>
  <c r="AH116" i="1"/>
  <c r="AH133" i="1"/>
  <c r="AH90" i="1"/>
  <c r="AH109" i="1"/>
  <c r="AH107" i="1"/>
  <c r="AH101" i="1"/>
  <c r="AH110" i="1"/>
  <c r="AH103" i="1"/>
  <c r="AH108" i="1"/>
  <c r="AH106" i="1"/>
  <c r="AH104" i="1"/>
  <c r="AH19" i="1"/>
  <c r="AH40" i="1"/>
  <c r="AH28" i="1"/>
  <c r="AH20" i="1"/>
  <c r="AH126" i="1"/>
  <c r="AH127" i="1"/>
  <c r="AH43" i="1"/>
  <c r="AH23" i="1"/>
  <c r="AH44" i="1"/>
  <c r="AH38" i="1"/>
  <c r="AH32" i="1"/>
  <c r="AH26" i="1"/>
  <c r="AH130" i="1"/>
  <c r="AH124" i="1"/>
  <c r="AH14" i="1"/>
  <c r="AH9" i="1"/>
  <c r="AH22" i="1"/>
  <c r="AH34" i="1"/>
  <c r="AH37" i="1"/>
  <c r="AH31" i="1"/>
  <c r="AH25" i="1"/>
  <c r="AH17" i="1"/>
  <c r="AH45" i="1"/>
  <c r="AH42" i="1"/>
  <c r="AH39" i="1"/>
  <c r="AH36" i="1"/>
  <c r="AH33" i="1"/>
  <c r="AH30" i="1"/>
  <c r="AH27" i="1"/>
  <c r="AH24" i="1"/>
  <c r="AH15" i="1"/>
  <c r="AH125" i="1"/>
  <c r="AH259" i="1"/>
  <c r="AH191" i="1"/>
  <c r="AH46" i="1"/>
  <c r="AH21" i="1"/>
  <c r="AH18" i="1"/>
  <c r="AH114" i="1"/>
  <c r="AH98" i="1"/>
  <c r="AH122" i="1"/>
  <c r="AH121" i="1"/>
  <c r="AH112" i="1"/>
  <c r="S214" i="18"/>
  <c r="S186" i="18"/>
  <c r="S200" i="18"/>
  <c r="AH123" i="1"/>
  <c r="AH119" i="1"/>
  <c r="AH115" i="1"/>
  <c r="AH113" i="1"/>
  <c r="AH120" i="1"/>
  <c r="AH118" i="1"/>
  <c r="AI3" i="1"/>
  <c r="G7" i="24"/>
  <c r="H7" i="24" s="1"/>
  <c r="G6" i="24"/>
  <c r="H6" i="24" s="1"/>
  <c r="G8" i="24"/>
  <c r="H8" i="24" s="1"/>
  <c r="I8" i="24" s="1"/>
  <c r="J8" i="24" s="1"/>
  <c r="G5" i="24"/>
  <c r="H5" i="24" s="1"/>
  <c r="G4" i="24"/>
  <c r="H4" i="24" s="1"/>
  <c r="AI1688" i="1" l="1"/>
  <c r="AI1692" i="1"/>
  <c r="AI1703" i="1"/>
  <c r="AI1705" i="1"/>
  <c r="AI1707" i="1"/>
  <c r="AI1702" i="1"/>
  <c r="AI1704" i="1"/>
  <c r="AI1706" i="1"/>
  <c r="AI1696" i="1"/>
  <c r="AI1698" i="1"/>
  <c r="AI1700" i="1"/>
  <c r="AI1697" i="1"/>
  <c r="AI1699" i="1"/>
  <c r="AI1701" i="1"/>
  <c r="AI1694" i="1"/>
  <c r="AI1695" i="1"/>
  <c r="AI1693" i="1"/>
  <c r="AI1721" i="1"/>
  <c r="AI1717" i="1"/>
  <c r="AI1723" i="1"/>
  <c r="AI1724" i="1"/>
  <c r="AI1718" i="1"/>
  <c r="AI1720" i="1"/>
  <c r="AI1722" i="1"/>
  <c r="AI1454" i="1"/>
  <c r="AI1455" i="1"/>
  <c r="U48" i="18"/>
  <c r="AI1472" i="1"/>
  <c r="AI1567" i="1"/>
  <c r="AI1590" i="1"/>
  <c r="AI1585" i="1"/>
  <c r="AI1679" i="1"/>
  <c r="AI1681" i="1"/>
  <c r="AI1683" i="1"/>
  <c r="AI1680" i="1"/>
  <c r="AI1682" i="1"/>
  <c r="AI1684" i="1"/>
  <c r="AI1673" i="1"/>
  <c r="AI1675" i="1"/>
  <c r="AI1677" i="1"/>
  <c r="AI1674" i="1"/>
  <c r="AI1676" i="1"/>
  <c r="AI1678" i="1"/>
  <c r="AI1667" i="1"/>
  <c r="AI1669" i="1"/>
  <c r="AI1671" i="1"/>
  <c r="AI1668" i="1"/>
  <c r="AI1670" i="1"/>
  <c r="AI1589" i="1"/>
  <c r="AI1586" i="1"/>
  <c r="AI1672" i="1"/>
  <c r="AI1663" i="1"/>
  <c r="AI1662" i="1"/>
  <c r="AI1666" i="1"/>
  <c r="AI1657" i="1"/>
  <c r="AI1656" i="1"/>
  <c r="AI1660" i="1"/>
  <c r="AI1653" i="1"/>
  <c r="AI1650" i="1"/>
  <c r="AI1652" i="1"/>
  <c r="AI1654" i="1"/>
  <c r="AI1643" i="1"/>
  <c r="AI1645" i="1"/>
  <c r="AI1647" i="1"/>
  <c r="AI1644" i="1"/>
  <c r="AI1646" i="1"/>
  <c r="AI1648" i="1"/>
  <c r="AI1641" i="1"/>
  <c r="AI1665" i="1"/>
  <c r="AI1655" i="1"/>
  <c r="AI1658" i="1"/>
  <c r="AI1651" i="1"/>
  <c r="AI1637" i="1"/>
  <c r="AI1639" i="1"/>
  <c r="AI1638" i="1"/>
  <c r="AI1640" i="1"/>
  <c r="AI1642" i="1"/>
  <c r="AI1635" i="1"/>
  <c r="AI1631" i="1"/>
  <c r="AI1633" i="1"/>
  <c r="AI1632" i="1"/>
  <c r="AI1634" i="1"/>
  <c r="AI1636" i="1"/>
  <c r="AI1625" i="1"/>
  <c r="AI1627" i="1"/>
  <c r="AI1629" i="1"/>
  <c r="AI1626" i="1"/>
  <c r="AI1628" i="1"/>
  <c r="AI1630" i="1"/>
  <c r="AI1622" i="1"/>
  <c r="AI1615" i="1"/>
  <c r="AI1617" i="1"/>
  <c r="AI1616" i="1"/>
  <c r="AI1618" i="1"/>
  <c r="AI1548" i="1"/>
  <c r="AI1550" i="1"/>
  <c r="AI1549" i="1"/>
  <c r="AI1661" i="1"/>
  <c r="AI1664" i="1"/>
  <c r="AI1659" i="1"/>
  <c r="AI1649" i="1"/>
  <c r="AI1551" i="1"/>
  <c r="AI1605" i="1"/>
  <c r="AI1599" i="1"/>
  <c r="AI1601" i="1"/>
  <c r="AI1595" i="1"/>
  <c r="AI1597" i="1"/>
  <c r="AI1592" i="1"/>
  <c r="AI1587" i="1"/>
  <c r="AI1577" i="1"/>
  <c r="AI1579" i="1"/>
  <c r="AI1596" i="1"/>
  <c r="AI1598" i="1"/>
  <c r="AI1603" i="1"/>
  <c r="AI1602" i="1"/>
  <c r="AI1591" i="1"/>
  <c r="AI1566" i="1"/>
  <c r="AI1568" i="1"/>
  <c r="AI1561" i="1"/>
  <c r="AI1563" i="1"/>
  <c r="AI1562" i="1"/>
  <c r="AI1564" i="1"/>
  <c r="AI1544" i="1"/>
  <c r="AI1546" i="1"/>
  <c r="AI1545" i="1"/>
  <c r="AI1547" i="1"/>
  <c r="AI1543" i="1"/>
  <c r="AI1583" i="1"/>
  <c r="AI1584" i="1"/>
  <c r="AI1541" i="1"/>
  <c r="AI1542" i="1"/>
  <c r="AI1600" i="1"/>
  <c r="AI1604" i="1"/>
  <c r="AI1588" i="1"/>
  <c r="AI1578" i="1"/>
  <c r="AI1580" i="1"/>
  <c r="AI1593" i="1"/>
  <c r="AI1576" i="1"/>
  <c r="AI1574" i="1"/>
  <c r="AI1572" i="1"/>
  <c r="AI1573" i="1"/>
  <c r="AI1575" i="1"/>
  <c r="AI1565" i="1"/>
  <c r="AI1540" i="1"/>
  <c r="AI1581" i="1"/>
  <c r="AI1582" i="1"/>
  <c r="AI1536" i="1"/>
  <c r="AI1538" i="1"/>
  <c r="AI1537" i="1"/>
  <c r="AI1539" i="1"/>
  <c r="AI1535" i="1"/>
  <c r="AI1531" i="1"/>
  <c r="AI1533" i="1"/>
  <c r="AI1532" i="1"/>
  <c r="AI1534" i="1"/>
  <c r="AI1511" i="1"/>
  <c r="AI1510" i="1"/>
  <c r="AI1509" i="1"/>
  <c r="AI1512" i="1"/>
  <c r="AI1527" i="1"/>
  <c r="AI1525" i="1"/>
  <c r="AI1526" i="1"/>
  <c r="AI1528" i="1"/>
  <c r="AI1523" i="1"/>
  <c r="AI1522" i="1"/>
  <c r="AI1521" i="1"/>
  <c r="AI1524" i="1"/>
  <c r="AI1505" i="1"/>
  <c r="AI1507" i="1"/>
  <c r="AI1506" i="1"/>
  <c r="AI1508" i="1"/>
  <c r="AI1503" i="1"/>
  <c r="AI1501" i="1"/>
  <c r="AI1502" i="1"/>
  <c r="AI1504" i="1"/>
  <c r="AI1498" i="1"/>
  <c r="AI1500" i="1"/>
  <c r="AI1497" i="1"/>
  <c r="AI1499" i="1"/>
  <c r="AI1464" i="1"/>
  <c r="AI1493" i="1"/>
  <c r="AI1494" i="1"/>
  <c r="AI1488" i="1"/>
  <c r="AI1487" i="1"/>
  <c r="AI1465" i="1"/>
  <c r="AI1495" i="1"/>
  <c r="AI1496" i="1"/>
  <c r="AI1486" i="1"/>
  <c r="AI1489" i="1"/>
  <c r="AI1447" i="1"/>
  <c r="AI1445" i="1"/>
  <c r="AI1271" i="1"/>
  <c r="AI1270" i="1"/>
  <c r="AI1338" i="1"/>
  <c r="AI1273" i="1"/>
  <c r="AI1441" i="1"/>
  <c r="AI1436" i="1"/>
  <c r="AI1438" i="1"/>
  <c r="AI1437" i="1"/>
  <c r="AI1439" i="1"/>
  <c r="AI1431" i="1"/>
  <c r="AI1433" i="1"/>
  <c r="AI1435" i="1"/>
  <c r="AI1430" i="1"/>
  <c r="AI1432" i="1"/>
  <c r="AI1275" i="1"/>
  <c r="AI1340" i="1"/>
  <c r="AI1339" i="1"/>
  <c r="AI1341" i="1"/>
  <c r="AI1444" i="1"/>
  <c r="AI1440" i="1"/>
  <c r="AI1446" i="1"/>
  <c r="AI1306" i="1"/>
  <c r="AI1434" i="1"/>
  <c r="AI1424" i="1"/>
  <c r="AI1426" i="1"/>
  <c r="AI1428" i="1"/>
  <c r="AI1425" i="1"/>
  <c r="AI1427" i="1"/>
  <c r="AI1429" i="1"/>
  <c r="AI1419" i="1"/>
  <c r="AI1421" i="1"/>
  <c r="AI1423" i="1"/>
  <c r="AI1418" i="1"/>
  <c r="AI1420" i="1"/>
  <c r="AI1274" i="1"/>
  <c r="AI1443" i="1"/>
  <c r="AI1422" i="1"/>
  <c r="AI1414" i="1"/>
  <c r="AI1412" i="1"/>
  <c r="AI1416" i="1"/>
  <c r="AI1413" i="1"/>
  <c r="AI1415" i="1"/>
  <c r="AI1417" i="1"/>
  <c r="AI1406" i="1"/>
  <c r="AI1408" i="1"/>
  <c r="AI1410" i="1"/>
  <c r="AI1407" i="1"/>
  <c r="AI1409" i="1"/>
  <c r="AI1442" i="1"/>
  <c r="AI1411" i="1"/>
  <c r="AI1386" i="1"/>
  <c r="AI1387" i="1"/>
  <c r="AI1381" i="1"/>
  <c r="AI1382" i="1"/>
  <c r="AI1384" i="1"/>
  <c r="AI1383" i="1"/>
  <c r="AI1385" i="1"/>
  <c r="AI1378" i="1"/>
  <c r="AI1374" i="1"/>
  <c r="AI1376" i="1"/>
  <c r="AI1375" i="1"/>
  <c r="AI1377" i="1"/>
  <c r="AI1370" i="1"/>
  <c r="AI1372" i="1"/>
  <c r="AI1371" i="1"/>
  <c r="AI1373" i="1"/>
  <c r="AI1366" i="1"/>
  <c r="AI1368" i="1"/>
  <c r="AI1367" i="1"/>
  <c r="AI1369" i="1"/>
  <c r="AI1362" i="1"/>
  <c r="AI1364" i="1"/>
  <c r="AI1363" i="1"/>
  <c r="AI1365" i="1"/>
  <c r="AI1360" i="1"/>
  <c r="AI1361" i="1"/>
  <c r="AI1357" i="1"/>
  <c r="AI1359" i="1"/>
  <c r="AI1356" i="1"/>
  <c r="AI1358" i="1"/>
  <c r="AI1352" i="1"/>
  <c r="AI1354" i="1"/>
  <c r="AI1379" i="1"/>
  <c r="AI1380" i="1"/>
  <c r="AI1353" i="1"/>
  <c r="AI1355" i="1"/>
  <c r="AI1350" i="1"/>
  <c r="AI1351" i="1"/>
  <c r="AI1348" i="1"/>
  <c r="AI1346" i="1"/>
  <c r="AI1347" i="1"/>
  <c r="AI1349" i="1"/>
  <c r="AI1342" i="1"/>
  <c r="AI1344" i="1"/>
  <c r="AI1343" i="1"/>
  <c r="AI1345" i="1"/>
  <c r="AI1334" i="1"/>
  <c r="AI1336" i="1"/>
  <c r="AI1335" i="1"/>
  <c r="AI1337" i="1"/>
  <c r="AI1332" i="1"/>
  <c r="AI1330" i="1"/>
  <c r="AI1331" i="1"/>
  <c r="AI1333" i="1"/>
  <c r="AI1326" i="1"/>
  <c r="AI1328" i="1"/>
  <c r="AI1327" i="1"/>
  <c r="AI1329" i="1"/>
  <c r="AI1313" i="1"/>
  <c r="AI1315" i="1"/>
  <c r="AI1309" i="1"/>
  <c r="AI1311" i="1"/>
  <c r="AI1305" i="1"/>
  <c r="AI1314" i="1"/>
  <c r="AI1307" i="1"/>
  <c r="AI1308" i="1"/>
  <c r="AI1277" i="1"/>
  <c r="AI1310" i="1"/>
  <c r="AI1312" i="1"/>
  <c r="AI1300" i="1"/>
  <c r="AI1302" i="1"/>
  <c r="AI1301" i="1"/>
  <c r="AI1303" i="1"/>
  <c r="AI1297" i="1"/>
  <c r="AI1299" i="1"/>
  <c r="AI1296" i="1"/>
  <c r="AI1298" i="1"/>
  <c r="AI1316" i="1"/>
  <c r="AI1276" i="1"/>
  <c r="AI1272" i="1"/>
  <c r="AI1288" i="1"/>
  <c r="AI1290" i="1"/>
  <c r="AI1289" i="1"/>
  <c r="AI1291" i="1"/>
  <c r="AI1284" i="1"/>
  <c r="AI1286" i="1"/>
  <c r="AI1285" i="1"/>
  <c r="AI1287" i="1"/>
  <c r="AI1260" i="1"/>
  <c r="AI1264" i="1"/>
  <c r="AI1262" i="1"/>
  <c r="AI1261" i="1"/>
  <c r="AI1263" i="1"/>
  <c r="AI1265" i="1"/>
  <c r="AI1255" i="1"/>
  <c r="AI1256" i="1"/>
  <c r="AI1258" i="1"/>
  <c r="AI1254" i="1"/>
  <c r="AI1257" i="1"/>
  <c r="AI1259" i="1"/>
  <c r="AI1248" i="1"/>
  <c r="AI1250" i="1"/>
  <c r="AI1252" i="1"/>
  <c r="AI1249" i="1"/>
  <c r="AI1251" i="1"/>
  <c r="AI1253" i="1"/>
  <c r="AI1244" i="1"/>
  <c r="AI1246" i="1"/>
  <c r="AI1242" i="1"/>
  <c r="AI1243" i="1"/>
  <c r="AI1245" i="1"/>
  <c r="AI1247" i="1"/>
  <c r="AI1236" i="1"/>
  <c r="AI1240" i="1"/>
  <c r="AI1238" i="1"/>
  <c r="AI1237" i="1"/>
  <c r="AI1239" i="1"/>
  <c r="AI1241" i="1"/>
  <c r="AI1232" i="1"/>
  <c r="AI1234" i="1"/>
  <c r="AI1230" i="1"/>
  <c r="AI1231" i="1"/>
  <c r="AI1233" i="1"/>
  <c r="AI1235" i="1"/>
  <c r="AI1228" i="1"/>
  <c r="AI1224" i="1"/>
  <c r="AI1226" i="1"/>
  <c r="AI1225" i="1"/>
  <c r="AI1227" i="1"/>
  <c r="AI1229" i="1"/>
  <c r="AI1220" i="1"/>
  <c r="AI1222" i="1"/>
  <c r="AI1218" i="1"/>
  <c r="AI1219" i="1"/>
  <c r="AI1221" i="1"/>
  <c r="AI1223" i="1"/>
  <c r="AI1217" i="1"/>
  <c r="AI1214" i="1"/>
  <c r="AI1213" i="1"/>
  <c r="AI1204" i="1"/>
  <c r="AI1202" i="1"/>
  <c r="AI1203" i="1"/>
  <c r="AI1205" i="1"/>
  <c r="AI1198" i="1"/>
  <c r="AI1200" i="1"/>
  <c r="AI1199" i="1"/>
  <c r="AI1201" i="1"/>
  <c r="AI1194" i="1"/>
  <c r="AI1196" i="1"/>
  <c r="AI1195" i="1"/>
  <c r="AI1197" i="1"/>
  <c r="AI1189" i="1"/>
  <c r="AI1191" i="1"/>
  <c r="AI1190" i="1"/>
  <c r="AI1192" i="1"/>
  <c r="AI1183" i="1"/>
  <c r="AI1185" i="1"/>
  <c r="AI1187" i="1"/>
  <c r="AI1184" i="1"/>
  <c r="AI1186" i="1"/>
  <c r="AI1188" i="1"/>
  <c r="AI1216" i="1"/>
  <c r="AI1212" i="1"/>
  <c r="AI1215" i="1"/>
  <c r="AI1482" i="1"/>
  <c r="AI1483" i="1"/>
  <c r="AI1484" i="1"/>
  <c r="AI1485" i="1"/>
  <c r="AI1490" i="1"/>
  <c r="AI1491" i="1"/>
  <c r="AI1492" i="1"/>
  <c r="AI1513" i="1"/>
  <c r="AI1514" i="1"/>
  <c r="AI1515" i="1"/>
  <c r="AI1516" i="1"/>
  <c r="AI1517" i="1"/>
  <c r="AI1518" i="1"/>
  <c r="AI1519" i="1"/>
  <c r="AI1520" i="1"/>
  <c r="AI1529" i="1"/>
  <c r="AI1530" i="1"/>
  <c r="AI1552" i="1"/>
  <c r="AI1553" i="1"/>
  <c r="AI1554" i="1"/>
  <c r="AI1555" i="1"/>
  <c r="AI1556" i="1"/>
  <c r="AI1557" i="1"/>
  <c r="AI1558" i="1"/>
  <c r="AI1559" i="1"/>
  <c r="AI1560" i="1"/>
  <c r="AI1569" i="1"/>
  <c r="AI1570" i="1"/>
  <c r="AI1571" i="1"/>
  <c r="AI1594" i="1"/>
  <c r="AI1606" i="1"/>
  <c r="AI1607" i="1"/>
  <c r="AI1608" i="1"/>
  <c r="AI1609" i="1"/>
  <c r="AI1610" i="1"/>
  <c r="AI1611" i="1"/>
  <c r="AI1612" i="1"/>
  <c r="AI1613" i="1"/>
  <c r="AI1614" i="1"/>
  <c r="AI1619" i="1"/>
  <c r="AI1620" i="1"/>
  <c r="AI1621" i="1"/>
  <c r="AI1623" i="1"/>
  <c r="AI1624" i="1"/>
  <c r="AI1685" i="1"/>
  <c r="AI1686" i="1"/>
  <c r="AI1687" i="1"/>
  <c r="AI1689" i="1"/>
  <c r="AI1690" i="1"/>
  <c r="AI1708" i="1"/>
  <c r="AI1709" i="1"/>
  <c r="AI1710" i="1"/>
  <c r="AI1711" i="1"/>
  <c r="AI1479" i="1"/>
  <c r="AI1712" i="1"/>
  <c r="AI1713" i="1"/>
  <c r="AI1714" i="1"/>
  <c r="AI1715" i="1"/>
  <c r="AI1716" i="1"/>
  <c r="AI1480" i="1"/>
  <c r="AI1473" i="1"/>
  <c r="AI1397" i="1"/>
  <c r="AI1467" i="1"/>
  <c r="AI1476" i="1"/>
  <c r="AI1391" i="1"/>
  <c r="AI1395" i="1"/>
  <c r="AI1393" i="1"/>
  <c r="AI1448" i="1"/>
  <c r="AI1459" i="1"/>
  <c r="AI1453" i="1"/>
  <c r="AI1449" i="1"/>
  <c r="AI1396" i="1"/>
  <c r="AI1403" i="1"/>
  <c r="AI1402" i="1"/>
  <c r="AI1401" i="1"/>
  <c r="AI1400" i="1"/>
  <c r="AI1399" i="1"/>
  <c r="AI1320" i="1"/>
  <c r="AI1478" i="1"/>
  <c r="AI1481" i="1"/>
  <c r="AI1325" i="1"/>
  <c r="AI1475" i="1"/>
  <c r="AI1470" i="1"/>
  <c r="AI1471" i="1"/>
  <c r="AI1474" i="1"/>
  <c r="AI1466" i="1"/>
  <c r="AI1468" i="1"/>
  <c r="AI1462" i="1"/>
  <c r="AI1394" i="1"/>
  <c r="AI1324" i="1"/>
  <c r="AI1461" i="1"/>
  <c r="AI1457" i="1"/>
  <c r="AI1451" i="1"/>
  <c r="AI1405" i="1"/>
  <c r="AI1321" i="1"/>
  <c r="AI1469" i="1"/>
  <c r="AI1323" i="1"/>
  <c r="AI1389" i="1"/>
  <c r="AI1458" i="1"/>
  <c r="AI1388" i="1"/>
  <c r="AI1398" i="1"/>
  <c r="AI1452" i="1"/>
  <c r="AI1390" i="1"/>
  <c r="AI1322" i="1"/>
  <c r="AI1460" i="1"/>
  <c r="AI1456" i="1"/>
  <c r="AI1450" i="1"/>
  <c r="AI1404" i="1"/>
  <c r="AI1392" i="1"/>
  <c r="AI1463" i="1"/>
  <c r="AI1477" i="1"/>
  <c r="U182" i="18"/>
  <c r="U197" i="18"/>
  <c r="U198" i="18"/>
  <c r="U179" i="18"/>
  <c r="U212" i="18"/>
  <c r="U208" i="18"/>
  <c r="U213" i="18"/>
  <c r="U194" i="18"/>
  <c r="U192" i="18"/>
  <c r="U185" i="18"/>
  <c r="U115" i="18"/>
  <c r="U196" i="18"/>
  <c r="U178" i="18"/>
  <c r="U184" i="18"/>
  <c r="U210" i="18"/>
  <c r="U183" i="18"/>
  <c r="U53" i="18"/>
  <c r="U207" i="18"/>
  <c r="U195" i="18"/>
  <c r="U193" i="18"/>
  <c r="U211" i="18"/>
  <c r="U54" i="18"/>
  <c r="U209" i="18"/>
  <c r="U165" i="18"/>
  <c r="U199" i="18"/>
  <c r="U180" i="18"/>
  <c r="U181" i="18"/>
  <c r="U206" i="18"/>
  <c r="AI1129" i="1"/>
  <c r="AI1126" i="1"/>
  <c r="AI1168" i="1"/>
  <c r="AI1170" i="1"/>
  <c r="AI1172" i="1"/>
  <c r="AI1174" i="1"/>
  <c r="AI1169" i="1"/>
  <c r="AI1171" i="1"/>
  <c r="AI1173" i="1"/>
  <c r="AI1175" i="1"/>
  <c r="AI1163" i="1"/>
  <c r="AI1165" i="1"/>
  <c r="AI1164" i="1"/>
  <c r="AI1166" i="1"/>
  <c r="AI1159" i="1"/>
  <c r="AI1127" i="1"/>
  <c r="AI1161" i="1"/>
  <c r="AI1162" i="1"/>
  <c r="AI1155" i="1"/>
  <c r="AI1158" i="1"/>
  <c r="AI1154" i="1"/>
  <c r="AI1128" i="1"/>
  <c r="AI1157" i="1"/>
  <c r="AI1152" i="1"/>
  <c r="AI1151" i="1"/>
  <c r="AI1146" i="1"/>
  <c r="AI1150" i="1"/>
  <c r="AI1147" i="1"/>
  <c r="AI1142" i="1"/>
  <c r="AI1138" i="1"/>
  <c r="AI1160" i="1"/>
  <c r="AI1153" i="1"/>
  <c r="AI1140" i="1"/>
  <c r="AI1136" i="1"/>
  <c r="AI1167" i="1"/>
  <c r="AI1143" i="1"/>
  <c r="AI1139" i="1"/>
  <c r="AI1132" i="1"/>
  <c r="AI1135" i="1"/>
  <c r="AI1156" i="1"/>
  <c r="AI1145" i="1"/>
  <c r="AI1141" i="1"/>
  <c r="AI1148" i="1"/>
  <c r="AI1149" i="1"/>
  <c r="AI1137" i="1"/>
  <c r="AI1134" i="1"/>
  <c r="AI1133" i="1"/>
  <c r="AI1268" i="1"/>
  <c r="AI1178" i="1"/>
  <c r="AI1278" i="1"/>
  <c r="AI1281" i="1"/>
  <c r="AI1180" i="1"/>
  <c r="AI1206" i="1"/>
  <c r="AI1210" i="1"/>
  <c r="AI1266" i="1"/>
  <c r="AI1317" i="1"/>
  <c r="AI1208" i="1"/>
  <c r="AI1179" i="1"/>
  <c r="AI1269" i="1"/>
  <c r="AI1318" i="1"/>
  <c r="AI1293" i="1"/>
  <c r="AI1182" i="1"/>
  <c r="AI1295" i="1"/>
  <c r="AI1211" i="1"/>
  <c r="AI1294" i="1"/>
  <c r="AI1283" i="1"/>
  <c r="AI1207" i="1"/>
  <c r="AI1280" i="1"/>
  <c r="AI1267" i="1"/>
  <c r="AI1319" i="1"/>
  <c r="AI1304" i="1"/>
  <c r="AI1209" i="1"/>
  <c r="AI1279" i="1"/>
  <c r="AI1292" i="1"/>
  <c r="AI1282" i="1"/>
  <c r="AI1193" i="1"/>
  <c r="AI1181" i="1"/>
  <c r="U151" i="18"/>
  <c r="AI1051" i="1"/>
  <c r="AI1120" i="1"/>
  <c r="AI1122" i="1"/>
  <c r="AI1107" i="1"/>
  <c r="AI1109" i="1"/>
  <c r="AI1108" i="1"/>
  <c r="AI1110" i="1"/>
  <c r="AI1117" i="1"/>
  <c r="AI1116" i="1"/>
  <c r="AI1115" i="1"/>
  <c r="AI1057" i="1"/>
  <c r="AI1056" i="1"/>
  <c r="AI1119" i="1"/>
  <c r="AI1121" i="1"/>
  <c r="AI1118" i="1"/>
  <c r="AI1113" i="1"/>
  <c r="AI1111" i="1"/>
  <c r="AI1112" i="1"/>
  <c r="AI1114" i="1"/>
  <c r="AI1058" i="1"/>
  <c r="AI1052" i="1"/>
  <c r="AI1059" i="1"/>
  <c r="AI1101" i="1"/>
  <c r="AI1177" i="1"/>
  <c r="AI1176" i="1"/>
  <c r="AI1144" i="1"/>
  <c r="AI1131" i="1"/>
  <c r="AI1130" i="1"/>
  <c r="AI1125" i="1"/>
  <c r="AI1124" i="1"/>
  <c r="AI1123" i="1"/>
  <c r="AI1106" i="1"/>
  <c r="AI1103" i="1"/>
  <c r="AI1102" i="1"/>
  <c r="AI1098" i="1"/>
  <c r="AI1105" i="1"/>
  <c r="AI1099" i="1"/>
  <c r="AI1104" i="1"/>
  <c r="AI1100" i="1"/>
  <c r="AI1093" i="1"/>
  <c r="AI1087" i="1"/>
  <c r="AI1096" i="1"/>
  <c r="AI1092" i="1"/>
  <c r="AI1097" i="1"/>
  <c r="AI1089" i="1"/>
  <c r="AI1094" i="1"/>
  <c r="AI1090" i="1"/>
  <c r="AI1088" i="1"/>
  <c r="AI1095" i="1"/>
  <c r="AI1091" i="1"/>
  <c r="U170" i="18"/>
  <c r="U171" i="18"/>
  <c r="U168" i="18"/>
  <c r="U169" i="18"/>
  <c r="AI1043" i="1"/>
  <c r="AI1044" i="1"/>
  <c r="AI1042" i="1"/>
  <c r="AI1040" i="1"/>
  <c r="AI1039" i="1"/>
  <c r="AI1041" i="1"/>
  <c r="AI1013" i="1"/>
  <c r="AI986" i="1"/>
  <c r="AI1026" i="1"/>
  <c r="AI1015" i="1"/>
  <c r="AI1014" i="1"/>
  <c r="AI1027" i="1"/>
  <c r="AI1016" i="1"/>
  <c r="AI1023" i="1"/>
  <c r="AI1025" i="1"/>
  <c r="AI1024" i="1"/>
  <c r="AI1017" i="1"/>
  <c r="AI911" i="1"/>
  <c r="AI886" i="1"/>
  <c r="AI1037" i="1"/>
  <c r="AI1033" i="1"/>
  <c r="AI1035" i="1"/>
  <c r="AI1034" i="1"/>
  <c r="AI1029" i="1"/>
  <c r="AI1004" i="1"/>
  <c r="AI1036" i="1"/>
  <c r="AI1028" i="1"/>
  <c r="AI1038" i="1"/>
  <c r="AI1030" i="1"/>
  <c r="AI1019" i="1"/>
  <c r="AI1021" i="1"/>
  <c r="AI1018" i="1"/>
  <c r="AI1020" i="1"/>
  <c r="AI1022" i="1"/>
  <c r="AI1012" i="1"/>
  <c r="AI1011" i="1"/>
  <c r="AI1002" i="1"/>
  <c r="AI1005" i="1"/>
  <c r="AI1007" i="1"/>
  <c r="AI1031" i="1"/>
  <c r="AI1032" i="1"/>
  <c r="AI993" i="1"/>
  <c r="AI995" i="1"/>
  <c r="AI997" i="1"/>
  <c r="AI994" i="1"/>
  <c r="AI996" i="1"/>
  <c r="AI998" i="1"/>
  <c r="AI1009" i="1"/>
  <c r="AI1003" i="1"/>
  <c r="AI1000" i="1"/>
  <c r="AI999" i="1"/>
  <c r="AI1001" i="1"/>
  <c r="AI988" i="1"/>
  <c r="AI1006" i="1"/>
  <c r="AI1008" i="1"/>
  <c r="AI1010" i="1"/>
  <c r="AI982" i="1"/>
  <c r="AI980" i="1"/>
  <c r="AI981" i="1"/>
  <c r="AI983" i="1"/>
  <c r="AI931" i="1"/>
  <c r="AI932" i="1"/>
  <c r="AI987" i="1"/>
  <c r="AI984" i="1"/>
  <c r="AI985" i="1"/>
  <c r="AI891" i="1"/>
  <c r="AI892" i="1"/>
  <c r="AI875" i="1"/>
  <c r="AI972" i="1"/>
  <c r="AI970" i="1"/>
  <c r="AI971" i="1"/>
  <c r="AI973" i="1"/>
  <c r="AI967" i="1"/>
  <c r="AI969" i="1"/>
  <c r="AI966" i="1"/>
  <c r="AI968" i="1"/>
  <c r="AI964" i="1"/>
  <c r="AI841" i="1"/>
  <c r="AI842" i="1"/>
  <c r="AI930" i="1"/>
  <c r="AI929" i="1"/>
  <c r="AI953" i="1"/>
  <c r="AI874" i="1"/>
  <c r="AI843" i="1"/>
  <c r="AI840" i="1"/>
  <c r="AI928" i="1"/>
  <c r="AI927" i="1"/>
  <c r="AI914" i="1"/>
  <c r="AI895" i="1"/>
  <c r="AI954" i="1"/>
  <c r="AI956" i="1"/>
  <c r="AI950" i="1"/>
  <c r="AI955" i="1"/>
  <c r="AI909" i="1"/>
  <c r="AI962" i="1"/>
  <c r="AI965" i="1"/>
  <c r="AI960" i="1"/>
  <c r="AI961" i="1"/>
  <c r="AI949" i="1"/>
  <c r="AI947" i="1"/>
  <c r="AI946" i="1"/>
  <c r="AI945" i="1"/>
  <c r="AI941" i="1"/>
  <c r="AI940" i="1"/>
  <c r="AI942" i="1"/>
  <c r="AI923" i="1"/>
  <c r="AI925" i="1"/>
  <c r="AI924" i="1"/>
  <c r="AI926" i="1"/>
  <c r="AI910" i="1"/>
  <c r="AI952" i="1"/>
  <c r="AI957" i="1"/>
  <c r="AI919" i="1"/>
  <c r="AI921" i="1"/>
  <c r="AI920" i="1"/>
  <c r="AI922" i="1"/>
  <c r="AI906" i="1"/>
  <c r="AI904" i="1"/>
  <c r="AI905" i="1"/>
  <c r="AI907" i="1"/>
  <c r="AI902" i="1"/>
  <c r="AI900" i="1"/>
  <c r="AI963" i="1"/>
  <c r="AI958" i="1"/>
  <c r="AI959" i="1"/>
  <c r="AI951" i="1"/>
  <c r="AI948" i="1"/>
  <c r="AI944" i="1"/>
  <c r="AI943" i="1"/>
  <c r="AI939" i="1"/>
  <c r="AI908" i="1"/>
  <c r="AI867" i="1"/>
  <c r="AI869" i="1"/>
  <c r="AI901" i="1"/>
  <c r="AI903" i="1"/>
  <c r="AI882" i="1"/>
  <c r="AI884" i="1"/>
  <c r="AI883" i="1"/>
  <c r="AI885" i="1"/>
  <c r="AI864" i="1"/>
  <c r="AI862" i="1"/>
  <c r="AI863" i="1"/>
  <c r="AI858" i="1"/>
  <c r="AI860" i="1"/>
  <c r="AI859" i="1"/>
  <c r="AI861" i="1"/>
  <c r="AI854" i="1"/>
  <c r="AI866" i="1"/>
  <c r="AI868" i="1"/>
  <c r="AI865" i="1"/>
  <c r="AI836" i="1"/>
  <c r="AI851" i="1"/>
  <c r="AI856" i="1"/>
  <c r="AI857" i="1"/>
  <c r="AI852" i="1"/>
  <c r="AI834" i="1"/>
  <c r="AI831" i="1"/>
  <c r="AI832" i="1"/>
  <c r="AI853" i="1"/>
  <c r="AI827" i="1"/>
  <c r="AI826" i="1"/>
  <c r="AI828" i="1"/>
  <c r="AI822" i="1"/>
  <c r="AI821" i="1"/>
  <c r="AI823" i="1"/>
  <c r="AI824" i="1"/>
  <c r="AI801" i="1"/>
  <c r="AI855" i="1"/>
  <c r="AI850" i="1"/>
  <c r="AI835" i="1"/>
  <c r="AI833" i="1"/>
  <c r="AI829" i="1"/>
  <c r="AI830" i="1"/>
  <c r="AI825" i="1"/>
  <c r="AI800" i="1"/>
  <c r="AI758" i="1"/>
  <c r="AI788" i="1"/>
  <c r="AI766" i="1"/>
  <c r="AI768" i="1"/>
  <c r="AI763" i="1"/>
  <c r="AI767" i="1"/>
  <c r="AI769" i="1"/>
  <c r="AI753" i="1"/>
  <c r="AI747" i="1"/>
  <c r="AI745" i="1"/>
  <c r="AI744" i="1"/>
  <c r="AI746" i="1"/>
  <c r="AI742" i="1"/>
  <c r="AI740" i="1"/>
  <c r="AI741" i="1"/>
  <c r="AI743" i="1"/>
  <c r="AI762" i="1"/>
  <c r="AI760" i="1"/>
  <c r="AI786" i="1"/>
  <c r="AI784" i="1"/>
  <c r="AI783" i="1"/>
  <c r="AI785" i="1"/>
  <c r="AI787" i="1"/>
  <c r="AI757" i="1"/>
  <c r="AI754" i="1"/>
  <c r="AI756" i="1"/>
  <c r="AI755" i="1"/>
  <c r="AI759" i="1"/>
  <c r="AI765" i="1"/>
  <c r="AI761" i="1"/>
  <c r="AI751" i="1"/>
  <c r="AI750" i="1"/>
  <c r="AI752" i="1"/>
  <c r="AI790" i="1"/>
  <c r="AI792" i="1"/>
  <c r="AI789" i="1"/>
  <c r="AI791" i="1"/>
  <c r="AI793" i="1"/>
  <c r="AI782" i="1"/>
  <c r="AI772" i="1"/>
  <c r="AI778" i="1"/>
  <c r="AI777" i="1"/>
  <c r="AI780" i="1"/>
  <c r="AI776" i="1"/>
  <c r="AI779" i="1"/>
  <c r="AI781" i="1"/>
  <c r="AI693" i="1"/>
  <c r="AI764" i="1"/>
  <c r="AI1055" i="1"/>
  <c r="AI1080" i="1"/>
  <c r="AI1048" i="1"/>
  <c r="AI1062" i="1"/>
  <c r="AI933" i="1"/>
  <c r="AI1077" i="1"/>
  <c r="AI1046" i="1"/>
  <c r="AI938" i="1"/>
  <c r="AI1075" i="1"/>
  <c r="AI1049" i="1"/>
  <c r="AI935" i="1"/>
  <c r="AI1065" i="1"/>
  <c r="AI991" i="1"/>
  <c r="AI913" i="1"/>
  <c r="AI896" i="1"/>
  <c r="AI1063" i="1"/>
  <c r="AI915" i="1"/>
  <c r="AI1086" i="1"/>
  <c r="AI1081" i="1"/>
  <c r="AI1054" i="1"/>
  <c r="AI992" i="1"/>
  <c r="AI1082" i="1"/>
  <c r="AI1074" i="1"/>
  <c r="AI1066" i="1"/>
  <c r="AI916" i="1"/>
  <c r="AI1079" i="1"/>
  <c r="AI977" i="1"/>
  <c r="AI917" i="1"/>
  <c r="AI1061" i="1"/>
  <c r="AI979" i="1"/>
  <c r="AI975" i="1"/>
  <c r="AI897" i="1"/>
  <c r="AI1084" i="1"/>
  <c r="AI1076" i="1"/>
  <c r="AI1068" i="1"/>
  <c r="AI1045" i="1"/>
  <c r="AI937" i="1"/>
  <c r="AI1085" i="1"/>
  <c r="AI1069" i="1"/>
  <c r="AI1083" i="1"/>
  <c r="AI1067" i="1"/>
  <c r="AI1064" i="1"/>
  <c r="AI990" i="1"/>
  <c r="AI934" i="1"/>
  <c r="AI978" i="1"/>
  <c r="AI912" i="1"/>
  <c r="AI1053" i="1"/>
  <c r="AI936" i="1"/>
  <c r="AI898" i="1"/>
  <c r="AI1072" i="1"/>
  <c r="AI976" i="1"/>
  <c r="AI1073" i="1"/>
  <c r="AI1078" i="1"/>
  <c r="AI1070" i="1"/>
  <c r="AI1060" i="1"/>
  <c r="AI1071" i="1"/>
  <c r="AI989" i="1"/>
  <c r="AI1050" i="1"/>
  <c r="AI974" i="1"/>
  <c r="AI1047" i="1"/>
  <c r="AI918" i="1"/>
  <c r="AI899" i="1"/>
  <c r="U127" i="18"/>
  <c r="U157" i="18"/>
  <c r="U156" i="18"/>
  <c r="U153" i="18"/>
  <c r="U150" i="18"/>
  <c r="U152" i="18"/>
  <c r="U154" i="18"/>
  <c r="U51" i="18"/>
  <c r="U155" i="18"/>
  <c r="AI651" i="1"/>
  <c r="AI718" i="1"/>
  <c r="AI736" i="1"/>
  <c r="AI738" i="1"/>
  <c r="AI737" i="1"/>
  <c r="AI739" i="1"/>
  <c r="AI730" i="1"/>
  <c r="AI734" i="1"/>
  <c r="AI732" i="1"/>
  <c r="AI731" i="1"/>
  <c r="AI733" i="1"/>
  <c r="AI735" i="1"/>
  <c r="AI698" i="1"/>
  <c r="AI702" i="1"/>
  <c r="AI701" i="1"/>
  <c r="AI723" i="1"/>
  <c r="AI722" i="1"/>
  <c r="AI726" i="1"/>
  <c r="AI725" i="1"/>
  <c r="AI716" i="1"/>
  <c r="AI715" i="1"/>
  <c r="AI717" i="1"/>
  <c r="AI647" i="1"/>
  <c r="AI700" i="1"/>
  <c r="AI699" i="1"/>
  <c r="AI724" i="1"/>
  <c r="AI728" i="1"/>
  <c r="AI675" i="1"/>
  <c r="AI676" i="1"/>
  <c r="AI727" i="1"/>
  <c r="AI711" i="1"/>
  <c r="AI712" i="1"/>
  <c r="AI709" i="1"/>
  <c r="AI708" i="1"/>
  <c r="AI626" i="1"/>
  <c r="AI660" i="1"/>
  <c r="AI729" i="1"/>
  <c r="AI677" i="1"/>
  <c r="AI678" i="1"/>
  <c r="AI671" i="1"/>
  <c r="AI673" i="1"/>
  <c r="AI672" i="1"/>
  <c r="AI674" i="1"/>
  <c r="AI714" i="1"/>
  <c r="AI667" i="1"/>
  <c r="AI669" i="1"/>
  <c r="AI668" i="1"/>
  <c r="AI670" i="1"/>
  <c r="AI707" i="1"/>
  <c r="AI710" i="1"/>
  <c r="AI713" i="1"/>
  <c r="AI683" i="1"/>
  <c r="AI663" i="1"/>
  <c r="AI664" i="1"/>
  <c r="AI665" i="1"/>
  <c r="AI640" i="1"/>
  <c r="AI635" i="1"/>
  <c r="AI637" i="1"/>
  <c r="AI636" i="1"/>
  <c r="AI638" i="1"/>
  <c r="AI633" i="1"/>
  <c r="AI631" i="1"/>
  <c r="AI632" i="1"/>
  <c r="AI634" i="1"/>
  <c r="AI429" i="1"/>
  <c r="AI485" i="1"/>
  <c r="AI603" i="1"/>
  <c r="AI604" i="1"/>
  <c r="AI425" i="1"/>
  <c r="AI223" i="1"/>
  <c r="AI601" i="1"/>
  <c r="AI597" i="1"/>
  <c r="AI583" i="1"/>
  <c r="AI579" i="1"/>
  <c r="AI564" i="1"/>
  <c r="AI598" i="1"/>
  <c r="AI602" i="1"/>
  <c r="AI587" i="1"/>
  <c r="AI595" i="1"/>
  <c r="AI594" i="1"/>
  <c r="AI578" i="1"/>
  <c r="AI584" i="1"/>
  <c r="AI577" i="1"/>
  <c r="AI573" i="1"/>
  <c r="AI599" i="1"/>
  <c r="AI600" i="1"/>
  <c r="AI593" i="1"/>
  <c r="AI592" i="1"/>
  <c r="AI591" i="1"/>
  <c r="AI596" i="1"/>
  <c r="AI582" i="1"/>
  <c r="AI576" i="1"/>
  <c r="AI580" i="1"/>
  <c r="AI562" i="1"/>
  <c r="AI565" i="1"/>
  <c r="AI561" i="1"/>
  <c r="AI563" i="1"/>
  <c r="AI560" i="1"/>
  <c r="AI569" i="1"/>
  <c r="AI567" i="1"/>
  <c r="AI559" i="1"/>
  <c r="AI566" i="1"/>
  <c r="AI568" i="1"/>
  <c r="AI570" i="1"/>
  <c r="AI555" i="1"/>
  <c r="AI557" i="1"/>
  <c r="AI554" i="1"/>
  <c r="AI556" i="1"/>
  <c r="AI558" i="1"/>
  <c r="AI572" i="1"/>
  <c r="AI575" i="1"/>
  <c r="AI571" i="1"/>
  <c r="AI552" i="1"/>
  <c r="AI550" i="1"/>
  <c r="AI549" i="1"/>
  <c r="AI551" i="1"/>
  <c r="AI553" i="1"/>
  <c r="AI544" i="1"/>
  <c r="AI545" i="1"/>
  <c r="AI547" i="1"/>
  <c r="AI540" i="1"/>
  <c r="AI542" i="1"/>
  <c r="AI539" i="1"/>
  <c r="AI529" i="1"/>
  <c r="AI531" i="1"/>
  <c r="AI528" i="1"/>
  <c r="AI530" i="1"/>
  <c r="AI532" i="1"/>
  <c r="AI524" i="1"/>
  <c r="AI526" i="1"/>
  <c r="AI574" i="1"/>
  <c r="AI548" i="1"/>
  <c r="AI538" i="1"/>
  <c r="AI543" i="1"/>
  <c r="AI541" i="1"/>
  <c r="AI537" i="1"/>
  <c r="AI502" i="1"/>
  <c r="AI504" i="1"/>
  <c r="AI499" i="1"/>
  <c r="AI546" i="1"/>
  <c r="AI523" i="1"/>
  <c r="AI525" i="1"/>
  <c r="AI527" i="1"/>
  <c r="AI519" i="1"/>
  <c r="AI521" i="1"/>
  <c r="AI518" i="1"/>
  <c r="AI520" i="1"/>
  <c r="AI522" i="1"/>
  <c r="AI512" i="1"/>
  <c r="AI514" i="1"/>
  <c r="AI516" i="1"/>
  <c r="AI511" i="1"/>
  <c r="AI513" i="1"/>
  <c r="AI515" i="1"/>
  <c r="AI517" i="1"/>
  <c r="AI507" i="1"/>
  <c r="AI509" i="1"/>
  <c r="AI506" i="1"/>
  <c r="AI508" i="1"/>
  <c r="AI510" i="1"/>
  <c r="AI501" i="1"/>
  <c r="AI498" i="1"/>
  <c r="AI503" i="1"/>
  <c r="AI496" i="1"/>
  <c r="AI500" i="1"/>
  <c r="AI505" i="1"/>
  <c r="AI497" i="1"/>
  <c r="AI402" i="1"/>
  <c r="AI393" i="1"/>
  <c r="AI391" i="1"/>
  <c r="AI395" i="1"/>
  <c r="AI392" i="1"/>
  <c r="AI394" i="1"/>
  <c r="AI396" i="1"/>
  <c r="AI387" i="1"/>
  <c r="AI389" i="1"/>
  <c r="AI385" i="1"/>
  <c r="AI386" i="1"/>
  <c r="AI388" i="1"/>
  <c r="AI390" i="1"/>
  <c r="AI379" i="1"/>
  <c r="AI383" i="1"/>
  <c r="AI381" i="1"/>
  <c r="AI380" i="1"/>
  <c r="AI382" i="1"/>
  <c r="AI384" i="1"/>
  <c r="AI374" i="1"/>
  <c r="AI375" i="1"/>
  <c r="AI377" i="1"/>
  <c r="AI373" i="1"/>
  <c r="AI376" i="1"/>
  <c r="AI378" i="1"/>
  <c r="AI369" i="1"/>
  <c r="AI371" i="1"/>
  <c r="AI367" i="1"/>
  <c r="AI368" i="1"/>
  <c r="AI397" i="1"/>
  <c r="AI399" i="1"/>
  <c r="AI401" i="1"/>
  <c r="AI398" i="1"/>
  <c r="AI400" i="1"/>
  <c r="AI372" i="1"/>
  <c r="AI370" i="1"/>
  <c r="AI870" i="1"/>
  <c r="AI818" i="1"/>
  <c r="AI808" i="1"/>
  <c r="AI879" i="1"/>
  <c r="AI894" i="1"/>
  <c r="AI813" i="1"/>
  <c r="AI810" i="1"/>
  <c r="AI890" i="1"/>
  <c r="AI877" i="1"/>
  <c r="AI889" i="1"/>
  <c r="AI893" i="1"/>
  <c r="AI878" i="1"/>
  <c r="AI796" i="1"/>
  <c r="AI876" i="1"/>
  <c r="AI846" i="1"/>
  <c r="AI873" i="1"/>
  <c r="AI839" i="1"/>
  <c r="AI812" i="1"/>
  <c r="AI804" i="1"/>
  <c r="AI817" i="1"/>
  <c r="AI815" i="1"/>
  <c r="AI880" i="1"/>
  <c r="AI798" i="1"/>
  <c r="AI807" i="1"/>
  <c r="AI849" i="1"/>
  <c r="AI844" i="1"/>
  <c r="AI872" i="1"/>
  <c r="AI838" i="1"/>
  <c r="AI814" i="1"/>
  <c r="AI871" i="1"/>
  <c r="AI847" i="1"/>
  <c r="AI888" i="1"/>
  <c r="AI881" i="1"/>
  <c r="AI819" i="1"/>
  <c r="AI802" i="1"/>
  <c r="AI887" i="1"/>
  <c r="AI848" i="1"/>
  <c r="AI809" i="1"/>
  <c r="AI816" i="1"/>
  <c r="AI811" i="1"/>
  <c r="AI805" i="1"/>
  <c r="AI795" i="1"/>
  <c r="AI773" i="1"/>
  <c r="AI748" i="1"/>
  <c r="AI845" i="1"/>
  <c r="AI806" i="1"/>
  <c r="AI797" i="1"/>
  <c r="AI774" i="1"/>
  <c r="AI771" i="1"/>
  <c r="AI799" i="1"/>
  <c r="AI820" i="1"/>
  <c r="AI837" i="1"/>
  <c r="AI803" i="1"/>
  <c r="AI794" i="1"/>
  <c r="AI775" i="1"/>
  <c r="AI770" i="1"/>
  <c r="AI749" i="1"/>
  <c r="U136" i="18"/>
  <c r="U143" i="18"/>
  <c r="U140" i="18"/>
  <c r="U142" i="18"/>
  <c r="U139" i="18"/>
  <c r="U137" i="18"/>
  <c r="U138" i="18"/>
  <c r="U141" i="18"/>
  <c r="U50" i="18"/>
  <c r="U112" i="18"/>
  <c r="U100" i="18"/>
  <c r="U104" i="18"/>
  <c r="U118" i="18"/>
  <c r="U105" i="18"/>
  <c r="U116" i="18"/>
  <c r="U117" i="18"/>
  <c r="U123" i="18"/>
  <c r="U130" i="18"/>
  <c r="U126" i="18"/>
  <c r="U129" i="18"/>
  <c r="U125" i="18"/>
  <c r="U124" i="18"/>
  <c r="U15" i="18"/>
  <c r="F51" i="34"/>
  <c r="U49" i="18"/>
  <c r="U128" i="18"/>
  <c r="U114" i="18"/>
  <c r="U111" i="18"/>
  <c r="U113" i="18"/>
  <c r="U106" i="18"/>
  <c r="U13" i="18"/>
  <c r="F49" i="34"/>
  <c r="U10" i="18"/>
  <c r="F46" i="34"/>
  <c r="U24" i="18"/>
  <c r="F52" i="34"/>
  <c r="U16" i="18"/>
  <c r="AI54" i="1"/>
  <c r="AI194" i="1"/>
  <c r="AI195" i="1"/>
  <c r="AI193" i="1"/>
  <c r="AI196" i="1"/>
  <c r="U41" i="18"/>
  <c r="U25" i="18"/>
  <c r="U14" i="18"/>
  <c r="F50" i="34"/>
  <c r="F53" i="34"/>
  <c r="U17" i="18"/>
  <c r="AI333" i="1"/>
  <c r="AI619" i="1"/>
  <c r="AI608" i="1"/>
  <c r="AI652" i="1"/>
  <c r="AI469" i="1"/>
  <c r="AI611" i="1"/>
  <c r="AI614" i="1"/>
  <c r="AI695" i="1"/>
  <c r="AI435" i="1"/>
  <c r="AI658" i="1"/>
  <c r="AI681" i="1"/>
  <c r="AI689" i="1"/>
  <c r="AI706" i="1"/>
  <c r="AI719" i="1"/>
  <c r="AI704" i="1"/>
  <c r="AI694" i="1"/>
  <c r="AI697" i="1"/>
  <c r="AI666" i="1"/>
  <c r="AI616" i="1"/>
  <c r="AI615" i="1"/>
  <c r="AI721" i="1"/>
  <c r="AI690" i="1"/>
  <c r="AI703" i="1"/>
  <c r="AI692" i="1"/>
  <c r="AI641" i="1"/>
  <c r="AI623" i="1"/>
  <c r="AI685" i="1"/>
  <c r="AI680" i="1"/>
  <c r="AI661" i="1"/>
  <c r="AI655" i="1"/>
  <c r="AI653" i="1"/>
  <c r="AI646" i="1"/>
  <c r="AI644" i="1"/>
  <c r="AI630" i="1"/>
  <c r="AI629" i="1"/>
  <c r="AI720" i="1"/>
  <c r="AI705" i="1"/>
  <c r="AI696" i="1"/>
  <c r="AI684" i="1"/>
  <c r="AI650" i="1"/>
  <c r="AI691" i="1"/>
  <c r="AI688" i="1"/>
  <c r="AI682" i="1"/>
  <c r="AI662" i="1"/>
  <c r="AI656" i="1"/>
  <c r="AI654" i="1"/>
  <c r="AI649" i="1"/>
  <c r="AI642" i="1"/>
  <c r="AI620" i="1"/>
  <c r="AI610" i="1"/>
  <c r="AI437" i="1"/>
  <c r="AI659" i="1"/>
  <c r="AI657" i="1"/>
  <c r="AI643" i="1"/>
  <c r="AI624" i="1"/>
  <c r="AI639" i="1"/>
  <c r="AI621" i="1"/>
  <c r="AI622" i="1"/>
  <c r="AI679" i="1"/>
  <c r="AI536" i="1"/>
  <c r="AI607" i="1"/>
  <c r="AI495" i="1"/>
  <c r="AI493" i="1"/>
  <c r="AI478" i="1"/>
  <c r="AI476" i="1"/>
  <c r="AI474" i="1"/>
  <c r="AI465" i="1"/>
  <c r="AI464" i="1"/>
  <c r="AI463" i="1"/>
  <c r="AI462" i="1"/>
  <c r="AI461" i="1"/>
  <c r="AI457" i="1"/>
  <c r="AI446" i="1"/>
  <c r="AI445" i="1"/>
  <c r="AI441" i="1"/>
  <c r="AI687" i="1"/>
  <c r="AI617" i="1"/>
  <c r="AI581" i="1"/>
  <c r="AI605" i="1"/>
  <c r="AI484" i="1"/>
  <c r="AI483" i="1"/>
  <c r="AI482" i="1"/>
  <c r="AI472" i="1"/>
  <c r="AI468" i="1"/>
  <c r="AI459" i="1"/>
  <c r="AI455" i="1"/>
  <c r="AI448" i="1"/>
  <c r="AI628" i="1"/>
  <c r="AI590" i="1"/>
  <c r="AI492" i="1"/>
  <c r="AI488" i="1"/>
  <c r="AI486" i="1"/>
  <c r="AI479" i="1"/>
  <c r="AI471" i="1"/>
  <c r="AI456" i="1"/>
  <c r="AI442" i="1"/>
  <c r="AI618" i="1"/>
  <c r="AI612" i="1"/>
  <c r="AI533" i="1"/>
  <c r="AI494" i="1"/>
  <c r="AI470" i="1"/>
  <c r="AI458" i="1"/>
  <c r="AI449" i="1"/>
  <c r="AI444" i="1"/>
  <c r="AI436" i="1"/>
  <c r="AI613" i="1"/>
  <c r="AI606" i="1"/>
  <c r="AI491" i="1"/>
  <c r="AI489" i="1"/>
  <c r="AI451" i="1"/>
  <c r="AI434" i="1"/>
  <c r="AI427" i="1"/>
  <c r="AI415" i="1"/>
  <c r="AI410" i="1"/>
  <c r="AI404" i="1"/>
  <c r="AI418" i="1"/>
  <c r="AI413" i="1"/>
  <c r="AI405" i="1"/>
  <c r="AI312" i="1"/>
  <c r="AI363" i="1"/>
  <c r="AI362" i="1"/>
  <c r="AI361" i="1"/>
  <c r="AI625" i="1"/>
  <c r="AI534" i="1"/>
  <c r="AI586" i="1"/>
  <c r="AI453" i="1"/>
  <c r="AI424" i="1"/>
  <c r="AI423" i="1"/>
  <c r="AI419" i="1"/>
  <c r="AI412" i="1"/>
  <c r="AI411" i="1"/>
  <c r="AI403" i="1"/>
  <c r="AI165" i="1"/>
  <c r="AI338" i="1"/>
  <c r="AI588" i="1"/>
  <c r="AI480" i="1"/>
  <c r="AI467" i="1"/>
  <c r="AI452" i="1"/>
  <c r="AI443" i="1"/>
  <c r="AI432" i="1"/>
  <c r="AI422" i="1"/>
  <c r="AI342" i="1"/>
  <c r="AI365" i="1"/>
  <c r="AI406" i="1"/>
  <c r="AI303" i="1"/>
  <c r="AI346" i="1"/>
  <c r="AI339" i="1"/>
  <c r="AI353" i="1"/>
  <c r="AI348" i="1"/>
  <c r="AI358" i="1"/>
  <c r="AI356" i="1"/>
  <c r="AI354" i="1"/>
  <c r="AI340" i="1"/>
  <c r="AI341" i="1"/>
  <c r="AI326" i="1"/>
  <c r="AI686" i="1"/>
  <c r="AI438" i="1"/>
  <c r="AI431" i="1"/>
  <c r="AI428" i="1"/>
  <c r="AI414" i="1"/>
  <c r="AI366" i="1"/>
  <c r="AI145" i="1"/>
  <c r="AI166" i="1"/>
  <c r="AI350" i="1"/>
  <c r="AI343" i="1"/>
  <c r="AI355" i="1"/>
  <c r="AI344" i="1"/>
  <c r="AI345" i="1"/>
  <c r="AI317" i="1"/>
  <c r="AI589" i="1"/>
  <c r="AI487" i="1"/>
  <c r="AI450" i="1"/>
  <c r="AI420" i="1"/>
  <c r="AI407" i="1"/>
  <c r="AI359" i="1"/>
  <c r="AI352" i="1"/>
  <c r="AI347" i="1"/>
  <c r="AI163" i="1"/>
  <c r="AI322" i="1"/>
  <c r="AI309" i="1"/>
  <c r="AI323" i="1"/>
  <c r="AI318" i="1"/>
  <c r="AI287" i="1"/>
  <c r="AI296" i="1"/>
  <c r="AI294" i="1"/>
  <c r="AI281" i="1"/>
  <c r="AI279" i="1"/>
  <c r="AI156" i="1"/>
  <c r="AI146" i="1"/>
  <c r="AI648" i="1"/>
  <c r="AI609" i="1"/>
  <c r="AI477" i="1"/>
  <c r="AI409" i="1"/>
  <c r="AI364" i="1"/>
  <c r="AI351" i="1"/>
  <c r="AI320" i="1"/>
  <c r="AI310" i="1"/>
  <c r="AI319" i="1"/>
  <c r="AI308" i="1"/>
  <c r="AI295" i="1"/>
  <c r="AI292" i="1"/>
  <c r="AI289" i="1"/>
  <c r="AI298" i="1"/>
  <c r="AI284" i="1"/>
  <c r="AI155" i="1"/>
  <c r="AI154" i="1"/>
  <c r="AI152" i="1"/>
  <c r="AI144" i="1"/>
  <c r="AI535" i="1"/>
  <c r="AI454" i="1"/>
  <c r="AI440" i="1"/>
  <c r="AI430" i="1"/>
  <c r="AI426" i="1"/>
  <c r="AI408" i="1"/>
  <c r="AI360" i="1"/>
  <c r="AI357" i="1"/>
  <c r="AI334" i="1"/>
  <c r="AI313" i="1"/>
  <c r="AI324" i="1"/>
  <c r="AI315" i="1"/>
  <c r="AI332" i="1"/>
  <c r="AI331" i="1"/>
  <c r="AI330" i="1"/>
  <c r="AI329" i="1"/>
  <c r="AI161" i="1"/>
  <c r="AI160" i="1"/>
  <c r="AI307" i="1"/>
  <c r="AI306" i="1"/>
  <c r="AI305" i="1"/>
  <c r="AI304" i="1"/>
  <c r="AI301" i="1"/>
  <c r="AI299" i="1"/>
  <c r="AI300" i="1"/>
  <c r="AI297" i="1"/>
  <c r="AI286" i="1"/>
  <c r="AI290" i="1"/>
  <c r="AI285" i="1"/>
  <c r="AI283" i="1"/>
  <c r="AI159" i="1"/>
  <c r="AI153" i="1"/>
  <c r="AI151" i="1"/>
  <c r="AI147" i="1"/>
  <c r="AI585" i="1"/>
  <c r="AI349" i="1"/>
  <c r="AI335" i="1"/>
  <c r="AI328" i="1"/>
  <c r="AI162" i="1"/>
  <c r="AI157" i="1"/>
  <c r="AI417" i="1"/>
  <c r="AI337" i="1"/>
  <c r="AI164" i="1"/>
  <c r="AI314" i="1"/>
  <c r="AI327" i="1"/>
  <c r="AI311" i="1"/>
  <c r="AI158" i="1"/>
  <c r="AI336" i="1"/>
  <c r="AI321" i="1"/>
  <c r="AI316" i="1"/>
  <c r="AI302" i="1"/>
  <c r="AI280" i="1"/>
  <c r="AI293" i="1"/>
  <c r="AI148" i="1"/>
  <c r="AI143" i="1"/>
  <c r="AI325" i="1"/>
  <c r="AI291" i="1"/>
  <c r="AI288" i="1"/>
  <c r="AI282" i="1"/>
  <c r="AI142" i="1"/>
  <c r="AI447" i="1"/>
  <c r="AI439" i="1"/>
  <c r="AI475" i="1"/>
  <c r="AI466" i="1"/>
  <c r="AI421" i="1"/>
  <c r="AI460" i="1"/>
  <c r="AI473" i="1"/>
  <c r="AI627" i="1"/>
  <c r="AI433" i="1"/>
  <c r="AI481" i="1"/>
  <c r="AI149" i="1"/>
  <c r="AI645" i="1"/>
  <c r="AI416" i="1"/>
  <c r="AI150" i="1"/>
  <c r="AI490" i="1"/>
  <c r="AI141" i="1"/>
  <c r="AI139" i="1"/>
  <c r="AI277" i="1"/>
  <c r="AI272" i="1"/>
  <c r="AI140" i="1"/>
  <c r="AI270" i="1"/>
  <c r="AI263" i="1"/>
  <c r="AI262" i="1"/>
  <c r="AI274" i="1"/>
  <c r="AI268" i="1"/>
  <c r="AI275" i="1"/>
  <c r="AI138" i="1"/>
  <c r="AI269" i="1"/>
  <c r="AI267" i="1"/>
  <c r="AI265" i="1"/>
  <c r="AI264" i="1"/>
  <c r="AI271" i="1"/>
  <c r="AI276" i="1"/>
  <c r="AI266" i="1"/>
  <c r="AI273" i="1"/>
  <c r="AI278" i="1"/>
  <c r="AI255" i="1"/>
  <c r="AI256" i="1"/>
  <c r="AI257" i="1"/>
  <c r="AI258" i="1"/>
  <c r="AI261" i="1"/>
  <c r="AI253" i="1"/>
  <c r="AI252" i="1"/>
  <c r="AI254" i="1"/>
  <c r="AI250" i="1"/>
  <c r="AI251" i="1"/>
  <c r="AI249" i="1"/>
  <c r="AI247" i="1"/>
  <c r="AI248" i="1"/>
  <c r="AI246" i="1"/>
  <c r="AI244" i="1"/>
  <c r="AI240" i="1"/>
  <c r="AI236" i="1"/>
  <c r="AI235" i="1"/>
  <c r="AI243" i="1"/>
  <c r="AI242" i="1"/>
  <c r="AI238" i="1"/>
  <c r="AI245" i="1"/>
  <c r="AI241" i="1"/>
  <c r="AI237" i="1"/>
  <c r="AI239" i="1"/>
  <c r="AI234" i="1"/>
  <c r="AI231" i="1"/>
  <c r="AI228" i="1"/>
  <c r="AI192" i="1"/>
  <c r="AI232" i="1"/>
  <c r="AI230" i="1"/>
  <c r="AI197" i="1"/>
  <c r="AI213" i="1"/>
  <c r="AI216" i="1"/>
  <c r="AI217" i="1"/>
  <c r="AI218" i="1"/>
  <c r="AI211" i="1"/>
  <c r="AI208" i="1"/>
  <c r="AI215" i="1"/>
  <c r="AI210" i="1"/>
  <c r="AI209" i="1"/>
  <c r="AI214" i="1"/>
  <c r="AI233" i="1"/>
  <c r="AI229" i="1"/>
  <c r="AI202" i="1"/>
  <c r="AI206" i="1"/>
  <c r="AI203" i="1"/>
  <c r="AI205" i="1"/>
  <c r="AI226" i="1"/>
  <c r="AI207" i="1"/>
  <c r="AI204" i="1"/>
  <c r="AI49" i="1"/>
  <c r="AI75" i="1"/>
  <c r="AI47" i="1"/>
  <c r="AI48" i="1"/>
  <c r="AI69" i="1"/>
  <c r="AI81" i="1"/>
  <c r="AI46" i="1"/>
  <c r="AI10" i="1"/>
  <c r="AI129" i="1"/>
  <c r="AI92" i="1"/>
  <c r="AI84" i="1"/>
  <c r="AI43" i="1"/>
  <c r="AI63" i="1"/>
  <c r="AI181" i="1"/>
  <c r="AI128" i="1"/>
  <c r="AI199" i="1"/>
  <c r="AI221" i="1"/>
  <c r="AI77" i="1"/>
  <c r="AI83" i="1"/>
  <c r="AI107" i="1"/>
  <c r="AI70" i="1"/>
  <c r="AI72" i="1"/>
  <c r="AI185" i="1"/>
  <c r="AI187" i="1"/>
  <c r="AI212" i="1"/>
  <c r="AI79" i="1"/>
  <c r="AI6" i="1"/>
  <c r="AI22" i="1"/>
  <c r="AI260" i="1"/>
  <c r="AI12" i="1"/>
  <c r="AI103" i="1"/>
  <c r="AI35" i="1"/>
  <c r="AI58" i="1"/>
  <c r="AI186" i="1"/>
  <c r="AI82" i="1"/>
  <c r="AI176" i="1"/>
  <c r="AI8" i="1"/>
  <c r="AI172" i="1"/>
  <c r="AI135" i="1"/>
  <c r="AI168" i="1"/>
  <c r="AI106" i="1"/>
  <c r="AI65" i="1"/>
  <c r="AI200" i="1"/>
  <c r="AI71" i="1"/>
  <c r="AI55" i="1"/>
  <c r="AI182" i="1"/>
  <c r="AI169" i="1"/>
  <c r="AI132" i="1"/>
  <c r="AI64" i="1"/>
  <c r="AI52" i="1"/>
  <c r="AI134" i="1"/>
  <c r="AI87" i="1"/>
  <c r="AI60" i="1"/>
  <c r="AI177" i="1"/>
  <c r="AI167" i="1"/>
  <c r="AI4" i="1"/>
  <c r="AI85" i="1"/>
  <c r="AI97" i="1"/>
  <c r="AI61" i="1"/>
  <c r="AI198" i="1"/>
  <c r="AI108" i="1"/>
  <c r="AI89" i="1"/>
  <c r="AI57" i="1"/>
  <c r="AI51" i="1"/>
  <c r="AI67" i="1"/>
  <c r="AI201" i="1"/>
  <c r="AI88" i="1"/>
  <c r="AI53" i="1"/>
  <c r="AI50" i="1"/>
  <c r="AI68" i="1"/>
  <c r="AI188" i="1"/>
  <c r="AI259" i="1"/>
  <c r="AI179" i="1"/>
  <c r="AI59" i="1"/>
  <c r="AI190" i="1"/>
  <c r="AI180" i="1"/>
  <c r="AI175" i="1"/>
  <c r="AI222" i="1"/>
  <c r="AI220" i="1"/>
  <c r="AI102" i="1"/>
  <c r="AI183" i="1"/>
  <c r="AI170" i="1"/>
  <c r="AI178" i="1"/>
  <c r="AI80" i="1"/>
  <c r="AI191" i="1"/>
  <c r="AI189" i="1"/>
  <c r="AI174" i="1"/>
  <c r="AI173" i="1"/>
  <c r="AI171" i="1"/>
  <c r="AI184" i="1"/>
  <c r="AI73" i="1"/>
  <c r="AI74" i="1"/>
  <c r="AI133" i="1"/>
  <c r="AI99" i="1"/>
  <c r="AI5" i="1"/>
  <c r="AI9" i="1"/>
  <c r="AI78" i="1"/>
  <c r="AI136" i="1"/>
  <c r="AI14" i="1"/>
  <c r="AI90" i="1"/>
  <c r="AI219" i="1"/>
  <c r="AI93" i="1"/>
  <c r="AI100" i="1"/>
  <c r="AI109" i="1"/>
  <c r="AI37" i="1"/>
  <c r="AI56" i="1"/>
  <c r="AI224" i="1"/>
  <c r="AI225" i="1"/>
  <c r="AI101" i="1"/>
  <c r="AI31" i="1"/>
  <c r="AI62" i="1"/>
  <c r="AI13" i="1"/>
  <c r="AI91" i="1"/>
  <c r="AI117" i="1"/>
  <c r="AI34" i="1"/>
  <c r="AI40" i="1"/>
  <c r="AI32" i="1"/>
  <c r="AI26" i="1"/>
  <c r="AI7" i="1"/>
  <c r="AI94" i="1"/>
  <c r="AI227" i="1"/>
  <c r="AI96" i="1"/>
  <c r="AI137" i="1"/>
  <c r="AI18" i="1"/>
  <c r="AI110" i="1"/>
  <c r="AI104" i="1"/>
  <c r="AI25" i="1"/>
  <c r="AI23" i="1"/>
  <c r="AI44" i="1"/>
  <c r="AI38" i="1"/>
  <c r="AI86" i="1"/>
  <c r="AI95" i="1"/>
  <c r="AI11" i="1"/>
  <c r="AI16" i="1"/>
  <c r="AI19" i="1"/>
  <c r="AI20" i="1"/>
  <c r="AI36" i="1"/>
  <c r="AI45" i="1"/>
  <c r="AI15" i="1"/>
  <c r="AI125" i="1"/>
  <c r="AI131" i="1"/>
  <c r="AI29" i="1"/>
  <c r="AI30" i="1"/>
  <c r="AI127" i="1"/>
  <c r="AI66" i="1"/>
  <c r="AI116" i="1"/>
  <c r="AI76" i="1"/>
  <c r="AI105" i="1"/>
  <c r="AI24" i="1"/>
  <c r="AI126" i="1"/>
  <c r="AI28" i="1"/>
  <c r="AI111" i="1"/>
  <c r="AI17" i="1"/>
  <c r="AI41" i="1"/>
  <c r="AI39" i="1"/>
  <c r="AI33" i="1"/>
  <c r="AI27" i="1"/>
  <c r="AI21" i="1"/>
  <c r="AI42" i="1"/>
  <c r="AI124" i="1"/>
  <c r="AI130" i="1"/>
  <c r="AI112" i="1"/>
  <c r="AI114" i="1"/>
  <c r="AI98" i="1"/>
  <c r="AI122" i="1"/>
  <c r="AI121" i="1"/>
  <c r="T186" i="18"/>
  <c r="T200" i="18"/>
  <c r="T214" i="18"/>
  <c r="AI115" i="1"/>
  <c r="AI119" i="1"/>
  <c r="AI120" i="1"/>
  <c r="AI113" i="1"/>
  <c r="AI123" i="1"/>
  <c r="AI118" i="1"/>
  <c r="I4" i="24"/>
  <c r="J4" i="24" s="1"/>
  <c r="I6" i="24"/>
  <c r="J6" i="24" s="1"/>
  <c r="I5" i="24"/>
  <c r="J5" i="24" s="1"/>
  <c r="I7" i="24"/>
  <c r="C20" i="20"/>
  <c r="C16" i="20"/>
  <c r="T9" i="20"/>
  <c r="R9" i="20"/>
  <c r="P9" i="20"/>
  <c r="N9" i="20"/>
  <c r="L9" i="20"/>
  <c r="J9" i="20"/>
  <c r="H9" i="20"/>
  <c r="F9" i="20"/>
  <c r="D9" i="20"/>
  <c r="C9" i="20"/>
  <c r="E8" i="20"/>
  <c r="G8" i="20" s="1"/>
  <c r="I8" i="20" s="1"/>
  <c r="K8" i="20" s="1"/>
  <c r="M8" i="20" s="1"/>
  <c r="O8" i="20" s="1"/>
  <c r="Q8" i="20" s="1"/>
  <c r="S8" i="20" s="1"/>
  <c r="U8" i="20" s="1"/>
  <c r="E7" i="20"/>
  <c r="G7" i="20" s="1"/>
  <c r="I7" i="20" s="1"/>
  <c r="K7" i="20" s="1"/>
  <c r="M7" i="20" s="1"/>
  <c r="O7" i="20" s="1"/>
  <c r="Q7" i="20" s="1"/>
  <c r="S7" i="20" s="1"/>
  <c r="U7" i="20" s="1"/>
  <c r="E6" i="20"/>
  <c r="G6" i="20" s="1"/>
  <c r="I6" i="20" s="1"/>
  <c r="K6" i="20" s="1"/>
  <c r="M6" i="20" s="1"/>
  <c r="O6" i="20" s="1"/>
  <c r="Q6" i="20" s="1"/>
  <c r="S6" i="20" s="1"/>
  <c r="U6" i="20" s="1"/>
  <c r="E5" i="20"/>
  <c r="V48" i="18" l="1"/>
  <c r="W48" i="18" s="1"/>
  <c r="V212" i="18"/>
  <c r="V193" i="18"/>
  <c r="W193" i="18" s="1"/>
  <c r="V180" i="18"/>
  <c r="V208" i="18"/>
  <c r="W208" i="18" s="1"/>
  <c r="V192" i="18"/>
  <c r="V178" i="18"/>
  <c r="V185" i="18"/>
  <c r="W185" i="18" s="1"/>
  <c r="V211" i="18"/>
  <c r="V54" i="18"/>
  <c r="V206" i="18"/>
  <c r="V210" i="18"/>
  <c r="W210" i="18" s="1"/>
  <c r="V183" i="18"/>
  <c r="W183" i="18" s="1"/>
  <c r="V53" i="18"/>
  <c r="V207" i="18"/>
  <c r="W207" i="18" s="1"/>
  <c r="V194" i="18"/>
  <c r="W194" i="18" s="1"/>
  <c r="V209" i="18"/>
  <c r="V179" i="18"/>
  <c r="W179" i="18" s="1"/>
  <c r="V115" i="18"/>
  <c r="V196" i="18"/>
  <c r="W196" i="18" s="1"/>
  <c r="V182" i="18"/>
  <c r="W182" i="18" s="1"/>
  <c r="V197" i="18"/>
  <c r="W197" i="18" s="1"/>
  <c r="V199" i="18"/>
  <c r="W199" i="18" s="1"/>
  <c r="V195" i="18"/>
  <c r="V198" i="18"/>
  <c r="W198" i="18" s="1"/>
  <c r="V184" i="18"/>
  <c r="V181" i="18"/>
  <c r="V213" i="18"/>
  <c r="W213" i="18" s="1"/>
  <c r="V165" i="18"/>
  <c r="V170" i="18"/>
  <c r="V151" i="18"/>
  <c r="V164" i="18"/>
  <c r="V167" i="18"/>
  <c r="V166" i="18"/>
  <c r="V171" i="18"/>
  <c r="V103" i="18"/>
  <c r="V168" i="18"/>
  <c r="V169" i="18"/>
  <c r="V52" i="18"/>
  <c r="V157" i="18"/>
  <c r="V156" i="18"/>
  <c r="V153" i="18"/>
  <c r="V150" i="18"/>
  <c r="V154" i="18"/>
  <c r="V152" i="18"/>
  <c r="V155" i="18"/>
  <c r="V51" i="18"/>
  <c r="W51" i="18" s="1"/>
  <c r="V139" i="18"/>
  <c r="V127" i="18"/>
  <c r="V142" i="18"/>
  <c r="V140" i="18"/>
  <c r="V143" i="18"/>
  <c r="V138" i="18"/>
  <c r="V136" i="18"/>
  <c r="V137" i="18"/>
  <c r="V141" i="18"/>
  <c r="V50" i="18"/>
  <c r="W50" i="18" s="1"/>
  <c r="V112" i="18"/>
  <c r="V100" i="18"/>
  <c r="V123" i="18"/>
  <c r="V105" i="18"/>
  <c r="V116" i="18"/>
  <c r="V104" i="18"/>
  <c r="V117" i="18"/>
  <c r="V99" i="18"/>
  <c r="V102" i="18"/>
  <c r="V118" i="18"/>
  <c r="V130" i="18"/>
  <c r="V126" i="18"/>
  <c r="V129" i="18"/>
  <c r="V125" i="18"/>
  <c r="V124" i="18"/>
  <c r="G51" i="34"/>
  <c r="V15" i="18"/>
  <c r="V128" i="18"/>
  <c r="V49" i="18"/>
  <c r="W49" i="18" s="1"/>
  <c r="V111" i="18"/>
  <c r="V114" i="18"/>
  <c r="V113" i="18"/>
  <c r="V106" i="18"/>
  <c r="V47" i="18"/>
  <c r="V101" i="18"/>
  <c r="V24" i="18"/>
  <c r="G49" i="34"/>
  <c r="V13" i="18"/>
  <c r="G46" i="34"/>
  <c r="V10" i="18"/>
  <c r="G52" i="34"/>
  <c r="V16" i="18"/>
  <c r="G45" i="34"/>
  <c r="V9" i="18"/>
  <c r="V41" i="18"/>
  <c r="V25" i="18"/>
  <c r="G50" i="34"/>
  <c r="V14" i="18"/>
  <c r="V12" i="18"/>
  <c r="G48" i="34"/>
  <c r="V26" i="18"/>
  <c r="V40" i="18"/>
  <c r="V11" i="18"/>
  <c r="G47" i="34"/>
  <c r="G53" i="34"/>
  <c r="V17" i="18"/>
  <c r="U214" i="18"/>
  <c r="W206" i="18"/>
  <c r="U200" i="18"/>
  <c r="W212" i="18"/>
  <c r="U186" i="18"/>
  <c r="W211" i="18"/>
  <c r="W184" i="18"/>
  <c r="W178" i="18"/>
  <c r="J7" i="24"/>
  <c r="J9" i="24" s="1"/>
  <c r="E9" i="20"/>
  <c r="G5" i="20"/>
  <c r="V214" i="18" l="1"/>
  <c r="V200" i="18"/>
  <c r="W192" i="18"/>
  <c r="V186" i="18"/>
  <c r="W180" i="18"/>
  <c r="I5" i="20"/>
  <c r="G9" i="20"/>
  <c r="I9" i="20" l="1"/>
  <c r="K5" i="20"/>
  <c r="M5" i="20" l="1"/>
  <c r="K9" i="20"/>
  <c r="M9" i="20" l="1"/>
  <c r="O5" i="20"/>
  <c r="O9" i="20" l="1"/>
  <c r="Q5" i="20"/>
  <c r="Q9" i="20" l="1"/>
  <c r="S5" i="20"/>
  <c r="S9" i="20" l="1"/>
  <c r="U5" i="20"/>
  <c r="U9" i="20" s="1"/>
  <c r="C163" i="18" l="1"/>
  <c r="D163" i="18" s="1"/>
  <c r="E163" i="18" s="1"/>
  <c r="F163" i="18" s="1"/>
  <c r="G163" i="18" s="1"/>
  <c r="H163" i="18" s="1"/>
  <c r="I163" i="18" s="1"/>
  <c r="J163" i="18" s="1"/>
  <c r="K163" i="18" s="1"/>
  <c r="L163" i="18" s="1"/>
  <c r="M163" i="18" s="1"/>
  <c r="N163" i="18" s="1"/>
  <c r="O163" i="18" s="1"/>
  <c r="P163" i="18" s="1"/>
  <c r="Q163" i="18" s="1"/>
  <c r="R163" i="18" s="1"/>
  <c r="S163" i="18" s="1"/>
  <c r="T163" i="18" s="1"/>
  <c r="U163" i="18" s="1"/>
  <c r="V163" i="18" s="1"/>
  <c r="C149" i="18"/>
  <c r="D149" i="18" s="1"/>
  <c r="E149" i="18" s="1"/>
  <c r="F149" i="18" s="1"/>
  <c r="G149" i="18" s="1"/>
  <c r="H149" i="18" s="1"/>
  <c r="I149" i="18" s="1"/>
  <c r="J149" i="18" s="1"/>
  <c r="K149" i="18" s="1"/>
  <c r="L149" i="18" s="1"/>
  <c r="M149" i="18" s="1"/>
  <c r="N149" i="18" s="1"/>
  <c r="O149" i="18" s="1"/>
  <c r="P149" i="18" s="1"/>
  <c r="Q149" i="18" s="1"/>
  <c r="R149" i="18" s="1"/>
  <c r="S149" i="18" s="1"/>
  <c r="T149" i="18" s="1"/>
  <c r="U149" i="18" s="1"/>
  <c r="V149" i="18" s="1"/>
  <c r="C135" i="18" l="1"/>
  <c r="D135" i="18" s="1"/>
  <c r="E135" i="18" s="1"/>
  <c r="F135" i="18" s="1"/>
  <c r="G135" i="18" s="1"/>
  <c r="H135" i="18" s="1"/>
  <c r="I135" i="18" s="1"/>
  <c r="J135" i="18" s="1"/>
  <c r="K135" i="18" s="1"/>
  <c r="L135" i="18" s="1"/>
  <c r="M135" i="18" s="1"/>
  <c r="N135" i="18" s="1"/>
  <c r="O135" i="18" s="1"/>
  <c r="P135" i="18" s="1"/>
  <c r="Q135" i="18" s="1"/>
  <c r="R135" i="18" s="1"/>
  <c r="S135" i="18" s="1"/>
  <c r="T135" i="18" s="1"/>
  <c r="U135" i="18" s="1"/>
  <c r="V135" i="18" s="1"/>
  <c r="C122" i="18"/>
  <c r="D122" i="18" s="1"/>
  <c r="E122" i="18" s="1"/>
  <c r="F122" i="18" s="1"/>
  <c r="G122" i="18" s="1"/>
  <c r="H122" i="18" s="1"/>
  <c r="I122" i="18" s="1"/>
  <c r="J122" i="18" s="1"/>
  <c r="K122" i="18" s="1"/>
  <c r="L122" i="18" s="1"/>
  <c r="M122" i="18" s="1"/>
  <c r="N122" i="18" s="1"/>
  <c r="O122" i="18" s="1"/>
  <c r="P122" i="18" s="1"/>
  <c r="Q122" i="18" s="1"/>
  <c r="R122" i="18" s="1"/>
  <c r="S122" i="18" s="1"/>
  <c r="T122" i="18" s="1"/>
  <c r="U122" i="18" s="1"/>
  <c r="V122" i="18" s="1"/>
  <c r="C34" i="2" l="1"/>
  <c r="C36" i="2"/>
  <c r="C35" i="2"/>
  <c r="C24" i="2"/>
  <c r="C26" i="2"/>
  <c r="C25" i="2"/>
  <c r="C33" i="2"/>
  <c r="C119" i="2"/>
  <c r="C120" i="2"/>
  <c r="C118" i="2"/>
  <c r="C112" i="2"/>
  <c r="C113" i="2"/>
  <c r="C114" i="2"/>
  <c r="C115" i="2"/>
  <c r="C116" i="2"/>
  <c r="C117" i="2"/>
  <c r="C111" i="2" l="1"/>
  <c r="C22" i="2"/>
  <c r="C19" i="2"/>
  <c r="C15" i="2" l="1"/>
  <c r="C10" i="2"/>
  <c r="I56" i="1" l="1"/>
  <c r="N56" i="1" s="1"/>
  <c r="I53" i="1"/>
  <c r="N53" i="1" s="1"/>
  <c r="AG53" i="1" s="1"/>
  <c r="I52" i="1"/>
  <c r="N52" i="1" s="1"/>
  <c r="AH52" i="1" l="1"/>
  <c r="AG52" i="1"/>
  <c r="AC56" i="1"/>
  <c r="AB56" i="1"/>
  <c r="AF53" i="1"/>
  <c r="AH53" i="1"/>
  <c r="P56" i="1"/>
  <c r="AE56" i="1"/>
  <c r="P53" i="1"/>
  <c r="AE53" i="1"/>
  <c r="I58" i="1"/>
  <c r="N58" i="1" s="1"/>
  <c r="AG58" i="1" s="1"/>
  <c r="I57" i="1"/>
  <c r="N57" i="1" s="1"/>
  <c r="AG57" i="1" s="1"/>
  <c r="I82" i="1"/>
  <c r="N82" i="1" s="1"/>
  <c r="I71" i="1"/>
  <c r="N71" i="1" s="1"/>
  <c r="I76" i="1"/>
  <c r="N76" i="1" s="1"/>
  <c r="I78" i="1"/>
  <c r="N78" i="1" s="1"/>
  <c r="I65" i="1"/>
  <c r="N65" i="1" s="1"/>
  <c r="I70" i="1"/>
  <c r="N70" i="1" s="1"/>
  <c r="I72" i="1"/>
  <c r="N72" i="1" s="1"/>
  <c r="I77" i="1"/>
  <c r="N77" i="1" s="1"/>
  <c r="I59" i="1"/>
  <c r="N59" i="1" s="1"/>
  <c r="I64" i="1"/>
  <c r="N64" i="1" s="1"/>
  <c r="P52" i="1"/>
  <c r="AE52" i="1"/>
  <c r="I73" i="1"/>
  <c r="N73" i="1" s="1"/>
  <c r="I80" i="1"/>
  <c r="N80" i="1" s="1"/>
  <c r="I60" i="1"/>
  <c r="N60" i="1" s="1"/>
  <c r="I66" i="1"/>
  <c r="N66" i="1" s="1"/>
  <c r="I74" i="1"/>
  <c r="N74" i="1" s="1"/>
  <c r="AG74" i="1" s="1"/>
  <c r="I79" i="1"/>
  <c r="N79" i="1" s="1"/>
  <c r="I61" i="1"/>
  <c r="N61" i="1" s="1"/>
  <c r="I67" i="1"/>
  <c r="N67" i="1" s="1"/>
  <c r="I55" i="1"/>
  <c r="N55" i="1" s="1"/>
  <c r="C14" i="2"/>
  <c r="C20" i="2"/>
  <c r="C21" i="2"/>
  <c r="C6" i="2"/>
  <c r="C7" i="2"/>
  <c r="C8" i="2"/>
  <c r="C4" i="2"/>
  <c r="C5" i="2"/>
  <c r="C32" i="2"/>
  <c r="C30" i="2"/>
  <c r="C57" i="2"/>
  <c r="C58" i="2"/>
  <c r="C62" i="2"/>
  <c r="C135" i="2"/>
  <c r="C136" i="2"/>
  <c r="C137" i="2"/>
  <c r="C139" i="2"/>
  <c r="C140" i="2"/>
  <c r="C142" i="2"/>
  <c r="C143" i="2"/>
  <c r="C144" i="2"/>
  <c r="C146" i="2"/>
  <c r="C147" i="2"/>
  <c r="C63" i="2"/>
  <c r="C134" i="2"/>
  <c r="C145" i="2"/>
  <c r="C61" i="2"/>
  <c r="C56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8" i="2"/>
  <c r="C89" i="2"/>
  <c r="C90" i="2"/>
  <c r="C91" i="2"/>
  <c r="C93" i="2"/>
  <c r="C94" i="2"/>
  <c r="C95" i="2"/>
  <c r="C102" i="2"/>
  <c r="C107" i="2"/>
  <c r="C108" i="2"/>
  <c r="C109" i="2"/>
  <c r="C110" i="2"/>
  <c r="C103" i="2"/>
  <c r="C105" i="2"/>
  <c r="C104" i="2"/>
  <c r="C106" i="2"/>
  <c r="C121" i="2"/>
  <c r="C122" i="2"/>
  <c r="C123" i="2"/>
  <c r="C124" i="2"/>
  <c r="C125" i="2"/>
  <c r="C126" i="2"/>
  <c r="C127" i="2"/>
  <c r="C128" i="2"/>
  <c r="C129" i="2"/>
  <c r="C130" i="2"/>
  <c r="C131" i="2"/>
  <c r="C92" i="2"/>
  <c r="C132" i="2"/>
  <c r="C28" i="2"/>
  <c r="C29" i="2"/>
  <c r="C27" i="2"/>
  <c r="C85" i="2"/>
  <c r="C86" i="2"/>
  <c r="C11" i="2"/>
  <c r="C9" i="2"/>
  <c r="C12" i="2"/>
  <c r="C16" i="2"/>
  <c r="C17" i="2"/>
  <c r="C31" i="2"/>
  <c r="C13" i="2"/>
  <c r="C96" i="2"/>
  <c r="C97" i="2"/>
  <c r="C100" i="2"/>
  <c r="C101" i="2"/>
  <c r="C55" i="2"/>
  <c r="C53" i="2"/>
  <c r="C51" i="2"/>
  <c r="C47" i="2"/>
  <c r="C98" i="2"/>
  <c r="C133" i="2"/>
  <c r="C138" i="2"/>
  <c r="C37" i="2"/>
  <c r="C38" i="2"/>
  <c r="C39" i="2"/>
  <c r="C42" i="2"/>
  <c r="C43" i="2"/>
  <c r="C44" i="2"/>
  <c r="C45" i="2"/>
  <c r="C46" i="2"/>
  <c r="C48" i="2"/>
  <c r="C49" i="2"/>
  <c r="C50" i="2"/>
  <c r="C52" i="2"/>
  <c r="C54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18" i="2"/>
  <c r="C110" i="18"/>
  <c r="D110" i="18" s="1"/>
  <c r="E110" i="18" s="1"/>
  <c r="F110" i="18" s="1"/>
  <c r="G110" i="18" s="1"/>
  <c r="H110" i="18" s="1"/>
  <c r="I110" i="18" s="1"/>
  <c r="J110" i="18" s="1"/>
  <c r="K110" i="18" s="1"/>
  <c r="L110" i="18" s="1"/>
  <c r="M110" i="18" s="1"/>
  <c r="N110" i="18" s="1"/>
  <c r="O110" i="18" s="1"/>
  <c r="P110" i="18" s="1"/>
  <c r="Q110" i="18" s="1"/>
  <c r="R110" i="18" s="1"/>
  <c r="S110" i="18" s="1"/>
  <c r="T110" i="18" s="1"/>
  <c r="U110" i="18" s="1"/>
  <c r="V110" i="18" s="1"/>
  <c r="C98" i="18"/>
  <c r="D98" i="18" s="1"/>
  <c r="E98" i="18" s="1"/>
  <c r="F98" i="18" s="1"/>
  <c r="G98" i="18" s="1"/>
  <c r="H98" i="18" s="1"/>
  <c r="I98" i="18" s="1"/>
  <c r="J98" i="18" s="1"/>
  <c r="K98" i="18" s="1"/>
  <c r="L98" i="18" s="1"/>
  <c r="M98" i="18" s="1"/>
  <c r="N98" i="18" s="1"/>
  <c r="O98" i="18" s="1"/>
  <c r="P98" i="18" s="1"/>
  <c r="Q98" i="18" s="1"/>
  <c r="R98" i="18" s="1"/>
  <c r="S98" i="18" s="1"/>
  <c r="T98" i="18" s="1"/>
  <c r="U98" i="18" s="1"/>
  <c r="V98" i="18" s="1"/>
  <c r="AC59" i="1" l="1"/>
  <c r="AB59" i="1"/>
  <c r="AH65" i="1"/>
  <c r="AG65" i="1"/>
  <c r="W82" i="1"/>
  <c r="AG82" i="1"/>
  <c r="AH55" i="1"/>
  <c r="AG55" i="1"/>
  <c r="AH73" i="1"/>
  <c r="AG73" i="1"/>
  <c r="W67" i="1"/>
  <c r="AG67" i="1"/>
  <c r="AC66" i="1"/>
  <c r="AB66" i="1"/>
  <c r="W77" i="1"/>
  <c r="AG77" i="1"/>
  <c r="AH78" i="1"/>
  <c r="AG78" i="1"/>
  <c r="AH61" i="1"/>
  <c r="AG61" i="1"/>
  <c r="AH60" i="1"/>
  <c r="AG60" i="1"/>
  <c r="W72" i="1"/>
  <c r="AG72" i="1"/>
  <c r="AC76" i="1"/>
  <c r="AB76" i="1"/>
  <c r="AH79" i="1"/>
  <c r="AG79" i="1"/>
  <c r="E48" i="34" s="1"/>
  <c r="AH80" i="1"/>
  <c r="AG80" i="1"/>
  <c r="AH64" i="1"/>
  <c r="AG64" i="1"/>
  <c r="T9" i="18" s="1"/>
  <c r="AH70" i="1"/>
  <c r="AG70" i="1"/>
  <c r="AC71" i="1"/>
  <c r="AB71" i="1"/>
  <c r="O166" i="18" s="1"/>
  <c r="Z82" i="1"/>
  <c r="X82" i="1"/>
  <c r="AH82" i="1"/>
  <c r="Z67" i="1"/>
  <c r="X67" i="1"/>
  <c r="AH67" i="1"/>
  <c r="Z77" i="1"/>
  <c r="X77" i="1"/>
  <c r="AH77" i="1"/>
  <c r="AC57" i="1"/>
  <c r="AH57" i="1"/>
  <c r="Z72" i="1"/>
  <c r="X72" i="1"/>
  <c r="AH72" i="1"/>
  <c r="AC58" i="1"/>
  <c r="AH58" i="1"/>
  <c r="AF74" i="1"/>
  <c r="S26" i="18" s="1"/>
  <c r="AH74" i="1"/>
  <c r="U102" i="18" s="1"/>
  <c r="P66" i="1"/>
  <c r="AE66" i="1"/>
  <c r="P77" i="1"/>
  <c r="AE77" i="1"/>
  <c r="P79" i="1"/>
  <c r="AE79" i="1"/>
  <c r="P80" i="1"/>
  <c r="AE80" i="1"/>
  <c r="P64" i="1"/>
  <c r="AE64" i="1"/>
  <c r="P70" i="1"/>
  <c r="AE70" i="1"/>
  <c r="P71" i="1"/>
  <c r="AE71" i="1"/>
  <c r="P57" i="1"/>
  <c r="AE57" i="1"/>
  <c r="P55" i="1"/>
  <c r="AE55" i="1"/>
  <c r="P74" i="1"/>
  <c r="H36" i="35" s="1"/>
  <c r="AE74" i="1"/>
  <c r="P73" i="1"/>
  <c r="AE73" i="1"/>
  <c r="P59" i="1"/>
  <c r="AE59" i="1"/>
  <c r="P65" i="1"/>
  <c r="AE65" i="1"/>
  <c r="P82" i="1"/>
  <c r="AE82" i="1"/>
  <c r="P67" i="1"/>
  <c r="AE67" i="1"/>
  <c r="P78" i="1"/>
  <c r="AE78" i="1"/>
  <c r="P61" i="1"/>
  <c r="AE61" i="1"/>
  <c r="P60" i="1"/>
  <c r="AE60" i="1"/>
  <c r="P72" i="1"/>
  <c r="AE72" i="1"/>
  <c r="P76" i="1"/>
  <c r="AE76" i="1"/>
  <c r="P58" i="1"/>
  <c r="AE58" i="1"/>
  <c r="M186" i="18"/>
  <c r="M42" i="35"/>
  <c r="F42" i="35"/>
  <c r="C31" i="18"/>
  <c r="D31" i="18" s="1"/>
  <c r="E31" i="18" s="1"/>
  <c r="F31" i="18" s="1"/>
  <c r="G31" i="18" s="1"/>
  <c r="C46" i="18"/>
  <c r="D46" i="18" s="1"/>
  <c r="E46" i="18" s="1"/>
  <c r="F46" i="18" s="1"/>
  <c r="G46" i="18" s="1"/>
  <c r="H46" i="18" s="1"/>
  <c r="I46" i="18" s="1"/>
  <c r="J46" i="18" s="1"/>
  <c r="K46" i="18" s="1"/>
  <c r="L46" i="18" s="1"/>
  <c r="M46" i="18" s="1"/>
  <c r="N46" i="18" s="1"/>
  <c r="O46" i="18" s="1"/>
  <c r="P46" i="18" s="1"/>
  <c r="Q46" i="18" s="1"/>
  <c r="R46" i="18" s="1"/>
  <c r="S46" i="18" s="1"/>
  <c r="T46" i="18" s="1"/>
  <c r="U46" i="18" s="1"/>
  <c r="V46" i="18" s="1"/>
  <c r="C39" i="18"/>
  <c r="D39" i="18" s="1"/>
  <c r="E39" i="18" s="1"/>
  <c r="F39" i="18" s="1"/>
  <c r="G39" i="18" s="1"/>
  <c r="H39" i="18" s="1"/>
  <c r="I39" i="18" s="1"/>
  <c r="J39" i="18" s="1"/>
  <c r="K39" i="18" s="1"/>
  <c r="L39" i="18" s="1"/>
  <c r="M39" i="18" s="1"/>
  <c r="N39" i="18" s="1"/>
  <c r="O39" i="18" s="1"/>
  <c r="P39" i="18" s="1"/>
  <c r="Q39" i="18" s="1"/>
  <c r="R39" i="18" s="1"/>
  <c r="S39" i="18" s="1"/>
  <c r="T39" i="18" s="1"/>
  <c r="U39" i="18" s="1"/>
  <c r="V39" i="18" s="1"/>
  <c r="C23" i="18"/>
  <c r="D23" i="18" s="1"/>
  <c r="E23" i="18" s="1"/>
  <c r="F23" i="18" s="1"/>
  <c r="G23" i="18" s="1"/>
  <c r="H23" i="18" s="1"/>
  <c r="I23" i="18" s="1"/>
  <c r="J23" i="18" s="1"/>
  <c r="K23" i="18" s="1"/>
  <c r="L23" i="18" s="1"/>
  <c r="M23" i="18" s="1"/>
  <c r="N23" i="18" s="1"/>
  <c r="O23" i="18" s="1"/>
  <c r="P23" i="18" s="1"/>
  <c r="Q23" i="18" s="1"/>
  <c r="R23" i="18" s="1"/>
  <c r="S23" i="18" s="1"/>
  <c r="T23" i="18" s="1"/>
  <c r="U23" i="18" s="1"/>
  <c r="V23" i="18" s="1"/>
  <c r="C8" i="18"/>
  <c r="D8" i="18" s="1"/>
  <c r="E8" i="18" s="1"/>
  <c r="F8" i="18" s="1"/>
  <c r="G8" i="18" s="1"/>
  <c r="H8" i="18" s="1"/>
  <c r="I8" i="18" s="1"/>
  <c r="J8" i="18" s="1"/>
  <c r="K8" i="18" s="1"/>
  <c r="L8" i="18" s="1"/>
  <c r="M8" i="18" s="1"/>
  <c r="N8" i="18" s="1"/>
  <c r="O8" i="18" s="1"/>
  <c r="P8" i="18" s="1"/>
  <c r="Q8" i="18" s="1"/>
  <c r="R8" i="18" s="1"/>
  <c r="S8" i="18" s="1"/>
  <c r="T8" i="18" s="1"/>
  <c r="U8" i="18" s="1"/>
  <c r="V8" i="18" s="1"/>
  <c r="H33" i="35" l="1"/>
  <c r="T164" i="18"/>
  <c r="O26" i="18"/>
  <c r="H35" i="35"/>
  <c r="T52" i="18"/>
  <c r="T12" i="18"/>
  <c r="O40" i="18"/>
  <c r="E45" i="34"/>
  <c r="T40" i="18"/>
  <c r="E35" i="34"/>
  <c r="O52" i="18"/>
  <c r="T166" i="18"/>
  <c r="E47" i="34"/>
  <c r="T11" i="18"/>
  <c r="T26" i="18"/>
  <c r="O11" i="18"/>
  <c r="J166" i="18"/>
  <c r="J40" i="18"/>
  <c r="J26" i="18"/>
  <c r="E23" i="34"/>
  <c r="J52" i="18"/>
  <c r="J11" i="18"/>
  <c r="T167" i="18"/>
  <c r="U166" i="18"/>
  <c r="S40" i="18"/>
  <c r="R167" i="18"/>
  <c r="C167" i="18"/>
  <c r="C164" i="18"/>
  <c r="R164" i="18"/>
  <c r="R52" i="18"/>
  <c r="F35" i="34"/>
  <c r="P166" i="18"/>
  <c r="U99" i="18"/>
  <c r="U164" i="18"/>
  <c r="S167" i="18"/>
  <c r="H245" i="18"/>
  <c r="F33" i="34"/>
  <c r="P164" i="18"/>
  <c r="P52" i="18"/>
  <c r="S52" i="18"/>
  <c r="U167" i="18"/>
  <c r="K166" i="18"/>
  <c r="K52" i="18"/>
  <c r="H248" i="18"/>
  <c r="R166" i="18"/>
  <c r="C166" i="18"/>
  <c r="H247" i="18"/>
  <c r="M166" i="18"/>
  <c r="M52" i="18"/>
  <c r="U52" i="18"/>
  <c r="C52" i="18"/>
  <c r="P9" i="18"/>
  <c r="M26" i="18"/>
  <c r="U11" i="18"/>
  <c r="M40" i="18"/>
  <c r="R102" i="18"/>
  <c r="C248" i="18"/>
  <c r="R99" i="18"/>
  <c r="P26" i="18"/>
  <c r="C99" i="18"/>
  <c r="S102" i="18"/>
  <c r="C245" i="18"/>
  <c r="R101" i="18"/>
  <c r="P11" i="18"/>
  <c r="P101" i="18"/>
  <c r="C247" i="18"/>
  <c r="C101" i="18"/>
  <c r="P40" i="18"/>
  <c r="P99" i="18"/>
  <c r="P47" i="18"/>
  <c r="C102" i="18"/>
  <c r="R47" i="18"/>
  <c r="K47" i="18"/>
  <c r="K101" i="18"/>
  <c r="M101" i="18"/>
  <c r="M47" i="18"/>
  <c r="S47" i="18"/>
  <c r="U101" i="18"/>
  <c r="C47" i="18"/>
  <c r="U47" i="18"/>
  <c r="M11" i="18"/>
  <c r="D48" i="34"/>
  <c r="C35" i="34"/>
  <c r="U26" i="18"/>
  <c r="K26" i="18"/>
  <c r="K40" i="18"/>
  <c r="F23" i="34"/>
  <c r="K11" i="18"/>
  <c r="F47" i="34"/>
  <c r="F45" i="34"/>
  <c r="U9" i="18"/>
  <c r="S12" i="18"/>
  <c r="F48" i="34"/>
  <c r="U40" i="18"/>
  <c r="U12" i="18"/>
  <c r="C48" i="34"/>
  <c r="C12" i="34"/>
  <c r="C12" i="18"/>
  <c r="R12" i="18"/>
  <c r="C9" i="18"/>
  <c r="R9" i="18"/>
  <c r="C9" i="34"/>
  <c r="C26" i="18"/>
  <c r="R26" i="18"/>
  <c r="C45" i="34"/>
  <c r="C34" i="18"/>
  <c r="C40" i="18"/>
  <c r="R40" i="18"/>
  <c r="R11" i="18"/>
  <c r="C47" i="34"/>
  <c r="C11" i="18"/>
  <c r="C11" i="34"/>
  <c r="N30" i="35"/>
  <c r="L42" i="35"/>
  <c r="I254" i="18"/>
  <c r="I42" i="35"/>
  <c r="H30" i="35"/>
  <c r="E81" i="35"/>
  <c r="E18" i="35"/>
  <c r="K30" i="35"/>
  <c r="E30" i="35"/>
  <c r="I30" i="35"/>
  <c r="G30" i="35"/>
  <c r="H42" i="35"/>
  <c r="F30" i="35"/>
  <c r="P200" i="18"/>
  <c r="O214" i="18"/>
  <c r="L186" i="18"/>
  <c r="N214" i="18"/>
  <c r="O200" i="18"/>
  <c r="F254" i="18"/>
  <c r="L254" i="18"/>
  <c r="N242" i="18"/>
  <c r="K242" i="18"/>
  <c r="E293" i="18"/>
  <c r="R186" i="18"/>
  <c r="R214" i="18"/>
  <c r="O288" i="18"/>
  <c r="I242" i="18"/>
  <c r="M254" i="18"/>
  <c r="H254" i="18" l="1"/>
  <c r="W52" i="18"/>
  <c r="W200" i="18"/>
  <c r="W195" i="18"/>
  <c r="C186" i="18"/>
  <c r="W181" i="18"/>
  <c r="C214" i="18"/>
  <c r="W209" i="18"/>
  <c r="C215" i="18" l="1"/>
  <c r="W214" i="18"/>
  <c r="C187" i="18"/>
  <c r="W186" i="18"/>
  <c r="O287" i="18" l="1"/>
  <c r="W16" i="34" l="1"/>
  <c r="W12" i="34"/>
  <c r="C81" i="35"/>
  <c r="C18" i="35"/>
  <c r="C30" i="35"/>
  <c r="D18" i="35"/>
  <c r="D81" i="35"/>
  <c r="O285" i="18"/>
  <c r="D8" i="31"/>
  <c r="D13" i="31"/>
  <c r="E13" i="31"/>
  <c r="G13" i="31"/>
  <c r="E6" i="31"/>
  <c r="D6" i="31"/>
  <c r="F6" i="31"/>
  <c r="G6" i="31"/>
  <c r="C9" i="31"/>
  <c r="G9" i="31"/>
  <c r="E11" i="31"/>
  <c r="F11" i="31"/>
  <c r="D14" i="31"/>
  <c r="G14" i="31"/>
  <c r="E14" i="31"/>
  <c r="C13" i="31"/>
  <c r="C6" i="31"/>
  <c r="E9" i="31"/>
  <c r="D9" i="31"/>
  <c r="C11" i="31"/>
  <c r="D11" i="31"/>
  <c r="G8" i="31"/>
  <c r="F13" i="31"/>
  <c r="F9" i="31"/>
  <c r="C14" i="31"/>
  <c r="F14" i="31"/>
  <c r="C8" i="31"/>
  <c r="F8" i="31"/>
  <c r="G11" i="31"/>
  <c r="E8" i="31"/>
  <c r="H242" i="18"/>
  <c r="G242" i="18"/>
  <c r="C172" i="18"/>
  <c r="C173" i="18" s="1"/>
  <c r="C144" i="18"/>
  <c r="C145" i="18" s="1"/>
  <c r="C158" i="18"/>
  <c r="C159" i="18" s="1"/>
  <c r="C15" i="31" l="1"/>
  <c r="G15" i="31"/>
  <c r="F15" i="31"/>
  <c r="D15" i="31"/>
  <c r="E15" i="31"/>
  <c r="D30" i="35"/>
  <c r="G18" i="34"/>
  <c r="D54" i="34"/>
  <c r="H6" i="31"/>
  <c r="W14" i="34"/>
  <c r="C42" i="35"/>
  <c r="C30" i="34"/>
  <c r="D42" i="35"/>
  <c r="W11" i="34"/>
  <c r="G30" i="34"/>
  <c r="D30" i="34"/>
  <c r="H14" i="31"/>
  <c r="H9" i="31"/>
  <c r="E18" i="34"/>
  <c r="C18" i="34"/>
  <c r="F54" i="34"/>
  <c r="E42" i="34"/>
  <c r="H13" i="31"/>
  <c r="F18" i="34"/>
  <c r="C42" i="34"/>
  <c r="F30" i="34"/>
  <c r="G42" i="34"/>
  <c r="F42" i="34"/>
  <c r="H8" i="31"/>
  <c r="H11" i="31"/>
  <c r="W9" i="34"/>
  <c r="D18" i="34"/>
  <c r="W17" i="34"/>
  <c r="E30" i="34"/>
  <c r="C54" i="34"/>
  <c r="D293" i="18"/>
  <c r="O290" i="18"/>
  <c r="P290" i="18" s="1"/>
  <c r="P293" i="18" s="1"/>
  <c r="G54" i="34"/>
  <c r="E54" i="34"/>
  <c r="D42" i="34"/>
  <c r="D254" i="18"/>
  <c r="E230" i="18"/>
  <c r="E242" i="18"/>
  <c r="C242" i="18"/>
  <c r="C230" i="18"/>
  <c r="C254" i="18"/>
  <c r="G230" i="18"/>
  <c r="C293" i="18"/>
  <c r="D230" i="18"/>
  <c r="F230" i="18"/>
  <c r="F242" i="18"/>
  <c r="D172" i="18"/>
  <c r="D158" i="18"/>
  <c r="D144" i="18"/>
  <c r="C131" i="18"/>
  <c r="C132" i="18" s="1"/>
  <c r="D131" i="18"/>
  <c r="C119" i="18"/>
  <c r="C120" i="18" s="1"/>
  <c r="C107" i="18"/>
  <c r="C108" i="18" s="1"/>
  <c r="D107" i="18"/>
  <c r="C59" i="18"/>
  <c r="D59" i="18"/>
  <c r="C217" i="18" l="1"/>
  <c r="H15" i="31"/>
  <c r="O293" i="18"/>
  <c r="P294" i="18" s="1"/>
  <c r="G56" i="34"/>
  <c r="G57" i="34" s="1"/>
  <c r="G58" i="34" s="1"/>
  <c r="G59" i="34" s="1"/>
  <c r="W18" i="34"/>
  <c r="E172" i="18"/>
  <c r="E144" i="18"/>
  <c r="E131" i="18"/>
  <c r="E158" i="18"/>
  <c r="E107" i="18"/>
  <c r="E59" i="18"/>
  <c r="F172" i="18" l="1"/>
  <c r="F131" i="18"/>
  <c r="F144" i="18"/>
  <c r="F158" i="18"/>
  <c r="F107" i="18"/>
  <c r="F59" i="18"/>
  <c r="G172" i="18" l="1"/>
  <c r="G131" i="18"/>
  <c r="G144" i="18"/>
  <c r="G158" i="18"/>
  <c r="G107" i="18"/>
  <c r="G59" i="18"/>
  <c r="H172" i="18" l="1"/>
  <c r="H158" i="18"/>
  <c r="H144" i="18"/>
  <c r="H131" i="18"/>
  <c r="H107" i="18"/>
  <c r="H59" i="18"/>
  <c r="I172" i="18" l="1"/>
  <c r="I144" i="18"/>
  <c r="I131" i="18"/>
  <c r="I158" i="18"/>
  <c r="I107" i="18"/>
  <c r="I59" i="18"/>
  <c r="J172" i="18" l="1"/>
  <c r="J144" i="18"/>
  <c r="J158" i="18"/>
  <c r="J131" i="18"/>
  <c r="J107" i="18"/>
  <c r="J59" i="18"/>
  <c r="K172" i="18" l="1"/>
  <c r="K131" i="18"/>
  <c r="K144" i="18"/>
  <c r="K158" i="18"/>
  <c r="K107" i="18"/>
  <c r="K59" i="18"/>
  <c r="L172" i="18" l="1"/>
  <c r="L158" i="18"/>
  <c r="L131" i="18"/>
  <c r="L144" i="18"/>
  <c r="L107" i="18"/>
  <c r="L59" i="18"/>
  <c r="M172" i="18" l="1"/>
  <c r="M131" i="18"/>
  <c r="M158" i="18"/>
  <c r="M144" i="18"/>
  <c r="M107" i="18"/>
  <c r="M59" i="18"/>
  <c r="N172" i="18" l="1"/>
  <c r="N131" i="18"/>
  <c r="N144" i="18"/>
  <c r="N158" i="18"/>
  <c r="N107" i="18"/>
  <c r="N59" i="18"/>
  <c r="O172" i="18" l="1"/>
  <c r="O144" i="18"/>
  <c r="O158" i="18"/>
  <c r="O131" i="18"/>
  <c r="O107" i="18"/>
  <c r="O59" i="18"/>
  <c r="P172" i="18" l="1"/>
  <c r="P144" i="18"/>
  <c r="P158" i="18"/>
  <c r="P131" i="18"/>
  <c r="P107" i="18"/>
  <c r="P59" i="18"/>
  <c r="Q172" i="18" l="1"/>
  <c r="Q158" i="18"/>
  <c r="Q131" i="18"/>
  <c r="Q144" i="18"/>
  <c r="Q107" i="18"/>
  <c r="Q59" i="18"/>
  <c r="R172" i="18" l="1"/>
  <c r="R144" i="18"/>
  <c r="R131" i="18"/>
  <c r="R158" i="18"/>
  <c r="R107" i="18"/>
  <c r="R59" i="18"/>
  <c r="S172" i="18" l="1"/>
  <c r="S144" i="18"/>
  <c r="S131" i="18"/>
  <c r="S158" i="18"/>
  <c r="S107" i="18"/>
  <c r="S59" i="18"/>
  <c r="T172" i="18" l="1"/>
  <c r="T144" i="18"/>
  <c r="T131" i="18"/>
  <c r="T158" i="18"/>
  <c r="T107" i="18"/>
  <c r="T59" i="18"/>
  <c r="W54" i="18" l="1"/>
  <c r="W58" i="18"/>
  <c r="W56" i="18"/>
  <c r="W103" i="18"/>
  <c r="W100" i="18"/>
  <c r="W53" i="18"/>
  <c r="W55" i="18"/>
  <c r="W124" i="18"/>
  <c r="W99" i="18"/>
  <c r="W115" i="18"/>
  <c r="W128" i="18"/>
  <c r="W137" i="18"/>
  <c r="W167" i="18"/>
  <c r="W154" i="18"/>
  <c r="W106" i="18"/>
  <c r="W125" i="18"/>
  <c r="W143" i="18"/>
  <c r="W155" i="18"/>
  <c r="W152" i="18"/>
  <c r="W156" i="18"/>
  <c r="W169" i="18"/>
  <c r="W118" i="18"/>
  <c r="W153" i="18"/>
  <c r="W142" i="18"/>
  <c r="W166" i="18"/>
  <c r="W171" i="18"/>
  <c r="W104" i="18"/>
  <c r="W116" i="18"/>
  <c r="W113" i="18"/>
  <c r="W117" i="18"/>
  <c r="W105" i="18"/>
  <c r="W114" i="18"/>
  <c r="W126" i="18"/>
  <c r="W129" i="18"/>
  <c r="W138" i="18"/>
  <c r="W141" i="18"/>
  <c r="W101" i="18"/>
  <c r="W130" i="18"/>
  <c r="W157" i="18"/>
  <c r="W140" i="18"/>
  <c r="W136" i="18"/>
  <c r="W139" i="18"/>
  <c r="W150" i="18"/>
  <c r="W170" i="18"/>
  <c r="W168" i="18"/>
  <c r="U172" i="18"/>
  <c r="W165" i="18"/>
  <c r="W151" i="18"/>
  <c r="W127" i="18"/>
  <c r="U144" i="18"/>
  <c r="U158" i="18"/>
  <c r="U131" i="18"/>
  <c r="U107" i="18"/>
  <c r="U59" i="18"/>
  <c r="V172" i="18" l="1"/>
  <c r="W172" i="18" s="1"/>
  <c r="W164" i="18"/>
  <c r="V144" i="18"/>
  <c r="W144" i="18" s="1"/>
  <c r="V131" i="18"/>
  <c r="W131" i="18" s="1"/>
  <c r="W123" i="18"/>
  <c r="V158" i="18"/>
  <c r="W158" i="18" s="1"/>
  <c r="W111" i="18"/>
  <c r="V107" i="18"/>
  <c r="W107" i="18" s="1"/>
  <c r="W102" i="18"/>
  <c r="V59" i="18"/>
  <c r="W47" i="18"/>
  <c r="W59" i="18" s="1"/>
  <c r="V119" i="18"/>
  <c r="D119" i="18"/>
  <c r="F119" i="18"/>
  <c r="G119" i="18"/>
  <c r="H119" i="18"/>
  <c r="I119" i="18"/>
  <c r="J119" i="18"/>
  <c r="K119" i="18"/>
  <c r="L119" i="18"/>
  <c r="M119" i="18"/>
  <c r="N119" i="18"/>
  <c r="O119" i="18"/>
  <c r="P119" i="18"/>
  <c r="Q119" i="18"/>
  <c r="R119" i="18"/>
  <c r="S119" i="18"/>
  <c r="T119" i="18"/>
  <c r="U119" i="18"/>
  <c r="D242" i="18"/>
  <c r="E119" i="18" l="1"/>
  <c r="W119" i="18" s="1"/>
  <c r="W112" i="18"/>
  <c r="C27" i="18" l="1"/>
  <c r="C18" i="18"/>
  <c r="C19" i="18" s="1"/>
  <c r="C42" i="18"/>
  <c r="C35" i="18"/>
  <c r="H42" i="18"/>
  <c r="N42" i="18"/>
  <c r="O42" i="18" l="1"/>
  <c r="L42" i="18"/>
  <c r="W10" i="18"/>
  <c r="M27" i="18"/>
  <c r="J27" i="18"/>
  <c r="H27" i="18"/>
  <c r="W15" i="18"/>
  <c r="G42" i="18"/>
  <c r="I42" i="18"/>
  <c r="S42" i="18"/>
  <c r="K18" i="18"/>
  <c r="K42" i="18"/>
  <c r="Q27" i="18"/>
  <c r="L27" i="18"/>
  <c r="E18" i="18"/>
  <c r="S27" i="18"/>
  <c r="E27" i="18"/>
  <c r="E42" i="18"/>
  <c r="F18" i="18"/>
  <c r="F42" i="18"/>
  <c r="U42" i="18"/>
  <c r="V42" i="18"/>
  <c r="O27" i="18"/>
  <c r="T18" i="18" l="1"/>
  <c r="R27" i="18"/>
  <c r="T42" i="18"/>
  <c r="R18" i="18"/>
  <c r="J18" i="18"/>
  <c r="Q18" i="18"/>
  <c r="V18" i="18"/>
  <c r="U18" i="18"/>
  <c r="I18" i="18"/>
  <c r="M42" i="18"/>
  <c r="R42" i="18"/>
  <c r="D42" i="18"/>
  <c r="W40" i="18"/>
  <c r="W26" i="18"/>
  <c r="Q42" i="18"/>
  <c r="M18" i="18"/>
  <c r="H18" i="18"/>
  <c r="H34" i="18"/>
  <c r="O18" i="18"/>
  <c r="S18" i="18"/>
  <c r="G18" i="18"/>
  <c r="J42" i="18"/>
  <c r="L18" i="18"/>
  <c r="P42" i="18"/>
  <c r="D18" i="18"/>
  <c r="W11" i="18"/>
  <c r="W41" i="18"/>
  <c r="F27" i="18"/>
  <c r="W25" i="18"/>
  <c r="V27" i="18"/>
  <c r="N27" i="18"/>
  <c r="E35" i="18"/>
  <c r="P27" i="18"/>
  <c r="D35" i="18"/>
  <c r="H33" i="18"/>
  <c r="U27" i="18"/>
  <c r="I27" i="18"/>
  <c r="K27" i="18"/>
  <c r="W12" i="18"/>
  <c r="G27" i="18"/>
  <c r="P18" i="18"/>
  <c r="N18" i="18"/>
  <c r="T27" i="18"/>
  <c r="G35" i="18"/>
  <c r="F35" i="18"/>
  <c r="H32" i="18"/>
  <c r="D27" i="18"/>
  <c r="W24" i="18"/>
  <c r="W17" i="18"/>
  <c r="W16" i="18"/>
  <c r="W14" i="18"/>
  <c r="W13" i="18"/>
  <c r="W9" i="18"/>
  <c r="W18" i="18" l="1"/>
  <c r="W42" i="18"/>
  <c r="W27" i="18"/>
  <c r="H35" i="18"/>
</calcChain>
</file>

<file path=xl/sharedStrings.xml><?xml version="1.0" encoding="utf-8"?>
<sst xmlns="http://schemas.openxmlformats.org/spreadsheetml/2006/main" count="12157" uniqueCount="606">
  <si>
    <t>School</t>
  </si>
  <si>
    <t>Division</t>
  </si>
  <si>
    <t>System</t>
  </si>
  <si>
    <t>Roofing</t>
  </si>
  <si>
    <t>Paving</t>
  </si>
  <si>
    <t>HVAC</t>
  </si>
  <si>
    <t>Openings</t>
  </si>
  <si>
    <t>Finishes</t>
  </si>
  <si>
    <t>Plumbing</t>
  </si>
  <si>
    <t>Electrical</t>
  </si>
  <si>
    <t>Low Voltage</t>
  </si>
  <si>
    <t>Fencing</t>
  </si>
  <si>
    <t>Playground</t>
  </si>
  <si>
    <t>Div 07</t>
  </si>
  <si>
    <t>Div 23</t>
  </si>
  <si>
    <t>Div 08</t>
  </si>
  <si>
    <t>Div 09</t>
  </si>
  <si>
    <t>Div 22</t>
  </si>
  <si>
    <t>Div 26</t>
  </si>
  <si>
    <t>Description</t>
  </si>
  <si>
    <t>BUR - Gravel</t>
  </si>
  <si>
    <t>BUR - Gran Cap</t>
  </si>
  <si>
    <t>BUR - Emulsion Cap</t>
  </si>
  <si>
    <t>Poly Foam</t>
  </si>
  <si>
    <t>SP - TPO</t>
  </si>
  <si>
    <t>SP - TPA/PVC</t>
  </si>
  <si>
    <t>Standing Seam</t>
  </si>
  <si>
    <t>Longevity</t>
  </si>
  <si>
    <t>Cost per Unit</t>
  </si>
  <si>
    <t>Ashpalt Shingle</t>
  </si>
  <si>
    <t>Composite Shingle</t>
  </si>
  <si>
    <t>Clay Tile</t>
  </si>
  <si>
    <t>Asphalt Playground</t>
  </si>
  <si>
    <t>Asphalt Parking Lot</t>
  </si>
  <si>
    <t>Water Closet</t>
  </si>
  <si>
    <t>Urinal Waterless</t>
  </si>
  <si>
    <t>FACP</t>
  </si>
  <si>
    <t>Flooring</t>
  </si>
  <si>
    <t>VCT 12x12</t>
  </si>
  <si>
    <t>VAT 9x9</t>
  </si>
  <si>
    <t>Vinyl Sheet</t>
  </si>
  <si>
    <t>Rubber Sheet</t>
  </si>
  <si>
    <t>Rubber Tile</t>
  </si>
  <si>
    <t>Linoleum Sheet</t>
  </si>
  <si>
    <t>Wood - Stage</t>
  </si>
  <si>
    <t>Wood - Court</t>
  </si>
  <si>
    <t>Carpet  Tile</t>
  </si>
  <si>
    <t>Carpet Roll</t>
  </si>
  <si>
    <t>Vinyl Gym</t>
  </si>
  <si>
    <t>Rubber Gym</t>
  </si>
  <si>
    <t>Paint Exterior</t>
  </si>
  <si>
    <t>Paint Interior</t>
  </si>
  <si>
    <t>Wall Board</t>
  </si>
  <si>
    <t>Door</t>
  </si>
  <si>
    <t>Window</t>
  </si>
  <si>
    <t>Package Unit 5 Ton</t>
  </si>
  <si>
    <t>Package Unit 10 Ton</t>
  </si>
  <si>
    <t>Chiller</t>
  </si>
  <si>
    <t>Air Handler</t>
  </si>
  <si>
    <t>Boiler</t>
  </si>
  <si>
    <t>Heat Pump</t>
  </si>
  <si>
    <t>Furnace</t>
  </si>
  <si>
    <t>Condensing Unit</t>
  </si>
  <si>
    <t>Multizone</t>
  </si>
  <si>
    <t>Condensing Unit 1 Ton</t>
  </si>
  <si>
    <t>Condensing Unit 3 Ton</t>
  </si>
  <si>
    <t>Condensing Unit 5 Ton</t>
  </si>
  <si>
    <t>Plastic Equipment</t>
  </si>
  <si>
    <t>Metal Equipment</t>
  </si>
  <si>
    <t>Fabric/Rope Equipment</t>
  </si>
  <si>
    <t>Wood Fiber</t>
  </si>
  <si>
    <t>Sand</t>
  </si>
  <si>
    <t>Rubber Mat</t>
  </si>
  <si>
    <t>Rubber Pour in Place</t>
  </si>
  <si>
    <t>Vinyl Fabric</t>
  </si>
  <si>
    <t>2" Chain Link, Galv, 4'</t>
  </si>
  <si>
    <t>2" Chain Link, Galv, 6'</t>
  </si>
  <si>
    <t>2" Chain Link, Galv, 8'</t>
  </si>
  <si>
    <t>2" Chain Link, Galv, 10'</t>
  </si>
  <si>
    <t>1" Chain Link, Galv, 6'</t>
  </si>
  <si>
    <t>1" Chain Link, Galv, 8'</t>
  </si>
  <si>
    <t>1" Chain Link, Galv, 10'</t>
  </si>
  <si>
    <t>2" Chain Link, Vinyl Coated, 6'</t>
  </si>
  <si>
    <t>2" Chain Link, Vinyl Coated, 8'</t>
  </si>
  <si>
    <t>2" Chain Link, Vinyl Coated, 10'</t>
  </si>
  <si>
    <t>16ga Iron Fence 6'</t>
  </si>
  <si>
    <t>16ga Iron Fence 8'</t>
  </si>
  <si>
    <t>16ga Iron Fence 10'</t>
  </si>
  <si>
    <t>Artificial Turf</t>
  </si>
  <si>
    <t>District</t>
  </si>
  <si>
    <t>QTY (unit)</t>
  </si>
  <si>
    <t>Cost Per Unit</t>
  </si>
  <si>
    <t>Building</t>
  </si>
  <si>
    <t>Component</t>
  </si>
  <si>
    <t>Life Cycle</t>
  </si>
  <si>
    <t>Is Portable</t>
  </si>
  <si>
    <t>Yes</t>
  </si>
  <si>
    <t>No</t>
  </si>
  <si>
    <t>Seal Coat and Stripe</t>
  </si>
  <si>
    <t>Condition</t>
  </si>
  <si>
    <t>Current FY</t>
  </si>
  <si>
    <t>Installation Date</t>
  </si>
  <si>
    <t>Planned Replacement Date</t>
  </si>
  <si>
    <t>Light Standard 20-30'</t>
  </si>
  <si>
    <t>Stadium Lighting</t>
  </si>
  <si>
    <t>Div  32</t>
  </si>
  <si>
    <t>Div 32</t>
  </si>
  <si>
    <t>Div 13</t>
  </si>
  <si>
    <t>Panel 225A 480/277 3P</t>
  </si>
  <si>
    <t>Panel 400A 208/120 3P</t>
  </si>
  <si>
    <t>Panel 125A 120/240 1P</t>
  </si>
  <si>
    <t>Light Standard 10-20'</t>
  </si>
  <si>
    <t>Light Standard 30-40'</t>
  </si>
  <si>
    <t>FACP FCI 7100</t>
  </si>
  <si>
    <t>LowVoltage</t>
  </si>
  <si>
    <t>Panel 225A 208/120 3P</t>
  </si>
  <si>
    <t>Package Unit 3.5 Ton</t>
  </si>
  <si>
    <t>Package Unit 4 Ton</t>
  </si>
  <si>
    <t>Package Unit 3 Ton</t>
  </si>
  <si>
    <t>Package Unit 2.5 Ton</t>
  </si>
  <si>
    <t>Geo Tile</t>
  </si>
  <si>
    <t>Package Unit 2 Ton</t>
  </si>
  <si>
    <t>Package Unit 7.5 Ton</t>
  </si>
  <si>
    <t>Heater/Ventilation 100K BTU</t>
  </si>
  <si>
    <t>Heater/Ventilation 250K BTU</t>
  </si>
  <si>
    <t>Fire Sprinkler Riser</t>
  </si>
  <si>
    <t>DCW/Sewer</t>
  </si>
  <si>
    <t>Clock/Bell/Paging</t>
  </si>
  <si>
    <t>Intrusion</t>
  </si>
  <si>
    <t>Security Camera</t>
  </si>
  <si>
    <t>EMS</t>
  </si>
  <si>
    <t>Fluorescent CR Lighting</t>
  </si>
  <si>
    <t>LED CR Lighting</t>
  </si>
  <si>
    <t>Urinal</t>
  </si>
  <si>
    <t>Restroom Sink</t>
  </si>
  <si>
    <t>Package Unit 30 Ton</t>
  </si>
  <si>
    <t>BUR - 2ply Torch</t>
  </si>
  <si>
    <t>Summary by Priority</t>
  </si>
  <si>
    <t>Total</t>
  </si>
  <si>
    <t>Summary by Building Type</t>
  </si>
  <si>
    <t>Permanent Construction</t>
  </si>
  <si>
    <t>Portable/Modular</t>
  </si>
  <si>
    <t>Summary by School Site</t>
  </si>
  <si>
    <t>Summary by Priority - 5 Year</t>
  </si>
  <si>
    <t>Cost to Replace*</t>
  </si>
  <si>
    <t>Package Unit 20 Ton</t>
  </si>
  <si>
    <t>Package Unit 25 Ton</t>
  </si>
  <si>
    <t>Condition Index</t>
  </si>
  <si>
    <t>FCI</t>
  </si>
  <si>
    <t>Sub System</t>
  </si>
  <si>
    <t>Distribution</t>
  </si>
  <si>
    <t>Lighting</t>
  </si>
  <si>
    <t>BUR</t>
  </si>
  <si>
    <t>Ballast</t>
  </si>
  <si>
    <t>Single Ply</t>
  </si>
  <si>
    <t>Shingle/Tile</t>
  </si>
  <si>
    <t>Foam</t>
  </si>
  <si>
    <t>Interior Doors</t>
  </si>
  <si>
    <t>Exterior Doors</t>
  </si>
  <si>
    <t>Windows</t>
  </si>
  <si>
    <t>Interior Paint</t>
  </si>
  <si>
    <t>Exterior Paint</t>
  </si>
  <si>
    <t>Interior Wall Treatment</t>
  </si>
  <si>
    <t>Carpet Tile</t>
  </si>
  <si>
    <t>Resilient Tile</t>
  </si>
  <si>
    <t>Resilient Sheet</t>
  </si>
  <si>
    <t>Ceiling Tile</t>
  </si>
  <si>
    <t>Water Heater</t>
  </si>
  <si>
    <t>Domestic Cold Water</t>
  </si>
  <si>
    <t>Sewer</t>
  </si>
  <si>
    <t>Gas</t>
  </si>
  <si>
    <t>Fire Sprinkler</t>
  </si>
  <si>
    <t>Fire Alarm</t>
  </si>
  <si>
    <t>Chain Link</t>
  </si>
  <si>
    <t>Iron</t>
  </si>
  <si>
    <t>Asphalt Concrete</t>
  </si>
  <si>
    <t>Seal Coat/Maintenance</t>
  </si>
  <si>
    <t>Package</t>
  </si>
  <si>
    <t>Central Plant</t>
  </si>
  <si>
    <t>Split</t>
  </si>
  <si>
    <t>Fixture</t>
  </si>
  <si>
    <t>FireAlarm</t>
  </si>
  <si>
    <t>SinglePly</t>
  </si>
  <si>
    <t>Steel</t>
  </si>
  <si>
    <t>VinylFabric</t>
  </si>
  <si>
    <t>Sub Class</t>
  </si>
  <si>
    <t>ChainLink</t>
  </si>
  <si>
    <t>ACPaving</t>
  </si>
  <si>
    <t>SealMaintenance</t>
  </si>
  <si>
    <t>Domestic</t>
  </si>
  <si>
    <t>FireSprinkler</t>
  </si>
  <si>
    <t>WaterHeater</t>
  </si>
  <si>
    <t>CBP</t>
  </si>
  <si>
    <t>Security</t>
  </si>
  <si>
    <t>Turf</t>
  </si>
  <si>
    <t>CarpetTile</t>
  </si>
  <si>
    <t>CarpetRoll</t>
  </si>
  <si>
    <t>ResilientSheet</t>
  </si>
  <si>
    <t>PaintExt</t>
  </si>
  <si>
    <t>PaintInt</t>
  </si>
  <si>
    <t>ResilientTile</t>
  </si>
  <si>
    <t>WallTreatment</t>
  </si>
  <si>
    <t>Wood</t>
  </si>
  <si>
    <t>CentralPlant</t>
  </si>
  <si>
    <t>Vent</t>
  </si>
  <si>
    <t>Equipment</t>
  </si>
  <si>
    <t>Surfacing</t>
  </si>
  <si>
    <t>Metal Halide 400W Single</t>
  </si>
  <si>
    <t>Metal Halide 400W Dual</t>
  </si>
  <si>
    <t>Panel 100A 208/120 3P</t>
  </si>
  <si>
    <t>Panel 200A 208/120 3P</t>
  </si>
  <si>
    <t>Panel 175A 208/120 3P</t>
  </si>
  <si>
    <t>Panel 150A 120/240 1P</t>
  </si>
  <si>
    <t>Main Switch Board 1600A 208/120 3P 42,000AIC</t>
  </si>
  <si>
    <t>Good</t>
  </si>
  <si>
    <t>Fair</t>
  </si>
  <si>
    <t>Poor</t>
  </si>
  <si>
    <t>Critical</t>
  </si>
  <si>
    <t>Identification</t>
  </si>
  <si>
    <t>Panel 400A 277/480 3P</t>
  </si>
  <si>
    <t>Panel 225A 277/480 3P</t>
  </si>
  <si>
    <t>Water Heater Instahot Electric</t>
  </si>
  <si>
    <t>Water Heater 20 Gallon Electric</t>
  </si>
  <si>
    <t>Water Heater 10 Gallon Electric</t>
  </si>
  <si>
    <t>Water Heater 100 Gallon Electric</t>
  </si>
  <si>
    <t>Water Heater 30 Gallon Electric</t>
  </si>
  <si>
    <t>Water Heater 50 Gallon Electric</t>
  </si>
  <si>
    <t>Water Heater 12 Gallon Electric</t>
  </si>
  <si>
    <t>Water Heater 10 Gallon Gas</t>
  </si>
  <si>
    <t>Water Heater 100 Gallon Gas</t>
  </si>
  <si>
    <t>Water Heater 12 Gallon Gas</t>
  </si>
  <si>
    <t>Water Heater 20 Gallon Gas</t>
  </si>
  <si>
    <t>Water Heater 30 Gallon Gas</t>
  </si>
  <si>
    <t>Water Heater 50 Gallon Gas</t>
  </si>
  <si>
    <t>Water Heater Instahot Gas</t>
  </si>
  <si>
    <t>Priority 1 By Component By School</t>
  </si>
  <si>
    <t>Custom Exterior</t>
  </si>
  <si>
    <t>Custom</t>
  </si>
  <si>
    <t>Unit</t>
  </si>
  <si>
    <t>Total SqFt</t>
  </si>
  <si>
    <t>CRV</t>
  </si>
  <si>
    <t>Panel 100A 277/480 3P</t>
  </si>
  <si>
    <t>PC Sidewalk (Reinforced)</t>
  </si>
  <si>
    <t>PC Sidewalk (Non-reinforced)</t>
  </si>
  <si>
    <t>2nd Interim</t>
  </si>
  <si>
    <t>Annual Revenue (Est)</t>
  </si>
  <si>
    <t>Funding Source:</t>
  </si>
  <si>
    <t>2016/17</t>
  </si>
  <si>
    <t>2017/18</t>
  </si>
  <si>
    <t>2018/19</t>
  </si>
  <si>
    <t>2015/18</t>
  </si>
  <si>
    <t>2016/19</t>
  </si>
  <si>
    <t>2015/19</t>
  </si>
  <si>
    <t>2016/20</t>
  </si>
  <si>
    <t>2015/20</t>
  </si>
  <si>
    <t>2016/21</t>
  </si>
  <si>
    <t>Revenue</t>
  </si>
  <si>
    <t>Ending Bal</t>
  </si>
  <si>
    <t>Prop 39 (Estimated)</t>
  </si>
  <si>
    <t>Cummulative Total</t>
  </si>
  <si>
    <t>15/16 Budget</t>
  </si>
  <si>
    <t>Expenditures</t>
  </si>
  <si>
    <t>Prop 39</t>
  </si>
  <si>
    <t>*Assigned</t>
  </si>
  <si>
    <t>**Committed</t>
  </si>
  <si>
    <t>Ending Balance 2015/16</t>
  </si>
  <si>
    <t>3% RRMA</t>
  </si>
  <si>
    <t>Building SF</t>
  </si>
  <si>
    <t>CRV $350 per SF</t>
  </si>
  <si>
    <t>2% CRV</t>
  </si>
  <si>
    <t>Electrical Distribution</t>
  </si>
  <si>
    <t>Qty</t>
  </si>
  <si>
    <t>SF</t>
  </si>
  <si>
    <t>EA</t>
  </si>
  <si>
    <t>Total Estimated Annual Amount</t>
  </si>
  <si>
    <t>Frequency</t>
  </si>
  <si>
    <t>Annual</t>
  </si>
  <si>
    <t>LS</t>
  </si>
  <si>
    <t>Soft Costs (15%)</t>
  </si>
  <si>
    <t>Sub Total</t>
  </si>
  <si>
    <t>Sample Preventive Maintenance Program</t>
  </si>
  <si>
    <t>3 Years</t>
  </si>
  <si>
    <t>5 Years</t>
  </si>
  <si>
    <t>Misc Repairs (20%)</t>
  </si>
  <si>
    <t>90/10 Carpet/VCT</t>
  </si>
  <si>
    <t>80/20 Carpet/VCT</t>
  </si>
  <si>
    <t>70/30 Carpet/VCT</t>
  </si>
  <si>
    <t>50/50 Carpet/VCT</t>
  </si>
  <si>
    <t>Ceramic Tile</t>
  </si>
  <si>
    <t>Vinyl Covered Wallboard</t>
  </si>
  <si>
    <t>Package Unit 15 Ton</t>
  </si>
  <si>
    <t>Panel 600A 120/208 3P</t>
  </si>
  <si>
    <t>Crushed Misc Base</t>
  </si>
  <si>
    <t>1/2% DMP</t>
  </si>
  <si>
    <t>Permanent</t>
  </si>
  <si>
    <t>Portable</t>
  </si>
  <si>
    <t>LCAP - Maintenance</t>
  </si>
  <si>
    <t>Fund 25 - Developer Fees*</t>
  </si>
  <si>
    <t>Fund 21 - Building (Capital Outlay)</t>
  </si>
  <si>
    <t>Boulder Oaks FCI = .19</t>
  </si>
  <si>
    <t>Creekside Early Learning Center FCI=0.18</t>
  </si>
  <si>
    <t>Joan MacQueen  FCI = .08</t>
  </si>
  <si>
    <t>Shadow Hills FCI = .15</t>
  </si>
  <si>
    <t>Alpine Elementary FCI = .16</t>
  </si>
  <si>
    <t>District Office FCI = .18</t>
  </si>
  <si>
    <t>20/80 Carpet/VCT</t>
  </si>
  <si>
    <t>Package Unit 6 Ton</t>
  </si>
  <si>
    <t>Sealed Concrete</t>
  </si>
  <si>
    <t xml:space="preserve"> </t>
  </si>
  <si>
    <t>CRV/SqFt - School</t>
  </si>
  <si>
    <t>CRV/SqFt - Commercial</t>
  </si>
  <si>
    <t>60/40 Carpet/VCT</t>
  </si>
  <si>
    <t>40/60 Carpet/VCT</t>
  </si>
  <si>
    <t>30/70 Carpet/VCT</t>
  </si>
  <si>
    <t>10/90 Carpet/VCT</t>
  </si>
  <si>
    <t>10/90 Carpet/LVT</t>
  </si>
  <si>
    <t>20/80 Carpet/LVT</t>
  </si>
  <si>
    <t>30/70 Carpet/LVT</t>
  </si>
  <si>
    <t>40/60 Carpet/LVT</t>
  </si>
  <si>
    <t>50/50 Carpet/LVT</t>
  </si>
  <si>
    <t>60/40 Carpet/LVT</t>
  </si>
  <si>
    <t>70/30 Carpet/LVT</t>
  </si>
  <si>
    <t>80/20 Carpet/LVT</t>
  </si>
  <si>
    <t>90/10 Carpet/LVT</t>
  </si>
  <si>
    <t>Vinyl Tile-LVT</t>
  </si>
  <si>
    <t>carpet</t>
  </si>
  <si>
    <t>vct</t>
  </si>
  <si>
    <t>lvt</t>
  </si>
  <si>
    <t>Package Unit 12.5 Ton</t>
  </si>
  <si>
    <t>Brick/Masonry Wall</t>
  </si>
  <si>
    <t>Wall System</t>
  </si>
  <si>
    <t>PRIORITY 1 BY SCHOOL/CRAFT</t>
  </si>
  <si>
    <t>Trade</t>
  </si>
  <si>
    <t>5 YEAR DEFERRED MAINTENANCE PLAN</t>
  </si>
  <si>
    <t>CRV/sqFt - Portables</t>
  </si>
  <si>
    <t>Total CRV</t>
  </si>
  <si>
    <t>5 Year</t>
  </si>
  <si>
    <t>10 Year</t>
  </si>
  <si>
    <t>15 Year</t>
  </si>
  <si>
    <t>20 Year</t>
  </si>
  <si>
    <t>Soft Costs</t>
  </si>
  <si>
    <t>Window AC Unit</t>
  </si>
  <si>
    <t>MountVernonES</t>
  </si>
  <si>
    <t>SanMiguelES</t>
  </si>
  <si>
    <t>SanAltosES</t>
  </si>
  <si>
    <t>MontereyHeightsES</t>
  </si>
  <si>
    <t>VistaLaMesaES</t>
  </si>
  <si>
    <t>LGSD</t>
  </si>
  <si>
    <t>BldgB</t>
  </si>
  <si>
    <t>Rm2</t>
  </si>
  <si>
    <t>Rm3</t>
  </si>
  <si>
    <t>Rm1</t>
  </si>
  <si>
    <t>Rm4</t>
  </si>
  <si>
    <t>Rm5</t>
  </si>
  <si>
    <t>BldgC</t>
  </si>
  <si>
    <t>Rm9</t>
  </si>
  <si>
    <t>Rm10</t>
  </si>
  <si>
    <t>Rm11</t>
  </si>
  <si>
    <t>Rm12</t>
  </si>
  <si>
    <t>Rm13</t>
  </si>
  <si>
    <t>BldgA-Admin</t>
  </si>
  <si>
    <t>BldgD</t>
  </si>
  <si>
    <t>Rm16</t>
  </si>
  <si>
    <t>Rm17</t>
  </si>
  <si>
    <t>Rm18</t>
  </si>
  <si>
    <t>Rm19</t>
  </si>
  <si>
    <t>BldgE</t>
  </si>
  <si>
    <t>K2</t>
  </si>
  <si>
    <t>PortableR1</t>
  </si>
  <si>
    <t>PortableR2</t>
  </si>
  <si>
    <t>PortableR3</t>
  </si>
  <si>
    <t>PortableR4</t>
  </si>
  <si>
    <t>PortableR5</t>
  </si>
  <si>
    <t>PortableR6</t>
  </si>
  <si>
    <t>PortableR7</t>
  </si>
  <si>
    <t>PortableR8</t>
  </si>
  <si>
    <t>PortableR9</t>
  </si>
  <si>
    <t>PortableR10</t>
  </si>
  <si>
    <t>PortableR11</t>
  </si>
  <si>
    <t>PortableR12</t>
  </si>
  <si>
    <t>PreschoolR13</t>
  </si>
  <si>
    <t>MainParkingLot</t>
  </si>
  <si>
    <t>WestSideParking</t>
  </si>
  <si>
    <t>PlaygroundArea</t>
  </si>
  <si>
    <t>KinderArea</t>
  </si>
  <si>
    <t>Sidewalks</t>
  </si>
  <si>
    <t>PerimeterFencing</t>
  </si>
  <si>
    <t>FrontFencing</t>
  </si>
  <si>
    <t>INFencing</t>
  </si>
  <si>
    <t>PortableRR</t>
  </si>
  <si>
    <t>Stucco</t>
  </si>
  <si>
    <t>2x4 T8</t>
  </si>
  <si>
    <t>4 Ton</t>
  </si>
  <si>
    <t>BldgBSpeech</t>
  </si>
  <si>
    <t>Rm6</t>
  </si>
  <si>
    <t>Rm7</t>
  </si>
  <si>
    <t>Rm8</t>
  </si>
  <si>
    <t>Rm14</t>
  </si>
  <si>
    <t>Rm15</t>
  </si>
  <si>
    <t>BldgA-Auditorium</t>
  </si>
  <si>
    <t>Auditorium</t>
  </si>
  <si>
    <t>BldgA-StaffLounge</t>
  </si>
  <si>
    <t>BldgA-Kitchen</t>
  </si>
  <si>
    <t>BldgB-Admin</t>
  </si>
  <si>
    <t>BldgB-Workroom</t>
  </si>
  <si>
    <t>BldgF</t>
  </si>
  <si>
    <t>BldgG</t>
  </si>
  <si>
    <t>RR</t>
  </si>
  <si>
    <t>Rm14A/B</t>
  </si>
  <si>
    <t>BldgH</t>
  </si>
  <si>
    <t>Portable20</t>
  </si>
  <si>
    <t>Portable21</t>
  </si>
  <si>
    <t>Portable22</t>
  </si>
  <si>
    <t>Portable23</t>
  </si>
  <si>
    <t>Portable24</t>
  </si>
  <si>
    <t>Portable25</t>
  </si>
  <si>
    <t>Portable26</t>
  </si>
  <si>
    <t>PortableEDPRm29</t>
  </si>
  <si>
    <t>PortableAdultEdRm30</t>
  </si>
  <si>
    <t>HeadStartBldg</t>
  </si>
  <si>
    <t>KinderYard</t>
  </si>
  <si>
    <t>FrontParking</t>
  </si>
  <si>
    <t>BldgA</t>
  </si>
  <si>
    <t>K1</t>
  </si>
  <si>
    <t>K3</t>
  </si>
  <si>
    <t>Kitchen</t>
  </si>
  <si>
    <t>PortableEDP</t>
  </si>
  <si>
    <t>MainParking</t>
  </si>
  <si>
    <t>SouthParking</t>
  </si>
  <si>
    <t>LowerPlayground</t>
  </si>
  <si>
    <t>UpperPlayground</t>
  </si>
  <si>
    <t>KinderPlayground</t>
  </si>
  <si>
    <t>Admin</t>
  </si>
  <si>
    <t>Rm6/7</t>
  </si>
  <si>
    <t>HealthOffice</t>
  </si>
  <si>
    <t>MechRm</t>
  </si>
  <si>
    <t>Rm20</t>
  </si>
  <si>
    <t>Rm21</t>
  </si>
  <si>
    <t>Rm22</t>
  </si>
  <si>
    <t>Rm23</t>
  </si>
  <si>
    <t>Rm24</t>
  </si>
  <si>
    <t>FieldPlayground</t>
  </si>
  <si>
    <t>PlaygroundBldgH</t>
  </si>
  <si>
    <t>PlaygroundPortables</t>
  </si>
  <si>
    <t>LibertyCharter</t>
  </si>
  <si>
    <t>BldgH - Admin</t>
  </si>
  <si>
    <t>Portable R1</t>
  </si>
  <si>
    <t>Portable R2</t>
  </si>
  <si>
    <t>Portable R3</t>
  </si>
  <si>
    <t>Portable R4</t>
  </si>
  <si>
    <t>Portable R5</t>
  </si>
  <si>
    <t>Portable R6</t>
  </si>
  <si>
    <t>Portable R7</t>
  </si>
  <si>
    <t>Portable R8</t>
  </si>
  <si>
    <t>Portable R9</t>
  </si>
  <si>
    <t>Portable R10</t>
  </si>
  <si>
    <t>Preschool Portable</t>
  </si>
  <si>
    <t>BackPlayground</t>
  </si>
  <si>
    <t>FireLane</t>
  </si>
  <si>
    <t>BldgJ</t>
  </si>
  <si>
    <t>RM19</t>
  </si>
  <si>
    <t>RM21/22</t>
  </si>
  <si>
    <t>RM23</t>
  </si>
  <si>
    <t>Rm25</t>
  </si>
  <si>
    <t>Rm30</t>
  </si>
  <si>
    <t>Rm31</t>
  </si>
  <si>
    <t>Rm32</t>
  </si>
  <si>
    <t>Rm33/34</t>
  </si>
  <si>
    <t>Cafeteria</t>
  </si>
  <si>
    <t>MPR</t>
  </si>
  <si>
    <t>Staff &amp; Student</t>
  </si>
  <si>
    <t>Wd Trim needs Repair</t>
  </si>
  <si>
    <t>RR Floors</t>
  </si>
  <si>
    <t>Need Trim/Fascia R&amp;R</t>
  </si>
  <si>
    <t>Dryrot on South Side Siding</t>
  </si>
  <si>
    <t>Solar Fencing</t>
  </si>
  <si>
    <t>Some Rusting</t>
  </si>
  <si>
    <t>Restrooms</t>
  </si>
  <si>
    <t>Main Office</t>
  </si>
  <si>
    <t>Health Office</t>
  </si>
  <si>
    <t>AC-D4</t>
  </si>
  <si>
    <t>AC-D3</t>
  </si>
  <si>
    <t>AC-D2</t>
  </si>
  <si>
    <t>AC-D1</t>
  </si>
  <si>
    <t>AC-E4</t>
  </si>
  <si>
    <t>AC-E3</t>
  </si>
  <si>
    <t>AC-E2</t>
  </si>
  <si>
    <t>AC-E1</t>
  </si>
  <si>
    <t>AC-F4</t>
  </si>
  <si>
    <t>AC-F3</t>
  </si>
  <si>
    <t>AC-F2</t>
  </si>
  <si>
    <t>AC-F1</t>
  </si>
  <si>
    <t>AC-G4</t>
  </si>
  <si>
    <t>R-1</t>
  </si>
  <si>
    <t>AC-G3</t>
  </si>
  <si>
    <t>AC-G2</t>
  </si>
  <si>
    <t>AC-G1</t>
  </si>
  <si>
    <t>R-2</t>
  </si>
  <si>
    <t>Dryrot on Perimeter</t>
  </si>
  <si>
    <t>EDP-3</t>
  </si>
  <si>
    <t>90#RR</t>
  </si>
  <si>
    <t>90# Rolled Roofing</t>
  </si>
  <si>
    <t>Boys &amp; Girls RR</t>
  </si>
  <si>
    <t>Soffits - dryrot and peeling paint</t>
  </si>
  <si>
    <t>Flooring Boys &amp; Girls RR</t>
  </si>
  <si>
    <t>Wood Trim Badly Rotted</t>
  </si>
  <si>
    <t>Walkway Canopies</t>
  </si>
  <si>
    <t>AC-14</t>
  </si>
  <si>
    <t>AC-13</t>
  </si>
  <si>
    <t>AC-12</t>
  </si>
  <si>
    <t>AC-11</t>
  </si>
  <si>
    <t>AC-20</t>
  </si>
  <si>
    <t>AC-19</t>
  </si>
  <si>
    <t>AC-MR</t>
  </si>
  <si>
    <t>AC-18</t>
  </si>
  <si>
    <t>AC-17</t>
  </si>
  <si>
    <t>AC-16</t>
  </si>
  <si>
    <t>AC-15</t>
  </si>
  <si>
    <t>AC-10</t>
  </si>
  <si>
    <t>AC-09</t>
  </si>
  <si>
    <t>AC-08</t>
  </si>
  <si>
    <t>AC-6/7</t>
  </si>
  <si>
    <t>AC-05</t>
  </si>
  <si>
    <t>AC-01</t>
  </si>
  <si>
    <t>AC-03</t>
  </si>
  <si>
    <t>AC-04</t>
  </si>
  <si>
    <t>AC-02</t>
  </si>
  <si>
    <t>AC-21</t>
  </si>
  <si>
    <t>AC-22</t>
  </si>
  <si>
    <t>AC-23</t>
  </si>
  <si>
    <t>AC-24</t>
  </si>
  <si>
    <t>Staff RR</t>
  </si>
  <si>
    <t>Not Strapped to Wall</t>
  </si>
  <si>
    <t>Several Stained Ceiling Tiles</t>
  </si>
  <si>
    <t>PreschoolPlayground</t>
  </si>
  <si>
    <t>Numerous cracking</t>
  </si>
  <si>
    <t>Rm29</t>
  </si>
  <si>
    <t>Rm21/22</t>
  </si>
  <si>
    <t>Student</t>
  </si>
  <si>
    <t>Staff/Health</t>
  </si>
  <si>
    <t>Single Stall</t>
  </si>
  <si>
    <t>Covered Walkway</t>
  </si>
  <si>
    <t>Siding needs replacement</t>
  </si>
  <si>
    <t>BldgA Auditorium</t>
  </si>
  <si>
    <t>Office</t>
  </si>
  <si>
    <t>Health</t>
  </si>
  <si>
    <t>StudentServices</t>
  </si>
  <si>
    <t>Rm1/Office</t>
  </si>
  <si>
    <t>Garage</t>
  </si>
  <si>
    <t>Rm10 - Library</t>
  </si>
  <si>
    <t>BoysLocker</t>
  </si>
  <si>
    <t>GirlsLocker</t>
  </si>
  <si>
    <t>WestLot</t>
  </si>
  <si>
    <t>FrontDropOff/Parking</t>
  </si>
  <si>
    <t>EastParking</t>
  </si>
  <si>
    <t>EastFireLane</t>
  </si>
  <si>
    <t>QuadArea</t>
  </si>
  <si>
    <t>Ball Wall Area</t>
  </si>
  <si>
    <t>Parking</t>
  </si>
  <si>
    <t>Minor cracking</t>
  </si>
  <si>
    <t>Faded striping</t>
  </si>
  <si>
    <t>Storage Closet</t>
  </si>
  <si>
    <t>Perimeter Fencing</t>
  </si>
  <si>
    <t>FrontOffice</t>
  </si>
  <si>
    <t>PortableAfterSchool</t>
  </si>
  <si>
    <t>SouthParkingLot</t>
  </si>
  <si>
    <t>CoveredWalkways</t>
  </si>
  <si>
    <t>Offices</t>
  </si>
  <si>
    <t>Library</t>
  </si>
  <si>
    <t>Rm10A/B</t>
  </si>
  <si>
    <t>BoysPE</t>
  </si>
  <si>
    <t>GirlsPE</t>
  </si>
  <si>
    <t>BldgK</t>
  </si>
  <si>
    <t>BldgL</t>
  </si>
  <si>
    <t>BldgM</t>
  </si>
  <si>
    <t>PortableRm23</t>
  </si>
  <si>
    <t>PortableRm24</t>
  </si>
  <si>
    <t>PortableRm25</t>
  </si>
  <si>
    <t>PortableRm26</t>
  </si>
  <si>
    <t>PortableRm27</t>
  </si>
  <si>
    <t>PortableRm28</t>
  </si>
  <si>
    <t>PortableRm29</t>
  </si>
  <si>
    <t>PortableRm30</t>
  </si>
  <si>
    <t>PortableRm31</t>
  </si>
  <si>
    <t>PortableRm32</t>
  </si>
  <si>
    <t>PortableRm33</t>
  </si>
  <si>
    <t>FrontParkingLot</t>
  </si>
  <si>
    <t>LGAcademyES</t>
  </si>
  <si>
    <t>LGAcademyMS</t>
  </si>
  <si>
    <t>ParkingLot</t>
  </si>
  <si>
    <t>LGDistrictOffice</t>
  </si>
  <si>
    <t>Nurses Office</t>
  </si>
  <si>
    <t>YMCA Portable</t>
  </si>
  <si>
    <t>Pitched Roof</t>
  </si>
  <si>
    <t>Flat Roof</t>
  </si>
  <si>
    <t>Upper Roof</t>
  </si>
  <si>
    <t>Lower Roof</t>
  </si>
  <si>
    <t>Fire Lane</t>
  </si>
  <si>
    <t>Maintbldg</t>
  </si>
  <si>
    <t>MaintParkingLot</t>
  </si>
  <si>
    <t>MainOffice</t>
  </si>
  <si>
    <t>MaintBldg</t>
  </si>
  <si>
    <t>RearBldg</t>
  </si>
  <si>
    <t>PortableBldg</t>
  </si>
  <si>
    <t>BusBldg</t>
  </si>
  <si>
    <t>HR Bldg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</si>
</sst>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Helv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gradientFill>
        <stop position="0">
          <color rgb="FF00B050"/>
        </stop>
        <stop position="1">
          <color rgb="FFFFFF00"/>
        </stop>
      </gradientFill>
    </fill>
    <fill>
      <gradientFill>
        <stop position="0">
          <color rgb="FFFFFF00"/>
        </stop>
        <stop position="1">
          <color rgb="FFFFC000"/>
        </stop>
      </gradientFill>
    </fill>
    <fill>
      <gradientFill>
        <stop position="0">
          <color rgb="FFFFC000"/>
        </stop>
        <stop position="1">
          <color rgb="FFFF0000"/>
        </stop>
      </gradientFill>
    </fill>
    <fill>
      <gradientFill>
        <stop position="0">
          <color rgb="FFFF0000"/>
        </stop>
        <stop position="1">
          <color theme="1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</cellStyleXfs>
  <cellXfs count="181">
    <xf numFmtId="0" fontId="0" fillId="0" borderId="0" xfId="0"/>
    <xf numFmtId="0" fontId="2" fillId="0" borderId="0" xfId="0" applyFont="1"/>
    <xf numFmtId="44" fontId="0" fillId="0" borderId="0" xfId="1" applyFont="1"/>
    <xf numFmtId="1" fontId="0" fillId="0" borderId="0" xfId="1" applyNumberFormat="1" applyFont="1"/>
    <xf numFmtId="0" fontId="4" fillId="0" borderId="0" xfId="0" applyFont="1"/>
    <xf numFmtId="44" fontId="4" fillId="0" borderId="0" xfId="1" applyFon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3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44" fontId="0" fillId="0" borderId="1" xfId="0" applyNumberFormat="1" applyBorder="1"/>
    <xf numFmtId="44" fontId="0" fillId="0" borderId="0" xfId="0" applyNumberFormat="1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2" borderId="1" xfId="0" applyFill="1" applyBorder="1"/>
    <xf numFmtId="44" fontId="0" fillId="0" borderId="1" xfId="1" applyFont="1" applyBorder="1"/>
    <xf numFmtId="0" fontId="0" fillId="0" borderId="1" xfId="0" applyBorder="1" applyAlignment="1">
      <alignment horizontal="right"/>
    </xf>
    <xf numFmtId="44" fontId="0" fillId="0" borderId="1" xfId="1" applyFont="1" applyBorder="1" applyAlignment="1">
      <alignment horizontal="righ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 applyAlignment="1">
      <alignment horizontal="right"/>
    </xf>
    <xf numFmtId="44" fontId="0" fillId="0" borderId="0" xfId="1" applyFont="1" applyBorder="1"/>
    <xf numFmtId="44" fontId="0" fillId="0" borderId="0" xfId="1" applyFont="1" applyBorder="1" applyAlignment="1">
      <alignment horizontal="right"/>
    </xf>
    <xf numFmtId="2" fontId="0" fillId="0" borderId="0" xfId="0" applyNumberFormat="1"/>
    <xf numFmtId="0" fontId="0" fillId="0" borderId="2" xfId="0" applyFill="1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0" xfId="1" applyNumberFormat="1" applyFont="1" applyBorder="1"/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6" fillId="0" borderId="0" xfId="0" applyFont="1"/>
    <xf numFmtId="0" fontId="7" fillId="0" borderId="0" xfId="0" applyFont="1" applyBorder="1" applyAlignment="1"/>
    <xf numFmtId="0" fontId="3" fillId="0" borderId="0" xfId="0" applyFont="1" applyBorder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left"/>
    </xf>
    <xf numFmtId="0" fontId="0" fillId="0" borderId="0" xfId="0" applyFill="1" applyBorder="1"/>
    <xf numFmtId="0" fontId="4" fillId="9" borderId="7" xfId="0" applyFont="1" applyFill="1" applyBorder="1" applyAlignment="1"/>
    <xf numFmtId="0" fontId="4" fillId="9" borderId="5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8" fillId="10" borderId="1" xfId="1" applyNumberFormat="1" applyFont="1" applyFill="1" applyBorder="1"/>
    <xf numFmtId="164" fontId="2" fillId="3" borderId="1" xfId="1" applyNumberFormat="1" applyFont="1" applyFill="1" applyBorder="1"/>
    <xf numFmtId="164" fontId="9" fillId="10" borderId="1" xfId="1" applyNumberFormat="1" applyFont="1" applyFill="1" applyBorder="1"/>
    <xf numFmtId="164" fontId="0" fillId="3" borderId="1" xfId="1" applyNumberFormat="1" applyFont="1" applyFill="1" applyBorder="1"/>
    <xf numFmtId="164" fontId="0" fillId="3" borderId="6" xfId="1" applyNumberFormat="1" applyFont="1" applyFill="1" applyBorder="1"/>
    <xf numFmtId="164" fontId="8" fillId="10" borderId="8" xfId="1" applyNumberFormat="1" applyFont="1" applyFill="1" applyBorder="1"/>
    <xf numFmtId="164" fontId="2" fillId="3" borderId="9" xfId="1" applyNumberFormat="1" applyFont="1" applyFill="1" applyBorder="1"/>
    <xf numFmtId="164" fontId="8" fillId="10" borderId="5" xfId="1" applyNumberFormat="1" applyFont="1" applyFill="1" applyBorder="1"/>
    <xf numFmtId="0" fontId="2" fillId="0" borderId="0" xfId="0" applyFont="1" applyFill="1" applyBorder="1" applyAlignment="1">
      <alignment wrapText="1"/>
    </xf>
    <xf numFmtId="0" fontId="9" fillId="0" borderId="0" xfId="2" applyFont="1"/>
    <xf numFmtId="164" fontId="9" fillId="10" borderId="5" xfId="1" applyNumberFormat="1" applyFont="1" applyFill="1" applyBorder="1"/>
    <xf numFmtId="0" fontId="0" fillId="0" borderId="10" xfId="0" applyBorder="1"/>
    <xf numFmtId="0" fontId="3" fillId="8" borderId="11" xfId="0" applyFont="1" applyFill="1" applyBorder="1" applyAlignment="1">
      <alignment horizontal="center"/>
    </xf>
    <xf numFmtId="0" fontId="4" fillId="9" borderId="12" xfId="0" applyFont="1" applyFill="1" applyBorder="1" applyAlignment="1"/>
    <xf numFmtId="0" fontId="4" fillId="9" borderId="13" xfId="0" applyFont="1" applyFill="1" applyBorder="1" applyAlignment="1"/>
    <xf numFmtId="0" fontId="2" fillId="0" borderId="14" xfId="0" applyFont="1" applyBorder="1"/>
    <xf numFmtId="164" fontId="2" fillId="3" borderId="16" xfId="1" applyNumberFormat="1" applyFont="1" applyFill="1" applyBorder="1"/>
    <xf numFmtId="0" fontId="2" fillId="0" borderId="14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0" fillId="12" borderId="1" xfId="0" applyFill="1" applyBorder="1"/>
    <xf numFmtId="164" fontId="0" fillId="0" borderId="1" xfId="1" applyNumberFormat="1" applyFont="1" applyBorder="1"/>
    <xf numFmtId="164" fontId="0" fillId="12" borderId="1" xfId="1" applyNumberFormat="1" applyFont="1" applyFill="1" applyBorder="1"/>
    <xf numFmtId="164" fontId="0" fillId="0" borderId="0" xfId="0" applyNumberFormat="1"/>
    <xf numFmtId="164" fontId="11" fillId="0" borderId="20" xfId="0" applyNumberFormat="1" applyFont="1" applyBorder="1"/>
    <xf numFmtId="44" fontId="0" fillId="0" borderId="1" xfId="1" applyNumberFormat="1" applyFont="1" applyBorder="1" applyAlignment="1">
      <alignment horizontal="center"/>
    </xf>
    <xf numFmtId="44" fontId="0" fillId="12" borderId="1" xfId="1" applyNumberFormat="1" applyFont="1" applyFill="1" applyBorder="1" applyAlignment="1">
      <alignment horizontal="center"/>
    </xf>
    <xf numFmtId="43" fontId="0" fillId="0" borderId="0" xfId="0" applyNumberFormat="1"/>
    <xf numFmtId="166" fontId="0" fillId="12" borderId="1" xfId="3" applyNumberFormat="1" applyFont="1" applyFill="1" applyBorder="1" applyAlignment="1">
      <alignment horizontal="center"/>
    </xf>
    <xf numFmtId="166" fontId="0" fillId="0" borderId="1" xfId="3" applyNumberFormat="1" applyFont="1" applyBorder="1" applyAlignment="1">
      <alignment horizontal="center"/>
    </xf>
    <xf numFmtId="0" fontId="0" fillId="0" borderId="1" xfId="0" applyFill="1" applyBorder="1"/>
    <xf numFmtId="44" fontId="0" fillId="0" borderId="1" xfId="1" applyFont="1" applyFill="1" applyBorder="1" applyAlignment="1">
      <alignment horizontal="right"/>
    </xf>
    <xf numFmtId="166" fontId="0" fillId="0" borderId="0" xfId="3" applyNumberFormat="1" applyFont="1"/>
    <xf numFmtId="164" fontId="0" fillId="0" borderId="0" xfId="1" applyNumberFormat="1" applyFont="1"/>
    <xf numFmtId="0" fontId="0" fillId="12" borderId="1" xfId="0" applyFill="1" applyBorder="1" applyAlignment="1">
      <alignment horizontal="center"/>
    </xf>
    <xf numFmtId="0" fontId="2" fillId="11" borderId="1" xfId="0" applyFont="1" applyFill="1" applyBorder="1" applyAlignment="1">
      <alignment horizontal="center" wrapText="1"/>
    </xf>
    <xf numFmtId="44" fontId="0" fillId="0" borderId="0" xfId="0" applyNumberFormat="1" applyFill="1" applyBorder="1"/>
    <xf numFmtId="164" fontId="12" fillId="2" borderId="1" xfId="1" applyNumberFormat="1" applyFont="1" applyFill="1" applyBorder="1"/>
    <xf numFmtId="164" fontId="13" fillId="10" borderId="1" xfId="1" applyNumberFormat="1" applyFont="1" applyFill="1" applyBorder="1"/>
    <xf numFmtId="164" fontId="12" fillId="3" borderId="16" xfId="1" applyNumberFormat="1" applyFont="1" applyFill="1" applyBorder="1"/>
    <xf numFmtId="164" fontId="13" fillId="10" borderId="5" xfId="1" applyNumberFormat="1" applyFont="1" applyFill="1" applyBorder="1"/>
    <xf numFmtId="164" fontId="12" fillId="3" borderId="1" xfId="1" applyNumberFormat="1" applyFont="1" applyFill="1" applyBorder="1"/>
    <xf numFmtId="164" fontId="12" fillId="3" borderId="6" xfId="1" applyNumberFormat="1" applyFont="1" applyFill="1" applyBorder="1"/>
    <xf numFmtId="164" fontId="3" fillId="2" borderId="18" xfId="1" applyNumberFormat="1" applyFont="1" applyFill="1" applyBorder="1"/>
    <xf numFmtId="164" fontId="14" fillId="10" borderId="18" xfId="1" applyNumberFormat="1" applyFont="1" applyFill="1" applyBorder="1"/>
    <xf numFmtId="164" fontId="3" fillId="3" borderId="19" xfId="1" applyNumberFormat="1" applyFont="1" applyFill="1" applyBorder="1"/>
    <xf numFmtId="164" fontId="14" fillId="10" borderId="5" xfId="1" applyNumberFormat="1" applyFont="1" applyFill="1" applyBorder="1"/>
    <xf numFmtId="164" fontId="3" fillId="3" borderId="1" xfId="1" applyNumberFormat="1" applyFont="1" applyFill="1" applyBorder="1"/>
    <xf numFmtId="164" fontId="14" fillId="10" borderId="8" xfId="1" applyNumberFormat="1" applyFont="1" applyFill="1" applyBorder="1"/>
    <xf numFmtId="164" fontId="3" fillId="3" borderId="9" xfId="1" applyNumberFormat="1" applyFont="1" applyFill="1" applyBorder="1"/>
    <xf numFmtId="1" fontId="3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15" fillId="0" borderId="0" xfId="0" applyFont="1"/>
    <xf numFmtId="9" fontId="0" fillId="0" borderId="0" xfId="5" applyFont="1"/>
    <xf numFmtId="0" fontId="0" fillId="8" borderId="0" xfId="0" applyFill="1" applyBorder="1"/>
    <xf numFmtId="0" fontId="0" fillId="8" borderId="1" xfId="0" applyFill="1" applyBorder="1"/>
    <xf numFmtId="0" fontId="0" fillId="8" borderId="5" xfId="0" applyFill="1" applyBorder="1"/>
    <xf numFmtId="44" fontId="0" fillId="8" borderId="1" xfId="1" applyFont="1" applyFill="1" applyBorder="1"/>
    <xf numFmtId="44" fontId="0" fillId="8" borderId="5" xfId="1" applyFont="1" applyFill="1" applyBorder="1"/>
    <xf numFmtId="0" fontId="17" fillId="0" borderId="0" xfId="0" applyFont="1"/>
    <xf numFmtId="164" fontId="17" fillId="0" borderId="0" xfId="1" applyNumberFormat="1" applyFont="1"/>
    <xf numFmtId="0" fontId="0" fillId="2" borderId="0" xfId="0" applyFill="1"/>
    <xf numFmtId="0" fontId="0" fillId="13" borderId="1" xfId="0" applyFill="1" applyBorder="1"/>
    <xf numFmtId="0" fontId="2" fillId="13" borderId="1" xfId="0" applyFont="1" applyFill="1" applyBorder="1"/>
    <xf numFmtId="0" fontId="2" fillId="13" borderId="0" xfId="0" applyFont="1" applyFill="1"/>
    <xf numFmtId="0" fontId="11" fillId="13" borderId="1" xfId="0" applyFont="1" applyFill="1" applyBorder="1"/>
    <xf numFmtId="0" fontId="11" fillId="13" borderId="5" xfId="0" applyFont="1" applyFill="1" applyBorder="1"/>
    <xf numFmtId="0" fontId="11" fillId="13" borderId="0" xfId="0" applyFont="1" applyFill="1"/>
    <xf numFmtId="0" fontId="2" fillId="0" borderId="1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right"/>
    </xf>
    <xf numFmtId="44" fontId="2" fillId="0" borderId="0" xfId="1" applyFont="1"/>
    <xf numFmtId="44" fontId="2" fillId="0" borderId="1" xfId="1" applyFont="1" applyBorder="1"/>
    <xf numFmtId="44" fontId="11" fillId="0" borderId="0" xfId="1" applyFont="1"/>
    <xf numFmtId="44" fontId="11" fillId="0" borderId="1" xfId="1" applyFont="1" applyBorder="1"/>
    <xf numFmtId="0" fontId="11" fillId="0" borderId="0" xfId="0" applyFont="1"/>
    <xf numFmtId="0" fontId="11" fillId="2" borderId="1" xfId="0" applyFont="1" applyFill="1" applyBorder="1"/>
    <xf numFmtId="44" fontId="0" fillId="2" borderId="1" xfId="0" applyNumberFormat="1" applyFill="1" applyBorder="1"/>
    <xf numFmtId="164" fontId="18" fillId="0" borderId="1" xfId="1" applyNumberFormat="1" applyFont="1" applyFill="1" applyBorder="1"/>
    <xf numFmtId="164" fontId="0" fillId="0" borderId="1" xfId="1" applyNumberFormat="1" applyFont="1" applyFill="1" applyBorder="1"/>
    <xf numFmtId="164" fontId="11" fillId="0" borderId="1" xfId="1" applyNumberFormat="1" applyFont="1" applyFill="1" applyBorder="1"/>
    <xf numFmtId="164" fontId="11" fillId="0" borderId="5" xfId="1" applyNumberFormat="1" applyFont="1" applyFill="1" applyBorder="1"/>
    <xf numFmtId="164" fontId="11" fillId="0" borderId="1" xfId="1" applyNumberFormat="1" applyFont="1" applyBorder="1"/>
    <xf numFmtId="164" fontId="1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4" fontId="2" fillId="0" borderId="1" xfId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0" fillId="13" borderId="10" xfId="0" applyFill="1" applyBorder="1" applyAlignment="1">
      <alignment wrapText="1"/>
    </xf>
    <xf numFmtId="0" fontId="2" fillId="13" borderId="11" xfId="0" applyFont="1" applyFill="1" applyBorder="1" applyAlignment="1">
      <alignment textRotation="45"/>
    </xf>
    <xf numFmtId="0" fontId="2" fillId="13" borderId="21" xfId="0" applyFont="1" applyFill="1" applyBorder="1" applyAlignment="1">
      <alignment textRotation="45"/>
    </xf>
    <xf numFmtId="0" fontId="2" fillId="0" borderId="14" xfId="0" applyFont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44" fontId="11" fillId="0" borderId="17" xfId="1" applyFont="1" applyBorder="1" applyAlignment="1">
      <alignment horizontal="right"/>
    </xf>
    <xf numFmtId="164" fontId="11" fillId="0" borderId="18" xfId="1" applyNumberFormat="1" applyFont="1" applyBorder="1"/>
    <xf numFmtId="164" fontId="11" fillId="0" borderId="19" xfId="1" applyNumberFormat="1" applyFont="1" applyBorder="1"/>
    <xf numFmtId="0" fontId="0" fillId="0" borderId="2" xfId="0" applyFill="1" applyBorder="1"/>
    <xf numFmtId="0" fontId="2" fillId="13" borderId="1" xfId="0" applyFont="1" applyFill="1" applyBorder="1" applyAlignment="1">
      <alignment horizontal="right"/>
    </xf>
    <xf numFmtId="164" fontId="0" fillId="0" borderId="1" xfId="0" applyNumberFormat="1" applyBorder="1"/>
    <xf numFmtId="164" fontId="2" fillId="0" borderId="1" xfId="0" applyNumberFormat="1" applyFont="1" applyBorder="1"/>
    <xf numFmtId="164" fontId="0" fillId="2" borderId="1" xfId="0" applyNumberFormat="1" applyFill="1" applyBorder="1"/>
    <xf numFmtId="164" fontId="2" fillId="2" borderId="1" xfId="0" applyNumberFormat="1" applyFont="1" applyFill="1" applyBorder="1"/>
    <xf numFmtId="49" fontId="0" fillId="0" borderId="0" xfId="0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5" fontId="0" fillId="0" borderId="0" xfId="0" applyNumberFormat="1" applyFill="1" applyAlignment="1">
      <alignment horizontal="center"/>
    </xf>
    <xf numFmtId="164" fontId="1" fillId="14" borderId="1" xfId="6" applyNumberFormat="1" applyBorder="1"/>
    <xf numFmtId="44" fontId="1" fillId="14" borderId="1" xfId="6" applyNumberFormat="1" applyBorder="1"/>
    <xf numFmtId="0" fontId="1" fillId="14" borderId="1" xfId="6" applyBorder="1" applyAlignment="1">
      <alignment horizontal="left"/>
    </xf>
    <xf numFmtId="0" fontId="1" fillId="14" borderId="0" xfId="6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15" borderId="0" xfId="0" applyFill="1" applyAlignment="1">
      <alignment horizontal="center"/>
    </xf>
    <xf numFmtId="0" fontId="0" fillId="15" borderId="0" xfId="0" applyFill="1" applyBorder="1" applyAlignment="1">
      <alignment horizontal="center"/>
    </xf>
  </cellXfs>
  <cellStyles count="7">
    <cellStyle name="20% - Accent4" xfId="6" builtinId="42"/>
    <cellStyle name="Comma" xfId="3" builtinId="3"/>
    <cellStyle name="Comma0 - Style2" xfId="4"/>
    <cellStyle name="Currency" xfId="1" builtinId="4"/>
    <cellStyle name="Hyperlink" xfId="2" builtinId="8"/>
    <cellStyle name="Normal" xfId="0" builtinId="0"/>
    <cellStyle name="Percent" xfId="5" builtinId="5"/>
  </cellStyles>
  <dxfs count="768"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</a:t>
            </a:r>
            <a:r>
              <a:rPr lang="en-US" baseline="0"/>
              <a:t> Year Maintenance Forecast by School Site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'Current Priority 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B93-4CC9-AEE5-57E6E71C3DA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'Current Priority 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B93-4CC9-AEE5-57E6E71C3DA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'Current Priority 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B93-4CC9-AEE5-57E6E71C3DA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'Current Priority 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B93-4CC9-AEE5-57E6E71C3DAC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'Current Priority 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B93-4CC9-AEE5-57E6E71C3DAC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'Current Priority 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0B93-4CC9-AEE5-57E6E71C3DAC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AlpineSummary!#REF!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AlpineSummary!#REF!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0B93-4CC9-AEE5-57E6E71C3DAC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AlpineSummary!#REF!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AlpineSummary!#REF!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0B93-4CC9-AEE5-57E6E71C3DAC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AlpineSummary!#REF!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AlpineSummary!#REF!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0B93-4CC9-AEE5-57E6E71C3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6556976"/>
        <c:axId val="186557536"/>
      </c:barChart>
      <c:lineChart>
        <c:grouping val="standard"/>
        <c:varyColors val="0"/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'Current Priority 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'Current Priority List'!#REF!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C-0B93-4CC9-AEE5-57E6E71C3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58656"/>
        <c:axId val="186558096"/>
      </c:lineChart>
      <c:catAx>
        <c:axId val="18655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57536"/>
        <c:crosses val="autoZero"/>
        <c:auto val="1"/>
        <c:lblAlgn val="ctr"/>
        <c:lblOffset val="100"/>
        <c:noMultiLvlLbl val="0"/>
      </c:catAx>
      <c:valAx>
        <c:axId val="186557536"/>
        <c:scaling>
          <c:orientation val="minMax"/>
          <c:max val="6000000.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56976"/>
        <c:crosses val="autoZero"/>
        <c:crossBetween val="between"/>
      </c:valAx>
      <c:valAx>
        <c:axId val="186558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58656"/>
        <c:crosses val="max"/>
        <c:crossBetween val="between"/>
        <c:majorUnit val="2000000"/>
      </c:valAx>
      <c:catAx>
        <c:axId val="18655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558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Summary of Maintenance </a:t>
            </a:r>
          </a:p>
          <a:p>
            <a:pPr>
              <a:defRPr/>
            </a:pPr>
            <a:r>
              <a:rPr lang="en-US"/>
              <a:t>Deficiencies by Trade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B56-4A1C-ABEE-1BA82EBFFD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B56-4A1C-ABEE-1BA82EBFFD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B56-4A1C-ABEE-1BA82EBFFD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B56-4A1C-ABEE-1BA82EBFFD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B56-4A1C-ABEE-1BA82EBFFD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B56-4A1C-ABEE-1BA82EBFFD3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9B56-4A1C-ABEE-1BA82EBFFD3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9B56-4A1C-ABEE-1BA82EBFFD3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9B56-4A1C-ABEE-1BA82EBFFD33}"/>
              </c:ext>
            </c:extLst>
          </c:dPt>
          <c:dLbls>
            <c:dLbl>
              <c:idx val="0"/>
              <c:layout>
                <c:manualLayout>
                  <c:x val="-4.5563549160671464E-2"/>
                  <c:y val="1.2658227848101189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56-4A1C-ABEE-1BA82EBFFD33}"/>
                </c:ext>
              </c:extLst>
            </c:dLbl>
            <c:dLbl>
              <c:idx val="1"/>
              <c:layout>
                <c:manualLayout>
                  <c:x val="-3.9616873430389547E-2"/>
                  <c:y val="-0.10970464135021098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56-4A1C-ABEE-1BA82EBFFD33}"/>
                </c:ext>
              </c:extLst>
            </c:dLbl>
            <c:dLbl>
              <c:idx val="2"/>
              <c:layout>
                <c:manualLayout>
                  <c:x val="0.35242640533242697"/>
                  <c:y val="1.6877637130801686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56-4A1C-ABEE-1BA82EBFFD33}"/>
                </c:ext>
              </c:extLst>
            </c:dLbl>
            <c:dLbl>
              <c:idx val="3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B56-4A1C-ABEE-1BA82EBFFD33}"/>
                </c:ext>
              </c:extLst>
            </c:dLbl>
            <c:dLbl>
              <c:idx val="4"/>
              <c:layout>
                <c:manualLayout>
                  <c:x val="4.5563549160671464E-2"/>
                  <c:y val="-6.3291139240506403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56-4A1C-ABEE-1BA82EBFFD33}"/>
                </c:ext>
              </c:extLst>
            </c:dLbl>
            <c:dLbl>
              <c:idx val="5"/>
              <c:layout>
                <c:manualLayout>
                  <c:x val="4.7961630695443735E-2"/>
                  <c:y val="-2.1097046413502265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56-4A1C-ABEE-1BA82EBFFD33}"/>
                </c:ext>
              </c:extLst>
            </c:dLbl>
            <c:dLbl>
              <c:idx val="6"/>
              <c:layout>
                <c:manualLayout>
                  <c:x val="-5.5155875299760189E-2"/>
                  <c:y val="-3.8677471619301245E-17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56-4A1C-ABEE-1BA82EBFFD33}"/>
                </c:ext>
              </c:extLst>
            </c:dLbl>
            <c:dLbl>
              <c:idx val="7"/>
              <c:layout>
                <c:manualLayout>
                  <c:x val="-0.11031175059952038"/>
                  <c:y val="-4.2194092827004216E-3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56-4A1C-ABEE-1BA82EBFFD33}"/>
                </c:ext>
              </c:extLst>
            </c:dLbl>
            <c:dLbl>
              <c:idx val="8"/>
              <c:layout>
                <c:manualLayout>
                  <c:x val="-5.5155875299760189E-2"/>
                  <c:y val="-1.5470988647720498E-16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56-4A1C-ABEE-1BA82EBFFD33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Summary!$B$9:$B$17</c:f>
              <c:strCache>
                <c:ptCount val="9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Playground</c:v>
                </c:pt>
                <c:pt idx="7">
                  <c:v>Plumbing</c:v>
                </c:pt>
                <c:pt idx="8">
                  <c:v>Roofing</c:v>
                </c:pt>
              </c:strCache>
            </c:strRef>
          </c:cat>
          <c:val>
            <c:numRef>
              <c:f>Summary!$C$9:$C$17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73325</c:v>
                </c:pt>
                <c:pt idx="2">
                  <c:v>695799.39999999991</c:v>
                </c:pt>
                <c:pt idx="3">
                  <c:v>1324200</c:v>
                </c:pt>
                <c:pt idx="4">
                  <c:v>75000</c:v>
                </c:pt>
                <c:pt idx="5">
                  <c:v>284809.7</c:v>
                </c:pt>
                <c:pt idx="6">
                  <c:v>0</c:v>
                </c:pt>
                <c:pt idx="7">
                  <c:v>0</c:v>
                </c:pt>
                <c:pt idx="8">
                  <c:v>2075412.1300000001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B56-4A1C-ABEE-1BA82EBFFD3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Summary of Level 1 </a:t>
            </a:r>
          </a:p>
          <a:p>
            <a:pPr>
              <a:defRPr/>
            </a:pPr>
            <a:r>
              <a:rPr lang="en-US"/>
              <a:t>Deficiencies by Trade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546-4244-B2D9-A431CE0CB1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546-4244-B2D9-A431CE0CB1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546-4244-B2D9-A431CE0CB1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546-4244-B2D9-A431CE0CB1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546-4244-B2D9-A431CE0CB1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546-4244-B2D9-A431CE0CB1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E546-4244-B2D9-A431CE0CB1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E546-4244-B2D9-A431CE0CB157}"/>
              </c:ext>
            </c:extLst>
          </c:dPt>
          <c:dLbls>
            <c:dLbl>
              <c:idx val="0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546-4244-B2D9-A431CE0CB157}"/>
                </c:ext>
              </c:extLst>
            </c:dLbl>
            <c:dLbl>
              <c:idx val="1"/>
              <c:layout>
                <c:manualLayout>
                  <c:x val="-1.0603049704258401E-2"/>
                  <c:y val="3.657522859517872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46-4244-B2D9-A431CE0CB157}"/>
                </c:ext>
              </c:extLst>
            </c:dLbl>
            <c:dLbl>
              <c:idx val="2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546-4244-B2D9-A431CE0CB157}"/>
                </c:ext>
              </c:extLst>
            </c:dLbl>
            <c:dLbl>
              <c:idx val="3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546-4244-B2D9-A431CE0CB157}"/>
                </c:ext>
              </c:extLst>
            </c:dLbl>
            <c:dLbl>
              <c:idx val="4"/>
              <c:layout>
                <c:manualLayout>
                  <c:x val="-8.9065617515770593E-2"/>
                  <c:y val="-1.9950124688279301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46-4244-B2D9-A431CE0CB157}"/>
                </c:ext>
              </c:extLst>
            </c:dLbl>
            <c:dLbl>
              <c:idx val="5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546-4244-B2D9-A431CE0CB157}"/>
                </c:ext>
              </c:extLst>
            </c:dLbl>
            <c:dLbl>
              <c:idx val="6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546-4244-B2D9-A431CE0CB157}"/>
                </c:ext>
              </c:extLst>
            </c:dLbl>
            <c:dLbl>
              <c:idx val="7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546-4244-B2D9-A431CE0CB157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Summary!$B$285:$B$292</c:f>
              <c:strCache>
                <c:ptCount val="8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Plumbing</c:v>
                </c:pt>
                <c:pt idx="7">
                  <c:v>Roofing</c:v>
                </c:pt>
              </c:strCache>
            </c:strRef>
          </c:cat>
          <c:val>
            <c:numRef>
              <c:f>Summary!$O$285:$O$292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132877.40000000002</c:v>
                </c:pt>
                <c:pt idx="3">
                  <c:v>0</c:v>
                </c:pt>
                <c:pt idx="4">
                  <c:v>0</c:v>
                </c:pt>
                <c:pt idx="5">
                  <c:v>277662.90000000002</c:v>
                </c:pt>
                <c:pt idx="6">
                  <c:v>0</c:v>
                </c:pt>
                <c:pt idx="7">
                  <c:v>1411440.5900000003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546-4244-B2D9-A431CE0CB15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1 Replacement</a:t>
            </a:r>
          </a:p>
        </c:rich>
      </c:tx>
      <c:layout>
        <c:manualLayout>
          <c:xMode val="edge"/>
          <c:yMode val="edge"/>
          <c:x val="6.653455818022746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6D7-45A9-8C9C-DCB1A3449F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86D7-45A9-8C9C-DCB1A3449F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6D7-45A9-8C9C-DCB1A3449F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86D7-45A9-8C9C-DCB1A3449F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6D7-45A9-8C9C-DCB1A3449FF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86D7-45A9-8C9C-DCB1A3449FF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86D7-45A9-8C9C-DCB1A3449FF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6D7-45A9-8C9C-DCB1A3449FF2}"/>
              </c:ext>
            </c:extLst>
          </c:dPt>
          <c:dLbls>
            <c:dLbl>
              <c:idx val="0"/>
              <c:layout>
                <c:manualLayout>
                  <c:x val="0.10277777777777768"/>
                  <c:y val="-4.16666666666666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D7-45A9-8C9C-DCB1A3449FF2}"/>
                </c:ext>
              </c:extLst>
            </c:dLbl>
            <c:dLbl>
              <c:idx val="1"/>
              <c:layout>
                <c:manualLayout>
                  <c:x val="6.6666666666666666E-2"/>
                  <c:y val="6.48148148148148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D7-45A9-8C9C-DCB1A3449FF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6D7-45A9-8C9C-DCB1A3449FF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6D7-45A9-8C9C-DCB1A3449FF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6D7-45A9-8C9C-DCB1A3449FF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6D7-45A9-8C9C-DCB1A3449FF2}"/>
                </c:ext>
              </c:extLst>
            </c:dLbl>
            <c:dLbl>
              <c:idx val="6"/>
              <c:layout>
                <c:manualLayout>
                  <c:x val="-1.6666666666666666E-2"/>
                  <c:y val="-0.189814814814814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D7-45A9-8C9C-DCB1A3449FF2}"/>
                </c:ext>
              </c:extLst>
            </c:dLbl>
            <c:dLbl>
              <c:idx val="7"/>
              <c:layout>
                <c:manualLayout>
                  <c:x val="0.13333333333333322"/>
                  <c:y val="-0.194444444444444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D7-45A9-8C9C-DCB1A3449FF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 Year DMP'!$B$6:$B$13</c:f>
              <c:strCache>
                <c:ptCount val="8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Playground</c:v>
                </c:pt>
                <c:pt idx="7">
                  <c:v>Plumbing</c:v>
                </c:pt>
              </c:strCache>
            </c:strRef>
          </c:cat>
          <c:val>
            <c:numRef>
              <c:f>'5 Year DMP'!$C$6:$C$13</c:f>
              <c:numCache>
                <c:formatCode>_("$"* #,##0_);_("$"* \(#,##0\);_("$"* "-"??_);_(@_)</c:formatCode>
                <c:ptCount val="8"/>
                <c:pt idx="0">
                  <c:v>0</c:v>
                </c:pt>
                <c:pt idx="1">
                  <c:v>73325</c:v>
                </c:pt>
                <c:pt idx="2">
                  <c:v>695799.39999999991</c:v>
                </c:pt>
                <c:pt idx="3">
                  <c:v>1324200</c:v>
                </c:pt>
                <c:pt idx="4">
                  <c:v>75000</c:v>
                </c:pt>
                <c:pt idx="5">
                  <c:v>284809.7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7-45A9-8C9C-DCB1A3449FF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 Year district</a:t>
            </a:r>
            <a:r>
              <a:rPr lang="en-US" baseline="0"/>
              <a:t> wide maintenance forecast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1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2A1-49DB-B180-CA11EA3CD7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2A1-49DB-B180-CA11EA3CD7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2A1-49DB-B180-CA11EA3CD7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2A1-49DB-B180-CA11EA3CD7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2A1-49DB-B180-CA11EA3CD71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2A1-49DB-B180-CA11EA3CD71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12A1-49DB-B180-CA11EA3CD71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12A1-49DB-B180-CA11EA3CD71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12A1-49DB-B180-CA11EA3CD718}"/>
              </c:ext>
            </c:extLst>
          </c:dPt>
          <c:dLbls>
            <c:dLbl>
              <c:idx val="0"/>
              <c:layout>
                <c:manualLayout>
                  <c:x val="2.0442930153321808E-2"/>
                  <c:y val="-3.3472798446018741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A1-49DB-B180-CA11EA3CD718}"/>
                </c:ext>
              </c:extLst>
            </c:dLbl>
            <c:dLbl>
              <c:idx val="1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2A1-49DB-B180-CA11EA3CD718}"/>
                </c:ext>
              </c:extLst>
            </c:dLbl>
            <c:dLbl>
              <c:idx val="2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2A1-49DB-B180-CA11EA3CD718}"/>
                </c:ext>
              </c:extLst>
            </c:dLbl>
            <c:dLbl>
              <c:idx val="3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2A1-49DB-B180-CA11EA3CD718}"/>
                </c:ext>
              </c:extLst>
            </c:dLbl>
            <c:dLbl>
              <c:idx val="4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2A1-49DB-B180-CA11EA3CD718}"/>
                </c:ext>
              </c:extLst>
            </c:dLbl>
            <c:dLbl>
              <c:idx val="5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2A1-49DB-B180-CA11EA3CD718}"/>
                </c:ext>
              </c:extLst>
            </c:dLbl>
            <c:dLbl>
              <c:idx val="6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2A1-49DB-B180-CA11EA3CD718}"/>
                </c:ext>
              </c:extLst>
            </c:dLbl>
            <c:dLbl>
              <c:idx val="7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2A1-49DB-B180-CA11EA3CD718}"/>
                </c:ext>
              </c:extLst>
            </c:dLbl>
            <c:dLbl>
              <c:idx val="8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2A1-49DB-B180-CA11EA3CD718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Summary!$B$9:$B$17</c:f>
              <c:strCache>
                <c:ptCount val="9"/>
                <c:pt idx="0">
                  <c:v>Electrical</c:v>
                </c:pt>
                <c:pt idx="1">
                  <c:v>Fencing</c:v>
                </c:pt>
                <c:pt idx="2">
                  <c:v>Finishes</c:v>
                </c:pt>
                <c:pt idx="3">
                  <c:v>HVAC</c:v>
                </c:pt>
                <c:pt idx="4">
                  <c:v>LowVoltage</c:v>
                </c:pt>
                <c:pt idx="5">
                  <c:v>Paving</c:v>
                </c:pt>
                <c:pt idx="6">
                  <c:v>Playground</c:v>
                </c:pt>
                <c:pt idx="7">
                  <c:v>Plumbing</c:v>
                </c:pt>
                <c:pt idx="8">
                  <c:v>Roofing</c:v>
                </c:pt>
              </c:strCache>
            </c:strRef>
          </c:cat>
          <c:val>
            <c:numRef>
              <c:f>Summary!$W$9:$W$17</c:f>
              <c:numCache>
                <c:formatCode>_("$"* #,##0.00_);_("$"* \(#,##0.00\);_("$"* "-"??_);_(@_)</c:formatCode>
                <c:ptCount val="9"/>
                <c:pt idx="0">
                  <c:v>2469813.8849999998</c:v>
                </c:pt>
                <c:pt idx="1">
                  <c:v>1618180.2949999999</c:v>
                </c:pt>
                <c:pt idx="2">
                  <c:v>7480091.1837999979</c:v>
                </c:pt>
                <c:pt idx="3">
                  <c:v>5461550</c:v>
                </c:pt>
                <c:pt idx="4">
                  <c:v>733750</c:v>
                </c:pt>
                <c:pt idx="5">
                  <c:v>7391052.664499999</c:v>
                </c:pt>
                <c:pt idx="6">
                  <c:v>418660.92</c:v>
                </c:pt>
                <c:pt idx="7">
                  <c:v>1845713.9</c:v>
                </c:pt>
                <c:pt idx="8">
                  <c:v>9814203.1289000027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2A1-49DB-B180-CA11EA3CD71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Year Needs by</a:t>
            </a:r>
          </a:p>
          <a:p>
            <a:pPr>
              <a:defRPr/>
            </a:pPr>
            <a:r>
              <a:rPr lang="en-US"/>
              <a:t> Priority</a:t>
            </a:r>
            <a:r>
              <a:rPr lang="en-US" baseline="0"/>
              <a:t> </a:t>
            </a:r>
            <a:r>
              <a:rPr lang="en-US"/>
              <a:t>Level</a:t>
            </a:r>
          </a:p>
        </c:rich>
      </c:tx>
      <c:layout>
        <c:manualLayout>
          <c:xMode val="edge"/>
          <c:yMode val="edge"/>
          <c:x val="0.18812125758863982"/>
          <c:y val="2.2253126096959383E-2"/>
        </c:manualLayout>
      </c:layout>
      <c:overlay val="0"/>
      <c:spPr>
        <a:noFill/>
        <a:ln>
          <a:noFill/>
        </a:ln>
        <a:effectLst>
          <a:softEdge rad="0"/>
        </a:effectLst>
      </c:spPr>
      <c:txPr>
        <a:bodyPr rot="0" spcFirstLastPara="1" vertOverflow="ellipsis" vert="horz" wrap="square" anchor="t" anchorCtr="0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071801463499374E-2"/>
          <c:y val="0.2073538696784511"/>
          <c:w val="0.88490437031957925"/>
          <c:h val="0.685653859340384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727-4506-B3E8-EEB3D542949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727-4506-B3E8-EEB3D542949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727-4506-B3E8-EEB3D5429494}"/>
              </c:ext>
            </c:extLst>
          </c:dPt>
          <c:dLbls>
            <c:dLbl>
              <c:idx val="0"/>
              <c:layout>
                <c:manualLayout>
                  <c:x val="8.6201078014338899E-3"/>
                  <c:y val="-7.78859413393578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rgbClr val="FF0000"/>
                        </a:solidFill>
                      </a:rPr>
                      <a:t>Level 1</a:t>
                    </a:r>
                  </a:p>
                  <a:p>
                    <a:pPr>
                      <a:defRPr/>
                    </a:pPr>
                    <a:r>
                      <a:rPr lang="en-US" baseline="0">
                        <a:solidFill>
                          <a:srgbClr val="FF0000"/>
                        </a:solidFill>
                      </a:rPr>
                      <a:t> </a:t>
                    </a:r>
                    <a:fld id="{95C6FB7D-6EDE-4375-8683-59F85E29D934}" type="VALUE">
                      <a:rPr lang="en-US" baseline="0">
                        <a:solidFill>
                          <a:srgbClr val="FF0000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FF0000"/>
                      </a:solidFill>
                    </a:endParaRPr>
                  </a:p>
                </c:rich>
              </c:tx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727-4506-B3E8-EEB3D5429494}"/>
                </c:ext>
              </c:extLst>
            </c:dLbl>
            <c:dLbl>
              <c:idx val="1"/>
              <c:layout>
                <c:manualLayout>
                  <c:x val="-8.4321526111338793E-2"/>
                  <c:y val="-0.1594807370282088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rgbClr val="FFC000"/>
                        </a:solidFill>
                      </a:rPr>
                      <a:t>Level 2</a:t>
                    </a:r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03837ED3-928C-45BE-9D16-E9B09987B2A5}" type="VALUE">
                      <a:rPr lang="en-US" baseline="0">
                        <a:solidFill>
                          <a:srgbClr val="FFC00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727-4506-B3E8-EEB3D5429494}"/>
                </c:ext>
              </c:extLst>
            </c:dLbl>
            <c:dLbl>
              <c:idx val="2"/>
              <c:layout>
                <c:manualLayout>
                  <c:x val="2.4472298734964119E-3"/>
                  <c:y val="2.82062753815593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rgbClr val="00B050"/>
                        </a:solidFill>
                      </a:rPr>
                      <a:t>Level 3</a:t>
                    </a:r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73D5690D-371B-419F-AAEC-1819AFDA0742}" type="VALUE">
                      <a:rPr lang="en-US" baseline="0">
                        <a:solidFill>
                          <a:srgbClr val="00B05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92982139755161"/>
                      <c:h val="0.1157349459938240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727-4506-B3E8-EEB3D5429494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Summary!$C$32:$C$34</c:f>
              <c:numCache>
                <c:formatCode>_("$"* #,##0.00_);_("$"* \(#,##0.00\);_("$"* "-"??_);_(@_)</c:formatCode>
                <c:ptCount val="3"/>
                <c:pt idx="0">
                  <c:v>1821980.8900000001</c:v>
                </c:pt>
                <c:pt idx="1">
                  <c:v>1151740.3400000001</c:v>
                </c:pt>
                <c:pt idx="2">
                  <c:v>1554825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27-4506-B3E8-EEB3D542949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 Year Maintenance Master Plan</a:t>
            </a:r>
            <a:r>
              <a:rPr lang="en-US" baseline="0"/>
              <a:t>, Portable/Modular vs. Permanent Construction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A51-4965-BFE5-E4D85A4326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A51-4965-BFE5-E4D85A4326FF}"/>
              </c:ext>
            </c:extLst>
          </c:dPt>
          <c:dLbls>
            <c:dLbl>
              <c:idx val="0"/>
              <c:layout>
                <c:manualLayout>
                  <c:x val="-8.397719835102424E-2"/>
                  <c:y val="-0.2046879643649631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51-4965-BFE5-E4D85A4326FF}"/>
                </c:ext>
              </c:extLst>
            </c:dLbl>
            <c:dLbl>
              <c:idx val="1"/>
              <c:layout>
                <c:manualLayout>
                  <c:x val="5.6305330624102257E-2"/>
                  <c:y val="8.63846577633892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50000000000001"/>
                      <c:h val="0.184027777777777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A51-4965-BFE5-E4D85A4326FF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Summary!$B$40:$B$41</c:f>
              <c:strCache>
                <c:ptCount val="2"/>
                <c:pt idx="0">
                  <c:v>Permanent Construction</c:v>
                </c:pt>
                <c:pt idx="1">
                  <c:v>Portable/Modular</c:v>
                </c:pt>
              </c:strCache>
            </c:strRef>
          </c:cat>
          <c:val>
            <c:numRef>
              <c:f>Summary!$W$40:$W$41</c:f>
              <c:numCache>
                <c:formatCode>_("$"* #,##0.00_);_("$"* \(#,##0.00\);_("$"* "-"??_);_(@_)</c:formatCode>
                <c:ptCount val="2"/>
                <c:pt idx="0">
                  <c:v>31532171.000600006</c:v>
                </c:pt>
                <c:pt idx="1">
                  <c:v>5700844.9766000016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51-4965-BFE5-E4D85A4326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97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 Year Maintenance Master</a:t>
            </a:r>
            <a:r>
              <a:rPr lang="en-US" baseline="0"/>
              <a:t> Plan by School Site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Summary!$B$47</c:f>
              <c:strCache>
                <c:ptCount val="1"/>
                <c:pt idx="0">
                  <c:v>LGAcademyES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Summary!$C$47:$V$47</c:f>
              <c:numCache>
                <c:formatCode>_("$"* #,##0.00_);_("$"* \(#,##0.00\);_("$"* "-"??_);_(@_)</c:formatCode>
                <c:ptCount val="20"/>
                <c:pt idx="0">
                  <c:v>317141</c:v>
                </c:pt>
                <c:pt idx="1">
                  <c:v>14612.095000000001</c:v>
                </c:pt>
                <c:pt idx="2">
                  <c:v>640780.28200000012</c:v>
                </c:pt>
                <c:pt idx="3">
                  <c:v>124130.18100000003</c:v>
                </c:pt>
                <c:pt idx="4">
                  <c:v>34776.000000000007</c:v>
                </c:pt>
                <c:pt idx="5">
                  <c:v>110399.99999999999</c:v>
                </c:pt>
                <c:pt idx="6">
                  <c:v>269704.04499999998</c:v>
                </c:pt>
                <c:pt idx="7">
                  <c:v>520827.68099999975</c:v>
                </c:pt>
                <c:pt idx="8">
                  <c:v>13756.2624</c:v>
                </c:pt>
                <c:pt idx="9">
                  <c:v>0</c:v>
                </c:pt>
                <c:pt idx="10">
                  <c:v>25792</c:v>
                </c:pt>
                <c:pt idx="11">
                  <c:v>18868.045000000002</c:v>
                </c:pt>
                <c:pt idx="12">
                  <c:v>468129.27200000011</c:v>
                </c:pt>
                <c:pt idx="13">
                  <c:v>0</c:v>
                </c:pt>
                <c:pt idx="14">
                  <c:v>0</c:v>
                </c:pt>
                <c:pt idx="15">
                  <c:v>21750</c:v>
                </c:pt>
                <c:pt idx="16">
                  <c:v>20996.02</c:v>
                </c:pt>
                <c:pt idx="17">
                  <c:v>187348.23679999998</c:v>
                </c:pt>
                <c:pt idx="18">
                  <c:v>279972</c:v>
                </c:pt>
                <c:pt idx="19">
                  <c:v>280960.9200000001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6-4264-8D5D-7D788D7C826E}"/>
            </c:ext>
          </c:extLst>
        </c:ser>
        <c:ser>
          <c:idx val="1"/>
          <c:order val="1"/>
          <c:tx>
            <c:strRef>
              <c:f>Summary!$B$53</c:f>
              <c:strCache>
                <c:ptCount val="1"/>
                <c:pt idx="0">
                  <c:v>SanAltosES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Summary!$C$53:$V$53</c:f>
              <c:numCache>
                <c:formatCode>_("$"* #,##0.00_);_("$"* \(#,##0.00\);_("$"* "-"??_);_(@_)</c:formatCode>
                <c:ptCount val="20"/>
                <c:pt idx="0">
                  <c:v>213440</c:v>
                </c:pt>
                <c:pt idx="1">
                  <c:v>1260.72</c:v>
                </c:pt>
                <c:pt idx="2">
                  <c:v>162741.86360000001</c:v>
                </c:pt>
                <c:pt idx="3">
                  <c:v>31731.033600000002</c:v>
                </c:pt>
                <c:pt idx="4">
                  <c:v>225428.89600000004</c:v>
                </c:pt>
                <c:pt idx="5">
                  <c:v>46000</c:v>
                </c:pt>
                <c:pt idx="6">
                  <c:v>8052.32</c:v>
                </c:pt>
                <c:pt idx="7">
                  <c:v>209454.02499999999</c:v>
                </c:pt>
                <c:pt idx="8">
                  <c:v>0</c:v>
                </c:pt>
                <c:pt idx="9">
                  <c:v>2540</c:v>
                </c:pt>
                <c:pt idx="10">
                  <c:v>34632</c:v>
                </c:pt>
                <c:pt idx="11">
                  <c:v>20779.919999999998</c:v>
                </c:pt>
                <c:pt idx="12">
                  <c:v>660972.37600000016</c:v>
                </c:pt>
                <c:pt idx="13">
                  <c:v>0</c:v>
                </c:pt>
                <c:pt idx="14">
                  <c:v>106875.78879999999</c:v>
                </c:pt>
                <c:pt idx="15">
                  <c:v>153355.625</c:v>
                </c:pt>
                <c:pt idx="16">
                  <c:v>26415.9872</c:v>
                </c:pt>
                <c:pt idx="17">
                  <c:v>1182220.5250000001</c:v>
                </c:pt>
                <c:pt idx="18">
                  <c:v>809019.75</c:v>
                </c:pt>
                <c:pt idx="19">
                  <c:v>368148.98599999986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D6-4264-8D5D-7D788D7C826E}"/>
            </c:ext>
          </c:extLst>
        </c:ser>
        <c:ser>
          <c:idx val="2"/>
          <c:order val="2"/>
          <c:tx>
            <c:strRef>
              <c:f>Summary!$B$54</c:f>
              <c:strCache>
                <c:ptCount val="1"/>
                <c:pt idx="0">
                  <c:v>VistaLaMesaES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Summary!$C$54:$V$54</c:f>
              <c:numCache>
                <c:formatCode>_("$"* #,##0.00_);_("$"* \(#,##0.00\);_("$"* "-"??_);_(@_)</c:formatCode>
                <c:ptCount val="20"/>
                <c:pt idx="0">
                  <c:v>811274.03999999969</c:v>
                </c:pt>
                <c:pt idx="1">
                  <c:v>55995.435000000005</c:v>
                </c:pt>
                <c:pt idx="2">
                  <c:v>641215.6240000003</c:v>
                </c:pt>
                <c:pt idx="3">
                  <c:v>66985.5576</c:v>
                </c:pt>
                <c:pt idx="4">
                  <c:v>88788.000000000015</c:v>
                </c:pt>
                <c:pt idx="5">
                  <c:v>82799.999999999985</c:v>
                </c:pt>
                <c:pt idx="6">
                  <c:v>64150.11</c:v>
                </c:pt>
                <c:pt idx="7">
                  <c:v>1031039.1849999997</c:v>
                </c:pt>
                <c:pt idx="8">
                  <c:v>0</c:v>
                </c:pt>
                <c:pt idx="9">
                  <c:v>0</c:v>
                </c:pt>
                <c:pt idx="10">
                  <c:v>106368.6</c:v>
                </c:pt>
                <c:pt idx="11">
                  <c:v>452493.59750000003</c:v>
                </c:pt>
                <c:pt idx="12">
                  <c:v>75945.36480000001</c:v>
                </c:pt>
                <c:pt idx="13">
                  <c:v>0</c:v>
                </c:pt>
                <c:pt idx="14">
                  <c:v>0</c:v>
                </c:pt>
                <c:pt idx="15">
                  <c:v>51511.25</c:v>
                </c:pt>
                <c:pt idx="16">
                  <c:v>113092.3944</c:v>
                </c:pt>
                <c:pt idx="17">
                  <c:v>871771.62199999997</c:v>
                </c:pt>
                <c:pt idx="18">
                  <c:v>468930</c:v>
                </c:pt>
                <c:pt idx="19">
                  <c:v>481826.40600000008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D6-4264-8D5D-7D788D7C826E}"/>
            </c:ext>
          </c:extLst>
        </c:ser>
        <c:ser>
          <c:idx val="3"/>
          <c:order val="3"/>
          <c:tx>
            <c:strRef>
              <c:f>Summary!$B$55</c:f>
              <c:strCache>
                <c:ptCount val="1"/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Summary!$C$55:$V$55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D6-4264-8D5D-7D788D7C826E}"/>
            </c:ext>
          </c:extLst>
        </c:ser>
        <c:ser>
          <c:idx val="4"/>
          <c:order val="4"/>
          <c:tx>
            <c:strRef>
              <c:f>Summary!$B$56</c:f>
              <c:strCache>
                <c:ptCount val="1"/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Summary!$C$56:$V$56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D6-4264-8D5D-7D788D7C826E}"/>
            </c:ext>
          </c:extLst>
        </c:ser>
        <c:ser>
          <c:idx val="5"/>
          <c:order val="5"/>
          <c:tx>
            <c:strRef>
              <c:f>Summary!$B$58</c:f>
              <c:strCache>
                <c:ptCount val="1"/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Summary!$C$58:$V$58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D6-4264-8D5D-7D788D7C82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04437952"/>
        <c:axId val="304438512"/>
      </c:barChart>
      <c:catAx>
        <c:axId val="30443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438512"/>
        <c:crosses val="autoZero"/>
        <c:auto val="1"/>
        <c:lblAlgn val="ctr"/>
        <c:lblOffset val="100"/>
        <c:noMultiLvlLbl val="0"/>
      </c:catAx>
      <c:valAx>
        <c:axId val="3044385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43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</a:t>
            </a:r>
            <a:r>
              <a:rPr lang="en-US" baseline="0"/>
              <a:t> Year Maintenance Forecast by School Site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Summary!$B$47</c:f>
              <c:strCache>
                <c:ptCount val="1"/>
                <c:pt idx="0">
                  <c:v>LGAcademyES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Summary!$C$47:$V$47</c:f>
              <c:numCache>
                <c:formatCode>_("$"* #,##0.00_);_("$"* \(#,##0.00\);_("$"* "-"??_);_(@_)</c:formatCode>
                <c:ptCount val="20"/>
                <c:pt idx="0">
                  <c:v>317141</c:v>
                </c:pt>
                <c:pt idx="1">
                  <c:v>14612.095000000001</c:v>
                </c:pt>
                <c:pt idx="2">
                  <c:v>640780.28200000012</c:v>
                </c:pt>
                <c:pt idx="3">
                  <c:v>124130.18100000003</c:v>
                </c:pt>
                <c:pt idx="4">
                  <c:v>34776.000000000007</c:v>
                </c:pt>
                <c:pt idx="5">
                  <c:v>110399.99999999999</c:v>
                </c:pt>
                <c:pt idx="6">
                  <c:v>269704.04499999998</c:v>
                </c:pt>
                <c:pt idx="7">
                  <c:v>520827.68099999975</c:v>
                </c:pt>
                <c:pt idx="8">
                  <c:v>13756.2624</c:v>
                </c:pt>
                <c:pt idx="9">
                  <c:v>0</c:v>
                </c:pt>
                <c:pt idx="10">
                  <c:v>25792</c:v>
                </c:pt>
                <c:pt idx="11">
                  <c:v>18868.045000000002</c:v>
                </c:pt>
                <c:pt idx="12">
                  <c:v>468129.27200000011</c:v>
                </c:pt>
                <c:pt idx="13">
                  <c:v>0</c:v>
                </c:pt>
                <c:pt idx="14">
                  <c:v>0</c:v>
                </c:pt>
                <c:pt idx="15">
                  <c:v>21750</c:v>
                </c:pt>
                <c:pt idx="16">
                  <c:v>20996.02</c:v>
                </c:pt>
                <c:pt idx="17">
                  <c:v>187348.23679999998</c:v>
                </c:pt>
                <c:pt idx="18">
                  <c:v>279972</c:v>
                </c:pt>
                <c:pt idx="19">
                  <c:v>280960.9200000001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9-4153-8947-5D7C2676058F}"/>
            </c:ext>
          </c:extLst>
        </c:ser>
        <c:ser>
          <c:idx val="1"/>
          <c:order val="1"/>
          <c:tx>
            <c:strRef>
              <c:f>Summary!$B$53</c:f>
              <c:strCache>
                <c:ptCount val="1"/>
                <c:pt idx="0">
                  <c:v>SanAltosES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Summary!$C$53:$V$53</c:f>
              <c:numCache>
                <c:formatCode>_("$"* #,##0.00_);_("$"* \(#,##0.00\);_("$"* "-"??_);_(@_)</c:formatCode>
                <c:ptCount val="20"/>
                <c:pt idx="0">
                  <c:v>213440</c:v>
                </c:pt>
                <c:pt idx="1">
                  <c:v>1260.72</c:v>
                </c:pt>
                <c:pt idx="2">
                  <c:v>162741.86360000001</c:v>
                </c:pt>
                <c:pt idx="3">
                  <c:v>31731.033600000002</c:v>
                </c:pt>
                <c:pt idx="4">
                  <c:v>225428.89600000004</c:v>
                </c:pt>
                <c:pt idx="5">
                  <c:v>46000</c:v>
                </c:pt>
                <c:pt idx="6">
                  <c:v>8052.32</c:v>
                </c:pt>
                <c:pt idx="7">
                  <c:v>209454.02499999999</c:v>
                </c:pt>
                <c:pt idx="8">
                  <c:v>0</c:v>
                </c:pt>
                <c:pt idx="9">
                  <c:v>2540</c:v>
                </c:pt>
                <c:pt idx="10">
                  <c:v>34632</c:v>
                </c:pt>
                <c:pt idx="11">
                  <c:v>20779.919999999998</c:v>
                </c:pt>
                <c:pt idx="12">
                  <c:v>660972.37600000016</c:v>
                </c:pt>
                <c:pt idx="13">
                  <c:v>0</c:v>
                </c:pt>
                <c:pt idx="14">
                  <c:v>106875.78879999999</c:v>
                </c:pt>
                <c:pt idx="15">
                  <c:v>153355.625</c:v>
                </c:pt>
                <c:pt idx="16">
                  <c:v>26415.9872</c:v>
                </c:pt>
                <c:pt idx="17">
                  <c:v>1182220.5250000001</c:v>
                </c:pt>
                <c:pt idx="18">
                  <c:v>809019.75</c:v>
                </c:pt>
                <c:pt idx="19">
                  <c:v>368148.98599999986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9-4153-8947-5D7C2676058F}"/>
            </c:ext>
          </c:extLst>
        </c:ser>
        <c:ser>
          <c:idx val="2"/>
          <c:order val="2"/>
          <c:tx>
            <c:strRef>
              <c:f>Summary!$B$54</c:f>
              <c:strCache>
                <c:ptCount val="1"/>
                <c:pt idx="0">
                  <c:v>VistaLaMesaES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Summary!$C$54:$V$54</c:f>
              <c:numCache>
                <c:formatCode>_("$"* #,##0.00_);_("$"* \(#,##0.00\);_("$"* "-"??_);_(@_)</c:formatCode>
                <c:ptCount val="20"/>
                <c:pt idx="0">
                  <c:v>811274.03999999969</c:v>
                </c:pt>
                <c:pt idx="1">
                  <c:v>55995.435000000005</c:v>
                </c:pt>
                <c:pt idx="2">
                  <c:v>641215.6240000003</c:v>
                </c:pt>
                <c:pt idx="3">
                  <c:v>66985.5576</c:v>
                </c:pt>
                <c:pt idx="4">
                  <c:v>88788.000000000015</c:v>
                </c:pt>
                <c:pt idx="5">
                  <c:v>82799.999999999985</c:v>
                </c:pt>
                <c:pt idx="6">
                  <c:v>64150.11</c:v>
                </c:pt>
                <c:pt idx="7">
                  <c:v>1031039.1849999997</c:v>
                </c:pt>
                <c:pt idx="8">
                  <c:v>0</c:v>
                </c:pt>
                <c:pt idx="9">
                  <c:v>0</c:v>
                </c:pt>
                <c:pt idx="10">
                  <c:v>106368.6</c:v>
                </c:pt>
                <c:pt idx="11">
                  <c:v>452493.59750000003</c:v>
                </c:pt>
                <c:pt idx="12">
                  <c:v>75945.36480000001</c:v>
                </c:pt>
                <c:pt idx="13">
                  <c:v>0</c:v>
                </c:pt>
                <c:pt idx="14">
                  <c:v>0</c:v>
                </c:pt>
                <c:pt idx="15">
                  <c:v>51511.25</c:v>
                </c:pt>
                <c:pt idx="16">
                  <c:v>113092.3944</c:v>
                </c:pt>
                <c:pt idx="17">
                  <c:v>871771.62199999997</c:v>
                </c:pt>
                <c:pt idx="18">
                  <c:v>468930</c:v>
                </c:pt>
                <c:pt idx="19">
                  <c:v>481826.40600000008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29-4153-8947-5D7C2676058F}"/>
            </c:ext>
          </c:extLst>
        </c:ser>
        <c:ser>
          <c:idx val="3"/>
          <c:order val="3"/>
          <c:tx>
            <c:strRef>
              <c:f>Summary!$B$55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Summary!$C$55:$V$55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29-4153-8947-5D7C2676058F}"/>
            </c:ext>
          </c:extLst>
        </c:ser>
        <c:ser>
          <c:idx val="4"/>
          <c:order val="4"/>
          <c:tx>
            <c:strRef>
              <c:f>Summary!$B$56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Summary!$C$56:$V$56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29-4153-8947-5D7C2676058F}"/>
            </c:ext>
          </c:extLst>
        </c:ser>
        <c:ser>
          <c:idx val="5"/>
          <c:order val="5"/>
          <c:tx>
            <c:strRef>
              <c:f>Summary!$B$58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Summary!$C$58:$V$58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29-4153-8947-5D7C2676058F}"/>
            </c:ext>
          </c:extLst>
        </c:ser>
        <c:ser>
          <c:idx val="6"/>
          <c:order val="6"/>
          <c:tx>
            <c:strRef>
              <c:f>AlpineSummary!#REF!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AlpineSummary!#REF!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29-4153-8947-5D7C2676058F}"/>
            </c:ext>
          </c:extLst>
        </c:ser>
        <c:ser>
          <c:idx val="7"/>
          <c:order val="7"/>
          <c:tx>
            <c:strRef>
              <c:f>AlpineSummary!#REF!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AlpineSummary!#REF!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29-4153-8947-5D7C2676058F}"/>
            </c:ext>
          </c:extLst>
        </c:ser>
        <c:ser>
          <c:idx val="8"/>
          <c:order val="8"/>
          <c:tx>
            <c:strRef>
              <c:f>AlpineSummary!#REF!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AlpineSummary!#REF!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29-4153-8947-5D7C26760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4609712"/>
        <c:axId val="304610272"/>
      </c:barChart>
      <c:lineChart>
        <c:grouping val="standard"/>
        <c:varyColors val="0"/>
        <c:ser>
          <c:idx val="9"/>
          <c:order val="9"/>
          <c:tx>
            <c:strRef>
              <c:f>Summary!$B$59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4443130297654277E-2"/>
                  <c:y val="-0.49866666666666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29-4153-8947-5D7C2676058F}"/>
                </c:ext>
              </c:extLst>
            </c:dLbl>
            <c:dLbl>
              <c:idx val="2"/>
              <c:layout>
                <c:manualLayout>
                  <c:x val="-2.5231618371772156E-2"/>
                  <c:y val="-0.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29-4153-8947-5D7C2676058F}"/>
                </c:ext>
              </c:extLst>
            </c:dLbl>
            <c:dLbl>
              <c:idx val="3"/>
              <c:layout>
                <c:manualLayout>
                  <c:x val="-2.365464222353637E-2"/>
                  <c:y val="-0.49333333333333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29-4153-8947-5D7C2676058F}"/>
                </c:ext>
              </c:extLst>
            </c:dLbl>
            <c:dLbl>
              <c:idx val="4"/>
              <c:layout>
                <c:manualLayout>
                  <c:x val="-2.5231618371772128E-2"/>
                  <c:y val="-0.351999999999999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29-4153-8947-5D7C2676058F}"/>
                </c:ext>
              </c:extLst>
            </c:dLbl>
            <c:dLbl>
              <c:idx val="5"/>
              <c:layout>
                <c:manualLayout>
                  <c:x val="-2.7597082594125764E-2"/>
                  <c:y val="-0.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29-4153-8947-5D7C2676058F}"/>
                </c:ext>
              </c:extLst>
            </c:dLbl>
            <c:dLbl>
              <c:idx val="6"/>
              <c:layout>
                <c:manualLayout>
                  <c:x val="-2.365464222353637E-2"/>
                  <c:y val="-0.365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E29-4153-8947-5D7C2676058F}"/>
                </c:ext>
              </c:extLst>
            </c:dLbl>
            <c:dLbl>
              <c:idx val="7"/>
              <c:layout>
                <c:manualLayout>
                  <c:x val="-2.4443130297654304E-2"/>
                  <c:y val="-0.487999999999999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29-4153-8947-5D7C2676058F}"/>
                </c:ext>
              </c:extLst>
            </c:dLbl>
            <c:dLbl>
              <c:idx val="8"/>
              <c:layout>
                <c:manualLayout>
                  <c:x val="-2.2077666075300668E-2"/>
                  <c:y val="-0.365333333333333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E29-4153-8947-5D7C2676058F}"/>
                </c:ext>
              </c:extLst>
            </c:dLbl>
            <c:dLbl>
              <c:idx val="9"/>
              <c:layout>
                <c:manualLayout>
                  <c:x val="-2.4443130297654249E-2"/>
                  <c:y val="-0.47466666666666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E29-4153-8947-5D7C2676058F}"/>
                </c:ext>
              </c:extLst>
            </c:dLbl>
            <c:dLbl>
              <c:idx val="10"/>
              <c:layout>
                <c:manualLayout>
                  <c:x val="-2.7597082594125823E-2"/>
                  <c:y val="-0.27200000000000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E29-4153-8947-5D7C2676058F}"/>
                </c:ext>
              </c:extLst>
            </c:dLbl>
            <c:dLbl>
              <c:idx val="11"/>
              <c:layout>
                <c:manualLayout>
                  <c:x val="-2.365464222353637E-2"/>
                  <c:y val="-0.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E29-4153-8947-5D7C2676058F}"/>
                </c:ext>
              </c:extLst>
            </c:dLbl>
            <c:dLbl>
              <c:idx val="12"/>
              <c:layout>
                <c:manualLayout>
                  <c:x val="-2.5231618371772128E-2"/>
                  <c:y val="-0.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E29-4153-8947-5D7C2676058F}"/>
                </c:ext>
              </c:extLst>
            </c:dLbl>
            <c:dLbl>
              <c:idx val="13"/>
              <c:layout>
                <c:manualLayout>
                  <c:x val="-2.5231618371772128E-2"/>
                  <c:y val="-0.4906666666666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E29-4153-8947-5D7C2676058F}"/>
                </c:ext>
              </c:extLst>
            </c:dLbl>
            <c:dLbl>
              <c:idx val="14"/>
              <c:layout>
                <c:manualLayout>
                  <c:x val="-2.6808594520007886E-2"/>
                  <c:y val="-0.33333333333333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E29-4153-8947-5D7C2676058F}"/>
                </c:ext>
              </c:extLst>
            </c:dLbl>
            <c:dLbl>
              <c:idx val="15"/>
              <c:layout>
                <c:manualLayout>
                  <c:x val="-2.8385570668243643E-2"/>
                  <c:y val="-0.22133333333333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E29-4153-8947-5D7C2676058F}"/>
                </c:ext>
              </c:extLst>
            </c:dLbl>
            <c:dLbl>
              <c:idx val="16"/>
              <c:layout>
                <c:manualLayout>
                  <c:x val="-2.6808594520007886E-2"/>
                  <c:y val="-0.35200000000000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E29-4153-8947-5D7C2676058F}"/>
                </c:ext>
              </c:extLst>
            </c:dLbl>
            <c:dLbl>
              <c:idx val="17"/>
              <c:layout>
                <c:manualLayout>
                  <c:x val="-2.4443130297654249E-2"/>
                  <c:y val="-0.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E29-4153-8947-5D7C2676058F}"/>
                </c:ext>
              </c:extLst>
            </c:dLbl>
            <c:dLbl>
              <c:idx val="18"/>
              <c:layout>
                <c:manualLayout>
                  <c:x val="-2.6020106445890007E-2"/>
                  <c:y val="-0.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E29-4153-8947-5D7C2676058F}"/>
                </c:ext>
              </c:extLst>
            </c:dLbl>
            <c:dLbl>
              <c:idx val="19"/>
              <c:layout>
                <c:manualLayout>
                  <c:x val="-2.6808594520007886E-2"/>
                  <c:y val="-0.450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E29-4153-8947-5D7C267605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Summary!$C$46:$V$46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Summary!$C$59:$V$59</c:f>
              <c:numCache>
                <c:formatCode>_("$"* #,##0.00_);_("$"* \(#,##0.00\);_("$"* "-"??_);_(@_)</c:formatCode>
                <c:ptCount val="20"/>
                <c:pt idx="0">
                  <c:v>3952400.3299999996</c:v>
                </c:pt>
                <c:pt idx="1">
                  <c:v>430540.8652</c:v>
                </c:pt>
                <c:pt idx="2">
                  <c:v>2833842.7854000009</c:v>
                </c:pt>
                <c:pt idx="3">
                  <c:v>756453.76520000002</c:v>
                </c:pt>
                <c:pt idx="4">
                  <c:v>547380.24320000014</c:v>
                </c:pt>
                <c:pt idx="5">
                  <c:v>934197.66999999993</c:v>
                </c:pt>
                <c:pt idx="6">
                  <c:v>1413019.9100000001</c:v>
                </c:pt>
                <c:pt idx="7">
                  <c:v>3051868.8727999991</c:v>
                </c:pt>
                <c:pt idx="8">
                  <c:v>139140.79680000001</c:v>
                </c:pt>
                <c:pt idx="9">
                  <c:v>432945.66699999996</c:v>
                </c:pt>
                <c:pt idx="10">
                  <c:v>533934.82999999996</c:v>
                </c:pt>
                <c:pt idx="11">
                  <c:v>1881343.8525</c:v>
                </c:pt>
                <c:pt idx="12">
                  <c:v>5364362.8927999996</c:v>
                </c:pt>
                <c:pt idx="13">
                  <c:v>70639.8</c:v>
                </c:pt>
                <c:pt idx="14">
                  <c:v>865554.09879999992</c:v>
                </c:pt>
                <c:pt idx="15">
                  <c:v>1970236.075</c:v>
                </c:pt>
                <c:pt idx="16">
                  <c:v>320746.90240000002</c:v>
                </c:pt>
                <c:pt idx="17">
                  <c:v>3500335.1978000002</c:v>
                </c:pt>
                <c:pt idx="18">
                  <c:v>2300720.73</c:v>
                </c:pt>
                <c:pt idx="19">
                  <c:v>2356563.5630000001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E29-4153-8947-5D7C26760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11392"/>
        <c:axId val="304610832"/>
      </c:lineChart>
      <c:catAx>
        <c:axId val="30460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10272"/>
        <c:crosses val="autoZero"/>
        <c:auto val="1"/>
        <c:lblAlgn val="ctr"/>
        <c:lblOffset val="100"/>
        <c:noMultiLvlLbl val="0"/>
      </c:catAx>
      <c:valAx>
        <c:axId val="304610272"/>
        <c:scaling>
          <c:orientation val="minMax"/>
          <c:max val="6000000.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09712"/>
        <c:crosses val="autoZero"/>
        <c:crossBetween val="between"/>
      </c:valAx>
      <c:valAx>
        <c:axId val="304610832"/>
        <c:scaling>
          <c:orientation val="minMax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11392"/>
        <c:crosses val="max"/>
        <c:crossBetween val="between"/>
        <c:majorUnit val="2000000"/>
      </c:valAx>
      <c:catAx>
        <c:axId val="30461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4610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Maintenance Need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0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6C2-4923-939A-BB81D272A2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6C2-4923-939A-BB81D272A2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6C2-4923-939A-BB81D272A2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6C2-4923-939A-BB81D272A2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6C2-4923-939A-BB81D272A22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6C2-4923-939A-BB81D272A22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B6C2-4923-939A-BB81D272A22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B6C2-4923-939A-BB81D272A22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B6C2-4923-939A-BB81D272A22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B6C2-4923-939A-BB81D272A22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B6C2-4923-939A-BB81D272A22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B6C2-4923-939A-BB81D272A227}"/>
              </c:ext>
            </c:extLst>
          </c:dPt>
          <c:dLbls>
            <c:dLbl>
              <c:idx val="0"/>
              <c:layout>
                <c:manualLayout>
                  <c:x val="-2.5000000000000105E-2"/>
                  <c:y val="6.9444444444444448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84711286089239"/>
                      <c:h val="0.12689814814814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6C2-4923-939A-BB81D272A227}"/>
                </c:ext>
              </c:extLst>
            </c:dLbl>
            <c:dLbl>
              <c:idx val="1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6C2-4923-939A-BB81D272A227}"/>
                </c:ext>
              </c:extLst>
            </c:dLbl>
            <c:dLbl>
              <c:idx val="2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6C2-4923-939A-BB81D272A227}"/>
                </c:ext>
              </c:extLst>
            </c:dLbl>
            <c:dLbl>
              <c:idx val="3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6C2-4923-939A-BB81D272A227}"/>
                </c:ext>
              </c:extLst>
            </c:dLbl>
            <c:dLbl>
              <c:idx val="4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6C2-4923-939A-BB81D272A227}"/>
                </c:ext>
              </c:extLst>
            </c:dLbl>
            <c:dLbl>
              <c:idx val="5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6C2-4923-939A-BB81D272A227}"/>
                </c:ext>
              </c:extLst>
            </c:dLbl>
            <c:dLbl>
              <c:idx val="6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6C2-4923-939A-BB81D272A227}"/>
                </c:ext>
              </c:extLst>
            </c:dLbl>
            <c:dLbl>
              <c:idx val="7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6C2-4923-939A-BB81D272A227}"/>
                </c:ext>
              </c:extLst>
            </c:dLbl>
            <c:dLbl>
              <c:idx val="8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6C2-4923-939A-BB81D272A227}"/>
                </c:ext>
              </c:extLst>
            </c:dLbl>
            <c:dLbl>
              <c:idx val="9"/>
              <c:layout>
                <c:manualLayout>
                  <c:x val="-0.1125"/>
                  <c:y val="-6.9444444444444531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48622047244093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6C2-4923-939A-BB81D272A227}"/>
                </c:ext>
              </c:extLst>
            </c:dLbl>
            <c:dLbl>
              <c:idx val="10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6C2-4923-939A-BB81D272A227}"/>
                </c:ext>
              </c:extLst>
            </c:dLbl>
            <c:dLbl>
              <c:idx val="11"/>
              <c:layout>
                <c:manualLayout>
                  <c:x val="-1.0936132983377078E-7"/>
                  <c:y val="-0.18055555555555561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70844269466314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6C2-4923-939A-BB81D272A227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Summary!$B$47:$B$58</c:f>
              <c:strCache>
                <c:ptCount val="8"/>
                <c:pt idx="0">
                  <c:v>LGAcademyES</c:v>
                </c:pt>
                <c:pt idx="1">
                  <c:v>LGAcademyMS</c:v>
                </c:pt>
                <c:pt idx="2">
                  <c:v>LGDistrictOffice</c:v>
                </c:pt>
                <c:pt idx="3">
                  <c:v>LibertyCharter</c:v>
                </c:pt>
                <c:pt idx="4">
                  <c:v>MontereyHeightsES</c:v>
                </c:pt>
                <c:pt idx="5">
                  <c:v>MountVernonES</c:v>
                </c:pt>
                <c:pt idx="6">
                  <c:v>SanAltosES</c:v>
                </c:pt>
                <c:pt idx="7">
                  <c:v>VistaLaMesaES</c:v>
                </c:pt>
              </c:strCache>
            </c:strRef>
          </c:cat>
          <c:val>
            <c:numRef>
              <c:f>Summary!$C$47:$C$58</c:f>
              <c:numCache>
                <c:formatCode>_("$"* #,##0.00_);_("$"* \(#,##0.00\);_("$"* "-"??_);_(@_)</c:formatCode>
                <c:ptCount val="12"/>
                <c:pt idx="0">
                  <c:v>317141</c:v>
                </c:pt>
                <c:pt idx="1">
                  <c:v>1248513.8</c:v>
                </c:pt>
                <c:pt idx="2">
                  <c:v>32308</c:v>
                </c:pt>
                <c:pt idx="3">
                  <c:v>380346.19999999995</c:v>
                </c:pt>
                <c:pt idx="4">
                  <c:v>751541.66999999993</c:v>
                </c:pt>
                <c:pt idx="5">
                  <c:v>197835.62</c:v>
                </c:pt>
                <c:pt idx="6">
                  <c:v>213440</c:v>
                </c:pt>
                <c:pt idx="7">
                  <c:v>811274.03999999969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6C2-4923-939A-BB81D272A22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LGSD 20 Year Maintenance Forecast ($25,826,202)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735377814615279"/>
          <c:y val="0.21562775241330129"/>
          <c:w val="0.74166671271354234"/>
          <c:h val="0.714402758478719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CB6-42F1-AB3C-9C80709B1F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CB6-42F1-AB3C-9C80709B1F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CB6-42F1-AB3C-9C80709B1F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CB6-42F1-AB3C-9C80709B1F0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CB6-42F1-AB3C-9C80709B1F0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6CB6-42F1-AB3C-9C80709B1F0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6CB6-42F1-AB3C-9C80709B1F0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6CB6-42F1-AB3C-9C80709B1F0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6CB6-42F1-AB3C-9C80709B1F0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6CB6-42F1-AB3C-9C80709B1F0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6CB6-42F1-AB3C-9C80709B1F0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6CB6-42F1-AB3C-9C80709B1F0D}"/>
              </c:ext>
            </c:extLst>
          </c:dPt>
          <c:dLbls>
            <c:dLbl>
              <c:idx val="0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CB6-42F1-AB3C-9C80709B1F0D}"/>
                </c:ext>
              </c:extLst>
            </c:dLbl>
            <c:dLbl>
              <c:idx val="1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CB6-42F1-AB3C-9C80709B1F0D}"/>
                </c:ext>
              </c:extLst>
            </c:dLbl>
            <c:dLbl>
              <c:idx val="2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CB6-42F1-AB3C-9C80709B1F0D}"/>
                </c:ext>
              </c:extLst>
            </c:dLbl>
            <c:dLbl>
              <c:idx val="3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CB6-42F1-AB3C-9C80709B1F0D}"/>
                </c:ext>
              </c:extLst>
            </c:dLbl>
            <c:dLbl>
              <c:idx val="4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CB6-42F1-AB3C-9C80709B1F0D}"/>
                </c:ext>
              </c:extLst>
            </c:dLbl>
            <c:dLbl>
              <c:idx val="5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CB6-42F1-AB3C-9C80709B1F0D}"/>
                </c:ext>
              </c:extLst>
            </c:dLbl>
            <c:dLbl>
              <c:idx val="6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CB6-42F1-AB3C-9C80709B1F0D}"/>
                </c:ext>
              </c:extLst>
            </c:dLbl>
            <c:dLbl>
              <c:idx val="7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CB6-42F1-AB3C-9C80709B1F0D}"/>
                </c:ext>
              </c:extLst>
            </c:dLbl>
            <c:dLbl>
              <c:idx val="8"/>
              <c:layout>
                <c:manualLayout>
                  <c:x val="-7.7192982456140355E-2"/>
                  <c:y val="-3.3613445378151259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B6-42F1-AB3C-9C80709B1F0D}"/>
                </c:ext>
              </c:extLst>
            </c:dLbl>
            <c:dLbl>
              <c:idx val="9"/>
              <c:layout>
                <c:manualLayout>
                  <c:x val="4.678371782474558E-2"/>
                  <c:y val="-6.3492063492063502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30400147350002"/>
                      <c:h val="0.102371615312791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6CB6-42F1-AB3C-9C80709B1F0D}"/>
                </c:ext>
              </c:extLst>
            </c:dLbl>
            <c:dLbl>
              <c:idx val="10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CB6-42F1-AB3C-9C80709B1F0D}"/>
                </c:ext>
              </c:extLst>
            </c:dLbl>
            <c:dLbl>
              <c:idx val="11"/>
              <c:layout>
                <c:manualLayout>
                  <c:x val="0.11228070175438594"/>
                  <c:y val="2.6143790849673203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07602339181281"/>
                      <c:h val="0.102371615312791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6CB6-42F1-AB3C-9C80709B1F0D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Summary!$B$47:$B$58</c:f>
              <c:strCache>
                <c:ptCount val="8"/>
                <c:pt idx="0">
                  <c:v>LGAcademyES</c:v>
                </c:pt>
                <c:pt idx="1">
                  <c:v>LGAcademyMS</c:v>
                </c:pt>
                <c:pt idx="2">
                  <c:v>LGDistrictOffice</c:v>
                </c:pt>
                <c:pt idx="3">
                  <c:v>LibertyCharter</c:v>
                </c:pt>
                <c:pt idx="4">
                  <c:v>MontereyHeightsES</c:v>
                </c:pt>
                <c:pt idx="5">
                  <c:v>MountVernonES</c:v>
                </c:pt>
                <c:pt idx="6">
                  <c:v>SanAltosES</c:v>
                </c:pt>
                <c:pt idx="7">
                  <c:v>VistaLaMesaES</c:v>
                </c:pt>
              </c:strCache>
            </c:strRef>
          </c:cat>
          <c:val>
            <c:numRef>
              <c:f>Summary!$W$47:$W$58</c:f>
              <c:numCache>
                <c:formatCode>_("$"* #,##0.00_);_("$"* \(#,##0.00\);_("$"* "-"??_);_(@_)</c:formatCode>
                <c:ptCount val="12"/>
                <c:pt idx="0">
                  <c:v>3349944.0402000002</c:v>
                </c:pt>
                <c:pt idx="1">
                  <c:v>5146861.3976000017</c:v>
                </c:pt>
                <c:pt idx="2">
                  <c:v>1538424.4772000001</c:v>
                </c:pt>
                <c:pt idx="3">
                  <c:v>6705671.4937999994</c:v>
                </c:pt>
                <c:pt idx="4">
                  <c:v>3387814.3531999998</c:v>
                </c:pt>
                <c:pt idx="5">
                  <c:v>3800256.0834000004</c:v>
                </c:pt>
                <c:pt idx="6">
                  <c:v>4263069.8162000002</c:v>
                </c:pt>
                <c:pt idx="7">
                  <c:v>5464187.1863000011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CB6-42F1-AB3C-9C80709B1F0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2</xdr:row>
      <xdr:rowOff>15875</xdr:rowOff>
    </xdr:from>
    <xdr:to>
      <xdr:col>18</xdr:col>
      <xdr:colOff>28575</xdr:colOff>
      <xdr:row>4</xdr:row>
      <xdr:rowOff>241300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51100" y="650875"/>
          <a:ext cx="165100" cy="431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38100</xdr:colOff>
      <xdr:row>10</xdr:row>
      <xdr:rowOff>311150</xdr:rowOff>
    </xdr:from>
    <xdr:to>
      <xdr:col>20</xdr:col>
      <xdr:colOff>92075</xdr:colOff>
      <xdr:row>13</xdr:row>
      <xdr:rowOff>158750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36850" y="2581275"/>
          <a:ext cx="165100" cy="561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22225</xdr:colOff>
      <xdr:row>19</xdr:row>
      <xdr:rowOff>327025</xdr:rowOff>
    </xdr:from>
    <xdr:to>
      <xdr:col>19</xdr:col>
      <xdr:colOff>76200</xdr:colOff>
      <xdr:row>22</xdr:row>
      <xdr:rowOff>174625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09850" y="4645025"/>
          <a:ext cx="165100" cy="561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85725</xdr:colOff>
      <xdr:row>27</xdr:row>
      <xdr:rowOff>295275</xdr:rowOff>
    </xdr:from>
    <xdr:to>
      <xdr:col>9</xdr:col>
      <xdr:colOff>28575</xdr:colOff>
      <xdr:row>30</xdr:row>
      <xdr:rowOff>142875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46225" y="6470650"/>
          <a:ext cx="165100" cy="561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38100</xdr:colOff>
      <xdr:row>36</xdr:row>
      <xdr:rowOff>295275</xdr:rowOff>
    </xdr:from>
    <xdr:to>
      <xdr:col>16</xdr:col>
      <xdr:colOff>92075</xdr:colOff>
      <xdr:row>39</xdr:row>
      <xdr:rowOff>142875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292350" y="8518525"/>
          <a:ext cx="165100" cy="561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69850</xdr:colOff>
      <xdr:row>44</xdr:row>
      <xdr:rowOff>279400</xdr:rowOff>
    </xdr:from>
    <xdr:to>
      <xdr:col>20</xdr:col>
      <xdr:colOff>12700</xdr:colOff>
      <xdr:row>47</xdr:row>
      <xdr:rowOff>127000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57475" y="10360025"/>
          <a:ext cx="165100" cy="561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43</xdr:row>
      <xdr:rowOff>180975</xdr:rowOff>
    </xdr:from>
    <xdr:to>
      <xdr:col>16</xdr:col>
      <xdr:colOff>9524</xdr:colOff>
      <xdr:row>68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595313</xdr:colOff>
      <xdr:row>15</xdr:row>
      <xdr:rowOff>176213</xdr:rowOff>
    </xdr:from>
    <xdr:to>
      <xdr:col>4</xdr:col>
      <xdr:colOff>535782</xdr:colOff>
      <xdr:row>30</xdr:row>
      <xdr:rowOff>61913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60</xdr:row>
      <xdr:rowOff>14286</xdr:rowOff>
    </xdr:from>
    <xdr:to>
      <xdr:col>6</xdr:col>
      <xdr:colOff>9525</xdr:colOff>
      <xdr:row>77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300036</xdr:colOff>
      <xdr:row>60</xdr:row>
      <xdr:rowOff>4762</xdr:rowOff>
    </xdr:from>
    <xdr:to>
      <xdr:col>11</xdr:col>
      <xdr:colOff>142874</xdr:colOff>
      <xdr:row>78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557211</xdr:colOff>
      <xdr:row>60</xdr:row>
      <xdr:rowOff>14287</xdr:rowOff>
    </xdr:from>
    <xdr:to>
      <xdr:col>16</xdr:col>
      <xdr:colOff>476249</xdr:colOff>
      <xdr:row>77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14287</xdr:colOff>
      <xdr:row>79</xdr:row>
      <xdr:rowOff>4761</xdr:rowOff>
    </xdr:from>
    <xdr:to>
      <xdr:col>9</xdr:col>
      <xdr:colOff>323850</xdr:colOff>
      <xdr:row>95</xdr:row>
      <xdr:rowOff>9524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609599</xdr:colOff>
      <xdr:row>255</xdr:row>
      <xdr:rowOff>180975</xdr:rowOff>
    </xdr:from>
    <xdr:to>
      <xdr:col>16</xdr:col>
      <xdr:colOff>9524</xdr:colOff>
      <xdr:row>280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79</xdr:row>
      <xdr:rowOff>0</xdr:rowOff>
    </xdr:from>
    <xdr:to>
      <xdr:col>14</xdr:col>
      <xdr:colOff>342900</xdr:colOff>
      <xdr:row>93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485775</xdr:colOff>
      <xdr:row>60</xdr:row>
      <xdr:rowOff>19049</xdr:rowOff>
    </xdr:from>
    <xdr:to>
      <xdr:col>22</xdr:col>
      <xdr:colOff>628650</xdr:colOff>
      <xdr:row>77</xdr:row>
      <xdr:rowOff>180974</xdr:rowOff>
    </xdr:to>
    <xdr:graphicFrame macro="">
      <xdr:nvGraphicFramePr>
        <xdr:cNvPr id="7" name="Chart 6" title="MEUSD 20 Year Maintenance Forecast ($25,826,202)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79</xdr:row>
      <xdr:rowOff>0</xdr:rowOff>
    </xdr:from>
    <xdr:to>
      <xdr:col>22</xdr:col>
      <xdr:colOff>9525</xdr:colOff>
      <xdr:row>94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293</xdr:row>
      <xdr:rowOff>180974</xdr:rowOff>
    </xdr:from>
    <xdr:to>
      <xdr:col>6</xdr:col>
      <xdr:colOff>23812</xdr:colOff>
      <xdr:row>313</xdr:row>
      <xdr:rowOff>190499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Z50"/>
  <sheetViews>
    <sheetView showGridLines="0" zoomScale="60" zoomScaleNormal="60" workbookViewId="0">
      <selection activeCell="B45" sqref="B45:CZ50"/>
    </sheetView>
  </sheetViews>
  <sheetFormatPr defaultRowHeight="15" x14ac:dyDescent="0.25"/>
  <cols>
    <col min="1" max="1" width="12" customWidth="1"/>
    <col min="2" max="10" width="1.7109375" customWidth="1"/>
    <col min="11" max="11" width="0.140625" customWidth="1"/>
    <col min="12" max="27" width="1.7109375" customWidth="1"/>
    <col min="28" max="28" width="0.140625" customWidth="1"/>
    <col min="29" max="53" width="1.7109375" customWidth="1"/>
    <col min="54" max="54" width="0.140625" customWidth="1"/>
    <col min="55" max="104" width="1.7109375" customWidth="1"/>
    <col min="105" max="361" width="8.140625" customWidth="1"/>
    <col min="362" max="642" width="0.42578125" customWidth="1"/>
  </cols>
  <sheetData>
    <row r="2" spans="1:104" ht="35.25" customHeight="1" x14ac:dyDescent="0.4">
      <c r="N2" s="36" t="s">
        <v>303</v>
      </c>
      <c r="T2" s="36"/>
      <c r="U2" s="36"/>
      <c r="V2" s="36"/>
      <c r="W2" s="36"/>
      <c r="X2" s="36"/>
      <c r="Y2" s="36"/>
      <c r="Z2" s="15"/>
      <c r="AA2" s="15"/>
    </row>
    <row r="4" spans="1:104" s="35" customFormat="1" ht="0.75" customHeight="1" x14ac:dyDescent="0.2">
      <c r="B4" s="35">
        <v>0.1</v>
      </c>
      <c r="C4" s="35">
        <v>0.2</v>
      </c>
      <c r="D4" s="35">
        <v>0.3</v>
      </c>
      <c r="E4" s="35">
        <v>0.4</v>
      </c>
      <c r="F4" s="35">
        <v>0.5</v>
      </c>
      <c r="G4" s="35">
        <v>0.6</v>
      </c>
      <c r="H4" s="35">
        <v>0.7</v>
      </c>
      <c r="I4" s="35">
        <v>0.8</v>
      </c>
      <c r="J4" s="35">
        <v>0.9</v>
      </c>
      <c r="L4" s="35">
        <v>0.1</v>
      </c>
      <c r="M4" s="35">
        <v>0.11</v>
      </c>
      <c r="N4" s="35">
        <v>0.12</v>
      </c>
      <c r="O4" s="35">
        <v>0.13</v>
      </c>
      <c r="P4" s="35">
        <v>0.14000000000000001</v>
      </c>
      <c r="Q4" s="35">
        <v>0.15</v>
      </c>
      <c r="R4" s="35">
        <v>0.16</v>
      </c>
      <c r="S4" s="35">
        <v>0.17</v>
      </c>
      <c r="T4" s="35">
        <v>0.18</v>
      </c>
      <c r="U4" s="35">
        <v>0.19</v>
      </c>
      <c r="V4" s="35">
        <v>0.2</v>
      </c>
      <c r="W4" s="35">
        <v>0.21</v>
      </c>
      <c r="X4" s="35">
        <v>0.22</v>
      </c>
      <c r="Y4" s="35">
        <v>0.23</v>
      </c>
      <c r="Z4" s="35">
        <v>0.24</v>
      </c>
      <c r="AA4" s="35">
        <v>0.25</v>
      </c>
      <c r="AC4" s="35">
        <v>0.26</v>
      </c>
      <c r="AD4" s="35">
        <v>0.27</v>
      </c>
      <c r="AE4" s="35">
        <v>0.28000000000000003</v>
      </c>
      <c r="AF4" s="35">
        <v>0.28999999999999998</v>
      </c>
      <c r="AG4" s="35">
        <v>0.3</v>
      </c>
      <c r="AH4" s="35">
        <v>0.31</v>
      </c>
      <c r="AI4" s="35">
        <v>0.32</v>
      </c>
      <c r="AJ4" s="35">
        <v>0.33</v>
      </c>
      <c r="AK4" s="35">
        <v>0.34</v>
      </c>
      <c r="AL4" s="35">
        <v>0.35</v>
      </c>
      <c r="AM4" s="35">
        <v>0.36</v>
      </c>
      <c r="AN4" s="35">
        <v>0.37</v>
      </c>
      <c r="AO4" s="35">
        <v>0.38</v>
      </c>
      <c r="AP4" s="35">
        <v>0.39</v>
      </c>
      <c r="AQ4" s="35">
        <v>0.4</v>
      </c>
      <c r="AR4" s="35">
        <v>0.41</v>
      </c>
      <c r="AS4" s="35">
        <v>0.42</v>
      </c>
      <c r="AT4" s="35">
        <v>0.43</v>
      </c>
      <c r="AU4" s="35">
        <v>0.44</v>
      </c>
      <c r="AV4" s="35">
        <v>0.45</v>
      </c>
      <c r="AW4" s="35">
        <v>0.46</v>
      </c>
      <c r="AX4" s="35">
        <v>0.47</v>
      </c>
      <c r="AY4" s="35">
        <v>0.48</v>
      </c>
      <c r="AZ4" s="35">
        <v>0.49</v>
      </c>
      <c r="BA4" s="35">
        <v>0.5</v>
      </c>
      <c r="BC4" s="35">
        <v>0.51</v>
      </c>
      <c r="BD4" s="35">
        <v>0.52</v>
      </c>
      <c r="BE4" s="35">
        <v>0.53</v>
      </c>
      <c r="BF4" s="35">
        <v>0.54</v>
      </c>
      <c r="BG4" s="35">
        <v>0.55000000000000004</v>
      </c>
      <c r="BH4" s="35">
        <v>0.56000000000000005</v>
      </c>
      <c r="BI4" s="35">
        <v>0.56999999999999995</v>
      </c>
      <c r="BJ4" s="35">
        <v>0.57999999999999996</v>
      </c>
      <c r="BK4" s="35">
        <v>0.59</v>
      </c>
      <c r="BL4" s="35">
        <v>0.6</v>
      </c>
      <c r="BM4" s="35">
        <v>0.61</v>
      </c>
      <c r="BN4" s="35">
        <v>0.62</v>
      </c>
      <c r="BO4" s="35">
        <v>0.63</v>
      </c>
      <c r="BP4" s="35">
        <v>0.64</v>
      </c>
      <c r="BQ4" s="35">
        <v>0.65</v>
      </c>
      <c r="BR4" s="35">
        <v>0.66</v>
      </c>
      <c r="BS4" s="35">
        <v>0.67</v>
      </c>
      <c r="BT4" s="35">
        <v>0.68</v>
      </c>
      <c r="BU4" s="35">
        <v>0.69</v>
      </c>
      <c r="BV4" s="35">
        <v>0.7</v>
      </c>
      <c r="BW4" s="35">
        <v>0.71</v>
      </c>
      <c r="BX4" s="35">
        <v>0.72</v>
      </c>
      <c r="BY4" s="35">
        <v>0.73</v>
      </c>
      <c r="BZ4" s="35">
        <v>0.74</v>
      </c>
      <c r="CA4" s="35">
        <v>0.75</v>
      </c>
      <c r="CB4" s="35">
        <v>0.76</v>
      </c>
      <c r="CC4" s="35">
        <v>0.77</v>
      </c>
      <c r="CD4" s="35">
        <v>0.78</v>
      </c>
      <c r="CE4" s="35">
        <v>0.79</v>
      </c>
      <c r="CF4" s="35">
        <v>0.8</v>
      </c>
      <c r="CG4" s="35">
        <v>0.81</v>
      </c>
      <c r="CH4" s="35">
        <v>0.82</v>
      </c>
      <c r="CI4" s="35">
        <v>0.83</v>
      </c>
      <c r="CJ4" s="35">
        <v>0.84</v>
      </c>
      <c r="CK4" s="35">
        <v>0.85</v>
      </c>
      <c r="CL4" s="35">
        <v>0.86</v>
      </c>
      <c r="CM4" s="35">
        <v>0.87</v>
      </c>
      <c r="CN4" s="35">
        <v>0.88</v>
      </c>
      <c r="CO4" s="35">
        <v>0.89</v>
      </c>
      <c r="CP4" s="35">
        <v>0.9</v>
      </c>
      <c r="CQ4" s="35">
        <v>0.91</v>
      </c>
      <c r="CR4" s="35">
        <v>0.92</v>
      </c>
      <c r="CS4" s="35">
        <v>0.93</v>
      </c>
      <c r="CT4" s="35">
        <v>0.94</v>
      </c>
      <c r="CU4" s="35">
        <v>0.95</v>
      </c>
      <c r="CV4" s="35">
        <v>0.96</v>
      </c>
      <c r="CW4" s="35">
        <v>0.97</v>
      </c>
      <c r="CX4" s="35">
        <v>0.98</v>
      </c>
      <c r="CY4" s="35">
        <v>0.99</v>
      </c>
      <c r="CZ4" s="35">
        <v>1</v>
      </c>
    </row>
    <row r="5" spans="1:104" ht="22.5" customHeight="1" x14ac:dyDescent="0.25">
      <c r="B5" s="166"/>
      <c r="C5" s="167"/>
      <c r="D5" s="167"/>
      <c r="E5" s="167"/>
      <c r="F5" s="167"/>
      <c r="G5" s="167"/>
      <c r="H5" s="167"/>
      <c r="I5" s="167"/>
      <c r="J5" s="167"/>
      <c r="K5" s="31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32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32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1"/>
    </row>
    <row r="6" spans="1:104" s="33" customFormat="1" ht="26.25" x14ac:dyDescent="0.4">
      <c r="B6" s="165" t="s">
        <v>214</v>
      </c>
      <c r="C6" s="165"/>
      <c r="D6" s="165"/>
      <c r="E6" s="165"/>
      <c r="F6" s="165"/>
      <c r="G6" s="165"/>
      <c r="H6" s="165"/>
      <c r="I6" s="165"/>
      <c r="J6" s="165"/>
      <c r="K6" s="34"/>
      <c r="L6" s="165" t="s">
        <v>215</v>
      </c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34"/>
      <c r="AC6" s="165" t="s">
        <v>216</v>
      </c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34"/>
      <c r="BC6" s="165" t="s">
        <v>217</v>
      </c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</row>
    <row r="7" spans="1:104" s="37" customFormat="1" ht="18.75" x14ac:dyDescent="0.3">
      <c r="B7" s="162">
        <v>0</v>
      </c>
      <c r="C7" s="162"/>
      <c r="H7" s="162">
        <v>0.1</v>
      </c>
      <c r="I7" s="162"/>
      <c r="J7" s="162"/>
      <c r="K7" s="162"/>
      <c r="L7" s="162"/>
      <c r="M7" s="162"/>
      <c r="N7" s="162"/>
      <c r="O7" s="162"/>
      <c r="Z7" s="163">
        <v>0.25</v>
      </c>
      <c r="AA7" s="163"/>
      <c r="AB7" s="163"/>
      <c r="AC7" s="163"/>
      <c r="AD7" s="163"/>
      <c r="AZ7" s="162">
        <v>0.5</v>
      </c>
      <c r="BA7" s="162"/>
      <c r="BB7" s="162"/>
      <c r="BC7" s="162"/>
      <c r="BD7" s="162"/>
      <c r="CV7" s="164">
        <v>1</v>
      </c>
      <c r="CW7" s="164"/>
      <c r="CX7" s="164"/>
      <c r="CY7" s="164"/>
      <c r="CZ7" s="164"/>
    </row>
    <row r="11" spans="1:104" ht="26.25" x14ac:dyDescent="0.4">
      <c r="O11" s="36" t="s">
        <v>299</v>
      </c>
      <c r="U11" s="36"/>
      <c r="V11" s="36"/>
      <c r="W11" s="36"/>
      <c r="X11" s="36"/>
      <c r="Y11" s="36"/>
      <c r="Z11" s="15"/>
      <c r="AA11" s="15"/>
    </row>
    <row r="13" spans="1:104" x14ac:dyDescent="0.25">
      <c r="A13" s="35"/>
      <c r="B13" s="35">
        <v>0.1</v>
      </c>
      <c r="C13" s="35">
        <v>0.2</v>
      </c>
      <c r="D13" s="35">
        <v>0.3</v>
      </c>
      <c r="E13" s="35">
        <v>0.4</v>
      </c>
      <c r="F13" s="35">
        <v>0.5</v>
      </c>
      <c r="G13" s="35">
        <v>0.6</v>
      </c>
      <c r="H13" s="35">
        <v>0.7</v>
      </c>
      <c r="I13" s="35">
        <v>0.8</v>
      </c>
      <c r="J13" s="35">
        <v>0.9</v>
      </c>
      <c r="K13" s="35"/>
      <c r="L13" s="35">
        <v>0.1</v>
      </c>
      <c r="M13" s="35">
        <v>0.11</v>
      </c>
      <c r="N13" s="35">
        <v>0.12</v>
      </c>
      <c r="O13" s="35">
        <v>0.13</v>
      </c>
      <c r="P13" s="35">
        <v>0.14000000000000001</v>
      </c>
      <c r="Q13" s="35">
        <v>0.15</v>
      </c>
      <c r="R13" s="35">
        <v>0.16</v>
      </c>
      <c r="S13" s="35">
        <v>0.17</v>
      </c>
      <c r="T13" s="35">
        <v>0.18</v>
      </c>
      <c r="U13" s="35">
        <v>0.19</v>
      </c>
      <c r="V13" s="35">
        <v>0.2</v>
      </c>
      <c r="W13" s="35">
        <v>0.21</v>
      </c>
      <c r="X13" s="35">
        <v>0.22</v>
      </c>
      <c r="Y13" s="35">
        <v>0.23</v>
      </c>
      <c r="Z13" s="35">
        <v>0.24</v>
      </c>
      <c r="AA13" s="35">
        <v>0.25</v>
      </c>
      <c r="AB13" s="35"/>
      <c r="AC13" s="35">
        <v>0.26</v>
      </c>
      <c r="AD13" s="35">
        <v>0.27</v>
      </c>
      <c r="AE13" s="35">
        <v>0.28000000000000003</v>
      </c>
      <c r="AF13" s="35">
        <v>0.28999999999999998</v>
      </c>
      <c r="AG13" s="35">
        <v>0.3</v>
      </c>
      <c r="AH13" s="35">
        <v>0.31</v>
      </c>
      <c r="AI13" s="35">
        <v>0.32</v>
      </c>
      <c r="AJ13" s="35">
        <v>0.33</v>
      </c>
      <c r="AK13" s="35">
        <v>0.34</v>
      </c>
      <c r="AL13" s="35">
        <v>0.35</v>
      </c>
      <c r="AM13" s="35">
        <v>0.36</v>
      </c>
      <c r="AN13" s="35">
        <v>0.37</v>
      </c>
      <c r="AO13" s="35">
        <v>0.38</v>
      </c>
      <c r="AP13" s="35">
        <v>0.39</v>
      </c>
      <c r="AQ13" s="35">
        <v>0.4</v>
      </c>
      <c r="AR13" s="35">
        <v>0.41</v>
      </c>
      <c r="AS13" s="35">
        <v>0.42</v>
      </c>
      <c r="AT13" s="35">
        <v>0.43</v>
      </c>
      <c r="AU13" s="35">
        <v>0.44</v>
      </c>
      <c r="AV13" s="35">
        <v>0.45</v>
      </c>
      <c r="AW13" s="35">
        <v>0.46</v>
      </c>
      <c r="AX13" s="35">
        <v>0.47</v>
      </c>
      <c r="AY13" s="35">
        <v>0.48</v>
      </c>
      <c r="AZ13" s="35">
        <v>0.49</v>
      </c>
      <c r="BA13" s="35">
        <v>0.5</v>
      </c>
      <c r="BB13" s="35"/>
      <c r="BC13" s="35">
        <v>0.51</v>
      </c>
      <c r="BD13" s="35">
        <v>0.52</v>
      </c>
      <c r="BE13" s="35">
        <v>0.53</v>
      </c>
      <c r="BF13" s="35">
        <v>0.54</v>
      </c>
      <c r="BG13" s="35">
        <v>0.55000000000000004</v>
      </c>
      <c r="BH13" s="35">
        <v>0.56000000000000005</v>
      </c>
      <c r="BI13" s="35">
        <v>0.56999999999999995</v>
      </c>
      <c r="BJ13" s="35">
        <v>0.57999999999999996</v>
      </c>
      <c r="BK13" s="35">
        <v>0.59</v>
      </c>
      <c r="BL13" s="35">
        <v>0.6</v>
      </c>
      <c r="BM13" s="35">
        <v>0.61</v>
      </c>
      <c r="BN13" s="35">
        <v>0.62</v>
      </c>
      <c r="BO13" s="35">
        <v>0.63</v>
      </c>
      <c r="BP13" s="35">
        <v>0.64</v>
      </c>
      <c r="BQ13" s="35">
        <v>0.65</v>
      </c>
      <c r="BR13" s="35">
        <v>0.66</v>
      </c>
      <c r="BS13" s="35">
        <v>0.67</v>
      </c>
      <c r="BT13" s="35">
        <v>0.68</v>
      </c>
      <c r="BU13" s="35">
        <v>0.69</v>
      </c>
      <c r="BV13" s="35">
        <v>0.7</v>
      </c>
      <c r="BW13" s="35">
        <v>0.71</v>
      </c>
      <c r="BX13" s="35">
        <v>0.72</v>
      </c>
      <c r="BY13" s="35">
        <v>0.73</v>
      </c>
      <c r="BZ13" s="35">
        <v>0.74</v>
      </c>
      <c r="CA13" s="35">
        <v>0.75</v>
      </c>
      <c r="CB13" s="35">
        <v>0.76</v>
      </c>
      <c r="CC13" s="35">
        <v>0.77</v>
      </c>
      <c r="CD13" s="35">
        <v>0.78</v>
      </c>
      <c r="CE13" s="35">
        <v>0.79</v>
      </c>
      <c r="CF13" s="35">
        <v>0.8</v>
      </c>
      <c r="CG13" s="35">
        <v>0.81</v>
      </c>
      <c r="CH13" s="35">
        <v>0.82</v>
      </c>
      <c r="CI13" s="35">
        <v>0.83</v>
      </c>
      <c r="CJ13" s="35">
        <v>0.84</v>
      </c>
      <c r="CK13" s="35">
        <v>0.85</v>
      </c>
      <c r="CL13" s="35">
        <v>0.86</v>
      </c>
      <c r="CM13" s="35">
        <v>0.87</v>
      </c>
      <c r="CN13" s="35">
        <v>0.88</v>
      </c>
      <c r="CO13" s="35">
        <v>0.89</v>
      </c>
      <c r="CP13" s="35">
        <v>0.9</v>
      </c>
      <c r="CQ13" s="35">
        <v>0.91</v>
      </c>
      <c r="CR13" s="35">
        <v>0.92</v>
      </c>
      <c r="CS13" s="35">
        <v>0.93</v>
      </c>
      <c r="CT13" s="35">
        <v>0.94</v>
      </c>
      <c r="CU13" s="35">
        <v>0.95</v>
      </c>
      <c r="CV13" s="35">
        <v>0.96</v>
      </c>
      <c r="CW13" s="35">
        <v>0.97</v>
      </c>
      <c r="CX13" s="35">
        <v>0.98</v>
      </c>
      <c r="CY13" s="35">
        <v>0.99</v>
      </c>
      <c r="CZ13" s="35">
        <v>1</v>
      </c>
    </row>
    <row r="14" spans="1:104" x14ac:dyDescent="0.25">
      <c r="B14" s="166"/>
      <c r="C14" s="167"/>
      <c r="D14" s="167"/>
      <c r="E14" s="167"/>
      <c r="F14" s="167"/>
      <c r="G14" s="167"/>
      <c r="H14" s="167"/>
      <c r="I14" s="167"/>
      <c r="J14" s="167"/>
      <c r="K14" s="31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32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32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1"/>
    </row>
    <row r="15" spans="1:104" ht="26.25" x14ac:dyDescent="0.4">
      <c r="A15" s="33"/>
      <c r="B15" s="165" t="s">
        <v>214</v>
      </c>
      <c r="C15" s="165"/>
      <c r="D15" s="165"/>
      <c r="E15" s="165"/>
      <c r="F15" s="165"/>
      <c r="G15" s="165"/>
      <c r="H15" s="165"/>
      <c r="I15" s="165"/>
      <c r="J15" s="165"/>
      <c r="K15" s="34"/>
      <c r="L15" s="165" t="s">
        <v>215</v>
      </c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34"/>
      <c r="AC15" s="165" t="s">
        <v>216</v>
      </c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34"/>
      <c r="BC15" s="165" t="s">
        <v>217</v>
      </c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</row>
    <row r="16" spans="1:104" ht="18.75" x14ac:dyDescent="0.3">
      <c r="A16" s="37"/>
      <c r="B16" s="162">
        <v>0</v>
      </c>
      <c r="C16" s="162"/>
      <c r="D16" s="37"/>
      <c r="E16" s="37"/>
      <c r="F16" s="37"/>
      <c r="G16" s="37"/>
      <c r="H16" s="162">
        <v>0.1</v>
      </c>
      <c r="I16" s="162"/>
      <c r="J16" s="162"/>
      <c r="K16" s="162"/>
      <c r="L16" s="162"/>
      <c r="M16" s="162"/>
      <c r="N16" s="162"/>
      <c r="O16" s="162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163">
        <v>0.25</v>
      </c>
      <c r="AA16" s="163"/>
      <c r="AB16" s="163"/>
      <c r="AC16" s="163"/>
      <c r="AD16" s="163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162">
        <v>0.5</v>
      </c>
      <c r="BA16" s="162"/>
      <c r="BB16" s="162"/>
      <c r="BC16" s="162"/>
      <c r="BD16" s="162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164">
        <v>1</v>
      </c>
      <c r="CW16" s="164"/>
      <c r="CX16" s="164"/>
      <c r="CY16" s="164"/>
      <c r="CZ16" s="164"/>
    </row>
    <row r="20" spans="1:104" ht="26.25" x14ac:dyDescent="0.4">
      <c r="R20" s="36" t="s">
        <v>300</v>
      </c>
      <c r="T20" s="36"/>
      <c r="U20" s="36"/>
      <c r="V20" s="36"/>
      <c r="W20" s="36"/>
      <c r="X20" s="36"/>
      <c r="Y20" s="36"/>
      <c r="Z20" s="15"/>
      <c r="AA20" s="15"/>
    </row>
    <row r="22" spans="1:104" x14ac:dyDescent="0.25">
      <c r="A22" s="35"/>
      <c r="B22" s="35">
        <v>0.1</v>
      </c>
      <c r="C22" s="35">
        <v>0.2</v>
      </c>
      <c r="D22" s="35">
        <v>0.3</v>
      </c>
      <c r="E22" s="35">
        <v>0.4</v>
      </c>
      <c r="F22" s="35">
        <v>0.5</v>
      </c>
      <c r="G22" s="35">
        <v>0.6</v>
      </c>
      <c r="H22" s="35">
        <v>0.7</v>
      </c>
      <c r="I22" s="35">
        <v>0.8</v>
      </c>
      <c r="J22" s="35">
        <v>0.9</v>
      </c>
      <c r="K22" s="35"/>
      <c r="L22" s="35">
        <v>0.1</v>
      </c>
      <c r="M22" s="35">
        <v>0.11</v>
      </c>
      <c r="N22" s="35">
        <v>0.12</v>
      </c>
      <c r="O22" s="35">
        <v>0.13</v>
      </c>
      <c r="P22" s="35">
        <v>0.14000000000000001</v>
      </c>
      <c r="Q22" s="35">
        <v>0.15</v>
      </c>
      <c r="R22" s="35">
        <v>0.16</v>
      </c>
      <c r="S22" s="35">
        <v>0.17</v>
      </c>
      <c r="T22" s="35">
        <v>0.18</v>
      </c>
      <c r="U22" s="35">
        <v>0.19</v>
      </c>
      <c r="V22" s="35">
        <v>0.2</v>
      </c>
      <c r="W22" s="35">
        <v>0.21</v>
      </c>
      <c r="X22" s="35">
        <v>0.22</v>
      </c>
      <c r="Y22" s="35">
        <v>0.23</v>
      </c>
      <c r="Z22" s="35">
        <v>0.24</v>
      </c>
      <c r="AA22" s="35">
        <v>0.25</v>
      </c>
      <c r="AB22" s="35"/>
      <c r="AC22" s="35">
        <v>0.26</v>
      </c>
      <c r="AD22" s="35">
        <v>0.27</v>
      </c>
      <c r="AE22" s="35">
        <v>0.28000000000000003</v>
      </c>
      <c r="AF22" s="35">
        <v>0.28999999999999998</v>
      </c>
      <c r="AG22" s="35">
        <v>0.3</v>
      </c>
      <c r="AH22" s="35">
        <v>0.31</v>
      </c>
      <c r="AI22" s="35">
        <v>0.32</v>
      </c>
      <c r="AJ22" s="35">
        <v>0.33</v>
      </c>
      <c r="AK22" s="35">
        <v>0.34</v>
      </c>
      <c r="AL22" s="35">
        <v>0.35</v>
      </c>
      <c r="AM22" s="35">
        <v>0.36</v>
      </c>
      <c r="AN22" s="35">
        <v>0.37</v>
      </c>
      <c r="AO22" s="35">
        <v>0.38</v>
      </c>
      <c r="AP22" s="35">
        <v>0.39</v>
      </c>
      <c r="AQ22" s="35">
        <v>0.4</v>
      </c>
      <c r="AR22" s="35">
        <v>0.41</v>
      </c>
      <c r="AS22" s="35">
        <v>0.42</v>
      </c>
      <c r="AT22" s="35">
        <v>0.43</v>
      </c>
      <c r="AU22" s="35">
        <v>0.44</v>
      </c>
      <c r="AV22" s="35">
        <v>0.45</v>
      </c>
      <c r="AW22" s="35">
        <v>0.46</v>
      </c>
      <c r="AX22" s="35">
        <v>0.47</v>
      </c>
      <c r="AY22" s="35">
        <v>0.48</v>
      </c>
      <c r="AZ22" s="35">
        <v>0.49</v>
      </c>
      <c r="BA22" s="35">
        <v>0.5</v>
      </c>
      <c r="BB22" s="35"/>
      <c r="BC22" s="35">
        <v>0.51</v>
      </c>
      <c r="BD22" s="35">
        <v>0.52</v>
      </c>
      <c r="BE22" s="35">
        <v>0.53</v>
      </c>
      <c r="BF22" s="35">
        <v>0.54</v>
      </c>
      <c r="BG22" s="35">
        <v>0.55000000000000004</v>
      </c>
      <c r="BH22" s="35">
        <v>0.56000000000000005</v>
      </c>
      <c r="BI22" s="35">
        <v>0.56999999999999995</v>
      </c>
      <c r="BJ22" s="35">
        <v>0.57999999999999996</v>
      </c>
      <c r="BK22" s="35">
        <v>0.59</v>
      </c>
      <c r="BL22" s="35">
        <v>0.6</v>
      </c>
      <c r="BM22" s="35">
        <v>0.61</v>
      </c>
      <c r="BN22" s="35">
        <v>0.62</v>
      </c>
      <c r="BO22" s="35">
        <v>0.63</v>
      </c>
      <c r="BP22" s="35">
        <v>0.64</v>
      </c>
      <c r="BQ22" s="35">
        <v>0.65</v>
      </c>
      <c r="BR22" s="35">
        <v>0.66</v>
      </c>
      <c r="BS22" s="35">
        <v>0.67</v>
      </c>
      <c r="BT22" s="35">
        <v>0.68</v>
      </c>
      <c r="BU22" s="35">
        <v>0.69</v>
      </c>
      <c r="BV22" s="35">
        <v>0.7</v>
      </c>
      <c r="BW22" s="35">
        <v>0.71</v>
      </c>
      <c r="BX22" s="35">
        <v>0.72</v>
      </c>
      <c r="BY22" s="35">
        <v>0.73</v>
      </c>
      <c r="BZ22" s="35">
        <v>0.74</v>
      </c>
      <c r="CA22" s="35">
        <v>0.75</v>
      </c>
      <c r="CB22" s="35">
        <v>0.76</v>
      </c>
      <c r="CC22" s="35">
        <v>0.77</v>
      </c>
      <c r="CD22" s="35">
        <v>0.78</v>
      </c>
      <c r="CE22" s="35">
        <v>0.79</v>
      </c>
      <c r="CF22" s="35">
        <v>0.8</v>
      </c>
      <c r="CG22" s="35">
        <v>0.81</v>
      </c>
      <c r="CH22" s="35">
        <v>0.82</v>
      </c>
      <c r="CI22" s="35">
        <v>0.83</v>
      </c>
      <c r="CJ22" s="35">
        <v>0.84</v>
      </c>
      <c r="CK22" s="35">
        <v>0.85</v>
      </c>
      <c r="CL22" s="35">
        <v>0.86</v>
      </c>
      <c r="CM22" s="35">
        <v>0.87</v>
      </c>
      <c r="CN22" s="35">
        <v>0.88</v>
      </c>
      <c r="CO22" s="35">
        <v>0.89</v>
      </c>
      <c r="CP22" s="35">
        <v>0.9</v>
      </c>
      <c r="CQ22" s="35">
        <v>0.91</v>
      </c>
      <c r="CR22" s="35">
        <v>0.92</v>
      </c>
      <c r="CS22" s="35">
        <v>0.93</v>
      </c>
      <c r="CT22" s="35">
        <v>0.94</v>
      </c>
      <c r="CU22" s="35">
        <v>0.95</v>
      </c>
      <c r="CV22" s="35">
        <v>0.96</v>
      </c>
      <c r="CW22" s="35">
        <v>0.97</v>
      </c>
      <c r="CX22" s="35">
        <v>0.98</v>
      </c>
      <c r="CY22" s="35">
        <v>0.99</v>
      </c>
      <c r="CZ22" s="35">
        <v>1</v>
      </c>
    </row>
    <row r="23" spans="1:104" x14ac:dyDescent="0.25">
      <c r="B23" s="166"/>
      <c r="C23" s="167"/>
      <c r="D23" s="167"/>
      <c r="E23" s="167"/>
      <c r="F23" s="167"/>
      <c r="G23" s="167"/>
      <c r="H23" s="167"/>
      <c r="I23" s="167"/>
      <c r="J23" s="167"/>
      <c r="K23" s="31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32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32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1"/>
    </row>
    <row r="24" spans="1:104" ht="26.25" x14ac:dyDescent="0.4">
      <c r="A24" s="33"/>
      <c r="B24" s="165" t="s">
        <v>214</v>
      </c>
      <c r="C24" s="165"/>
      <c r="D24" s="165"/>
      <c r="E24" s="165"/>
      <c r="F24" s="165"/>
      <c r="G24" s="165"/>
      <c r="H24" s="165"/>
      <c r="I24" s="165"/>
      <c r="J24" s="165"/>
      <c r="K24" s="34"/>
      <c r="L24" s="165" t="s">
        <v>215</v>
      </c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34"/>
      <c r="AC24" s="165" t="s">
        <v>216</v>
      </c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34"/>
      <c r="BC24" s="165" t="s">
        <v>217</v>
      </c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</row>
    <row r="25" spans="1:104" ht="18.75" x14ac:dyDescent="0.3">
      <c r="A25" s="37"/>
      <c r="B25" s="162">
        <v>0</v>
      </c>
      <c r="C25" s="162"/>
      <c r="D25" s="37"/>
      <c r="E25" s="37"/>
      <c r="F25" s="37"/>
      <c r="G25" s="37"/>
      <c r="H25" s="162">
        <v>0.1</v>
      </c>
      <c r="I25" s="162"/>
      <c r="J25" s="162"/>
      <c r="K25" s="162"/>
      <c r="L25" s="162"/>
      <c r="M25" s="162"/>
      <c r="N25" s="162"/>
      <c r="O25" s="162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163">
        <v>0.25</v>
      </c>
      <c r="AA25" s="163"/>
      <c r="AB25" s="163"/>
      <c r="AC25" s="163"/>
      <c r="AD25" s="163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162">
        <v>0.5</v>
      </c>
      <c r="BA25" s="162"/>
      <c r="BB25" s="162"/>
      <c r="BC25" s="162"/>
      <c r="BD25" s="162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164">
        <v>1</v>
      </c>
      <c r="CW25" s="164"/>
      <c r="CX25" s="164"/>
      <c r="CY25" s="164"/>
      <c r="CZ25" s="164"/>
    </row>
    <row r="28" spans="1:104" ht="26.25" x14ac:dyDescent="0.4">
      <c r="E28" s="36" t="s">
        <v>301</v>
      </c>
      <c r="T28" s="36"/>
      <c r="U28" s="36"/>
      <c r="V28" s="36"/>
      <c r="W28" s="36"/>
      <c r="X28" s="36"/>
      <c r="Z28" s="15"/>
      <c r="AA28" s="15"/>
    </row>
    <row r="30" spans="1:104" x14ac:dyDescent="0.25">
      <c r="A30" s="35"/>
      <c r="B30" s="35">
        <v>0.1</v>
      </c>
      <c r="C30" s="35">
        <v>0.2</v>
      </c>
      <c r="D30" s="35">
        <v>0.3</v>
      </c>
      <c r="E30" s="35">
        <v>0.4</v>
      </c>
      <c r="F30" s="35">
        <v>0.5</v>
      </c>
      <c r="G30" s="35">
        <v>0.6</v>
      </c>
      <c r="H30" s="35">
        <v>0.7</v>
      </c>
      <c r="I30" s="35">
        <v>0.8</v>
      </c>
      <c r="J30" s="35">
        <v>0.9</v>
      </c>
      <c r="K30" s="35"/>
      <c r="L30" s="35">
        <v>0.1</v>
      </c>
      <c r="M30" s="35">
        <v>0.11</v>
      </c>
      <c r="N30" s="35">
        <v>0.12</v>
      </c>
      <c r="O30" s="35">
        <v>0.13</v>
      </c>
      <c r="P30" s="35">
        <v>0.14000000000000001</v>
      </c>
      <c r="Q30" s="35">
        <v>0.15</v>
      </c>
      <c r="R30" s="35">
        <v>0.16</v>
      </c>
      <c r="S30" s="35">
        <v>0.17</v>
      </c>
      <c r="T30" s="35">
        <v>0.18</v>
      </c>
      <c r="U30" s="35">
        <v>0.19</v>
      </c>
      <c r="V30" s="35">
        <v>0.2</v>
      </c>
      <c r="W30" s="35">
        <v>0.21</v>
      </c>
      <c r="X30" s="35">
        <v>0.22</v>
      </c>
      <c r="Y30" s="35">
        <v>0.23</v>
      </c>
      <c r="Z30" s="35">
        <v>0.24</v>
      </c>
      <c r="AA30" s="35">
        <v>0.25</v>
      </c>
      <c r="AB30" s="35"/>
      <c r="AC30" s="35">
        <v>0.26</v>
      </c>
      <c r="AD30" s="35">
        <v>0.27</v>
      </c>
      <c r="AE30" s="35">
        <v>0.28000000000000003</v>
      </c>
      <c r="AF30" s="35">
        <v>0.28999999999999998</v>
      </c>
      <c r="AG30" s="35">
        <v>0.3</v>
      </c>
      <c r="AH30" s="35">
        <v>0.31</v>
      </c>
      <c r="AI30" s="35">
        <v>0.32</v>
      </c>
      <c r="AJ30" s="35">
        <v>0.33</v>
      </c>
      <c r="AK30" s="35">
        <v>0.34</v>
      </c>
      <c r="AL30" s="35">
        <v>0.35</v>
      </c>
      <c r="AM30" s="35">
        <v>0.36</v>
      </c>
      <c r="AN30" s="35">
        <v>0.37</v>
      </c>
      <c r="AO30" s="35">
        <v>0.38</v>
      </c>
      <c r="AP30" s="35">
        <v>0.39</v>
      </c>
      <c r="AQ30" s="35">
        <v>0.4</v>
      </c>
      <c r="AR30" s="35">
        <v>0.41</v>
      </c>
      <c r="AS30" s="35">
        <v>0.42</v>
      </c>
      <c r="AT30" s="35">
        <v>0.43</v>
      </c>
      <c r="AU30" s="35">
        <v>0.44</v>
      </c>
      <c r="AV30" s="35">
        <v>0.45</v>
      </c>
      <c r="AW30" s="35">
        <v>0.46</v>
      </c>
      <c r="AX30" s="35">
        <v>0.47</v>
      </c>
      <c r="AY30" s="35">
        <v>0.48</v>
      </c>
      <c r="AZ30" s="35">
        <v>0.49</v>
      </c>
      <c r="BA30" s="35">
        <v>0.5</v>
      </c>
      <c r="BB30" s="35"/>
      <c r="BC30" s="35">
        <v>0.51</v>
      </c>
      <c r="BD30" s="35">
        <v>0.52</v>
      </c>
      <c r="BE30" s="35">
        <v>0.53</v>
      </c>
      <c r="BF30" s="35">
        <v>0.54</v>
      </c>
      <c r="BG30" s="35">
        <v>0.55000000000000004</v>
      </c>
      <c r="BH30" s="35">
        <v>0.56000000000000005</v>
      </c>
      <c r="BI30" s="35">
        <v>0.56999999999999995</v>
      </c>
      <c r="BJ30" s="35">
        <v>0.57999999999999996</v>
      </c>
      <c r="BK30" s="35">
        <v>0.59</v>
      </c>
      <c r="BL30" s="35">
        <v>0.6</v>
      </c>
      <c r="BM30" s="35">
        <v>0.61</v>
      </c>
      <c r="BN30" s="35">
        <v>0.62</v>
      </c>
      <c r="BO30" s="35">
        <v>0.63</v>
      </c>
      <c r="BP30" s="35">
        <v>0.64</v>
      </c>
      <c r="BQ30" s="35">
        <v>0.65</v>
      </c>
      <c r="BR30" s="35">
        <v>0.66</v>
      </c>
      <c r="BS30" s="35">
        <v>0.67</v>
      </c>
      <c r="BT30" s="35">
        <v>0.68</v>
      </c>
      <c r="BU30" s="35">
        <v>0.69</v>
      </c>
      <c r="BV30" s="35">
        <v>0.7</v>
      </c>
      <c r="BW30" s="35">
        <v>0.71</v>
      </c>
      <c r="BX30" s="35">
        <v>0.72</v>
      </c>
      <c r="BY30" s="35">
        <v>0.73</v>
      </c>
      <c r="BZ30" s="35">
        <v>0.74</v>
      </c>
      <c r="CA30" s="35">
        <v>0.75</v>
      </c>
      <c r="CB30" s="35">
        <v>0.76</v>
      </c>
      <c r="CC30" s="35">
        <v>0.77</v>
      </c>
      <c r="CD30" s="35">
        <v>0.78</v>
      </c>
      <c r="CE30" s="35">
        <v>0.79</v>
      </c>
      <c r="CF30" s="35">
        <v>0.8</v>
      </c>
      <c r="CG30" s="35">
        <v>0.81</v>
      </c>
      <c r="CH30" s="35">
        <v>0.82</v>
      </c>
      <c r="CI30" s="35">
        <v>0.83</v>
      </c>
      <c r="CJ30" s="35">
        <v>0.84</v>
      </c>
      <c r="CK30" s="35">
        <v>0.85</v>
      </c>
      <c r="CL30" s="35">
        <v>0.86</v>
      </c>
      <c r="CM30" s="35">
        <v>0.87</v>
      </c>
      <c r="CN30" s="35">
        <v>0.88</v>
      </c>
      <c r="CO30" s="35">
        <v>0.89</v>
      </c>
      <c r="CP30" s="35">
        <v>0.9</v>
      </c>
      <c r="CQ30" s="35">
        <v>0.91</v>
      </c>
      <c r="CR30" s="35">
        <v>0.92</v>
      </c>
      <c r="CS30" s="35">
        <v>0.93</v>
      </c>
      <c r="CT30" s="35">
        <v>0.94</v>
      </c>
      <c r="CU30" s="35">
        <v>0.95</v>
      </c>
      <c r="CV30" s="35">
        <v>0.96</v>
      </c>
      <c r="CW30" s="35">
        <v>0.97</v>
      </c>
      <c r="CX30" s="35">
        <v>0.98</v>
      </c>
      <c r="CY30" s="35">
        <v>0.99</v>
      </c>
      <c r="CZ30" s="35">
        <v>1</v>
      </c>
    </row>
    <row r="31" spans="1:104" x14ac:dyDescent="0.25">
      <c r="B31" s="166"/>
      <c r="C31" s="167"/>
      <c r="D31" s="167"/>
      <c r="E31" s="167"/>
      <c r="F31" s="167"/>
      <c r="G31" s="167"/>
      <c r="H31" s="167"/>
      <c r="I31" s="167"/>
      <c r="J31" s="167"/>
      <c r="K31" s="31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32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32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1"/>
    </row>
    <row r="32" spans="1:104" ht="26.25" x14ac:dyDescent="0.4">
      <c r="A32" s="33"/>
      <c r="B32" s="165" t="s">
        <v>214</v>
      </c>
      <c r="C32" s="165"/>
      <c r="D32" s="165"/>
      <c r="E32" s="165"/>
      <c r="F32" s="165"/>
      <c r="G32" s="165"/>
      <c r="H32" s="165"/>
      <c r="I32" s="165"/>
      <c r="J32" s="165"/>
      <c r="K32" s="34"/>
      <c r="L32" s="165" t="s">
        <v>215</v>
      </c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34"/>
      <c r="AC32" s="165" t="s">
        <v>216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34"/>
      <c r="BC32" s="165" t="s">
        <v>217</v>
      </c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</row>
    <row r="33" spans="1:104" ht="18.75" x14ac:dyDescent="0.3">
      <c r="A33" s="37"/>
      <c r="B33" s="162">
        <v>0</v>
      </c>
      <c r="C33" s="162"/>
      <c r="D33" s="37"/>
      <c r="E33" s="37"/>
      <c r="F33" s="37"/>
      <c r="G33" s="37"/>
      <c r="H33" s="162">
        <v>0.1</v>
      </c>
      <c r="I33" s="162"/>
      <c r="J33" s="162"/>
      <c r="K33" s="162"/>
      <c r="L33" s="162"/>
      <c r="M33" s="162"/>
      <c r="N33" s="162"/>
      <c r="O33" s="162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163">
        <v>0.25</v>
      </c>
      <c r="AA33" s="163"/>
      <c r="AB33" s="163"/>
      <c r="AC33" s="163"/>
      <c r="AD33" s="163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162">
        <v>0.5</v>
      </c>
      <c r="BA33" s="162"/>
      <c r="BB33" s="162"/>
      <c r="BC33" s="162"/>
      <c r="BD33" s="162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164">
        <v>1</v>
      </c>
      <c r="CW33" s="164"/>
      <c r="CX33" s="164"/>
      <c r="CY33" s="164"/>
      <c r="CZ33" s="164"/>
    </row>
    <row r="37" spans="1:104" ht="26.25" x14ac:dyDescent="0.4">
      <c r="M37" s="36" t="s">
        <v>302</v>
      </c>
      <c r="U37" s="36"/>
      <c r="V37" s="36"/>
      <c r="W37" s="36"/>
      <c r="X37" s="36"/>
      <c r="Z37" s="15"/>
      <c r="AA37" s="15"/>
    </row>
    <row r="39" spans="1:104" x14ac:dyDescent="0.25">
      <c r="B39" s="35">
        <v>0.1</v>
      </c>
      <c r="C39" s="35">
        <v>0.2</v>
      </c>
      <c r="D39" s="35">
        <v>0.3</v>
      </c>
      <c r="E39" s="35">
        <v>0.4</v>
      </c>
      <c r="F39" s="35">
        <v>0.5</v>
      </c>
      <c r="G39" s="35">
        <v>0.6</v>
      </c>
      <c r="H39" s="35">
        <v>0.7</v>
      </c>
      <c r="I39" s="35">
        <v>0.8</v>
      </c>
      <c r="J39" s="35">
        <v>0.9</v>
      </c>
      <c r="K39" s="35"/>
      <c r="L39" s="35">
        <v>0.1</v>
      </c>
      <c r="M39" s="35">
        <v>0.11</v>
      </c>
      <c r="N39" s="35">
        <v>0.12</v>
      </c>
      <c r="O39" s="35">
        <v>0.13</v>
      </c>
      <c r="P39" s="35">
        <v>0.14000000000000001</v>
      </c>
      <c r="Q39" s="35">
        <v>0.15</v>
      </c>
      <c r="R39" s="35">
        <v>0.16</v>
      </c>
      <c r="S39" s="35">
        <v>0.17</v>
      </c>
      <c r="T39" s="35">
        <v>0.18</v>
      </c>
      <c r="U39" s="35">
        <v>0.19</v>
      </c>
      <c r="V39" s="35">
        <v>0.2</v>
      </c>
      <c r="W39" s="35">
        <v>0.21</v>
      </c>
      <c r="X39" s="35">
        <v>0.22</v>
      </c>
      <c r="Y39" s="35">
        <v>0.23</v>
      </c>
      <c r="Z39" s="35">
        <v>0.24</v>
      </c>
      <c r="AA39" s="35">
        <v>0.25</v>
      </c>
      <c r="AB39" s="35"/>
      <c r="AC39" s="35">
        <v>0.26</v>
      </c>
      <c r="AD39" s="35">
        <v>0.27</v>
      </c>
      <c r="AE39" s="35">
        <v>0.28000000000000003</v>
      </c>
      <c r="AF39" s="35">
        <v>0.28999999999999998</v>
      </c>
      <c r="AG39" s="35">
        <v>0.3</v>
      </c>
      <c r="AH39" s="35">
        <v>0.31</v>
      </c>
      <c r="AI39" s="35">
        <v>0.32</v>
      </c>
      <c r="AJ39" s="35">
        <v>0.33</v>
      </c>
      <c r="AK39" s="35">
        <v>0.34</v>
      </c>
      <c r="AL39" s="35">
        <v>0.35</v>
      </c>
      <c r="AM39" s="35">
        <v>0.36</v>
      </c>
      <c r="AN39" s="35">
        <v>0.37</v>
      </c>
      <c r="AO39" s="35">
        <v>0.38</v>
      </c>
      <c r="AP39" s="35">
        <v>0.39</v>
      </c>
      <c r="AQ39" s="35">
        <v>0.4</v>
      </c>
      <c r="AR39" s="35">
        <v>0.41</v>
      </c>
      <c r="AS39" s="35">
        <v>0.42</v>
      </c>
      <c r="AT39" s="35">
        <v>0.43</v>
      </c>
      <c r="AU39" s="35">
        <v>0.44</v>
      </c>
      <c r="AV39" s="35">
        <v>0.45</v>
      </c>
      <c r="AW39" s="35">
        <v>0.46</v>
      </c>
      <c r="AX39" s="35">
        <v>0.47</v>
      </c>
      <c r="AY39" s="35">
        <v>0.48</v>
      </c>
      <c r="AZ39" s="35">
        <v>0.49</v>
      </c>
      <c r="BA39" s="35">
        <v>0.5</v>
      </c>
      <c r="BB39" s="35"/>
      <c r="BC39" s="35">
        <v>0.51</v>
      </c>
      <c r="BD39" s="35">
        <v>0.52</v>
      </c>
      <c r="BE39" s="35">
        <v>0.53</v>
      </c>
      <c r="BF39" s="35">
        <v>0.54</v>
      </c>
      <c r="BG39" s="35">
        <v>0.55000000000000004</v>
      </c>
      <c r="BH39" s="35">
        <v>0.56000000000000005</v>
      </c>
      <c r="BI39" s="35">
        <v>0.56999999999999995</v>
      </c>
      <c r="BJ39" s="35">
        <v>0.57999999999999996</v>
      </c>
      <c r="BK39" s="35">
        <v>0.59</v>
      </c>
      <c r="BL39" s="35">
        <v>0.6</v>
      </c>
      <c r="BM39" s="35">
        <v>0.61</v>
      </c>
      <c r="BN39" s="35">
        <v>0.62</v>
      </c>
      <c r="BO39" s="35">
        <v>0.63</v>
      </c>
      <c r="BP39" s="35">
        <v>0.64</v>
      </c>
      <c r="BQ39" s="35">
        <v>0.65</v>
      </c>
      <c r="BR39" s="35">
        <v>0.66</v>
      </c>
      <c r="BS39" s="35">
        <v>0.67</v>
      </c>
      <c r="BT39" s="35">
        <v>0.68</v>
      </c>
      <c r="BU39" s="35">
        <v>0.69</v>
      </c>
      <c r="BV39" s="35">
        <v>0.7</v>
      </c>
      <c r="BW39" s="35">
        <v>0.71</v>
      </c>
      <c r="BX39" s="35">
        <v>0.72</v>
      </c>
      <c r="BY39" s="35">
        <v>0.73</v>
      </c>
      <c r="BZ39" s="35">
        <v>0.74</v>
      </c>
      <c r="CA39" s="35">
        <v>0.75</v>
      </c>
      <c r="CB39" s="35">
        <v>0.76</v>
      </c>
      <c r="CC39" s="35">
        <v>0.77</v>
      </c>
      <c r="CD39" s="35">
        <v>0.78</v>
      </c>
      <c r="CE39" s="35">
        <v>0.79</v>
      </c>
      <c r="CF39" s="35">
        <v>0.8</v>
      </c>
      <c r="CG39" s="35">
        <v>0.81</v>
      </c>
      <c r="CH39" s="35">
        <v>0.82</v>
      </c>
      <c r="CI39" s="35">
        <v>0.83</v>
      </c>
      <c r="CJ39" s="35">
        <v>0.84</v>
      </c>
      <c r="CK39" s="35">
        <v>0.85</v>
      </c>
      <c r="CL39" s="35">
        <v>0.86</v>
      </c>
      <c r="CM39" s="35">
        <v>0.87</v>
      </c>
      <c r="CN39" s="35">
        <v>0.88</v>
      </c>
      <c r="CO39" s="35">
        <v>0.89</v>
      </c>
      <c r="CP39" s="35">
        <v>0.9</v>
      </c>
      <c r="CQ39" s="35">
        <v>0.91</v>
      </c>
      <c r="CR39" s="35">
        <v>0.92</v>
      </c>
      <c r="CS39" s="35">
        <v>0.93</v>
      </c>
      <c r="CT39" s="35">
        <v>0.94</v>
      </c>
      <c r="CU39" s="35">
        <v>0.95</v>
      </c>
      <c r="CV39" s="35">
        <v>0.96</v>
      </c>
      <c r="CW39" s="35">
        <v>0.97</v>
      </c>
      <c r="CX39" s="35">
        <v>0.98</v>
      </c>
      <c r="CY39" s="35">
        <v>0.99</v>
      </c>
      <c r="CZ39" s="35">
        <v>1</v>
      </c>
    </row>
    <row r="40" spans="1:104" x14ac:dyDescent="0.25">
      <c r="B40" s="166"/>
      <c r="C40" s="167"/>
      <c r="D40" s="167"/>
      <c r="E40" s="167"/>
      <c r="F40" s="167"/>
      <c r="G40" s="167"/>
      <c r="H40" s="167"/>
      <c r="I40" s="167"/>
      <c r="J40" s="167"/>
      <c r="K40" s="31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32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32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1"/>
    </row>
    <row r="41" spans="1:104" ht="26.25" x14ac:dyDescent="0.4">
      <c r="B41" s="165" t="s">
        <v>214</v>
      </c>
      <c r="C41" s="165"/>
      <c r="D41" s="165"/>
      <c r="E41" s="165"/>
      <c r="F41" s="165"/>
      <c r="G41" s="165"/>
      <c r="H41" s="165"/>
      <c r="I41" s="165"/>
      <c r="J41" s="165"/>
      <c r="K41" s="34"/>
      <c r="L41" s="165" t="s">
        <v>215</v>
      </c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34"/>
      <c r="AC41" s="165" t="s">
        <v>216</v>
      </c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34"/>
      <c r="BC41" s="165" t="s">
        <v>217</v>
      </c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</row>
    <row r="42" spans="1:104" ht="18.75" x14ac:dyDescent="0.3">
      <c r="B42" s="162">
        <v>0</v>
      </c>
      <c r="C42" s="162"/>
      <c r="D42" s="37"/>
      <c r="E42" s="37"/>
      <c r="F42" s="37"/>
      <c r="G42" s="37"/>
      <c r="H42" s="162">
        <v>0.1</v>
      </c>
      <c r="I42" s="162"/>
      <c r="J42" s="162"/>
      <c r="K42" s="162"/>
      <c r="L42" s="162"/>
      <c r="M42" s="162"/>
      <c r="N42" s="162"/>
      <c r="O42" s="162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163">
        <v>0.25</v>
      </c>
      <c r="AA42" s="163"/>
      <c r="AB42" s="163"/>
      <c r="AC42" s="163"/>
      <c r="AD42" s="163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162">
        <v>0.5</v>
      </c>
      <c r="BA42" s="162"/>
      <c r="BB42" s="162"/>
      <c r="BC42" s="162"/>
      <c r="BD42" s="162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164">
        <v>1</v>
      </c>
      <c r="CW42" s="164"/>
      <c r="CX42" s="164"/>
      <c r="CY42" s="164"/>
      <c r="CZ42" s="164"/>
    </row>
    <row r="45" spans="1:104" ht="26.25" x14ac:dyDescent="0.4">
      <c r="M45" s="36" t="s">
        <v>304</v>
      </c>
      <c r="U45" s="36"/>
      <c r="V45" s="36"/>
      <c r="W45" s="36"/>
      <c r="X45" s="36"/>
      <c r="Z45" s="15"/>
      <c r="AA45" s="15"/>
    </row>
    <row r="47" spans="1:104" x14ac:dyDescent="0.25">
      <c r="B47" s="35">
        <v>0.1</v>
      </c>
      <c r="C47" s="35">
        <v>0.2</v>
      </c>
      <c r="D47" s="35">
        <v>0.3</v>
      </c>
      <c r="E47" s="35">
        <v>0.4</v>
      </c>
      <c r="F47" s="35">
        <v>0.5</v>
      </c>
      <c r="G47" s="35">
        <v>0.6</v>
      </c>
      <c r="H47" s="35">
        <v>0.7</v>
      </c>
      <c r="I47" s="35">
        <v>0.8</v>
      </c>
      <c r="J47" s="35">
        <v>0.9</v>
      </c>
      <c r="K47" s="35"/>
      <c r="L47" s="35">
        <v>0.1</v>
      </c>
      <c r="M47" s="35">
        <v>0.11</v>
      </c>
      <c r="N47" s="35">
        <v>0.12</v>
      </c>
      <c r="O47" s="35">
        <v>0.13</v>
      </c>
      <c r="P47" s="35">
        <v>0.14000000000000001</v>
      </c>
      <c r="Q47" s="35">
        <v>0.15</v>
      </c>
      <c r="R47" s="35">
        <v>0.16</v>
      </c>
      <c r="S47" s="35">
        <v>0.17</v>
      </c>
      <c r="T47" s="35">
        <v>0.18</v>
      </c>
      <c r="U47" s="35">
        <v>0.19</v>
      </c>
      <c r="V47" s="35">
        <v>0.2</v>
      </c>
      <c r="W47" s="35">
        <v>0.21</v>
      </c>
      <c r="X47" s="35">
        <v>0.22</v>
      </c>
      <c r="Y47" s="35">
        <v>0.23</v>
      </c>
      <c r="Z47" s="35">
        <v>0.24</v>
      </c>
      <c r="AA47" s="35">
        <v>0.25</v>
      </c>
      <c r="AB47" s="35"/>
      <c r="AC47" s="35">
        <v>0.26</v>
      </c>
      <c r="AD47" s="35">
        <v>0.27</v>
      </c>
      <c r="AE47" s="35">
        <v>0.28000000000000003</v>
      </c>
      <c r="AF47" s="35">
        <v>0.28999999999999998</v>
      </c>
      <c r="AG47" s="35">
        <v>0.3</v>
      </c>
      <c r="AH47" s="35">
        <v>0.31</v>
      </c>
      <c r="AI47" s="35">
        <v>0.32</v>
      </c>
      <c r="AJ47" s="35">
        <v>0.33</v>
      </c>
      <c r="AK47" s="35">
        <v>0.34</v>
      </c>
      <c r="AL47" s="35">
        <v>0.35</v>
      </c>
      <c r="AM47" s="35">
        <v>0.36</v>
      </c>
      <c r="AN47" s="35">
        <v>0.37</v>
      </c>
      <c r="AO47" s="35">
        <v>0.38</v>
      </c>
      <c r="AP47" s="35">
        <v>0.39</v>
      </c>
      <c r="AQ47" s="35">
        <v>0.4</v>
      </c>
      <c r="AR47" s="35">
        <v>0.41</v>
      </c>
      <c r="AS47" s="35">
        <v>0.42</v>
      </c>
      <c r="AT47" s="35">
        <v>0.43</v>
      </c>
      <c r="AU47" s="35">
        <v>0.44</v>
      </c>
      <c r="AV47" s="35">
        <v>0.45</v>
      </c>
      <c r="AW47" s="35">
        <v>0.46</v>
      </c>
      <c r="AX47" s="35">
        <v>0.47</v>
      </c>
      <c r="AY47" s="35">
        <v>0.48</v>
      </c>
      <c r="AZ47" s="35">
        <v>0.49</v>
      </c>
      <c r="BA47" s="35">
        <v>0.5</v>
      </c>
      <c r="BB47" s="35"/>
      <c r="BC47" s="35">
        <v>0.51</v>
      </c>
      <c r="BD47" s="35">
        <v>0.52</v>
      </c>
      <c r="BE47" s="35">
        <v>0.53</v>
      </c>
      <c r="BF47" s="35">
        <v>0.54</v>
      </c>
      <c r="BG47" s="35">
        <v>0.55000000000000004</v>
      </c>
      <c r="BH47" s="35">
        <v>0.56000000000000005</v>
      </c>
      <c r="BI47" s="35">
        <v>0.56999999999999995</v>
      </c>
      <c r="BJ47" s="35">
        <v>0.57999999999999996</v>
      </c>
      <c r="BK47" s="35">
        <v>0.59</v>
      </c>
      <c r="BL47" s="35">
        <v>0.6</v>
      </c>
      <c r="BM47" s="35">
        <v>0.61</v>
      </c>
      <c r="BN47" s="35">
        <v>0.62</v>
      </c>
      <c r="BO47" s="35">
        <v>0.63</v>
      </c>
      <c r="BP47" s="35">
        <v>0.64</v>
      </c>
      <c r="BQ47" s="35">
        <v>0.65</v>
      </c>
      <c r="BR47" s="35">
        <v>0.66</v>
      </c>
      <c r="BS47" s="35">
        <v>0.67</v>
      </c>
      <c r="BT47" s="35">
        <v>0.68</v>
      </c>
      <c r="BU47" s="35">
        <v>0.69</v>
      </c>
      <c r="BV47" s="35">
        <v>0.7</v>
      </c>
      <c r="BW47" s="35">
        <v>0.71</v>
      </c>
      <c r="BX47" s="35">
        <v>0.72</v>
      </c>
      <c r="BY47" s="35">
        <v>0.73</v>
      </c>
      <c r="BZ47" s="35">
        <v>0.74</v>
      </c>
      <c r="CA47" s="35">
        <v>0.75</v>
      </c>
      <c r="CB47" s="35">
        <v>0.76</v>
      </c>
      <c r="CC47" s="35">
        <v>0.77</v>
      </c>
      <c r="CD47" s="35">
        <v>0.78</v>
      </c>
      <c r="CE47" s="35">
        <v>0.79</v>
      </c>
      <c r="CF47" s="35">
        <v>0.8</v>
      </c>
      <c r="CG47" s="35">
        <v>0.81</v>
      </c>
      <c r="CH47" s="35">
        <v>0.82</v>
      </c>
      <c r="CI47" s="35">
        <v>0.83</v>
      </c>
      <c r="CJ47" s="35">
        <v>0.84</v>
      </c>
      <c r="CK47" s="35">
        <v>0.85</v>
      </c>
      <c r="CL47" s="35">
        <v>0.86</v>
      </c>
      <c r="CM47" s="35">
        <v>0.87</v>
      </c>
      <c r="CN47" s="35">
        <v>0.88</v>
      </c>
      <c r="CO47" s="35">
        <v>0.89</v>
      </c>
      <c r="CP47" s="35">
        <v>0.9</v>
      </c>
      <c r="CQ47" s="35">
        <v>0.91</v>
      </c>
      <c r="CR47" s="35">
        <v>0.92</v>
      </c>
      <c r="CS47" s="35">
        <v>0.93</v>
      </c>
      <c r="CT47" s="35">
        <v>0.94</v>
      </c>
      <c r="CU47" s="35">
        <v>0.95</v>
      </c>
      <c r="CV47" s="35">
        <v>0.96</v>
      </c>
      <c r="CW47" s="35">
        <v>0.97</v>
      </c>
      <c r="CX47" s="35">
        <v>0.98</v>
      </c>
      <c r="CY47" s="35">
        <v>0.99</v>
      </c>
      <c r="CZ47" s="35">
        <v>1</v>
      </c>
    </row>
    <row r="48" spans="1:104" x14ac:dyDescent="0.25">
      <c r="B48" s="166"/>
      <c r="C48" s="167"/>
      <c r="D48" s="167"/>
      <c r="E48" s="167"/>
      <c r="F48" s="167"/>
      <c r="G48" s="167"/>
      <c r="H48" s="167"/>
      <c r="I48" s="167"/>
      <c r="J48" s="167"/>
      <c r="K48" s="31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32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32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/>
      <c r="CY48" s="170"/>
      <c r="CZ48" s="171"/>
    </row>
    <row r="49" spans="2:104" ht="26.25" x14ac:dyDescent="0.4">
      <c r="B49" s="165" t="s">
        <v>214</v>
      </c>
      <c r="C49" s="165"/>
      <c r="D49" s="165"/>
      <c r="E49" s="165"/>
      <c r="F49" s="165"/>
      <c r="G49" s="165"/>
      <c r="H49" s="165"/>
      <c r="I49" s="165"/>
      <c r="J49" s="165"/>
      <c r="K49" s="34"/>
      <c r="L49" s="165" t="s">
        <v>215</v>
      </c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34"/>
      <c r="AC49" s="165" t="s">
        <v>216</v>
      </c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34"/>
      <c r="BC49" s="165" t="s">
        <v>217</v>
      </c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</row>
    <row r="50" spans="2:104" ht="18.75" x14ac:dyDescent="0.3">
      <c r="B50" s="162">
        <v>0</v>
      </c>
      <c r="C50" s="162"/>
      <c r="D50" s="37"/>
      <c r="E50" s="37"/>
      <c r="F50" s="37"/>
      <c r="G50" s="37"/>
      <c r="H50" s="162">
        <v>0.1</v>
      </c>
      <c r="I50" s="162"/>
      <c r="J50" s="162"/>
      <c r="K50" s="162"/>
      <c r="L50" s="162"/>
      <c r="M50" s="162"/>
      <c r="N50" s="162"/>
      <c r="O50" s="162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163">
        <v>0.25</v>
      </c>
      <c r="AA50" s="163"/>
      <c r="AB50" s="163"/>
      <c r="AC50" s="163"/>
      <c r="AD50" s="163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162">
        <v>0.5</v>
      </c>
      <c r="BA50" s="162"/>
      <c r="BB50" s="162"/>
      <c r="BC50" s="162"/>
      <c r="BD50" s="162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164">
        <v>1</v>
      </c>
      <c r="CW50" s="164"/>
      <c r="CX50" s="164"/>
      <c r="CY50" s="164"/>
      <c r="CZ50" s="164"/>
    </row>
  </sheetData>
  <mergeCells count="78">
    <mergeCell ref="B50:C50"/>
    <mergeCell ref="H50:O50"/>
    <mergeCell ref="Z50:AD50"/>
    <mergeCell ref="AZ50:BD50"/>
    <mergeCell ref="CV50:CZ50"/>
    <mergeCell ref="B48:J48"/>
    <mergeCell ref="L48:AA48"/>
    <mergeCell ref="AC48:BA48"/>
    <mergeCell ref="BC48:CZ48"/>
    <mergeCell ref="B49:J49"/>
    <mergeCell ref="L49:AA49"/>
    <mergeCell ref="AC49:BA49"/>
    <mergeCell ref="BC49:CZ49"/>
    <mergeCell ref="B42:C42"/>
    <mergeCell ref="H42:O42"/>
    <mergeCell ref="Z42:AD42"/>
    <mergeCell ref="AZ42:BD42"/>
    <mergeCell ref="CV42:CZ42"/>
    <mergeCell ref="B40:J40"/>
    <mergeCell ref="L40:AA40"/>
    <mergeCell ref="AC40:BA40"/>
    <mergeCell ref="BC40:CZ40"/>
    <mergeCell ref="B41:J41"/>
    <mergeCell ref="L41:AA41"/>
    <mergeCell ref="AC41:BA41"/>
    <mergeCell ref="BC41:CZ41"/>
    <mergeCell ref="AC5:BA5"/>
    <mergeCell ref="BC5:CZ5"/>
    <mergeCell ref="B5:J5"/>
    <mergeCell ref="L5:AA5"/>
    <mergeCell ref="B6:J6"/>
    <mergeCell ref="L6:AA6"/>
    <mergeCell ref="AC6:BA6"/>
    <mergeCell ref="BC6:CZ6"/>
    <mergeCell ref="B7:C7"/>
    <mergeCell ref="Z7:AD7"/>
    <mergeCell ref="AZ7:BD7"/>
    <mergeCell ref="CV7:CZ7"/>
    <mergeCell ref="H7:O7"/>
    <mergeCell ref="B16:C16"/>
    <mergeCell ref="H16:O16"/>
    <mergeCell ref="Z16:AD16"/>
    <mergeCell ref="AZ16:BD16"/>
    <mergeCell ref="CV16:CZ16"/>
    <mergeCell ref="BC14:CZ14"/>
    <mergeCell ref="B15:J15"/>
    <mergeCell ref="L15:AA15"/>
    <mergeCell ref="AC15:BA15"/>
    <mergeCell ref="BC15:CZ15"/>
    <mergeCell ref="B14:J14"/>
    <mergeCell ref="L14:AA14"/>
    <mergeCell ref="AC14:BA14"/>
    <mergeCell ref="B23:J23"/>
    <mergeCell ref="L23:AA23"/>
    <mergeCell ref="AC23:BA23"/>
    <mergeCell ref="BC23:CZ23"/>
    <mergeCell ref="B24:J24"/>
    <mergeCell ref="L24:AA24"/>
    <mergeCell ref="AC24:BA24"/>
    <mergeCell ref="BC24:CZ24"/>
    <mergeCell ref="CV25:CZ25"/>
    <mergeCell ref="B32:J32"/>
    <mergeCell ref="L32:AA32"/>
    <mergeCell ref="AC32:BA32"/>
    <mergeCell ref="BC32:CZ32"/>
    <mergeCell ref="B31:J31"/>
    <mergeCell ref="L31:AA31"/>
    <mergeCell ref="AC31:BA31"/>
    <mergeCell ref="BC31:CZ31"/>
    <mergeCell ref="B25:C25"/>
    <mergeCell ref="H25:O25"/>
    <mergeCell ref="Z25:AD25"/>
    <mergeCell ref="AZ25:BD25"/>
    <mergeCell ref="B33:C33"/>
    <mergeCell ref="H33:O33"/>
    <mergeCell ref="Z33:AD33"/>
    <mergeCell ref="AZ33:BD33"/>
    <mergeCell ref="CV33:CZ3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996"/>
  <sheetViews>
    <sheetView topLeftCell="A3" workbookViewId="0">
      <pane ySplit="1" topLeftCell="A103" activePane="bottomLeft" state="frozen"/>
      <selection activeCell="A3" sqref="A3"/>
      <selection pane="bottomLeft" activeCell="D121" sqref="D121"/>
    </sheetView>
  </sheetViews>
  <sheetFormatPr defaultRowHeight="15" x14ac:dyDescent="0.25"/>
  <cols>
    <col min="1" max="1" width="2.5703125" customWidth="1"/>
    <col min="2" max="2" width="11.42578125" bestFit="1" customWidth="1"/>
    <col min="3" max="3" width="11.42578125" customWidth="1"/>
    <col min="4" max="4" width="43" bestFit="1" customWidth="1"/>
    <col min="5" max="5" width="17.85546875" customWidth="1"/>
    <col min="6" max="6" width="17.85546875" style="2" customWidth="1"/>
  </cols>
  <sheetData>
    <row r="3" spans="2:6" ht="21" x14ac:dyDescent="0.35">
      <c r="B3" s="4" t="s">
        <v>2</v>
      </c>
      <c r="C3" s="4" t="s">
        <v>1</v>
      </c>
      <c r="D3" s="4" t="s">
        <v>93</v>
      </c>
      <c r="E3" s="4" t="s">
        <v>27</v>
      </c>
      <c r="F3" s="5" t="s">
        <v>91</v>
      </c>
    </row>
    <row r="4" spans="2:6" x14ac:dyDescent="0.25">
      <c r="B4" t="s">
        <v>9</v>
      </c>
      <c r="C4" t="str">
        <f>IF(B4="","",VLOOKUP(B4,'CSI Codes'!$C$4:$D$13,2,))</f>
        <v>Div 26</v>
      </c>
      <c r="D4" t="s">
        <v>131</v>
      </c>
      <c r="E4">
        <v>20</v>
      </c>
      <c r="F4" s="2">
        <v>4.95</v>
      </c>
    </row>
    <row r="5" spans="2:6" x14ac:dyDescent="0.25">
      <c r="B5" t="s">
        <v>9</v>
      </c>
      <c r="C5" t="str">
        <f>IF(B5="","",VLOOKUP(B5,'CSI Codes'!$C$4:$D$13,2,))</f>
        <v>Div 26</v>
      </c>
      <c r="D5" t="s">
        <v>132</v>
      </c>
      <c r="E5">
        <v>20</v>
      </c>
      <c r="F5" s="2">
        <v>12.42</v>
      </c>
    </row>
    <row r="6" spans="2:6" x14ac:dyDescent="0.25">
      <c r="B6" t="s">
        <v>9</v>
      </c>
      <c r="C6" t="str">
        <f>IF(B6="","",VLOOKUP(B6,'CSI Codes'!$C$4:$D$13,2,))</f>
        <v>Div 26</v>
      </c>
      <c r="D6" t="s">
        <v>111</v>
      </c>
      <c r="E6">
        <v>25</v>
      </c>
      <c r="F6" s="2">
        <v>7500</v>
      </c>
    </row>
    <row r="7" spans="2:6" x14ac:dyDescent="0.25">
      <c r="B7" t="s">
        <v>9</v>
      </c>
      <c r="C7" t="str">
        <f>IF(B7="","",VLOOKUP(B7,'CSI Codes'!$C$4:$D$13,2,))</f>
        <v>Div 26</v>
      </c>
      <c r="D7" t="s">
        <v>103</v>
      </c>
      <c r="E7">
        <v>25</v>
      </c>
      <c r="F7" s="2">
        <v>10000</v>
      </c>
    </row>
    <row r="8" spans="2:6" x14ac:dyDescent="0.25">
      <c r="B8" t="s">
        <v>9</v>
      </c>
      <c r="C8" t="str">
        <f>IF(B8="","",VLOOKUP(B8,'CSI Codes'!$C$4:$D$13,2,))</f>
        <v>Div 26</v>
      </c>
      <c r="D8" t="s">
        <v>112</v>
      </c>
      <c r="E8">
        <v>25</v>
      </c>
      <c r="F8" s="2">
        <v>12500</v>
      </c>
    </row>
    <row r="9" spans="2:6" x14ac:dyDescent="0.25">
      <c r="B9" t="s">
        <v>9</v>
      </c>
      <c r="C9" t="str">
        <f>IF(B9="","",VLOOKUP(B9,'CSI Codes'!$C$4:$D$13,2,))</f>
        <v>Div 26</v>
      </c>
      <c r="D9" t="s">
        <v>213</v>
      </c>
      <c r="E9">
        <v>30</v>
      </c>
      <c r="F9" s="2">
        <v>145000</v>
      </c>
    </row>
    <row r="10" spans="2:6" x14ac:dyDescent="0.25">
      <c r="B10" t="s">
        <v>9</v>
      </c>
      <c r="C10" t="str">
        <f>IF(B10="","",VLOOKUP(B10,'CSI Codes'!$C$4:$D$13,2,))</f>
        <v>Div 26</v>
      </c>
      <c r="D10" t="s">
        <v>208</v>
      </c>
      <c r="E10">
        <v>20</v>
      </c>
      <c r="F10" s="2">
        <v>400</v>
      </c>
    </row>
    <row r="11" spans="2:6" x14ac:dyDescent="0.25">
      <c r="B11" t="s">
        <v>9</v>
      </c>
      <c r="C11" t="str">
        <f>IF(B11="","",VLOOKUP(B11,'CSI Codes'!$C$4:$D$13,2,))</f>
        <v>Div 26</v>
      </c>
      <c r="D11" t="s">
        <v>207</v>
      </c>
      <c r="E11">
        <v>20</v>
      </c>
      <c r="F11" s="2">
        <v>300</v>
      </c>
    </row>
    <row r="12" spans="2:6" x14ac:dyDescent="0.25">
      <c r="B12" t="s">
        <v>9</v>
      </c>
      <c r="C12" t="str">
        <f>IF(B12="","",VLOOKUP(B12,'CSI Codes'!$C$4:$D$13,2,))</f>
        <v>Div 26</v>
      </c>
      <c r="D12" t="s">
        <v>209</v>
      </c>
      <c r="E12">
        <v>30</v>
      </c>
      <c r="F12" s="2">
        <v>5311</v>
      </c>
    </row>
    <row r="13" spans="2:6" x14ac:dyDescent="0.25">
      <c r="B13" t="s">
        <v>9</v>
      </c>
      <c r="C13" t="str">
        <f>IF(B13="","",VLOOKUP(B13,'CSI Codes'!$C$4:$D$13,2,))</f>
        <v>Div 26</v>
      </c>
      <c r="D13" t="s">
        <v>241</v>
      </c>
      <c r="E13">
        <v>30</v>
      </c>
      <c r="F13" s="2">
        <v>5150</v>
      </c>
    </row>
    <row r="14" spans="2:6" x14ac:dyDescent="0.25">
      <c r="B14" t="s">
        <v>9</v>
      </c>
      <c r="C14" t="str">
        <f>IF(B14="","",VLOOKUP(B14,'CSI Codes'!$C$4:$D$13,2,))</f>
        <v>Div 26</v>
      </c>
      <c r="D14" t="s">
        <v>110</v>
      </c>
      <c r="E14">
        <v>30</v>
      </c>
      <c r="F14" s="2">
        <v>3883</v>
      </c>
    </row>
    <row r="15" spans="2:6" x14ac:dyDescent="0.25">
      <c r="B15" t="s">
        <v>9</v>
      </c>
      <c r="C15" t="str">
        <f>IF(B15="","",VLOOKUP(B15,'CSI Codes'!$C$4:$D$13,2,))</f>
        <v>Div 26</v>
      </c>
      <c r="D15" t="s">
        <v>212</v>
      </c>
      <c r="E15">
        <v>30</v>
      </c>
      <c r="F15" s="2">
        <v>4883</v>
      </c>
    </row>
    <row r="16" spans="2:6" x14ac:dyDescent="0.25">
      <c r="B16" t="s">
        <v>9</v>
      </c>
      <c r="C16" t="str">
        <f>IF(B16="","",VLOOKUP(B16,'CSI Codes'!$C$4:$D$13,2,))</f>
        <v>Div 26</v>
      </c>
      <c r="D16" t="s">
        <v>211</v>
      </c>
      <c r="E16">
        <v>30</v>
      </c>
      <c r="F16" s="2">
        <v>6150</v>
      </c>
    </row>
    <row r="17" spans="2:6" x14ac:dyDescent="0.25">
      <c r="B17" t="s">
        <v>9</v>
      </c>
      <c r="C17" t="str">
        <f>IF(B17="","",VLOOKUP(B17,'CSI Codes'!$C$4:$D$13,2,))</f>
        <v>Div 26</v>
      </c>
      <c r="D17" t="s">
        <v>210</v>
      </c>
      <c r="E17">
        <v>30</v>
      </c>
      <c r="F17" s="2">
        <v>6550</v>
      </c>
    </row>
    <row r="18" spans="2:6" x14ac:dyDescent="0.25">
      <c r="B18" t="s">
        <v>9</v>
      </c>
      <c r="C18" t="str">
        <f>IF(B18="","",VLOOKUP(B18,'CSI Codes'!$C$4:$D$13,2,))</f>
        <v>Div 26</v>
      </c>
      <c r="D18" t="s">
        <v>115</v>
      </c>
      <c r="E18">
        <v>30</v>
      </c>
      <c r="F18" s="2">
        <v>7496</v>
      </c>
    </row>
    <row r="19" spans="2:6" x14ac:dyDescent="0.25">
      <c r="B19" t="s">
        <v>9</v>
      </c>
      <c r="C19" t="str">
        <f>IF(B19="","",VLOOKUP(B19,'CSI Codes'!$C$4:$D$13,2,))</f>
        <v>Div 26</v>
      </c>
      <c r="D19" t="s">
        <v>220</v>
      </c>
      <c r="E19">
        <v>30</v>
      </c>
      <c r="F19" s="2">
        <v>9665</v>
      </c>
    </row>
    <row r="20" spans="2:6" x14ac:dyDescent="0.25">
      <c r="B20" t="s">
        <v>9</v>
      </c>
      <c r="C20" t="str">
        <f>IF(B20="","",VLOOKUP(B20,'CSI Codes'!$C$4:$D$13,2,))</f>
        <v>Div 26</v>
      </c>
      <c r="D20" t="s">
        <v>108</v>
      </c>
      <c r="E20">
        <v>30</v>
      </c>
      <c r="F20" s="2">
        <v>9665</v>
      </c>
    </row>
    <row r="21" spans="2:6" x14ac:dyDescent="0.25">
      <c r="B21" t="s">
        <v>9</v>
      </c>
      <c r="C21" t="str">
        <f>IF(B21="","",VLOOKUP(B21,'CSI Codes'!$C$4:$D$13,2,))</f>
        <v>Div 26</v>
      </c>
      <c r="D21" t="s">
        <v>109</v>
      </c>
      <c r="E21">
        <v>30</v>
      </c>
      <c r="F21" s="2">
        <v>9007</v>
      </c>
    </row>
    <row r="22" spans="2:6" x14ac:dyDescent="0.25">
      <c r="B22" t="s">
        <v>9</v>
      </c>
      <c r="C22" t="str">
        <f>IF(B22="","",VLOOKUP(B22,'CSI Codes'!$C$4:$D$13,2,))</f>
        <v>Div 26</v>
      </c>
      <c r="D22" t="s">
        <v>219</v>
      </c>
      <c r="E22">
        <v>30</v>
      </c>
      <c r="F22" s="2">
        <v>9007</v>
      </c>
    </row>
    <row r="23" spans="2:6" x14ac:dyDescent="0.25">
      <c r="B23" t="s">
        <v>9</v>
      </c>
      <c r="C23" t="str">
        <f>IF(B23="","",VLOOKUP(B23,'CSI Codes'!$C$4:$D$13,2,))</f>
        <v>Div 26</v>
      </c>
      <c r="D23" t="s">
        <v>291</v>
      </c>
      <c r="E23">
        <v>30</v>
      </c>
      <c r="F23" s="2">
        <v>11497</v>
      </c>
    </row>
    <row r="24" spans="2:6" x14ac:dyDescent="0.25">
      <c r="B24" t="s">
        <v>11</v>
      </c>
      <c r="C24" t="str">
        <f>IF(B24="","",VLOOKUP(B24,'CSI Codes'!$C$4:$D$13,2,))</f>
        <v>Div 32</v>
      </c>
      <c r="D24" t="s">
        <v>81</v>
      </c>
      <c r="E24">
        <v>15</v>
      </c>
      <c r="F24" s="2">
        <v>84.1</v>
      </c>
    </row>
    <row r="25" spans="2:6" x14ac:dyDescent="0.25">
      <c r="B25" t="s">
        <v>11</v>
      </c>
      <c r="C25" t="str">
        <f>IF(B25="","",VLOOKUP(B25,'CSI Codes'!$C$4:$D$13,2,))</f>
        <v>Div 32</v>
      </c>
      <c r="D25" t="s">
        <v>79</v>
      </c>
      <c r="E25">
        <v>15</v>
      </c>
      <c r="F25" s="2">
        <v>42.22</v>
      </c>
    </row>
    <row r="26" spans="2:6" x14ac:dyDescent="0.25">
      <c r="B26" t="s">
        <v>11</v>
      </c>
      <c r="C26" t="str">
        <f>IF(B26="","",VLOOKUP(B26,'CSI Codes'!$C$4:$D$13,2,))</f>
        <v>Div 32</v>
      </c>
      <c r="D26" t="s">
        <v>80</v>
      </c>
      <c r="E26">
        <v>15</v>
      </c>
      <c r="F26" s="2">
        <v>46.7</v>
      </c>
    </row>
    <row r="27" spans="2:6" x14ac:dyDescent="0.25">
      <c r="B27" t="s">
        <v>11</v>
      </c>
      <c r="C27" t="str">
        <f>IF(B27="","",VLOOKUP(B27,'CSI Codes'!$C$4:$D$13,2,))</f>
        <v>Div 32</v>
      </c>
      <c r="D27" t="s">
        <v>87</v>
      </c>
      <c r="E27">
        <v>25</v>
      </c>
      <c r="F27" s="2">
        <v>150</v>
      </c>
    </row>
    <row r="28" spans="2:6" x14ac:dyDescent="0.25">
      <c r="B28" t="s">
        <v>11</v>
      </c>
      <c r="C28" t="str">
        <f>IF(B28="","",VLOOKUP(B28,'CSI Codes'!$C$4:$D$13,2,))</f>
        <v>Div 32</v>
      </c>
      <c r="D28" t="s">
        <v>85</v>
      </c>
      <c r="E28">
        <v>25</v>
      </c>
      <c r="F28" s="2">
        <v>110</v>
      </c>
    </row>
    <row r="29" spans="2:6" x14ac:dyDescent="0.25">
      <c r="B29" t="s">
        <v>11</v>
      </c>
      <c r="C29" t="str">
        <f>IF(B29="","",VLOOKUP(B29,'CSI Codes'!$C$4:$D$13,2,))</f>
        <v>Div 32</v>
      </c>
      <c r="D29" t="s">
        <v>86</v>
      </c>
      <c r="E29">
        <v>25</v>
      </c>
      <c r="F29" s="2">
        <v>130</v>
      </c>
    </row>
    <row r="30" spans="2:6" x14ac:dyDescent="0.25">
      <c r="B30" t="s">
        <v>11</v>
      </c>
      <c r="C30" t="str">
        <f>IF(B30="","",VLOOKUP(B30,'CSI Codes'!$C$4:$D$13,2,))</f>
        <v>Div 32</v>
      </c>
      <c r="D30" t="s">
        <v>78</v>
      </c>
      <c r="E30">
        <v>15</v>
      </c>
      <c r="F30" s="2">
        <v>66.069999999999993</v>
      </c>
    </row>
    <row r="31" spans="2:6" x14ac:dyDescent="0.25">
      <c r="B31" t="s">
        <v>11</v>
      </c>
      <c r="C31" t="str">
        <f>IF(B31="","",VLOOKUP(B31,'CSI Codes'!$C$4:$D$13,2,))</f>
        <v>Div 32</v>
      </c>
      <c r="D31" t="s">
        <v>75</v>
      </c>
      <c r="E31">
        <v>15</v>
      </c>
      <c r="F31" s="2">
        <v>31.22</v>
      </c>
    </row>
    <row r="32" spans="2:6" x14ac:dyDescent="0.25">
      <c r="B32" t="s">
        <v>11</v>
      </c>
      <c r="C32" t="str">
        <f>IF(B32="","",VLOOKUP(B32,'CSI Codes'!$C$4:$D$13,2,))</f>
        <v>Div 32</v>
      </c>
      <c r="D32" t="s">
        <v>76</v>
      </c>
      <c r="E32">
        <v>15</v>
      </c>
      <c r="F32" s="2">
        <v>35</v>
      </c>
    </row>
    <row r="33" spans="2:19" x14ac:dyDescent="0.25">
      <c r="B33" t="s">
        <v>11</v>
      </c>
      <c r="C33" t="str">
        <f>IF(B33="","",VLOOKUP(B33,'CSI Codes'!$C$4:$D$13,2,))</f>
        <v>Div 32</v>
      </c>
      <c r="D33" t="s">
        <v>77</v>
      </c>
      <c r="E33">
        <v>15</v>
      </c>
      <c r="F33" s="2">
        <v>48.42</v>
      </c>
    </row>
    <row r="34" spans="2:19" x14ac:dyDescent="0.25">
      <c r="B34" t="s">
        <v>11</v>
      </c>
      <c r="C34" t="str">
        <f>IF(B34="","",VLOOKUP(B34,'CSI Codes'!$C$4:$D$13,2,))</f>
        <v>Div 32</v>
      </c>
      <c r="D34" t="s">
        <v>84</v>
      </c>
      <c r="E34">
        <v>15</v>
      </c>
      <c r="F34" s="2">
        <v>72.77</v>
      </c>
    </row>
    <row r="35" spans="2:19" x14ac:dyDescent="0.25">
      <c r="B35" t="s">
        <v>11</v>
      </c>
      <c r="C35" t="str">
        <f>IF(B35="","",VLOOKUP(B35,'CSI Codes'!$C$4:$D$13,2,))</f>
        <v>Div 32</v>
      </c>
      <c r="D35" t="s">
        <v>82</v>
      </c>
      <c r="E35">
        <v>15</v>
      </c>
      <c r="F35" s="2">
        <v>36.520000000000003</v>
      </c>
    </row>
    <row r="36" spans="2:19" x14ac:dyDescent="0.25">
      <c r="B36" t="s">
        <v>11</v>
      </c>
      <c r="C36" t="str">
        <f>IF(B36="","",VLOOKUP(B36,'CSI Codes'!$C$4:$D$13,2,))</f>
        <v>Div 32</v>
      </c>
      <c r="D36" t="s">
        <v>83</v>
      </c>
      <c r="E36">
        <v>15</v>
      </c>
      <c r="F36" s="2">
        <v>40.86</v>
      </c>
    </row>
    <row r="37" spans="2:19" x14ac:dyDescent="0.25">
      <c r="B37" t="s">
        <v>7</v>
      </c>
      <c r="C37" t="str">
        <f>IF(B37="","",VLOOKUP(B37,'CSI Codes'!$C$4:$D$13,2,))</f>
        <v>Div 09</v>
      </c>
      <c r="D37" t="s">
        <v>315</v>
      </c>
      <c r="E37">
        <v>20</v>
      </c>
      <c r="F37" s="2">
        <v>9.83</v>
      </c>
    </row>
    <row r="38" spans="2:19" x14ac:dyDescent="0.25">
      <c r="B38" t="s">
        <v>7</v>
      </c>
      <c r="C38" t="str">
        <f>IF(B38="","",VLOOKUP(B38,'CSI Codes'!$C$4:$D$13,2,))</f>
        <v>Div 09</v>
      </c>
      <c r="D38" t="s">
        <v>314</v>
      </c>
      <c r="E38">
        <v>20</v>
      </c>
      <c r="F38" s="2">
        <v>6.48</v>
      </c>
    </row>
    <row r="39" spans="2:19" x14ac:dyDescent="0.25">
      <c r="B39" t="s">
        <v>7</v>
      </c>
      <c r="C39" t="str">
        <f>IF(B39="","",VLOOKUP(B39,'CSI Codes'!$C$4:$D$13,2,))</f>
        <v>Div 09</v>
      </c>
      <c r="D39" t="s">
        <v>316</v>
      </c>
      <c r="E39">
        <v>20</v>
      </c>
      <c r="F39" s="2">
        <v>9.7799999999999994</v>
      </c>
      <c r="K39">
        <v>1</v>
      </c>
    </row>
    <row r="40" spans="2:19" x14ac:dyDescent="0.25">
      <c r="B40" t="s">
        <v>7</v>
      </c>
      <c r="C40" t="str">
        <f>IF(B40="","",VLOOKUP(B40,'CSI Codes'!$C$4:$D$13,2,))</f>
        <v>Div 09</v>
      </c>
      <c r="D40" t="s">
        <v>305</v>
      </c>
      <c r="E40">
        <v>20</v>
      </c>
      <c r="F40" s="2">
        <v>6.8</v>
      </c>
      <c r="J40" t="s">
        <v>325</v>
      </c>
      <c r="K40">
        <v>9.42</v>
      </c>
    </row>
    <row r="41" spans="2:19" x14ac:dyDescent="0.25">
      <c r="B41" t="s">
        <v>7</v>
      </c>
      <c r="C41" t="str">
        <f>IF(B41="","",VLOOKUP(B41,'CSI Codes'!$C$4:$D$13,2,))</f>
        <v>Div 09</v>
      </c>
      <c r="D41" t="s">
        <v>305</v>
      </c>
      <c r="E41">
        <v>20</v>
      </c>
      <c r="F41" s="2">
        <v>6.8</v>
      </c>
      <c r="J41" t="s">
        <v>326</v>
      </c>
      <c r="K41">
        <v>6.15</v>
      </c>
    </row>
    <row r="42" spans="2:19" x14ac:dyDescent="0.25">
      <c r="B42" t="s">
        <v>7</v>
      </c>
      <c r="C42" t="str">
        <f>IF(B42="","",VLOOKUP(B42,'CSI Codes'!$C$4:$D$13,2,))</f>
        <v>Div 09</v>
      </c>
      <c r="D42" t="s">
        <v>317</v>
      </c>
      <c r="E42">
        <v>20</v>
      </c>
      <c r="F42" s="2">
        <v>9.74</v>
      </c>
      <c r="J42" t="s">
        <v>327</v>
      </c>
      <c r="K42">
        <v>9.8699999999999992</v>
      </c>
    </row>
    <row r="43" spans="2:19" x14ac:dyDescent="0.25">
      <c r="B43" t="s">
        <v>7</v>
      </c>
      <c r="C43" t="str">
        <f>IF(B43="","",VLOOKUP(B43,'CSI Codes'!$C$4:$D$13,2,))</f>
        <v>Div 09</v>
      </c>
      <c r="D43" t="s">
        <v>313</v>
      </c>
      <c r="E43">
        <v>20</v>
      </c>
      <c r="F43" s="2">
        <v>7.13</v>
      </c>
    </row>
    <row r="44" spans="2:19" x14ac:dyDescent="0.25">
      <c r="B44" t="s">
        <v>7</v>
      </c>
      <c r="C44" t="str">
        <f>IF(B44="","",VLOOKUP(B44,'CSI Codes'!$C$4:$D$13,2,))</f>
        <v>Div 09</v>
      </c>
      <c r="D44" t="s">
        <v>318</v>
      </c>
      <c r="E44">
        <v>20</v>
      </c>
      <c r="F44" s="2">
        <v>9.69</v>
      </c>
      <c r="I44" t="s">
        <v>325</v>
      </c>
      <c r="J44" s="104">
        <v>0.9</v>
      </c>
      <c r="K44" s="104">
        <v>0.8</v>
      </c>
      <c r="L44" s="104">
        <v>0.7</v>
      </c>
      <c r="M44" s="104">
        <v>0.6</v>
      </c>
      <c r="N44" s="104">
        <v>0.5</v>
      </c>
      <c r="O44" s="104">
        <v>0.4</v>
      </c>
      <c r="P44" s="104">
        <v>0.3</v>
      </c>
      <c r="Q44" s="104">
        <v>0.2</v>
      </c>
      <c r="R44" s="104">
        <v>0.1</v>
      </c>
      <c r="S44" s="104">
        <v>0</v>
      </c>
    </row>
    <row r="45" spans="2:19" x14ac:dyDescent="0.25">
      <c r="B45" t="s">
        <v>7</v>
      </c>
      <c r="C45" t="str">
        <f>IF(B45="","",VLOOKUP(B45,'CSI Codes'!$C$4:$D$13,2,))</f>
        <v>Div 09</v>
      </c>
      <c r="D45" t="s">
        <v>312</v>
      </c>
      <c r="E45">
        <v>20</v>
      </c>
      <c r="F45" s="2">
        <v>7.46</v>
      </c>
      <c r="I45" t="s">
        <v>326</v>
      </c>
      <c r="J45">
        <f>($K$40*J$44)+$K41*(1-J$44)</f>
        <v>9.093</v>
      </c>
      <c r="K45">
        <f t="shared" ref="K45:S45" si="0">($K$40*K$44)+$K41*(1-K$44)</f>
        <v>8.766</v>
      </c>
      <c r="L45">
        <f t="shared" si="0"/>
        <v>8.4390000000000001</v>
      </c>
      <c r="M45">
        <f t="shared" si="0"/>
        <v>8.1120000000000001</v>
      </c>
      <c r="N45">
        <f t="shared" si="0"/>
        <v>7.7850000000000001</v>
      </c>
      <c r="O45">
        <f t="shared" si="0"/>
        <v>7.4580000000000002</v>
      </c>
      <c r="P45">
        <f t="shared" si="0"/>
        <v>7.1310000000000002</v>
      </c>
      <c r="Q45">
        <f t="shared" si="0"/>
        <v>6.8040000000000012</v>
      </c>
      <c r="R45">
        <f t="shared" si="0"/>
        <v>6.4770000000000003</v>
      </c>
      <c r="S45">
        <f t="shared" si="0"/>
        <v>6.15</v>
      </c>
    </row>
    <row r="46" spans="2:19" x14ac:dyDescent="0.25">
      <c r="B46" t="s">
        <v>7</v>
      </c>
      <c r="C46" t="str">
        <f>IF(B46="","",VLOOKUP(B46,'CSI Codes'!$C$4:$D$13,2,))</f>
        <v>Div 09</v>
      </c>
      <c r="D46" t="s">
        <v>319</v>
      </c>
      <c r="E46">
        <v>20</v>
      </c>
      <c r="F46" s="2">
        <v>9.65</v>
      </c>
      <c r="I46" t="s">
        <v>327</v>
      </c>
      <c r="J46">
        <f>($K$40*J$44)+$K42*(1-J$44)</f>
        <v>9.4649999999999999</v>
      </c>
      <c r="K46">
        <f t="shared" ref="K46:S46" si="1">($K$40*K$44)+$K42*(1-K$44)</f>
        <v>9.51</v>
      </c>
      <c r="L46">
        <f t="shared" si="1"/>
        <v>9.5549999999999997</v>
      </c>
      <c r="M46">
        <f t="shared" si="1"/>
        <v>9.6</v>
      </c>
      <c r="N46">
        <f t="shared" si="1"/>
        <v>9.6449999999999996</v>
      </c>
      <c r="O46">
        <f t="shared" si="1"/>
        <v>9.69</v>
      </c>
      <c r="P46">
        <f t="shared" si="1"/>
        <v>9.7349999999999994</v>
      </c>
      <c r="Q46">
        <f t="shared" si="1"/>
        <v>9.7799999999999994</v>
      </c>
      <c r="R46">
        <f t="shared" si="1"/>
        <v>9.8249999999999993</v>
      </c>
      <c r="S46">
        <f t="shared" si="1"/>
        <v>9.8699999999999992</v>
      </c>
    </row>
    <row r="47" spans="2:19" x14ac:dyDescent="0.25">
      <c r="B47" t="s">
        <v>7</v>
      </c>
      <c r="C47" t="str">
        <f>IF(B47="","",VLOOKUP(B47,'CSI Codes'!$C$4:$D$13,2,))</f>
        <v>Div 09</v>
      </c>
      <c r="D47" t="s">
        <v>287</v>
      </c>
      <c r="E47">
        <v>20</v>
      </c>
      <c r="F47" s="2">
        <v>7.79</v>
      </c>
    </row>
    <row r="48" spans="2:19" x14ac:dyDescent="0.25">
      <c r="B48" t="s">
        <v>7</v>
      </c>
      <c r="C48" t="str">
        <f>IF(B48="","",VLOOKUP(B48,'CSI Codes'!$C$4:$D$13,2,))</f>
        <v>Div 09</v>
      </c>
      <c r="D48" t="s">
        <v>320</v>
      </c>
      <c r="E48">
        <v>20</v>
      </c>
      <c r="F48" s="2">
        <v>9.6</v>
      </c>
    </row>
    <row r="49" spans="1:6" x14ac:dyDescent="0.25">
      <c r="B49" t="s">
        <v>7</v>
      </c>
      <c r="C49" t="str">
        <f>IF(B49="","",VLOOKUP(B49,'CSI Codes'!$C$4:$D$13,2,))</f>
        <v>Div 09</v>
      </c>
      <c r="D49" t="s">
        <v>311</v>
      </c>
      <c r="E49">
        <v>20</v>
      </c>
      <c r="F49" s="2">
        <v>8.11</v>
      </c>
    </row>
    <row r="50" spans="1:6" x14ac:dyDescent="0.25">
      <c r="B50" t="s">
        <v>7</v>
      </c>
      <c r="C50" t="str">
        <f>IF(B50="","",VLOOKUP(B50,'CSI Codes'!$C$4:$D$13,2,))</f>
        <v>Div 09</v>
      </c>
      <c r="D50" t="s">
        <v>321</v>
      </c>
      <c r="E50">
        <v>20</v>
      </c>
      <c r="F50" s="2">
        <v>9.56</v>
      </c>
    </row>
    <row r="51" spans="1:6" x14ac:dyDescent="0.25">
      <c r="B51" t="s">
        <v>7</v>
      </c>
      <c r="C51" t="str">
        <f>IF(B51="","",VLOOKUP(B51,'CSI Codes'!$C$4:$D$13,2,))</f>
        <v>Div 09</v>
      </c>
      <c r="D51" t="s">
        <v>286</v>
      </c>
      <c r="E51">
        <v>20</v>
      </c>
      <c r="F51" s="2">
        <v>8.44</v>
      </c>
    </row>
    <row r="52" spans="1:6" x14ac:dyDescent="0.25">
      <c r="B52" t="s">
        <v>7</v>
      </c>
      <c r="C52" t="str">
        <f>IF(B52="","",VLOOKUP(B52,'CSI Codes'!$C$4:$D$13,2,))</f>
        <v>Div 09</v>
      </c>
      <c r="D52" t="s">
        <v>322</v>
      </c>
      <c r="E52">
        <v>20</v>
      </c>
      <c r="F52" s="2">
        <v>9.51</v>
      </c>
    </row>
    <row r="53" spans="1:6" x14ac:dyDescent="0.25">
      <c r="B53" t="s">
        <v>7</v>
      </c>
      <c r="C53" t="str">
        <f>IF(B53="","",VLOOKUP(B53,'CSI Codes'!$C$4:$D$13,2,))</f>
        <v>Div 09</v>
      </c>
      <c r="D53" t="s">
        <v>285</v>
      </c>
      <c r="E53">
        <v>20</v>
      </c>
      <c r="F53" s="2">
        <v>8.77</v>
      </c>
    </row>
    <row r="54" spans="1:6" x14ac:dyDescent="0.25">
      <c r="B54" t="s">
        <v>7</v>
      </c>
      <c r="C54" t="str">
        <f>IF(B54="","",VLOOKUP(B54,'CSI Codes'!$C$4:$D$13,2,))</f>
        <v>Div 09</v>
      </c>
      <c r="D54" t="s">
        <v>323</v>
      </c>
      <c r="E54">
        <v>20</v>
      </c>
      <c r="F54" s="2">
        <v>9.4700000000000006</v>
      </c>
    </row>
    <row r="55" spans="1:6" x14ac:dyDescent="0.25">
      <c r="B55" t="s">
        <v>7</v>
      </c>
      <c r="C55" t="str">
        <f>IF(B55="","",VLOOKUP(B55,'CSI Codes'!$C$4:$D$13,2,))</f>
        <v>Div 09</v>
      </c>
      <c r="D55" t="s">
        <v>284</v>
      </c>
      <c r="E55">
        <v>20</v>
      </c>
      <c r="F55" s="2">
        <v>9.09</v>
      </c>
    </row>
    <row r="56" spans="1:6" x14ac:dyDescent="0.25">
      <c r="B56" t="s">
        <v>7</v>
      </c>
      <c r="C56" t="str">
        <f>IF(B56="","",VLOOKUP(B56,'CSI Codes'!$C$4:$D$13,2,))</f>
        <v>Div 09</v>
      </c>
      <c r="D56" t="s">
        <v>88</v>
      </c>
      <c r="E56">
        <v>10</v>
      </c>
      <c r="F56" s="2">
        <v>4.25</v>
      </c>
    </row>
    <row r="57" spans="1:6" x14ac:dyDescent="0.25">
      <c r="B57" t="s">
        <v>7</v>
      </c>
      <c r="C57" t="str">
        <f>IF(B57="","",VLOOKUP(B57,'CSI Codes'!$C$4:$D$13,2,))</f>
        <v>Div 09</v>
      </c>
      <c r="D57" t="s">
        <v>46</v>
      </c>
      <c r="E57">
        <v>20</v>
      </c>
      <c r="F57" s="2">
        <v>8.09</v>
      </c>
    </row>
    <row r="58" spans="1:6" x14ac:dyDescent="0.25">
      <c r="B58" t="s">
        <v>7</v>
      </c>
      <c r="C58" t="str">
        <f>IF(B58="","",VLOOKUP(B58,'CSI Codes'!$C$4:$D$13,2,))</f>
        <v>Div 09</v>
      </c>
      <c r="D58" t="s">
        <v>47</v>
      </c>
      <c r="E58">
        <v>20</v>
      </c>
      <c r="F58" s="2">
        <v>9.42</v>
      </c>
    </row>
    <row r="59" spans="1:6" x14ac:dyDescent="0.25">
      <c r="B59" t="s">
        <v>7</v>
      </c>
      <c r="C59" t="str">
        <f>IF(B59="","",VLOOKUP(B59,'CSI Codes'!$C$4:$D$13,2,))</f>
        <v>Div 09</v>
      </c>
      <c r="D59" t="s">
        <v>288</v>
      </c>
      <c r="E59">
        <v>25</v>
      </c>
      <c r="F59" s="2">
        <v>20</v>
      </c>
    </row>
    <row r="60" spans="1:6" x14ac:dyDescent="0.25">
      <c r="B60" t="s">
        <v>7</v>
      </c>
      <c r="C60" t="str">
        <f>IF(B60="","",VLOOKUP(B60,'CSI Codes'!$C$4:$D$13,2,))</f>
        <v>Div 09</v>
      </c>
      <c r="D60" t="s">
        <v>236</v>
      </c>
      <c r="E60">
        <v>20</v>
      </c>
      <c r="F60" s="2">
        <v>6.5</v>
      </c>
    </row>
    <row r="61" spans="1:6" x14ac:dyDescent="0.25">
      <c r="B61" t="s">
        <v>7</v>
      </c>
      <c r="C61" t="str">
        <f>IF(B61="","",VLOOKUP(B61,'CSI Codes'!$C$4:$D$13,2,))</f>
        <v>Div 09</v>
      </c>
      <c r="D61" t="s">
        <v>120</v>
      </c>
      <c r="E61">
        <v>10</v>
      </c>
      <c r="F61" s="2">
        <v>4.5</v>
      </c>
    </row>
    <row r="62" spans="1:6" x14ac:dyDescent="0.25">
      <c r="B62" t="s">
        <v>7</v>
      </c>
      <c r="C62" t="str">
        <f>IF(B62="","",VLOOKUP(B62,'CSI Codes'!$C$4:$D$13,2,))</f>
        <v>Div 09</v>
      </c>
      <c r="D62" t="s">
        <v>43</v>
      </c>
      <c r="E62">
        <v>12</v>
      </c>
      <c r="F62" s="2">
        <v>11.25</v>
      </c>
    </row>
    <row r="63" spans="1:6" x14ac:dyDescent="0.25">
      <c r="B63" t="s">
        <v>7</v>
      </c>
      <c r="C63" t="str">
        <f>IF(B63="","",VLOOKUP(B63,'CSI Codes'!$C$4:$D$13,2,))</f>
        <v>Div 09</v>
      </c>
      <c r="D63" t="s">
        <v>50</v>
      </c>
      <c r="E63">
        <v>10</v>
      </c>
      <c r="F63" s="2">
        <v>1.6</v>
      </c>
    </row>
    <row r="64" spans="1:6" x14ac:dyDescent="0.25">
      <c r="A64" t="s">
        <v>49</v>
      </c>
      <c r="B64" t="s">
        <v>5</v>
      </c>
      <c r="C64" t="str">
        <f>IF(B64="","",VLOOKUP(B64,'CSI Codes'!$C$4:$D$13,2,))</f>
        <v>Div 23</v>
      </c>
      <c r="D64" t="s">
        <v>58</v>
      </c>
      <c r="E64">
        <v>25</v>
      </c>
      <c r="F64" s="2">
        <v>25000</v>
      </c>
    </row>
    <row r="65" spans="1:6" x14ac:dyDescent="0.25">
      <c r="A65" t="s">
        <v>41</v>
      </c>
      <c r="B65" t="s">
        <v>5</v>
      </c>
      <c r="C65" t="str">
        <f>IF(B65="","",VLOOKUP(B65,'CSI Codes'!$C$4:$D$13,2,))</f>
        <v>Div 23</v>
      </c>
      <c r="D65" t="s">
        <v>59</v>
      </c>
      <c r="E65">
        <v>25</v>
      </c>
      <c r="F65" s="2">
        <v>20000</v>
      </c>
    </row>
    <row r="66" spans="1:6" x14ac:dyDescent="0.25">
      <c r="A66" t="s">
        <v>42</v>
      </c>
      <c r="B66" t="s">
        <v>5</v>
      </c>
      <c r="C66" t="str">
        <f>IF(B66="","",VLOOKUP(B66,'CSI Codes'!$C$4:$D$13,2,))</f>
        <v>Div 23</v>
      </c>
      <c r="D66" t="s">
        <v>57</v>
      </c>
      <c r="E66">
        <v>28</v>
      </c>
      <c r="F66" s="2">
        <v>20000</v>
      </c>
    </row>
    <row r="67" spans="1:6" x14ac:dyDescent="0.25">
      <c r="A67" t="s">
        <v>307</v>
      </c>
      <c r="B67" t="s">
        <v>5</v>
      </c>
      <c r="C67" t="str">
        <f>IF(B67="","",VLOOKUP(B67,'CSI Codes'!$C$4:$D$13,2,))</f>
        <v>Div 23</v>
      </c>
      <c r="D67" t="s">
        <v>62</v>
      </c>
      <c r="E67">
        <v>20</v>
      </c>
      <c r="F67" s="2">
        <v>25000</v>
      </c>
    </row>
    <row r="68" spans="1:6" x14ac:dyDescent="0.25">
      <c r="A68" t="s">
        <v>39</v>
      </c>
      <c r="B68" t="s">
        <v>5</v>
      </c>
      <c r="C68" t="str">
        <f>IF(B68="","",VLOOKUP(B68,'CSI Codes'!$C$4:$D$13,2,))</f>
        <v>Div 23</v>
      </c>
      <c r="D68" t="s">
        <v>64</v>
      </c>
      <c r="E68">
        <v>10</v>
      </c>
      <c r="F68" s="2">
        <v>2000</v>
      </c>
    </row>
    <row r="69" spans="1:6" x14ac:dyDescent="0.25">
      <c r="A69" t="s">
        <v>38</v>
      </c>
      <c r="B69" t="s">
        <v>5</v>
      </c>
      <c r="C69" t="str">
        <f>IF(B69="","",VLOOKUP(B69,'CSI Codes'!$C$4:$D$13,2,))</f>
        <v>Div 23</v>
      </c>
      <c r="D69" t="s">
        <v>65</v>
      </c>
      <c r="E69">
        <v>10</v>
      </c>
      <c r="F69" s="2">
        <v>6000</v>
      </c>
    </row>
    <row r="70" spans="1:6" x14ac:dyDescent="0.25">
      <c r="A70" t="s">
        <v>289</v>
      </c>
      <c r="B70" t="s">
        <v>5</v>
      </c>
      <c r="C70" t="str">
        <f>IF(B70="","",VLOOKUP(B70,'CSI Codes'!$C$4:$D$13,2,))</f>
        <v>Div 23</v>
      </c>
      <c r="D70" t="s">
        <v>66</v>
      </c>
      <c r="E70">
        <v>10</v>
      </c>
      <c r="F70" s="2">
        <v>10000</v>
      </c>
    </row>
    <row r="71" spans="1:6" x14ac:dyDescent="0.25">
      <c r="A71" t="s">
        <v>48</v>
      </c>
      <c r="B71" t="s">
        <v>5</v>
      </c>
      <c r="C71" t="str">
        <f>IF(B71="","",VLOOKUP(B71,'CSI Codes'!$C$4:$D$13,2,))</f>
        <v>Div 23</v>
      </c>
      <c r="D71" t="s">
        <v>61</v>
      </c>
      <c r="E71">
        <v>18</v>
      </c>
      <c r="F71" s="2">
        <v>2500</v>
      </c>
    </row>
    <row r="72" spans="1:6" x14ac:dyDescent="0.25">
      <c r="A72" t="s">
        <v>40</v>
      </c>
      <c r="B72" t="s">
        <v>5</v>
      </c>
      <c r="C72" t="str">
        <f>IF(B72="","",VLOOKUP(B72,'CSI Codes'!$C$4:$D$13,2,))</f>
        <v>Div 23</v>
      </c>
      <c r="D72" t="s">
        <v>60</v>
      </c>
      <c r="E72">
        <v>18</v>
      </c>
      <c r="F72" s="2">
        <v>12000</v>
      </c>
    </row>
    <row r="73" spans="1:6" x14ac:dyDescent="0.25">
      <c r="A73" t="s">
        <v>324</v>
      </c>
      <c r="B73" t="s">
        <v>5</v>
      </c>
      <c r="C73" t="str">
        <f>IF(B73="","",VLOOKUP(B73,'CSI Codes'!$C$4:$D$13,2,))</f>
        <v>Div 23</v>
      </c>
      <c r="D73" t="s">
        <v>123</v>
      </c>
      <c r="E73">
        <v>15</v>
      </c>
      <c r="F73" s="2">
        <v>10000</v>
      </c>
    </row>
    <row r="74" spans="1:6" x14ac:dyDescent="0.25">
      <c r="A74" t="s">
        <v>52</v>
      </c>
      <c r="B74" t="s">
        <v>5</v>
      </c>
      <c r="C74" t="str">
        <f>IF(B74="","",VLOOKUP(B74,'CSI Codes'!$C$4:$D$13,2,))</f>
        <v>Div 23</v>
      </c>
      <c r="D74" t="s">
        <v>124</v>
      </c>
      <c r="E74">
        <v>15</v>
      </c>
      <c r="F74" s="2">
        <v>20000</v>
      </c>
    </row>
    <row r="75" spans="1:6" x14ac:dyDescent="0.25">
      <c r="A75" t="s">
        <v>45</v>
      </c>
      <c r="B75" t="s">
        <v>5</v>
      </c>
      <c r="C75" t="str">
        <f>IF(B75="","",VLOOKUP(B75,'CSI Codes'!$C$4:$D$13,2,))</f>
        <v>Div 23</v>
      </c>
      <c r="D75" t="s">
        <v>63</v>
      </c>
      <c r="E75">
        <v>20</v>
      </c>
      <c r="F75" s="2">
        <v>65000</v>
      </c>
    </row>
    <row r="76" spans="1:6" x14ac:dyDescent="0.25">
      <c r="A76" t="s">
        <v>44</v>
      </c>
      <c r="B76" t="s">
        <v>5</v>
      </c>
      <c r="C76" t="str">
        <f>IF(B76="","",VLOOKUP(B76,'CSI Codes'!$C$4:$D$13,2,))</f>
        <v>Div 23</v>
      </c>
      <c r="D76" t="s">
        <v>56</v>
      </c>
      <c r="E76">
        <v>18</v>
      </c>
      <c r="F76" s="2">
        <f>10*1800</f>
        <v>18000</v>
      </c>
    </row>
    <row r="77" spans="1:6" x14ac:dyDescent="0.25">
      <c r="B77" t="s">
        <v>5</v>
      </c>
      <c r="C77" t="str">
        <f>IF(B77="","",VLOOKUP(B77,'CSI Codes'!$C$4:$D$13,2,))</f>
        <v>Div 23</v>
      </c>
      <c r="D77" t="s">
        <v>121</v>
      </c>
      <c r="E77">
        <v>18</v>
      </c>
      <c r="F77" s="2">
        <f>2*2100</f>
        <v>4200</v>
      </c>
    </row>
    <row r="78" spans="1:6" x14ac:dyDescent="0.25">
      <c r="B78" t="s">
        <v>5</v>
      </c>
      <c r="C78" t="str">
        <f>IF(B78="","",VLOOKUP(B78,'CSI Codes'!$C$4:$D$13,2,))</f>
        <v>Div 23</v>
      </c>
      <c r="D78" t="s">
        <v>119</v>
      </c>
      <c r="E78">
        <v>18</v>
      </c>
      <c r="F78" s="2">
        <f>2.5*2100</f>
        <v>5250</v>
      </c>
    </row>
    <row r="79" spans="1:6" x14ac:dyDescent="0.25">
      <c r="B79" t="s">
        <v>5</v>
      </c>
      <c r="C79" t="str">
        <f>IF(B79="","",VLOOKUP(B79,'CSI Codes'!$C$4:$D$13,2,))</f>
        <v>Div 23</v>
      </c>
      <c r="D79" t="s">
        <v>118</v>
      </c>
      <c r="E79">
        <v>18</v>
      </c>
      <c r="F79" s="2">
        <f>3*2100</f>
        <v>6300</v>
      </c>
    </row>
    <row r="80" spans="1:6" x14ac:dyDescent="0.25">
      <c r="B80" t="s">
        <v>5</v>
      </c>
      <c r="C80" t="str">
        <f>IF(B80="","",VLOOKUP(B80,'CSI Codes'!$C$4:$D$13,2,))</f>
        <v>Div 23</v>
      </c>
      <c r="D80" t="s">
        <v>116</v>
      </c>
      <c r="E80">
        <v>18</v>
      </c>
      <c r="F80" s="2">
        <f>3.5*2000</f>
        <v>7000</v>
      </c>
    </row>
    <row r="81" spans="2:6" x14ac:dyDescent="0.25">
      <c r="B81" t="s">
        <v>5</v>
      </c>
      <c r="C81" t="str">
        <f>IF(B81="","",VLOOKUP(B81,'CSI Codes'!$C$4:$D$13,2,))</f>
        <v>Div 23</v>
      </c>
      <c r="D81" t="s">
        <v>117</v>
      </c>
      <c r="E81">
        <v>18</v>
      </c>
      <c r="F81" s="2">
        <f>4*1800</f>
        <v>7200</v>
      </c>
    </row>
    <row r="82" spans="2:6" x14ac:dyDescent="0.25">
      <c r="B82" t="s">
        <v>5</v>
      </c>
      <c r="C82" t="str">
        <f>IF(B82="","",VLOOKUP(B82,'CSI Codes'!$C$4:$D$13,2,))</f>
        <v>Div 23</v>
      </c>
      <c r="D82" t="s">
        <v>55</v>
      </c>
      <c r="E82">
        <v>18</v>
      </c>
      <c r="F82" s="2">
        <f>5*1800</f>
        <v>9000</v>
      </c>
    </row>
    <row r="83" spans="2:6" x14ac:dyDescent="0.25">
      <c r="B83" t="s">
        <v>5</v>
      </c>
      <c r="C83" t="str">
        <f>IF(B83="","",VLOOKUP(B83,'CSI Codes'!$C$4:$D$13,2,))</f>
        <v>Div 23</v>
      </c>
      <c r="D83" t="s">
        <v>122</v>
      </c>
      <c r="E83">
        <v>18</v>
      </c>
      <c r="F83" s="2">
        <f>7.5*1800</f>
        <v>13500</v>
      </c>
    </row>
    <row r="84" spans="2:6" x14ac:dyDescent="0.25">
      <c r="B84" t="s">
        <v>5</v>
      </c>
      <c r="C84" t="str">
        <f>IF(B84="","",VLOOKUP(B84,'CSI Codes'!$C$4:$D$13,2,))</f>
        <v>Div 23</v>
      </c>
      <c r="D84" t="s">
        <v>135</v>
      </c>
      <c r="E84">
        <v>18</v>
      </c>
      <c r="F84" s="2">
        <f>30*1800</f>
        <v>54000</v>
      </c>
    </row>
    <row r="85" spans="2:6" x14ac:dyDescent="0.25">
      <c r="B85" t="s">
        <v>5</v>
      </c>
      <c r="C85" t="str">
        <f>IF(B85="","",VLOOKUP(B85,'CSI Codes'!$C$4:$D$13,2,))</f>
        <v>Div 23</v>
      </c>
      <c r="D85" t="s">
        <v>145</v>
      </c>
      <c r="E85">
        <v>18</v>
      </c>
      <c r="F85" s="2">
        <f>20*1800</f>
        <v>36000</v>
      </c>
    </row>
    <row r="86" spans="2:6" x14ac:dyDescent="0.25">
      <c r="B86" t="s">
        <v>5</v>
      </c>
      <c r="C86" t="str">
        <f>IF(B86="","",VLOOKUP(B86,'CSI Codes'!$C$4:$D$13,2,))</f>
        <v>Div 23</v>
      </c>
      <c r="D86" t="s">
        <v>146</v>
      </c>
      <c r="E86">
        <v>18</v>
      </c>
      <c r="F86" s="2">
        <f>25*1800</f>
        <v>45000</v>
      </c>
    </row>
    <row r="87" spans="2:6" x14ac:dyDescent="0.25">
      <c r="B87" t="s">
        <v>5</v>
      </c>
      <c r="C87" t="str">
        <f>IF(B87="","",VLOOKUP(B87,'CSI Codes'!$C$4:$D$13,2,))</f>
        <v>Div 23</v>
      </c>
      <c r="D87" t="s">
        <v>290</v>
      </c>
      <c r="E87">
        <v>18</v>
      </c>
      <c r="F87" s="2">
        <f>15*1800</f>
        <v>27000</v>
      </c>
    </row>
    <row r="88" spans="2:6" x14ac:dyDescent="0.25">
      <c r="B88" t="s">
        <v>114</v>
      </c>
      <c r="C88" t="str">
        <f>IF(B88="","",VLOOKUP(B88,'CSI Codes'!$C$4:$D$13,2,))</f>
        <v>Div 26</v>
      </c>
      <c r="D88" t="s">
        <v>113</v>
      </c>
      <c r="E88">
        <v>15</v>
      </c>
      <c r="F88" s="2">
        <v>15000</v>
      </c>
    </row>
    <row r="89" spans="2:6" x14ac:dyDescent="0.25">
      <c r="B89" t="s">
        <v>114</v>
      </c>
      <c r="C89" t="str">
        <f>IF(B89="","",VLOOKUP(B89,'CSI Codes'!$C$4:$D$13,2,))</f>
        <v>Div 26</v>
      </c>
      <c r="D89" t="s">
        <v>127</v>
      </c>
      <c r="E89">
        <v>20</v>
      </c>
      <c r="F89" s="2">
        <v>40000</v>
      </c>
    </row>
    <row r="90" spans="2:6" x14ac:dyDescent="0.25">
      <c r="B90" t="s">
        <v>114</v>
      </c>
      <c r="C90" t="str">
        <f>IF(B90="","",VLOOKUP(B90,'CSI Codes'!$C$4:$D$13,2,))</f>
        <v>Div 26</v>
      </c>
      <c r="D90" t="s">
        <v>128</v>
      </c>
      <c r="E90">
        <v>10</v>
      </c>
      <c r="F90" s="2">
        <v>40000</v>
      </c>
    </row>
    <row r="91" spans="2:6" x14ac:dyDescent="0.25">
      <c r="B91" t="s">
        <v>114</v>
      </c>
      <c r="C91" t="str">
        <f>IF(B91="","",VLOOKUP(B91,'CSI Codes'!$C$4:$D$13,2,))</f>
        <v>Div 26</v>
      </c>
      <c r="D91" t="s">
        <v>130</v>
      </c>
      <c r="E91">
        <v>15</v>
      </c>
      <c r="F91" s="2">
        <v>75000</v>
      </c>
    </row>
    <row r="92" spans="2:6" x14ac:dyDescent="0.25">
      <c r="B92" t="s">
        <v>114</v>
      </c>
      <c r="C92" t="str">
        <f>IF(B92="","",VLOOKUP(B92,'CSI Codes'!$C$4:$D$13,2,))</f>
        <v>Div 26</v>
      </c>
      <c r="D92" t="s">
        <v>36</v>
      </c>
      <c r="E92">
        <v>15</v>
      </c>
      <c r="F92" s="2">
        <v>20000</v>
      </c>
    </row>
    <row r="93" spans="2:6" x14ac:dyDescent="0.25">
      <c r="B93" t="s">
        <v>4</v>
      </c>
      <c r="C93" t="str">
        <f>IF(B93="","",VLOOKUP(B93,'CSI Codes'!$C$4:$D$13,2,))</f>
        <v>Div  32</v>
      </c>
      <c r="D93" t="s">
        <v>32</v>
      </c>
      <c r="E93">
        <v>30</v>
      </c>
      <c r="F93" s="2">
        <v>4</v>
      </c>
    </row>
    <row r="94" spans="2:6" x14ac:dyDescent="0.25">
      <c r="B94" t="s">
        <v>4</v>
      </c>
      <c r="C94" t="str">
        <f>IF(B94="","",VLOOKUP(B94,'CSI Codes'!$C$4:$D$13,2,))</f>
        <v>Div  32</v>
      </c>
      <c r="D94" t="s">
        <v>33</v>
      </c>
      <c r="E94">
        <v>30</v>
      </c>
      <c r="F94" s="2">
        <v>7.05</v>
      </c>
    </row>
    <row r="95" spans="2:6" x14ac:dyDescent="0.25">
      <c r="B95" t="s">
        <v>4</v>
      </c>
      <c r="C95" t="str">
        <f>IF(B95="","",VLOOKUP(B95,'CSI Codes'!$C$4:$D$13,2,))</f>
        <v>Div  32</v>
      </c>
      <c r="D95" t="s">
        <v>98</v>
      </c>
      <c r="E95">
        <v>5</v>
      </c>
      <c r="F95" s="2">
        <v>0.34</v>
      </c>
    </row>
    <row r="96" spans="2:6" x14ac:dyDescent="0.25">
      <c r="B96" t="s">
        <v>4</v>
      </c>
      <c r="C96" t="str">
        <f>IF(B96="","",VLOOKUP(B96,'CSI Codes'!$C$4:$D$13,2,))</f>
        <v>Div  32</v>
      </c>
      <c r="D96" t="s">
        <v>242</v>
      </c>
      <c r="E96">
        <v>50</v>
      </c>
      <c r="F96" s="2">
        <v>8.5</v>
      </c>
    </row>
    <row r="97" spans="2:6" x14ac:dyDescent="0.25">
      <c r="B97" t="s">
        <v>4</v>
      </c>
      <c r="C97" t="str">
        <f>IF(B97="","",VLOOKUP(B97,'CSI Codes'!$C$4:$D$13,2,))</f>
        <v>Div  32</v>
      </c>
      <c r="D97" t="s">
        <v>243</v>
      </c>
      <c r="E97">
        <v>30</v>
      </c>
      <c r="F97" s="2">
        <v>6.5</v>
      </c>
    </row>
    <row r="98" spans="2:6" x14ac:dyDescent="0.25">
      <c r="B98" t="s">
        <v>4</v>
      </c>
      <c r="C98" t="str">
        <f>IF(B98="","",VLOOKUP(B98,'CSI Codes'!$C$4:$D$13,2,))</f>
        <v>Div  32</v>
      </c>
      <c r="D98" t="s">
        <v>292</v>
      </c>
      <c r="E98">
        <v>10</v>
      </c>
      <c r="F98" s="2">
        <v>3.5</v>
      </c>
    </row>
    <row r="99" spans="2:6" x14ac:dyDescent="0.25">
      <c r="B99" t="s">
        <v>12</v>
      </c>
      <c r="D99" t="s">
        <v>70</v>
      </c>
      <c r="E99">
        <v>5</v>
      </c>
      <c r="F99" s="2">
        <v>3.15</v>
      </c>
    </row>
    <row r="100" spans="2:6" x14ac:dyDescent="0.25">
      <c r="B100" t="s">
        <v>12</v>
      </c>
      <c r="C100" t="str">
        <f>IF(B100="","",VLOOKUP(B100,'CSI Codes'!$C$4:$D$13,2,))</f>
        <v>Div 13</v>
      </c>
      <c r="D100" t="s">
        <v>73</v>
      </c>
      <c r="E100">
        <v>10</v>
      </c>
      <c r="F100" s="2">
        <v>20</v>
      </c>
    </row>
    <row r="101" spans="2:6" x14ac:dyDescent="0.25">
      <c r="B101" t="s">
        <v>12</v>
      </c>
      <c r="C101" t="str">
        <f>IF(B101="","",VLOOKUP(B101,'CSI Codes'!$C$4:$D$13,2,))</f>
        <v>Div 13</v>
      </c>
      <c r="D101" t="s">
        <v>71</v>
      </c>
      <c r="E101">
        <v>5</v>
      </c>
      <c r="F101" s="2">
        <v>2.75</v>
      </c>
    </row>
    <row r="102" spans="2:6" x14ac:dyDescent="0.25">
      <c r="B102" t="s">
        <v>8</v>
      </c>
      <c r="C102" t="str">
        <f>IF(B102="","",VLOOKUP(B102,'CSI Codes'!$C$4:$D$13,2,))</f>
        <v>Div 22</v>
      </c>
      <c r="D102" t="s">
        <v>126</v>
      </c>
      <c r="E102">
        <v>30</v>
      </c>
      <c r="F102" s="2">
        <v>18</v>
      </c>
    </row>
    <row r="103" spans="2:6" x14ac:dyDescent="0.25">
      <c r="B103" t="s">
        <v>8</v>
      </c>
      <c r="C103" t="str">
        <f>IF(B103="","",VLOOKUP(B103,'CSI Codes'!$C$4:$D$13,2,))</f>
        <v>Div 22</v>
      </c>
      <c r="D103" t="s">
        <v>125</v>
      </c>
      <c r="E103">
        <v>25</v>
      </c>
      <c r="F103" s="2">
        <v>50000</v>
      </c>
    </row>
    <row r="104" spans="2:6" x14ac:dyDescent="0.25">
      <c r="B104" t="s">
        <v>8</v>
      </c>
      <c r="C104" t="str">
        <f>IF(B104="","",VLOOKUP(B104,'CSI Codes'!$C$4:$D$13,2,))</f>
        <v>Div 22</v>
      </c>
      <c r="D104" t="s">
        <v>134</v>
      </c>
      <c r="E104">
        <v>30</v>
      </c>
      <c r="F104" s="2">
        <v>650</v>
      </c>
    </row>
    <row r="105" spans="2:6" x14ac:dyDescent="0.25">
      <c r="B105" t="s">
        <v>8</v>
      </c>
      <c r="C105" t="str">
        <f>IF(B105="","",VLOOKUP(B105,'CSI Codes'!$C$4:$D$13,2,))</f>
        <v>Div 22</v>
      </c>
      <c r="D105" t="s">
        <v>133</v>
      </c>
      <c r="E105">
        <v>30</v>
      </c>
      <c r="F105" s="2">
        <v>750</v>
      </c>
    </row>
    <row r="106" spans="2:6" x14ac:dyDescent="0.25">
      <c r="B106" t="s">
        <v>8</v>
      </c>
      <c r="C106" t="str">
        <f>IF(B106="","",VLOOKUP(B106,'CSI Codes'!$C$4:$D$13,2,))</f>
        <v>Div 22</v>
      </c>
      <c r="D106" t="s">
        <v>34</v>
      </c>
      <c r="E106">
        <v>30</v>
      </c>
      <c r="F106" s="2">
        <v>900</v>
      </c>
    </row>
    <row r="107" spans="2:6" x14ac:dyDescent="0.25">
      <c r="B107" t="s">
        <v>8</v>
      </c>
      <c r="C107" t="str">
        <f>IF(B107="","",VLOOKUP(B107,'CSI Codes'!$C$4:$D$13,2,))</f>
        <v>Div 22</v>
      </c>
      <c r="D107" t="s">
        <v>223</v>
      </c>
      <c r="E107">
        <v>10</v>
      </c>
      <c r="F107" s="2">
        <v>1250</v>
      </c>
    </row>
    <row r="108" spans="2:6" x14ac:dyDescent="0.25">
      <c r="B108" t="s">
        <v>8</v>
      </c>
      <c r="C108" t="str">
        <f>IF(B108="","",VLOOKUP(B108,'CSI Codes'!$C$4:$D$13,2,))</f>
        <v>Div 22</v>
      </c>
      <c r="D108" t="s">
        <v>224</v>
      </c>
      <c r="E108">
        <v>10</v>
      </c>
      <c r="F108" s="2">
        <v>5000</v>
      </c>
    </row>
    <row r="109" spans="2:6" x14ac:dyDescent="0.25">
      <c r="B109" t="s">
        <v>8</v>
      </c>
      <c r="C109" t="str">
        <f>IF(B109="","",VLOOKUP(B109,'CSI Codes'!$C$4:$D$13,2,))</f>
        <v>Div 22</v>
      </c>
      <c r="D109" t="s">
        <v>225</v>
      </c>
      <c r="E109">
        <v>10</v>
      </c>
      <c r="F109" s="2">
        <v>2000</v>
      </c>
    </row>
    <row r="110" spans="2:6" x14ac:dyDescent="0.25">
      <c r="B110" t="s">
        <v>8</v>
      </c>
      <c r="C110" t="str">
        <f>IF(B110="","",VLOOKUP(B110,'CSI Codes'!$C$4:$D$13,2,))</f>
        <v>Div 22</v>
      </c>
      <c r="D110" t="s">
        <v>226</v>
      </c>
      <c r="E110">
        <v>10</v>
      </c>
      <c r="F110" s="2">
        <v>2500</v>
      </c>
    </row>
    <row r="111" spans="2:6" x14ac:dyDescent="0.25">
      <c r="B111" t="s">
        <v>8</v>
      </c>
      <c r="C111" t="str">
        <f>IF(B111="","",VLOOKUP(B111,'CSI Codes'!$C$4:$D$13,2,))</f>
        <v>Div 22</v>
      </c>
      <c r="D111" t="s">
        <v>227</v>
      </c>
      <c r="E111">
        <v>10</v>
      </c>
      <c r="F111" s="2">
        <v>1250</v>
      </c>
    </row>
    <row r="112" spans="2:6" x14ac:dyDescent="0.25">
      <c r="B112" t="s">
        <v>8</v>
      </c>
      <c r="C112" t="str">
        <f>IF(B112="","",VLOOKUP(B112,'CSI Codes'!$C$4:$D$13,2,))</f>
        <v>Div 22</v>
      </c>
      <c r="D112" t="s">
        <v>222</v>
      </c>
      <c r="E112">
        <v>10</v>
      </c>
      <c r="F112" s="2">
        <v>1500</v>
      </c>
    </row>
    <row r="113" spans="2:6" x14ac:dyDescent="0.25">
      <c r="B113" t="s">
        <v>8</v>
      </c>
      <c r="C113" t="str">
        <f>IF(B113="","",VLOOKUP(B113,'CSI Codes'!$C$4:$D$13,2,))</f>
        <v>Div 22</v>
      </c>
      <c r="D113" t="s">
        <v>228</v>
      </c>
      <c r="E113">
        <v>10</v>
      </c>
      <c r="F113" s="2">
        <v>1250</v>
      </c>
    </row>
    <row r="114" spans="2:6" x14ac:dyDescent="0.25">
      <c r="B114" t="s">
        <v>8</v>
      </c>
      <c r="C114" t="str">
        <f>IF(B114="","",VLOOKUP(B114,'CSI Codes'!$C$4:$D$13,2,))</f>
        <v>Div 22</v>
      </c>
      <c r="D114" t="s">
        <v>229</v>
      </c>
      <c r="E114">
        <v>10</v>
      </c>
      <c r="F114" s="2">
        <v>5000</v>
      </c>
    </row>
    <row r="115" spans="2:6" x14ac:dyDescent="0.25">
      <c r="B115" t="s">
        <v>8</v>
      </c>
      <c r="C115" t="str">
        <f>IF(B115="","",VLOOKUP(B115,'CSI Codes'!$C$4:$D$13,2,))</f>
        <v>Div 22</v>
      </c>
      <c r="D115" t="s">
        <v>227</v>
      </c>
      <c r="E115">
        <v>10</v>
      </c>
      <c r="F115" s="2">
        <v>2000</v>
      </c>
    </row>
    <row r="116" spans="2:6" x14ac:dyDescent="0.25">
      <c r="B116" t="s">
        <v>8</v>
      </c>
      <c r="C116" t="str">
        <f>IF(B116="","",VLOOKUP(B116,'CSI Codes'!$C$4:$D$13,2,))</f>
        <v>Div 22</v>
      </c>
      <c r="D116" t="s">
        <v>231</v>
      </c>
      <c r="E116">
        <v>10</v>
      </c>
      <c r="F116" s="2">
        <v>2500</v>
      </c>
    </row>
    <row r="117" spans="2:6" x14ac:dyDescent="0.25">
      <c r="B117" t="s">
        <v>8</v>
      </c>
      <c r="C117" t="str">
        <f>IF(B117="","",VLOOKUP(B117,'CSI Codes'!$C$4:$D$13,2,))</f>
        <v>Div 22</v>
      </c>
      <c r="D117" t="s">
        <v>232</v>
      </c>
      <c r="E117">
        <v>10</v>
      </c>
      <c r="F117" s="2">
        <v>1250</v>
      </c>
    </row>
    <row r="118" spans="2:6" x14ac:dyDescent="0.25">
      <c r="B118" t="s">
        <v>8</v>
      </c>
      <c r="C118" t="str">
        <f>IF(B118="","",VLOOKUP(B118,'CSI Codes'!$C$4:$D$13,2,))</f>
        <v>Div 22</v>
      </c>
      <c r="D118" t="s">
        <v>233</v>
      </c>
      <c r="E118">
        <v>10</v>
      </c>
      <c r="F118" s="2">
        <v>1500</v>
      </c>
    </row>
    <row r="119" spans="2:6" x14ac:dyDescent="0.25">
      <c r="B119" t="s">
        <v>8</v>
      </c>
      <c r="C119" t="str">
        <f>IF(B119="","",VLOOKUP(B119,'CSI Codes'!$C$4:$D$13,2,))</f>
        <v>Div 22</v>
      </c>
      <c r="D119" t="s">
        <v>221</v>
      </c>
      <c r="E119">
        <v>10</v>
      </c>
      <c r="F119" s="2">
        <v>800</v>
      </c>
    </row>
    <row r="120" spans="2:6" x14ac:dyDescent="0.25">
      <c r="B120" t="s">
        <v>8</v>
      </c>
      <c r="C120" t="str">
        <f>IF(B120="","",VLOOKUP(B120,'CSI Codes'!$C$4:$D$13,2,))</f>
        <v>Div 22</v>
      </c>
      <c r="D120" t="s">
        <v>234</v>
      </c>
      <c r="E120">
        <v>10</v>
      </c>
      <c r="F120" s="2">
        <v>800</v>
      </c>
    </row>
    <row r="121" spans="2:6" x14ac:dyDescent="0.25">
      <c r="B121" t="s">
        <v>3</v>
      </c>
      <c r="C121" t="str">
        <f>IF(B121="","",VLOOKUP(B121,'CSI Codes'!$C$4:$D$13,2,))</f>
        <v>Div 07</v>
      </c>
      <c r="D121" t="s">
        <v>20</v>
      </c>
      <c r="E121">
        <v>30</v>
      </c>
      <c r="F121" s="2">
        <v>17.71</v>
      </c>
    </row>
    <row r="122" spans="2:6" x14ac:dyDescent="0.25">
      <c r="B122" t="s">
        <v>3</v>
      </c>
      <c r="C122" t="str">
        <f>IF(B122="","",VLOOKUP(B122,'CSI Codes'!$C$4:$D$13,2,))</f>
        <v>Div 07</v>
      </c>
      <c r="D122" t="s">
        <v>21</v>
      </c>
      <c r="E122">
        <v>25</v>
      </c>
      <c r="F122" s="2">
        <v>14.05</v>
      </c>
    </row>
    <row r="123" spans="2:6" x14ac:dyDescent="0.25">
      <c r="B123" t="s">
        <v>3</v>
      </c>
      <c r="C123" t="str">
        <f>IF(B123="","",VLOOKUP(B123,'CSI Codes'!$C$4:$D$13,2,))</f>
        <v>Div 07</v>
      </c>
      <c r="D123" t="s">
        <v>22</v>
      </c>
      <c r="E123">
        <v>20</v>
      </c>
      <c r="F123" s="2">
        <v>12.67</v>
      </c>
    </row>
    <row r="124" spans="2:6" x14ac:dyDescent="0.25">
      <c r="B124" t="s">
        <v>3</v>
      </c>
      <c r="C124" t="str">
        <f>IF(B124="","",VLOOKUP(B124,'CSI Codes'!$C$4:$D$13,2,))</f>
        <v>Div 07</v>
      </c>
      <c r="D124" t="s">
        <v>23</v>
      </c>
      <c r="E124">
        <v>10</v>
      </c>
      <c r="F124" s="2">
        <v>8.65</v>
      </c>
    </row>
    <row r="125" spans="2:6" x14ac:dyDescent="0.25">
      <c r="B125" t="s">
        <v>3</v>
      </c>
      <c r="C125" t="str">
        <f>IF(B125="","",VLOOKUP(B125,'CSI Codes'!$C$4:$D$13,2,))</f>
        <v>Div 07</v>
      </c>
      <c r="D125" t="s">
        <v>25</v>
      </c>
      <c r="E125">
        <v>20</v>
      </c>
      <c r="F125" s="2">
        <v>9.6300000000000008</v>
      </c>
    </row>
    <row r="126" spans="2:6" x14ac:dyDescent="0.25">
      <c r="B126" t="s">
        <v>3</v>
      </c>
      <c r="C126" t="str">
        <f>IF(B126="","",VLOOKUP(B126,'CSI Codes'!$C$4:$D$13,2,))</f>
        <v>Div 07</v>
      </c>
      <c r="D126" t="s">
        <v>24</v>
      </c>
      <c r="E126">
        <v>20</v>
      </c>
      <c r="F126" s="2">
        <v>9.57</v>
      </c>
    </row>
    <row r="127" spans="2:6" x14ac:dyDescent="0.25">
      <c r="B127" t="s">
        <v>3</v>
      </c>
      <c r="C127" t="str">
        <f>IF(B127="","",VLOOKUP(B127,'CSI Codes'!$C$4:$D$13,2,))</f>
        <v>Div 07</v>
      </c>
      <c r="D127" t="s">
        <v>26</v>
      </c>
      <c r="E127">
        <v>25</v>
      </c>
      <c r="F127" s="2">
        <v>21.78</v>
      </c>
    </row>
    <row r="128" spans="2:6" x14ac:dyDescent="0.25">
      <c r="B128" t="s">
        <v>3</v>
      </c>
      <c r="C128" t="str">
        <f>IF(B128="","",VLOOKUP(B128,'CSI Codes'!$C$4:$D$13,2,))</f>
        <v>Div 07</v>
      </c>
      <c r="D128" t="s">
        <v>29</v>
      </c>
      <c r="E128">
        <v>15</v>
      </c>
      <c r="F128" s="2">
        <v>7.32</v>
      </c>
    </row>
    <row r="129" spans="2:6" x14ac:dyDescent="0.25">
      <c r="B129" t="s">
        <v>3</v>
      </c>
      <c r="C129" t="str">
        <f>IF(B129="","",VLOOKUP(B129,'CSI Codes'!$C$4:$D$13,2,))</f>
        <v>Div 07</v>
      </c>
      <c r="D129" t="s">
        <v>30</v>
      </c>
      <c r="E129">
        <v>50</v>
      </c>
      <c r="F129" s="2">
        <v>25</v>
      </c>
    </row>
    <row r="130" spans="2:6" x14ac:dyDescent="0.25">
      <c r="B130" t="s">
        <v>3</v>
      </c>
      <c r="C130" t="str">
        <f>IF(B130="","",VLOOKUP(B130,'CSI Codes'!$C$4:$D$13,2,))</f>
        <v>Div 07</v>
      </c>
      <c r="D130" t="s">
        <v>31</v>
      </c>
      <c r="E130">
        <v>50</v>
      </c>
      <c r="F130" s="2">
        <v>22.9</v>
      </c>
    </row>
    <row r="131" spans="2:6" x14ac:dyDescent="0.25">
      <c r="B131" t="s">
        <v>3</v>
      </c>
      <c r="C131" t="str">
        <f>IF(B131="","",VLOOKUP(B131,'CSI Codes'!$C$4:$D$13,2,))</f>
        <v>Div 07</v>
      </c>
      <c r="D131" t="s">
        <v>74</v>
      </c>
      <c r="E131">
        <v>10</v>
      </c>
      <c r="F131" s="2">
        <v>15</v>
      </c>
    </row>
    <row r="132" spans="2:6" x14ac:dyDescent="0.25">
      <c r="B132" t="s">
        <v>3</v>
      </c>
      <c r="C132" t="str">
        <f>IF(B132="","",VLOOKUP(B132,'CSI Codes'!$C$4:$D$13,2,))</f>
        <v>Div 07</v>
      </c>
      <c r="D132" t="s">
        <v>136</v>
      </c>
      <c r="E132">
        <v>10</v>
      </c>
      <c r="F132" s="2">
        <v>8</v>
      </c>
    </row>
    <row r="133" spans="2:6" x14ac:dyDescent="0.25">
      <c r="B133" t="s">
        <v>5</v>
      </c>
      <c r="C133" t="str">
        <f>IF(B133="","",VLOOKUP(B133,'CSI Codes'!$C$4:$D$13,2,))</f>
        <v>Div 23</v>
      </c>
      <c r="D133" t="s">
        <v>306</v>
      </c>
      <c r="E133">
        <v>18</v>
      </c>
      <c r="F133" s="2">
        <f>6*1800</f>
        <v>10800</v>
      </c>
    </row>
    <row r="134" spans="2:6" x14ac:dyDescent="0.25">
      <c r="B134" t="s">
        <v>7</v>
      </c>
      <c r="C134" t="str">
        <f>IF(B134="","",VLOOKUP(B134,'CSI Codes'!$C$4:$D$13,2,))</f>
        <v>Div 09</v>
      </c>
      <c r="D134" t="s">
        <v>51</v>
      </c>
      <c r="E134">
        <v>10</v>
      </c>
      <c r="F134" s="2">
        <v>1.5</v>
      </c>
    </row>
    <row r="135" spans="2:6" x14ac:dyDescent="0.25">
      <c r="B135" t="s">
        <v>7</v>
      </c>
      <c r="C135" t="str">
        <f>IF(B135="","",VLOOKUP(B135,'CSI Codes'!$C$4:$D$13,2,))</f>
        <v>Div 09</v>
      </c>
      <c r="D135" t="s">
        <v>49</v>
      </c>
      <c r="E135">
        <v>12</v>
      </c>
      <c r="F135" s="2">
        <v>15.75</v>
      </c>
    </row>
    <row r="136" spans="2:6" x14ac:dyDescent="0.25">
      <c r="B136" t="s">
        <v>7</v>
      </c>
      <c r="C136" t="str">
        <f>IF(B136="","",VLOOKUP(B136,'CSI Codes'!$C$4:$D$13,2,))</f>
        <v>Div 09</v>
      </c>
      <c r="D136" t="s">
        <v>41</v>
      </c>
      <c r="E136">
        <v>12</v>
      </c>
      <c r="F136" s="2">
        <v>13.5</v>
      </c>
    </row>
    <row r="137" spans="2:6" x14ac:dyDescent="0.25">
      <c r="B137" t="s">
        <v>7</v>
      </c>
      <c r="C137" t="str">
        <f>IF(B137="","",VLOOKUP(B137,'CSI Codes'!$C$4:$D$13,2,))</f>
        <v>Div 09</v>
      </c>
      <c r="D137" t="s">
        <v>42</v>
      </c>
      <c r="E137">
        <v>12</v>
      </c>
      <c r="F137" s="2">
        <v>12</v>
      </c>
    </row>
    <row r="138" spans="2:6" x14ac:dyDescent="0.25">
      <c r="B138" t="s">
        <v>7</v>
      </c>
      <c r="C138" t="str">
        <f>IF(B138="","",VLOOKUP(B138,'CSI Codes'!$C$4:$D$13,2,))</f>
        <v>Div 09</v>
      </c>
      <c r="D138" t="s">
        <v>307</v>
      </c>
      <c r="E138">
        <v>50</v>
      </c>
      <c r="F138" s="2">
        <v>10</v>
      </c>
    </row>
    <row r="139" spans="2:6" x14ac:dyDescent="0.25">
      <c r="B139" t="s">
        <v>7</v>
      </c>
      <c r="C139" t="str">
        <f>IF(B139="","",VLOOKUP(B139,'CSI Codes'!$C$4:$D$13,2,))</f>
        <v>Div 09</v>
      </c>
      <c r="D139" t="s">
        <v>39</v>
      </c>
      <c r="E139">
        <v>20</v>
      </c>
      <c r="F139" s="2">
        <v>100</v>
      </c>
    </row>
    <row r="140" spans="2:6" x14ac:dyDescent="0.25">
      <c r="B140" t="s">
        <v>7</v>
      </c>
      <c r="C140" t="str">
        <f>IF(B140="","",VLOOKUP(B140,'CSI Codes'!$C$4:$D$13,2,))</f>
        <v>Div 09</v>
      </c>
      <c r="D140" t="s">
        <v>38</v>
      </c>
      <c r="E140">
        <v>20</v>
      </c>
      <c r="F140" s="2">
        <v>6.15</v>
      </c>
    </row>
    <row r="141" spans="2:6" x14ac:dyDescent="0.25">
      <c r="B141" t="s">
        <v>7</v>
      </c>
      <c r="C141" t="str">
        <f>IF(B141="","",VLOOKUP(B141,'CSI Codes'!$C$4:$D$13,2,))</f>
        <v>Div 09</v>
      </c>
      <c r="D141" t="s">
        <v>289</v>
      </c>
      <c r="E141">
        <v>15</v>
      </c>
      <c r="F141" s="2">
        <v>4.5</v>
      </c>
    </row>
    <row r="142" spans="2:6" x14ac:dyDescent="0.25">
      <c r="B142" t="s">
        <v>7</v>
      </c>
      <c r="C142" t="str">
        <f>IF(B142="","",VLOOKUP(B142,'CSI Codes'!$C$4:$D$13,2,))</f>
        <v>Div 09</v>
      </c>
      <c r="D142" t="s">
        <v>48</v>
      </c>
      <c r="E142">
        <v>10</v>
      </c>
      <c r="F142" s="2">
        <v>13</v>
      </c>
    </row>
    <row r="143" spans="2:6" x14ac:dyDescent="0.25">
      <c r="B143" t="s">
        <v>7</v>
      </c>
      <c r="C143" t="str">
        <f>IF(B143="","",VLOOKUP(B143,'CSI Codes'!$C$4:$D$13,2,))</f>
        <v>Div 09</v>
      </c>
      <c r="D143" t="s">
        <v>40</v>
      </c>
      <c r="E143">
        <v>12</v>
      </c>
      <c r="F143" s="2">
        <v>9.75</v>
      </c>
    </row>
    <row r="144" spans="2:6" x14ac:dyDescent="0.25">
      <c r="B144" t="s">
        <v>7</v>
      </c>
      <c r="C144" t="str">
        <f>IF(B144="","",VLOOKUP(B144,'CSI Codes'!$C$4:$D$13,2,))</f>
        <v>Div 09</v>
      </c>
      <c r="D144" t="s">
        <v>324</v>
      </c>
      <c r="E144">
        <v>12</v>
      </c>
      <c r="F144" s="2">
        <v>9.8699999999999992</v>
      </c>
    </row>
    <row r="145" spans="2:6" x14ac:dyDescent="0.25">
      <c r="B145" t="s">
        <v>7</v>
      </c>
      <c r="C145" t="str">
        <f>IF(B145="","",VLOOKUP(B145,'CSI Codes'!$C$4:$D$13,2,))</f>
        <v>Div 09</v>
      </c>
      <c r="D145" t="s">
        <v>52</v>
      </c>
      <c r="E145">
        <v>10</v>
      </c>
      <c r="F145" s="2">
        <v>3</v>
      </c>
    </row>
    <row r="146" spans="2:6" x14ac:dyDescent="0.25">
      <c r="B146" t="s">
        <v>7</v>
      </c>
      <c r="C146" t="str">
        <f>IF(B146="","",VLOOKUP(B146,'CSI Codes'!$C$4:$D$13,2,))</f>
        <v>Div 09</v>
      </c>
      <c r="D146" t="s">
        <v>45</v>
      </c>
      <c r="E146">
        <v>50</v>
      </c>
      <c r="F146" s="2">
        <v>25</v>
      </c>
    </row>
    <row r="147" spans="2:6" x14ac:dyDescent="0.25">
      <c r="B147" t="s">
        <v>7</v>
      </c>
      <c r="C147" t="str">
        <f>IF(B147="","",VLOOKUP(B147,'CSI Codes'!$C$4:$D$13,2,))</f>
        <v>Div 09</v>
      </c>
      <c r="D147" t="s">
        <v>44</v>
      </c>
      <c r="E147">
        <v>15</v>
      </c>
      <c r="F147" s="2">
        <v>12</v>
      </c>
    </row>
    <row r="148" spans="2:6" x14ac:dyDescent="0.25">
      <c r="B148" t="s">
        <v>5</v>
      </c>
      <c r="C148" t="str">
        <f>IF(B148="","",VLOOKUP(B148,'CSI Codes'!$C$4:$D$13,2,))</f>
        <v>Div 23</v>
      </c>
      <c r="D148" t="s">
        <v>328</v>
      </c>
      <c r="E148">
        <v>18</v>
      </c>
      <c r="F148" s="2">
        <f>12.5*1800</f>
        <v>22500</v>
      </c>
    </row>
    <row r="149" spans="2:6" x14ac:dyDescent="0.25">
      <c r="B149" t="s">
        <v>7</v>
      </c>
      <c r="D149" t="s">
        <v>329</v>
      </c>
      <c r="E149">
        <v>100</v>
      </c>
      <c r="F149" s="2">
        <v>0</v>
      </c>
    </row>
    <row r="150" spans="2:6" x14ac:dyDescent="0.25">
      <c r="B150" t="s">
        <v>5</v>
      </c>
      <c r="C150" t="s">
        <v>14</v>
      </c>
      <c r="D150" t="s">
        <v>341</v>
      </c>
      <c r="E150">
        <v>10</v>
      </c>
      <c r="F150" s="2">
        <v>2000</v>
      </c>
    </row>
    <row r="151" spans="2:6" x14ac:dyDescent="0.25">
      <c r="B151" t="s">
        <v>3</v>
      </c>
      <c r="C151" t="s">
        <v>13</v>
      </c>
      <c r="D151" t="s">
        <v>501</v>
      </c>
      <c r="E151">
        <v>25</v>
      </c>
      <c r="F151" s="2">
        <v>16.25</v>
      </c>
    </row>
    <row r="159" spans="2:6" x14ac:dyDescent="0.25">
      <c r="C159" t="str">
        <f>IF(B159="","",VLOOKUP(B159,'CSI Codes'!$C$4:$D$13,2,))</f>
        <v/>
      </c>
    </row>
    <row r="160" spans="2:6" x14ac:dyDescent="0.25">
      <c r="C160" t="str">
        <f>IF(B160="","",VLOOKUP(B160,'CSI Codes'!$C$4:$D$13,2,))</f>
        <v/>
      </c>
    </row>
    <row r="161" spans="3:3" x14ac:dyDescent="0.25">
      <c r="C161" t="str">
        <f>IF(B161="","",VLOOKUP(B161,'CSI Codes'!$C$4:$D$13,2,))</f>
        <v/>
      </c>
    </row>
    <row r="162" spans="3:3" x14ac:dyDescent="0.25">
      <c r="C162" t="str">
        <f>IF(B162="","",VLOOKUP(B162,'CSI Codes'!$C$4:$D$13,2,))</f>
        <v/>
      </c>
    </row>
    <row r="163" spans="3:3" x14ac:dyDescent="0.25">
      <c r="C163" t="str">
        <f>IF(B163="","",VLOOKUP(B163,'CSI Codes'!$C$4:$D$13,2,))</f>
        <v/>
      </c>
    </row>
    <row r="164" spans="3:3" x14ac:dyDescent="0.25">
      <c r="C164" t="str">
        <f>IF(B164="","",VLOOKUP(B164,'CSI Codes'!$C$4:$D$13,2,))</f>
        <v/>
      </c>
    </row>
    <row r="165" spans="3:3" x14ac:dyDescent="0.25">
      <c r="C165" t="str">
        <f>IF(B165="","",VLOOKUP(B165,'CSI Codes'!$C$4:$D$13,2,))</f>
        <v/>
      </c>
    </row>
    <row r="166" spans="3:3" x14ac:dyDescent="0.25">
      <c r="C166" t="str">
        <f>IF(B166="","",VLOOKUP(B166,'CSI Codes'!$C$4:$D$13,2,))</f>
        <v/>
      </c>
    </row>
    <row r="167" spans="3:3" x14ac:dyDescent="0.25">
      <c r="C167" t="str">
        <f>IF(B167="","",VLOOKUP(B167,'CSI Codes'!$C$4:$D$13,2,))</f>
        <v/>
      </c>
    </row>
    <row r="168" spans="3:3" x14ac:dyDescent="0.25">
      <c r="C168" t="str">
        <f>IF(B168="","",VLOOKUP(B168,'CSI Codes'!$C$4:$D$13,2,))</f>
        <v/>
      </c>
    </row>
    <row r="169" spans="3:3" x14ac:dyDescent="0.25">
      <c r="C169" t="str">
        <f>IF(B169="","",VLOOKUP(B169,'CSI Codes'!$C$4:$D$13,2,))</f>
        <v/>
      </c>
    </row>
    <row r="170" spans="3:3" x14ac:dyDescent="0.25">
      <c r="C170" t="str">
        <f>IF(B170="","",VLOOKUP(B170,'CSI Codes'!$C$4:$D$13,2,))</f>
        <v/>
      </c>
    </row>
    <row r="171" spans="3:3" x14ac:dyDescent="0.25">
      <c r="C171" t="str">
        <f>IF(B171="","",VLOOKUP(B171,'CSI Codes'!$C$4:$D$13,2,))</f>
        <v/>
      </c>
    </row>
    <row r="172" spans="3:3" x14ac:dyDescent="0.25">
      <c r="C172" t="str">
        <f>IF(B172="","",VLOOKUP(B172,'CSI Codes'!$C$4:$D$13,2,))</f>
        <v/>
      </c>
    </row>
    <row r="173" spans="3:3" x14ac:dyDescent="0.25">
      <c r="C173" t="str">
        <f>IF(B173="","",VLOOKUP(B173,'CSI Codes'!$C$4:$D$13,2,))</f>
        <v/>
      </c>
    </row>
    <row r="174" spans="3:3" x14ac:dyDescent="0.25">
      <c r="C174" t="str">
        <f>IF(B174="","",VLOOKUP(B174,'CSI Codes'!$C$4:$D$13,2,))</f>
        <v/>
      </c>
    </row>
    <row r="175" spans="3:3" x14ac:dyDescent="0.25">
      <c r="C175" t="str">
        <f>IF(B175="","",VLOOKUP(B175,'CSI Codes'!$C$4:$D$13,2,))</f>
        <v/>
      </c>
    </row>
    <row r="176" spans="3:3" x14ac:dyDescent="0.25">
      <c r="C176" t="str">
        <f>IF(B176="","",VLOOKUP(B176,'CSI Codes'!$C$4:$D$13,2,))</f>
        <v/>
      </c>
    </row>
    <row r="177" spans="3:3" x14ac:dyDescent="0.25">
      <c r="C177" t="str">
        <f>IF(B177="","",VLOOKUP(B177,'CSI Codes'!$C$4:$D$13,2,))</f>
        <v/>
      </c>
    </row>
    <row r="178" spans="3:3" x14ac:dyDescent="0.25">
      <c r="C178" t="str">
        <f>IF(B178="","",VLOOKUP(B178,'CSI Codes'!$C$4:$D$13,2,))</f>
        <v/>
      </c>
    </row>
    <row r="179" spans="3:3" x14ac:dyDescent="0.25">
      <c r="C179" t="str">
        <f>IF(B179="","",VLOOKUP(B179,'CSI Codes'!$C$4:$D$13,2,))</f>
        <v/>
      </c>
    </row>
    <row r="180" spans="3:3" x14ac:dyDescent="0.25">
      <c r="C180" t="str">
        <f>IF(B180="","",VLOOKUP(B180,'CSI Codes'!$C$4:$D$13,2,))</f>
        <v/>
      </c>
    </row>
    <row r="181" spans="3:3" x14ac:dyDescent="0.25">
      <c r="C181" t="str">
        <f>IF(B181="","",VLOOKUP(B181,'CSI Codes'!$C$4:$D$13,2,))</f>
        <v/>
      </c>
    </row>
    <row r="182" spans="3:3" x14ac:dyDescent="0.25">
      <c r="C182" t="str">
        <f>IF(B182="","",VLOOKUP(B182,'CSI Codes'!$C$4:$D$13,2,))</f>
        <v/>
      </c>
    </row>
    <row r="183" spans="3:3" x14ac:dyDescent="0.25">
      <c r="C183" t="str">
        <f>IF(B183="","",VLOOKUP(B183,'CSI Codes'!$C$4:$D$13,2,))</f>
        <v/>
      </c>
    </row>
    <row r="184" spans="3:3" x14ac:dyDescent="0.25">
      <c r="C184" t="str">
        <f>IF(B184="","",VLOOKUP(B184,'CSI Codes'!$C$4:$D$13,2,))</f>
        <v/>
      </c>
    </row>
    <row r="185" spans="3:3" x14ac:dyDescent="0.25">
      <c r="C185" t="str">
        <f>IF(B185="","",VLOOKUP(B185,'CSI Codes'!$C$4:$D$13,2,))</f>
        <v/>
      </c>
    </row>
    <row r="186" spans="3:3" x14ac:dyDescent="0.25">
      <c r="C186" t="str">
        <f>IF(B186="","",VLOOKUP(B186,'CSI Codes'!$C$4:$D$13,2,))</f>
        <v/>
      </c>
    </row>
    <row r="187" spans="3:3" x14ac:dyDescent="0.25">
      <c r="C187" t="str">
        <f>IF(B187="","",VLOOKUP(B187,'CSI Codes'!$C$4:$D$13,2,))</f>
        <v/>
      </c>
    </row>
    <row r="188" spans="3:3" x14ac:dyDescent="0.25">
      <c r="C188" t="str">
        <f>IF(B188="","",VLOOKUP(B188,'CSI Codes'!$C$4:$D$13,2,))</f>
        <v/>
      </c>
    </row>
    <row r="189" spans="3:3" x14ac:dyDescent="0.25">
      <c r="C189" t="str">
        <f>IF(B189="","",VLOOKUP(B189,'CSI Codes'!$C$4:$D$13,2,))</f>
        <v/>
      </c>
    </row>
    <row r="190" spans="3:3" x14ac:dyDescent="0.25">
      <c r="C190" t="str">
        <f>IF(B190="","",VLOOKUP(B190,'CSI Codes'!$C$4:$D$13,2,))</f>
        <v/>
      </c>
    </row>
    <row r="191" spans="3:3" x14ac:dyDescent="0.25">
      <c r="C191" t="str">
        <f>IF(B191="","",VLOOKUP(B191,'CSI Codes'!$C$4:$D$13,2,))</f>
        <v/>
      </c>
    </row>
    <row r="192" spans="3:3" x14ac:dyDescent="0.25">
      <c r="C192" t="str">
        <f>IF(B192="","",VLOOKUP(B192,'CSI Codes'!$C$4:$D$13,2,))</f>
        <v/>
      </c>
    </row>
    <row r="193" spans="3:3" x14ac:dyDescent="0.25">
      <c r="C193" t="str">
        <f>IF(B193="","",VLOOKUP(B193,'CSI Codes'!$C$4:$D$13,2,))</f>
        <v/>
      </c>
    </row>
    <row r="194" spans="3:3" x14ac:dyDescent="0.25">
      <c r="C194" t="str">
        <f>IF(B194="","",VLOOKUP(B194,'CSI Codes'!$C$4:$D$13,2,))</f>
        <v/>
      </c>
    </row>
    <row r="195" spans="3:3" x14ac:dyDescent="0.25">
      <c r="C195" t="str">
        <f>IF(B195="","",VLOOKUP(B195,'CSI Codes'!$C$4:$D$13,2,))</f>
        <v/>
      </c>
    </row>
    <row r="196" spans="3:3" x14ac:dyDescent="0.25">
      <c r="C196" t="str">
        <f>IF(B196="","",VLOOKUP(B196,'CSI Codes'!$C$4:$D$13,2,))</f>
        <v/>
      </c>
    </row>
    <row r="197" spans="3:3" x14ac:dyDescent="0.25">
      <c r="C197" t="str">
        <f>IF(B197="","",VLOOKUP(B197,'CSI Codes'!$C$4:$D$13,2,))</f>
        <v/>
      </c>
    </row>
    <row r="198" spans="3:3" x14ac:dyDescent="0.25">
      <c r="C198" t="str">
        <f>IF(B198="","",VLOOKUP(B198,'CSI Codes'!$C$4:$D$13,2,))</f>
        <v/>
      </c>
    </row>
    <row r="199" spans="3:3" x14ac:dyDescent="0.25">
      <c r="C199" t="str">
        <f>IF(B199="","",VLOOKUP(B199,'CSI Codes'!$C$4:$D$13,2,))</f>
        <v/>
      </c>
    </row>
    <row r="200" spans="3:3" x14ac:dyDescent="0.25">
      <c r="C200" t="str">
        <f>IF(B200="","",VLOOKUP(B200,'CSI Codes'!$C$4:$D$13,2,))</f>
        <v/>
      </c>
    </row>
    <row r="201" spans="3:3" x14ac:dyDescent="0.25">
      <c r="C201" t="str">
        <f>IF(B201="","",VLOOKUP(B201,'CSI Codes'!$C$4:$D$13,2,))</f>
        <v/>
      </c>
    </row>
    <row r="202" spans="3:3" x14ac:dyDescent="0.25">
      <c r="C202" t="str">
        <f>IF(B202="","",VLOOKUP(B202,'CSI Codes'!$C$4:$D$13,2,))</f>
        <v/>
      </c>
    </row>
    <row r="203" spans="3:3" x14ac:dyDescent="0.25">
      <c r="C203" t="str">
        <f>IF(B203="","",VLOOKUP(B203,'CSI Codes'!$C$4:$D$13,2,))</f>
        <v/>
      </c>
    </row>
    <row r="204" spans="3:3" x14ac:dyDescent="0.25">
      <c r="C204" t="str">
        <f>IF(B204="","",VLOOKUP(B204,'CSI Codes'!$C$4:$D$13,2,))</f>
        <v/>
      </c>
    </row>
    <row r="205" spans="3:3" x14ac:dyDescent="0.25">
      <c r="C205" t="str">
        <f>IF(B205="","",VLOOKUP(B205,'CSI Codes'!$C$4:$D$13,2,))</f>
        <v/>
      </c>
    </row>
    <row r="206" spans="3:3" x14ac:dyDescent="0.25">
      <c r="C206" t="str">
        <f>IF(B206="","",VLOOKUP(B206,'CSI Codes'!$C$4:$D$13,2,))</f>
        <v/>
      </c>
    </row>
    <row r="207" spans="3:3" x14ac:dyDescent="0.25">
      <c r="C207" t="str">
        <f>IF(B207="","",VLOOKUP(B207,'CSI Codes'!$C$4:$D$13,2,))</f>
        <v/>
      </c>
    </row>
    <row r="208" spans="3:3" x14ac:dyDescent="0.25">
      <c r="C208" t="str">
        <f>IF(B208="","",VLOOKUP(B208,'CSI Codes'!$C$4:$D$13,2,))</f>
        <v/>
      </c>
    </row>
    <row r="209" spans="3:3" x14ac:dyDescent="0.25">
      <c r="C209" t="str">
        <f>IF(B209="","",VLOOKUP(B209,'CSI Codes'!$C$4:$D$13,2,))</f>
        <v/>
      </c>
    </row>
    <row r="210" spans="3:3" x14ac:dyDescent="0.25">
      <c r="C210" t="str">
        <f>IF(B210="","",VLOOKUP(B210,'CSI Codes'!$C$4:$D$13,2,))</f>
        <v/>
      </c>
    </row>
    <row r="211" spans="3:3" x14ac:dyDescent="0.25">
      <c r="C211" t="str">
        <f>IF(B211="","",VLOOKUP(B211,'CSI Codes'!$C$4:$D$13,2,))</f>
        <v/>
      </c>
    </row>
    <row r="212" spans="3:3" x14ac:dyDescent="0.25">
      <c r="C212" t="str">
        <f>IF(B212="","",VLOOKUP(B212,'CSI Codes'!$C$4:$D$13,2,))</f>
        <v/>
      </c>
    </row>
    <row r="213" spans="3:3" x14ac:dyDescent="0.25">
      <c r="C213" t="str">
        <f>IF(B213="","",VLOOKUP(B213,'CSI Codes'!$C$4:$D$13,2,))</f>
        <v/>
      </c>
    </row>
    <row r="214" spans="3:3" x14ac:dyDescent="0.25">
      <c r="C214" t="str">
        <f>IF(B214="","",VLOOKUP(B214,'CSI Codes'!$C$4:$D$13,2,))</f>
        <v/>
      </c>
    </row>
    <row r="215" spans="3:3" x14ac:dyDescent="0.25">
      <c r="C215" t="str">
        <f>IF(B215="","",VLOOKUP(B215,'CSI Codes'!$C$4:$D$13,2,))</f>
        <v/>
      </c>
    </row>
    <row r="216" spans="3:3" x14ac:dyDescent="0.25">
      <c r="C216" t="str">
        <f>IF(B216="","",VLOOKUP(B216,'CSI Codes'!$C$4:$D$13,2,))</f>
        <v/>
      </c>
    </row>
    <row r="217" spans="3:3" x14ac:dyDescent="0.25">
      <c r="C217" t="str">
        <f>IF(B217="","",VLOOKUP(B217,'CSI Codes'!$C$4:$D$13,2,))</f>
        <v/>
      </c>
    </row>
    <row r="218" spans="3:3" x14ac:dyDescent="0.25">
      <c r="C218" t="str">
        <f>IF(B218="","",VLOOKUP(B218,'CSI Codes'!$C$4:$D$13,2,))</f>
        <v/>
      </c>
    </row>
    <row r="219" spans="3:3" x14ac:dyDescent="0.25">
      <c r="C219" t="str">
        <f>IF(B219="","",VLOOKUP(B219,'CSI Codes'!$C$4:$D$13,2,))</f>
        <v/>
      </c>
    </row>
    <row r="220" spans="3:3" x14ac:dyDescent="0.25">
      <c r="C220" t="str">
        <f>IF(B220="","",VLOOKUP(B220,'CSI Codes'!$C$4:$D$13,2,))</f>
        <v/>
      </c>
    </row>
    <row r="221" spans="3:3" x14ac:dyDescent="0.25">
      <c r="C221" t="str">
        <f>IF(B221="","",VLOOKUP(B221,'CSI Codes'!$C$4:$D$13,2,))</f>
        <v/>
      </c>
    </row>
    <row r="222" spans="3:3" x14ac:dyDescent="0.25">
      <c r="C222" t="str">
        <f>IF(B222="","",VLOOKUP(B222,'CSI Codes'!$C$4:$D$13,2,))</f>
        <v/>
      </c>
    </row>
    <row r="223" spans="3:3" x14ac:dyDescent="0.25">
      <c r="C223" t="str">
        <f>IF(B223="","",VLOOKUP(B223,'CSI Codes'!$C$4:$D$13,2,))</f>
        <v/>
      </c>
    </row>
    <row r="224" spans="3:3" x14ac:dyDescent="0.25">
      <c r="C224" t="str">
        <f>IF(B224="","",VLOOKUP(B224,'CSI Codes'!$C$4:$D$13,2,))</f>
        <v/>
      </c>
    </row>
    <row r="225" spans="3:3" x14ac:dyDescent="0.25">
      <c r="C225" t="str">
        <f>IF(B225="","",VLOOKUP(B225,'CSI Codes'!$C$4:$D$13,2,))</f>
        <v/>
      </c>
    </row>
    <row r="226" spans="3:3" x14ac:dyDescent="0.25">
      <c r="C226" t="str">
        <f>IF(B226="","",VLOOKUP(B226,'CSI Codes'!$C$4:$D$13,2,))</f>
        <v/>
      </c>
    </row>
    <row r="227" spans="3:3" x14ac:dyDescent="0.25">
      <c r="C227" t="str">
        <f>IF(B227="","",VLOOKUP(B227,'CSI Codes'!$C$4:$D$13,2,))</f>
        <v/>
      </c>
    </row>
    <row r="228" spans="3:3" x14ac:dyDescent="0.25">
      <c r="C228" t="str">
        <f>IF(B228="","",VLOOKUP(B228,'CSI Codes'!$C$4:$D$13,2,))</f>
        <v/>
      </c>
    </row>
    <row r="229" spans="3:3" x14ac:dyDescent="0.25">
      <c r="C229" t="str">
        <f>IF(B229="","",VLOOKUP(B229,'CSI Codes'!$C$4:$D$13,2,))</f>
        <v/>
      </c>
    </row>
    <row r="230" spans="3:3" x14ac:dyDescent="0.25">
      <c r="C230" t="str">
        <f>IF(B230="","",VLOOKUP(B230,'CSI Codes'!$C$4:$D$13,2,))</f>
        <v/>
      </c>
    </row>
    <row r="231" spans="3:3" x14ac:dyDescent="0.25">
      <c r="C231" t="str">
        <f>IF(B231="","",VLOOKUP(B231,'CSI Codes'!$C$4:$D$13,2,))</f>
        <v/>
      </c>
    </row>
    <row r="232" spans="3:3" x14ac:dyDescent="0.25">
      <c r="C232" t="str">
        <f>IF(B232="","",VLOOKUP(B232,'CSI Codes'!$C$4:$D$13,2,))</f>
        <v/>
      </c>
    </row>
    <row r="233" spans="3:3" x14ac:dyDescent="0.25">
      <c r="C233" t="str">
        <f>IF(B233="","",VLOOKUP(B233,'CSI Codes'!$C$4:$D$13,2,))</f>
        <v/>
      </c>
    </row>
    <row r="234" spans="3:3" x14ac:dyDescent="0.25">
      <c r="C234" t="str">
        <f>IF(B234="","",VLOOKUP(B234,'CSI Codes'!$C$4:$D$13,2,))</f>
        <v/>
      </c>
    </row>
    <row r="235" spans="3:3" x14ac:dyDescent="0.25">
      <c r="C235" t="str">
        <f>IF(B235="","",VLOOKUP(B235,'CSI Codes'!$C$4:$D$13,2,))</f>
        <v/>
      </c>
    </row>
    <row r="236" spans="3:3" x14ac:dyDescent="0.25">
      <c r="C236" t="str">
        <f>IF(B236="","",VLOOKUP(B236,'CSI Codes'!$C$4:$D$13,2,))</f>
        <v/>
      </c>
    </row>
    <row r="237" spans="3:3" x14ac:dyDescent="0.25">
      <c r="C237" t="str">
        <f>IF(B237="","",VLOOKUP(B237,'CSI Codes'!$C$4:$D$13,2,))</f>
        <v/>
      </c>
    </row>
    <row r="238" spans="3:3" x14ac:dyDescent="0.25">
      <c r="C238" t="str">
        <f>IF(B238="","",VLOOKUP(B238,'CSI Codes'!$C$4:$D$13,2,))</f>
        <v/>
      </c>
    </row>
    <row r="239" spans="3:3" x14ac:dyDescent="0.25">
      <c r="C239" t="str">
        <f>IF(B239="","",VLOOKUP(B239,'CSI Codes'!$C$4:$D$13,2,))</f>
        <v/>
      </c>
    </row>
    <row r="240" spans="3:3" x14ac:dyDescent="0.25">
      <c r="C240" t="str">
        <f>IF(B240="","",VLOOKUP(B240,'CSI Codes'!$C$4:$D$13,2,))</f>
        <v/>
      </c>
    </row>
    <row r="241" spans="3:3" x14ac:dyDescent="0.25">
      <c r="C241" t="str">
        <f>IF(B241="","",VLOOKUP(B241,'CSI Codes'!$C$4:$D$13,2,))</f>
        <v/>
      </c>
    </row>
    <row r="242" spans="3:3" x14ac:dyDescent="0.25">
      <c r="C242" t="str">
        <f>IF(B242="","",VLOOKUP(B242,'CSI Codes'!$C$4:$D$13,2,))</f>
        <v/>
      </c>
    </row>
    <row r="243" spans="3:3" x14ac:dyDescent="0.25">
      <c r="C243" t="str">
        <f>IF(B243="","",VLOOKUP(B243,'CSI Codes'!$C$4:$D$13,2,))</f>
        <v/>
      </c>
    </row>
    <row r="244" spans="3:3" x14ac:dyDescent="0.25">
      <c r="C244" t="str">
        <f>IF(B244="","",VLOOKUP(B244,'CSI Codes'!$C$4:$D$13,2,))</f>
        <v/>
      </c>
    </row>
    <row r="245" spans="3:3" x14ac:dyDescent="0.25">
      <c r="C245" t="str">
        <f>IF(B245="","",VLOOKUP(B245,'CSI Codes'!$C$4:$D$13,2,))</f>
        <v/>
      </c>
    </row>
    <row r="246" spans="3:3" x14ac:dyDescent="0.25">
      <c r="C246" t="str">
        <f>IF(B246="","",VLOOKUP(B246,'CSI Codes'!$C$4:$D$13,2,))</f>
        <v/>
      </c>
    </row>
    <row r="247" spans="3:3" x14ac:dyDescent="0.25">
      <c r="C247" t="str">
        <f>IF(B247="","",VLOOKUP(B247,'CSI Codes'!$C$4:$D$13,2,))</f>
        <v/>
      </c>
    </row>
    <row r="248" spans="3:3" x14ac:dyDescent="0.25">
      <c r="C248" t="str">
        <f>IF(B248="","",VLOOKUP(B248,'CSI Codes'!$C$4:$D$13,2,))</f>
        <v/>
      </c>
    </row>
    <row r="249" spans="3:3" x14ac:dyDescent="0.25">
      <c r="C249" t="str">
        <f>IF(B249="","",VLOOKUP(B249,'CSI Codes'!$C$4:$D$13,2,))</f>
        <v/>
      </c>
    </row>
    <row r="250" spans="3:3" x14ac:dyDescent="0.25">
      <c r="C250" t="str">
        <f>IF(B250="","",VLOOKUP(B250,'CSI Codes'!$C$4:$D$13,2,))</f>
        <v/>
      </c>
    </row>
    <row r="251" spans="3:3" x14ac:dyDescent="0.25">
      <c r="C251" t="str">
        <f>IF(B251="","",VLOOKUP(B251,'CSI Codes'!$C$4:$D$13,2,))</f>
        <v/>
      </c>
    </row>
    <row r="252" spans="3:3" x14ac:dyDescent="0.25">
      <c r="C252" t="str">
        <f>IF(B252="","",VLOOKUP(B252,'CSI Codes'!$C$4:$D$13,2,))</f>
        <v/>
      </c>
    </row>
    <row r="253" spans="3:3" x14ac:dyDescent="0.25">
      <c r="C253" t="str">
        <f>IF(B253="","",VLOOKUP(B253,'CSI Codes'!$C$4:$D$13,2,))</f>
        <v/>
      </c>
    </row>
    <row r="254" spans="3:3" x14ac:dyDescent="0.25">
      <c r="C254" t="str">
        <f>IF(B254="","",VLOOKUP(B254,'CSI Codes'!$C$4:$D$13,2,))</f>
        <v/>
      </c>
    </row>
    <row r="255" spans="3:3" x14ac:dyDescent="0.25">
      <c r="C255" t="str">
        <f>IF(B255="","",VLOOKUP(B255,'CSI Codes'!$C$4:$D$13,2,))</f>
        <v/>
      </c>
    </row>
    <row r="256" spans="3:3" x14ac:dyDescent="0.25">
      <c r="C256" t="str">
        <f>IF(B256="","",VLOOKUP(B256,'CSI Codes'!$C$4:$D$13,2,))</f>
        <v/>
      </c>
    </row>
    <row r="257" spans="3:3" x14ac:dyDescent="0.25">
      <c r="C257" t="str">
        <f>IF(B257="","",VLOOKUP(B257,'CSI Codes'!$C$4:$D$13,2,))</f>
        <v/>
      </c>
    </row>
    <row r="258" spans="3:3" x14ac:dyDescent="0.25">
      <c r="C258" t="str">
        <f>IF(B258="","",VLOOKUP(B258,'CSI Codes'!$C$4:$D$13,2,))</f>
        <v/>
      </c>
    </row>
    <row r="259" spans="3:3" x14ac:dyDescent="0.25">
      <c r="C259" t="str">
        <f>IF(B259="","",VLOOKUP(B259,'CSI Codes'!$C$4:$D$13,2,))</f>
        <v/>
      </c>
    </row>
    <row r="260" spans="3:3" x14ac:dyDescent="0.25">
      <c r="C260" t="str">
        <f>IF(B260="","",VLOOKUP(B260,'CSI Codes'!$C$4:$D$13,2,))</f>
        <v/>
      </c>
    </row>
    <row r="261" spans="3:3" x14ac:dyDescent="0.25">
      <c r="C261" t="str">
        <f>IF(B261="","",VLOOKUP(B261,'CSI Codes'!$C$4:$D$13,2,))</f>
        <v/>
      </c>
    </row>
    <row r="262" spans="3:3" x14ac:dyDescent="0.25">
      <c r="C262" t="str">
        <f>IF(B262="","",VLOOKUP(B262,'CSI Codes'!$C$4:$D$13,2,))</f>
        <v/>
      </c>
    </row>
    <row r="263" spans="3:3" x14ac:dyDescent="0.25">
      <c r="C263" t="str">
        <f>IF(B263="","",VLOOKUP(B263,'CSI Codes'!$C$4:$D$13,2,))</f>
        <v/>
      </c>
    </row>
    <row r="264" spans="3:3" x14ac:dyDescent="0.25">
      <c r="C264" t="str">
        <f>IF(B264="","",VLOOKUP(B264,'CSI Codes'!$C$4:$D$13,2,))</f>
        <v/>
      </c>
    </row>
    <row r="265" spans="3:3" x14ac:dyDescent="0.25">
      <c r="C265" t="str">
        <f>IF(B265="","",VLOOKUP(B265,'CSI Codes'!$C$4:$D$13,2,))</f>
        <v/>
      </c>
    </row>
    <row r="266" spans="3:3" x14ac:dyDescent="0.25">
      <c r="C266" t="str">
        <f>IF(B266="","",VLOOKUP(B266,'CSI Codes'!$C$4:$D$13,2,))</f>
        <v/>
      </c>
    </row>
    <row r="267" spans="3:3" x14ac:dyDescent="0.25">
      <c r="C267" t="str">
        <f>IF(B267="","",VLOOKUP(B267,'CSI Codes'!$C$4:$D$13,2,))</f>
        <v/>
      </c>
    </row>
    <row r="268" spans="3:3" x14ac:dyDescent="0.25">
      <c r="C268" t="str">
        <f>IF(B268="","",VLOOKUP(B268,'CSI Codes'!$C$4:$D$13,2,))</f>
        <v/>
      </c>
    </row>
    <row r="269" spans="3:3" x14ac:dyDescent="0.25">
      <c r="C269" t="str">
        <f>IF(B269="","",VLOOKUP(B269,'CSI Codes'!$C$4:$D$13,2,))</f>
        <v/>
      </c>
    </row>
    <row r="270" spans="3:3" x14ac:dyDescent="0.25">
      <c r="C270" t="str">
        <f>IF(B270="","",VLOOKUP(B270,'CSI Codes'!$C$4:$D$13,2,))</f>
        <v/>
      </c>
    </row>
    <row r="271" spans="3:3" x14ac:dyDescent="0.25">
      <c r="C271" t="str">
        <f>IF(B271="","",VLOOKUP(B271,'CSI Codes'!$C$4:$D$13,2,))</f>
        <v/>
      </c>
    </row>
    <row r="272" spans="3:3" x14ac:dyDescent="0.25">
      <c r="C272" t="str">
        <f>IF(B272="","",VLOOKUP(B272,'CSI Codes'!$C$4:$D$13,2,))</f>
        <v/>
      </c>
    </row>
    <row r="273" spans="3:3" x14ac:dyDescent="0.25">
      <c r="C273" t="str">
        <f>IF(B273="","",VLOOKUP(B273,'CSI Codes'!$C$4:$D$13,2,))</f>
        <v/>
      </c>
    </row>
    <row r="274" spans="3:3" x14ac:dyDescent="0.25">
      <c r="C274" t="str">
        <f>IF(B274="","",VLOOKUP(B274,'CSI Codes'!$C$4:$D$13,2,))</f>
        <v/>
      </c>
    </row>
    <row r="275" spans="3:3" x14ac:dyDescent="0.25">
      <c r="C275" t="str">
        <f>IF(B275="","",VLOOKUP(B275,'CSI Codes'!$C$4:$D$13,2,))</f>
        <v/>
      </c>
    </row>
    <row r="276" spans="3:3" x14ac:dyDescent="0.25">
      <c r="C276" t="str">
        <f>IF(B276="","",VLOOKUP(B276,'CSI Codes'!$C$4:$D$13,2,))</f>
        <v/>
      </c>
    </row>
    <row r="277" spans="3:3" x14ac:dyDescent="0.25">
      <c r="C277" t="str">
        <f>IF(B277="","",VLOOKUP(B277,'CSI Codes'!$C$4:$D$13,2,))</f>
        <v/>
      </c>
    </row>
    <row r="278" spans="3:3" x14ac:dyDescent="0.25">
      <c r="C278" t="str">
        <f>IF(B278="","",VLOOKUP(B278,'CSI Codes'!$C$4:$D$13,2,))</f>
        <v/>
      </c>
    </row>
    <row r="279" spans="3:3" x14ac:dyDescent="0.25">
      <c r="C279" t="str">
        <f>IF(B279="","",VLOOKUP(B279,'CSI Codes'!$C$4:$D$13,2,))</f>
        <v/>
      </c>
    </row>
    <row r="280" spans="3:3" x14ac:dyDescent="0.25">
      <c r="C280" t="str">
        <f>IF(B280="","",VLOOKUP(B280,'CSI Codes'!$C$4:$D$13,2,))</f>
        <v/>
      </c>
    </row>
    <row r="281" spans="3:3" x14ac:dyDescent="0.25">
      <c r="C281" t="str">
        <f>IF(B281="","",VLOOKUP(B281,'CSI Codes'!$C$4:$D$13,2,))</f>
        <v/>
      </c>
    </row>
    <row r="282" spans="3:3" x14ac:dyDescent="0.25">
      <c r="C282" t="str">
        <f>IF(B282="","",VLOOKUP(B282,'CSI Codes'!$C$4:$D$13,2,))</f>
        <v/>
      </c>
    </row>
    <row r="283" spans="3:3" x14ac:dyDescent="0.25">
      <c r="C283" t="str">
        <f>IF(B283="","",VLOOKUP(B283,'CSI Codes'!$C$4:$D$13,2,))</f>
        <v/>
      </c>
    </row>
    <row r="284" spans="3:3" x14ac:dyDescent="0.25">
      <c r="C284" t="str">
        <f>IF(B284="","",VLOOKUP(B284,'CSI Codes'!$C$4:$D$13,2,))</f>
        <v/>
      </c>
    </row>
    <row r="285" spans="3:3" x14ac:dyDescent="0.25">
      <c r="C285" t="str">
        <f>IF(B285="","",VLOOKUP(B285,'CSI Codes'!$C$4:$D$13,2,))</f>
        <v/>
      </c>
    </row>
    <row r="286" spans="3:3" x14ac:dyDescent="0.25">
      <c r="C286" t="str">
        <f>IF(B286="","",VLOOKUP(B286,'CSI Codes'!$C$4:$D$13,2,))</f>
        <v/>
      </c>
    </row>
    <row r="287" spans="3:3" x14ac:dyDescent="0.25">
      <c r="C287" t="str">
        <f>IF(B287="","",VLOOKUP(B287,'CSI Codes'!$C$4:$D$13,2,))</f>
        <v/>
      </c>
    </row>
    <row r="288" spans="3:3" x14ac:dyDescent="0.25">
      <c r="C288" t="str">
        <f>IF(B288="","",VLOOKUP(B288,'CSI Codes'!$C$4:$D$13,2,))</f>
        <v/>
      </c>
    </row>
    <row r="289" spans="3:3" x14ac:dyDescent="0.25">
      <c r="C289" t="str">
        <f>IF(B289="","",VLOOKUP(B289,'CSI Codes'!$C$4:$D$13,2,))</f>
        <v/>
      </c>
    </row>
    <row r="290" spans="3:3" x14ac:dyDescent="0.25">
      <c r="C290" t="str">
        <f>IF(B290="","",VLOOKUP(B290,'CSI Codes'!$C$4:$D$13,2,))</f>
        <v/>
      </c>
    </row>
    <row r="291" spans="3:3" x14ac:dyDescent="0.25">
      <c r="C291" t="str">
        <f>IF(B291="","",VLOOKUP(B291,'CSI Codes'!$C$4:$D$13,2,))</f>
        <v/>
      </c>
    </row>
    <row r="292" spans="3:3" x14ac:dyDescent="0.25">
      <c r="C292" t="str">
        <f>IF(B292="","",VLOOKUP(B292,'CSI Codes'!$C$4:$D$13,2,))</f>
        <v/>
      </c>
    </row>
    <row r="293" spans="3:3" x14ac:dyDescent="0.25">
      <c r="C293" t="str">
        <f>IF(B293="","",VLOOKUP(B293,'CSI Codes'!$C$4:$D$13,2,))</f>
        <v/>
      </c>
    </row>
    <row r="294" spans="3:3" x14ac:dyDescent="0.25">
      <c r="C294" t="str">
        <f>IF(B294="","",VLOOKUP(B294,'CSI Codes'!$C$4:$D$13,2,))</f>
        <v/>
      </c>
    </row>
    <row r="295" spans="3:3" x14ac:dyDescent="0.25">
      <c r="C295" t="str">
        <f>IF(B295="","",VLOOKUP(B295,'CSI Codes'!$C$4:$D$13,2,))</f>
        <v/>
      </c>
    </row>
    <row r="296" spans="3:3" x14ac:dyDescent="0.25">
      <c r="C296" t="str">
        <f>IF(B296="","",VLOOKUP(B296,'CSI Codes'!$C$4:$D$13,2,))</f>
        <v/>
      </c>
    </row>
    <row r="297" spans="3:3" x14ac:dyDescent="0.25">
      <c r="C297" t="str">
        <f>IF(B297="","",VLOOKUP(B297,'CSI Codes'!$C$4:$D$13,2,))</f>
        <v/>
      </c>
    </row>
    <row r="298" spans="3:3" x14ac:dyDescent="0.25">
      <c r="C298" t="str">
        <f>IF(B298="","",VLOOKUP(B298,'CSI Codes'!$C$4:$D$13,2,))</f>
        <v/>
      </c>
    </row>
    <row r="299" spans="3:3" x14ac:dyDescent="0.25">
      <c r="C299" t="str">
        <f>IF(B299="","",VLOOKUP(B299,'CSI Codes'!$C$4:$D$13,2,))</f>
        <v/>
      </c>
    </row>
    <row r="300" spans="3:3" x14ac:dyDescent="0.25">
      <c r="C300" t="str">
        <f>IF(B300="","",VLOOKUP(B300,'CSI Codes'!$C$4:$D$13,2,))</f>
        <v/>
      </c>
    </row>
    <row r="301" spans="3:3" x14ac:dyDescent="0.25">
      <c r="C301" t="str">
        <f>IF(B301="","",VLOOKUP(B301,'CSI Codes'!$C$4:$D$13,2,))</f>
        <v/>
      </c>
    </row>
    <row r="302" spans="3:3" x14ac:dyDescent="0.25">
      <c r="C302" t="str">
        <f>IF(B302="","",VLOOKUP(B302,'CSI Codes'!$C$4:$D$13,2,))</f>
        <v/>
      </c>
    </row>
    <row r="303" spans="3:3" x14ac:dyDescent="0.25">
      <c r="C303" t="str">
        <f>IF(B303="","",VLOOKUP(B303,'CSI Codes'!$C$4:$D$13,2,))</f>
        <v/>
      </c>
    </row>
    <row r="304" spans="3:3" x14ac:dyDescent="0.25">
      <c r="C304" t="str">
        <f>IF(B304="","",VLOOKUP(B304,'CSI Codes'!$C$4:$D$13,2,))</f>
        <v/>
      </c>
    </row>
    <row r="305" spans="3:3" x14ac:dyDescent="0.25">
      <c r="C305" t="str">
        <f>IF(B305="","",VLOOKUP(B305,'CSI Codes'!$C$4:$D$13,2,))</f>
        <v/>
      </c>
    </row>
    <row r="306" spans="3:3" x14ac:dyDescent="0.25">
      <c r="C306" t="str">
        <f>IF(B306="","",VLOOKUP(B306,'CSI Codes'!$C$4:$D$13,2,))</f>
        <v/>
      </c>
    </row>
    <row r="307" spans="3:3" x14ac:dyDescent="0.25">
      <c r="C307" t="str">
        <f>IF(B307="","",VLOOKUP(B307,'CSI Codes'!$C$4:$D$13,2,))</f>
        <v/>
      </c>
    </row>
    <row r="308" spans="3:3" x14ac:dyDescent="0.25">
      <c r="C308" t="str">
        <f>IF(B308="","",VLOOKUP(B308,'CSI Codes'!$C$4:$D$13,2,))</f>
        <v/>
      </c>
    </row>
    <row r="309" spans="3:3" x14ac:dyDescent="0.25">
      <c r="C309" t="str">
        <f>IF(B309="","",VLOOKUP(B309,'CSI Codes'!$C$4:$D$13,2,))</f>
        <v/>
      </c>
    </row>
    <row r="310" spans="3:3" x14ac:dyDescent="0.25">
      <c r="C310" t="str">
        <f>IF(B310="","",VLOOKUP(B310,'CSI Codes'!$C$4:$D$13,2,))</f>
        <v/>
      </c>
    </row>
    <row r="311" spans="3:3" x14ac:dyDescent="0.25">
      <c r="C311" t="str">
        <f>IF(B311="","",VLOOKUP(B311,'CSI Codes'!$C$4:$D$13,2,))</f>
        <v/>
      </c>
    </row>
    <row r="312" spans="3:3" x14ac:dyDescent="0.25">
      <c r="C312" t="str">
        <f>IF(B312="","",VLOOKUP(B312,'CSI Codes'!$C$4:$D$13,2,))</f>
        <v/>
      </c>
    </row>
    <row r="313" spans="3:3" x14ac:dyDescent="0.25">
      <c r="C313" t="str">
        <f>IF(B313="","",VLOOKUP(B313,'CSI Codes'!$C$4:$D$13,2,))</f>
        <v/>
      </c>
    </row>
    <row r="314" spans="3:3" x14ac:dyDescent="0.25">
      <c r="C314" t="str">
        <f>IF(B314="","",VLOOKUP(B314,'CSI Codes'!$C$4:$D$13,2,))</f>
        <v/>
      </c>
    </row>
    <row r="315" spans="3:3" x14ac:dyDescent="0.25">
      <c r="C315" t="str">
        <f>IF(B315="","",VLOOKUP(B315,'CSI Codes'!$C$4:$D$13,2,))</f>
        <v/>
      </c>
    </row>
    <row r="316" spans="3:3" x14ac:dyDescent="0.25">
      <c r="C316" t="str">
        <f>IF(B316="","",VLOOKUP(B316,'CSI Codes'!$C$4:$D$13,2,))</f>
        <v/>
      </c>
    </row>
    <row r="317" spans="3:3" x14ac:dyDescent="0.25">
      <c r="C317" t="str">
        <f>IF(B317="","",VLOOKUP(B317,'CSI Codes'!$C$4:$D$13,2,))</f>
        <v/>
      </c>
    </row>
    <row r="318" spans="3:3" x14ac:dyDescent="0.25">
      <c r="C318" t="str">
        <f>IF(B318="","",VLOOKUP(B318,'CSI Codes'!$C$4:$D$13,2,))</f>
        <v/>
      </c>
    </row>
    <row r="319" spans="3:3" x14ac:dyDescent="0.25">
      <c r="C319" t="str">
        <f>IF(B319="","",VLOOKUP(B319,'CSI Codes'!$C$4:$D$13,2,))</f>
        <v/>
      </c>
    </row>
    <row r="320" spans="3:3" x14ac:dyDescent="0.25">
      <c r="C320" t="str">
        <f>IF(B320="","",VLOOKUP(B320,'CSI Codes'!$C$4:$D$13,2,))</f>
        <v/>
      </c>
    </row>
    <row r="321" spans="3:3" x14ac:dyDescent="0.25">
      <c r="C321" t="str">
        <f>IF(B321="","",VLOOKUP(B321,'CSI Codes'!$C$4:$D$13,2,))</f>
        <v/>
      </c>
    </row>
    <row r="322" spans="3:3" x14ac:dyDescent="0.25">
      <c r="C322" t="str">
        <f>IF(B322="","",VLOOKUP(B322,'CSI Codes'!$C$4:$D$13,2,))</f>
        <v/>
      </c>
    </row>
    <row r="323" spans="3:3" x14ac:dyDescent="0.25">
      <c r="C323" t="str">
        <f>IF(B323="","",VLOOKUP(B323,'CSI Codes'!$C$4:$D$13,2,))</f>
        <v/>
      </c>
    </row>
    <row r="324" spans="3:3" x14ac:dyDescent="0.25">
      <c r="C324" t="str">
        <f>IF(B324="","",VLOOKUP(B324,'CSI Codes'!$C$4:$D$13,2,))</f>
        <v/>
      </c>
    </row>
    <row r="325" spans="3:3" x14ac:dyDescent="0.25">
      <c r="C325" t="str">
        <f>IF(B325="","",VLOOKUP(B325,'CSI Codes'!$C$4:$D$13,2,))</f>
        <v/>
      </c>
    </row>
    <row r="326" spans="3:3" x14ac:dyDescent="0.25">
      <c r="C326" t="str">
        <f>IF(B326="","",VLOOKUP(B326,'CSI Codes'!$C$4:$D$13,2,))</f>
        <v/>
      </c>
    </row>
    <row r="327" spans="3:3" x14ac:dyDescent="0.25">
      <c r="C327" t="str">
        <f>IF(B327="","",VLOOKUP(B327,'CSI Codes'!$C$4:$D$13,2,))</f>
        <v/>
      </c>
    </row>
    <row r="328" spans="3:3" x14ac:dyDescent="0.25">
      <c r="C328" t="str">
        <f>IF(B328="","",VLOOKUP(B328,'CSI Codes'!$C$4:$D$13,2,))</f>
        <v/>
      </c>
    </row>
    <row r="329" spans="3:3" x14ac:dyDescent="0.25">
      <c r="C329" t="str">
        <f>IF(B329="","",VLOOKUP(B329,'CSI Codes'!$C$4:$D$13,2,))</f>
        <v/>
      </c>
    </row>
    <row r="330" spans="3:3" x14ac:dyDescent="0.25">
      <c r="C330" t="str">
        <f>IF(B330="","",VLOOKUP(B330,'CSI Codes'!$C$4:$D$13,2,))</f>
        <v/>
      </c>
    </row>
    <row r="331" spans="3:3" x14ac:dyDescent="0.25">
      <c r="C331" t="str">
        <f>IF(B331="","",VLOOKUP(B331,'CSI Codes'!$C$4:$D$13,2,))</f>
        <v/>
      </c>
    </row>
    <row r="332" spans="3:3" x14ac:dyDescent="0.25">
      <c r="C332" t="str">
        <f>IF(B332="","",VLOOKUP(B332,'CSI Codes'!$C$4:$D$13,2,))</f>
        <v/>
      </c>
    </row>
    <row r="333" spans="3:3" x14ac:dyDescent="0.25">
      <c r="C333" t="str">
        <f>IF(B333="","",VLOOKUP(B333,'CSI Codes'!$C$4:$D$13,2,))</f>
        <v/>
      </c>
    </row>
    <row r="334" spans="3:3" x14ac:dyDescent="0.25">
      <c r="C334" t="str">
        <f>IF(B334="","",VLOOKUP(B334,'CSI Codes'!$C$4:$D$13,2,))</f>
        <v/>
      </c>
    </row>
    <row r="335" spans="3:3" x14ac:dyDescent="0.25">
      <c r="C335" t="str">
        <f>IF(B335="","",VLOOKUP(B335,'CSI Codes'!$C$4:$D$13,2,))</f>
        <v/>
      </c>
    </row>
    <row r="336" spans="3:3" x14ac:dyDescent="0.25">
      <c r="C336" t="str">
        <f>IF(B336="","",VLOOKUP(B336,'CSI Codes'!$C$4:$D$13,2,))</f>
        <v/>
      </c>
    </row>
    <row r="337" spans="3:3" x14ac:dyDescent="0.25">
      <c r="C337" t="str">
        <f>IF(B337="","",VLOOKUP(B337,'CSI Codes'!$C$4:$D$13,2,))</f>
        <v/>
      </c>
    </row>
    <row r="338" spans="3:3" x14ac:dyDescent="0.25">
      <c r="C338" t="str">
        <f>IF(B338="","",VLOOKUP(B338,'CSI Codes'!$C$4:$D$13,2,))</f>
        <v/>
      </c>
    </row>
    <row r="339" spans="3:3" x14ac:dyDescent="0.25">
      <c r="C339" t="str">
        <f>IF(B339="","",VLOOKUP(B339,'CSI Codes'!$C$4:$D$13,2,))</f>
        <v/>
      </c>
    </row>
    <row r="340" spans="3:3" x14ac:dyDescent="0.25">
      <c r="C340" t="str">
        <f>IF(B340="","",VLOOKUP(B340,'CSI Codes'!$C$4:$D$13,2,))</f>
        <v/>
      </c>
    </row>
    <row r="341" spans="3:3" x14ac:dyDescent="0.25">
      <c r="C341" t="str">
        <f>IF(B341="","",VLOOKUP(B341,'CSI Codes'!$C$4:$D$13,2,))</f>
        <v/>
      </c>
    </row>
    <row r="342" spans="3:3" x14ac:dyDescent="0.25">
      <c r="C342" t="str">
        <f>IF(B342="","",VLOOKUP(B342,'CSI Codes'!$C$4:$D$13,2,))</f>
        <v/>
      </c>
    </row>
    <row r="343" spans="3:3" x14ac:dyDescent="0.25">
      <c r="C343" t="str">
        <f>IF(B343="","",VLOOKUP(B343,'CSI Codes'!$C$4:$D$13,2,))</f>
        <v/>
      </c>
    </row>
    <row r="344" spans="3:3" x14ac:dyDescent="0.25">
      <c r="C344" t="str">
        <f>IF(B344="","",VLOOKUP(B344,'CSI Codes'!$C$4:$D$13,2,))</f>
        <v/>
      </c>
    </row>
    <row r="345" spans="3:3" x14ac:dyDescent="0.25">
      <c r="C345" t="str">
        <f>IF(B345="","",VLOOKUP(B345,'CSI Codes'!$C$4:$D$13,2,))</f>
        <v/>
      </c>
    </row>
    <row r="346" spans="3:3" x14ac:dyDescent="0.25">
      <c r="C346" t="str">
        <f>IF(B346="","",VLOOKUP(B346,'CSI Codes'!$C$4:$D$13,2,))</f>
        <v/>
      </c>
    </row>
    <row r="347" spans="3:3" x14ac:dyDescent="0.25">
      <c r="C347" t="str">
        <f>IF(B347="","",VLOOKUP(B347,'CSI Codes'!$C$4:$D$13,2,))</f>
        <v/>
      </c>
    </row>
    <row r="348" spans="3:3" x14ac:dyDescent="0.25">
      <c r="C348" t="str">
        <f>IF(B348="","",VLOOKUP(B348,'CSI Codes'!$C$4:$D$13,2,))</f>
        <v/>
      </c>
    </row>
    <row r="349" spans="3:3" x14ac:dyDescent="0.25">
      <c r="C349" t="str">
        <f>IF(B349="","",VLOOKUP(B349,'CSI Codes'!$C$4:$D$13,2,))</f>
        <v/>
      </c>
    </row>
    <row r="350" spans="3:3" x14ac:dyDescent="0.25">
      <c r="C350" t="str">
        <f>IF(B350="","",VLOOKUP(B350,'CSI Codes'!$C$4:$D$13,2,))</f>
        <v/>
      </c>
    </row>
    <row r="351" spans="3:3" x14ac:dyDescent="0.25">
      <c r="C351" t="str">
        <f>IF(B351="","",VLOOKUP(B351,'CSI Codes'!$C$4:$D$13,2,))</f>
        <v/>
      </c>
    </row>
    <row r="352" spans="3:3" x14ac:dyDescent="0.25">
      <c r="C352" t="str">
        <f>IF(B352="","",VLOOKUP(B352,'CSI Codes'!$C$4:$D$13,2,))</f>
        <v/>
      </c>
    </row>
    <row r="353" spans="3:3" x14ac:dyDescent="0.25">
      <c r="C353" t="str">
        <f>IF(B353="","",VLOOKUP(B353,'CSI Codes'!$C$4:$D$13,2,))</f>
        <v/>
      </c>
    </row>
    <row r="354" spans="3:3" x14ac:dyDescent="0.25">
      <c r="C354" t="str">
        <f>IF(B354="","",VLOOKUP(B354,'CSI Codes'!$C$4:$D$13,2,))</f>
        <v/>
      </c>
    </row>
    <row r="355" spans="3:3" x14ac:dyDescent="0.25">
      <c r="C355" t="str">
        <f>IF(B355="","",VLOOKUP(B355,'CSI Codes'!$C$4:$D$13,2,))</f>
        <v/>
      </c>
    </row>
    <row r="356" spans="3:3" x14ac:dyDescent="0.25">
      <c r="C356" t="str">
        <f>IF(B356="","",VLOOKUP(B356,'CSI Codes'!$C$4:$D$13,2,))</f>
        <v/>
      </c>
    </row>
    <row r="357" spans="3:3" x14ac:dyDescent="0.25">
      <c r="C357" t="str">
        <f>IF(B357="","",VLOOKUP(B357,'CSI Codes'!$C$4:$D$13,2,))</f>
        <v/>
      </c>
    </row>
    <row r="358" spans="3:3" x14ac:dyDescent="0.25">
      <c r="C358" t="str">
        <f>IF(B358="","",VLOOKUP(B358,'CSI Codes'!$C$4:$D$13,2,))</f>
        <v/>
      </c>
    </row>
    <row r="359" spans="3:3" x14ac:dyDescent="0.25">
      <c r="C359" t="str">
        <f>IF(B359="","",VLOOKUP(B359,'CSI Codes'!$C$4:$D$13,2,))</f>
        <v/>
      </c>
    </row>
    <row r="360" spans="3:3" x14ac:dyDescent="0.25">
      <c r="C360" t="str">
        <f>IF(B360="","",VLOOKUP(B360,'CSI Codes'!$C$4:$D$13,2,))</f>
        <v/>
      </c>
    </row>
    <row r="361" spans="3:3" x14ac:dyDescent="0.25">
      <c r="C361" t="str">
        <f>IF(B361="","",VLOOKUP(B361,'CSI Codes'!$C$4:$D$13,2,))</f>
        <v/>
      </c>
    </row>
    <row r="362" spans="3:3" x14ac:dyDescent="0.25">
      <c r="C362" t="str">
        <f>IF(B362="","",VLOOKUP(B362,'CSI Codes'!$C$4:$D$13,2,))</f>
        <v/>
      </c>
    </row>
    <row r="363" spans="3:3" x14ac:dyDescent="0.25">
      <c r="C363" t="str">
        <f>IF(B363="","",VLOOKUP(B363,'CSI Codes'!$C$4:$D$13,2,))</f>
        <v/>
      </c>
    </row>
    <row r="364" spans="3:3" x14ac:dyDescent="0.25">
      <c r="C364" t="str">
        <f>IF(B364="","",VLOOKUP(B364,'CSI Codes'!$C$4:$D$13,2,))</f>
        <v/>
      </c>
    </row>
    <row r="365" spans="3:3" x14ac:dyDescent="0.25">
      <c r="C365" t="str">
        <f>IF(B365="","",VLOOKUP(B365,'CSI Codes'!$C$4:$D$13,2,))</f>
        <v/>
      </c>
    </row>
    <row r="366" spans="3:3" x14ac:dyDescent="0.25">
      <c r="C366" t="str">
        <f>IF(B366="","",VLOOKUP(B366,'CSI Codes'!$C$4:$D$13,2,))</f>
        <v/>
      </c>
    </row>
    <row r="367" spans="3:3" x14ac:dyDescent="0.25">
      <c r="C367" t="str">
        <f>IF(B367="","",VLOOKUP(B367,'CSI Codes'!$C$4:$D$13,2,))</f>
        <v/>
      </c>
    </row>
    <row r="368" spans="3:3" x14ac:dyDescent="0.25">
      <c r="C368" t="str">
        <f>IF(B368="","",VLOOKUP(B368,'CSI Codes'!$C$4:$D$13,2,))</f>
        <v/>
      </c>
    </row>
    <row r="369" spans="3:3" x14ac:dyDescent="0.25">
      <c r="C369" t="str">
        <f>IF(B369="","",VLOOKUP(B369,'CSI Codes'!$C$4:$D$13,2,))</f>
        <v/>
      </c>
    </row>
    <row r="370" spans="3:3" x14ac:dyDescent="0.25">
      <c r="C370" t="str">
        <f>IF(B370="","",VLOOKUP(B370,'CSI Codes'!$C$4:$D$13,2,))</f>
        <v/>
      </c>
    </row>
    <row r="371" spans="3:3" x14ac:dyDescent="0.25">
      <c r="C371" t="str">
        <f>IF(B371="","",VLOOKUP(B371,'CSI Codes'!$C$4:$D$13,2,))</f>
        <v/>
      </c>
    </row>
    <row r="372" spans="3:3" x14ac:dyDescent="0.25">
      <c r="C372" t="str">
        <f>IF(B372="","",VLOOKUP(B372,'CSI Codes'!$C$4:$D$13,2,))</f>
        <v/>
      </c>
    </row>
    <row r="373" spans="3:3" x14ac:dyDescent="0.25">
      <c r="C373" t="str">
        <f>IF(B373="","",VLOOKUP(B373,'CSI Codes'!$C$4:$D$13,2,))</f>
        <v/>
      </c>
    </row>
    <row r="374" spans="3:3" x14ac:dyDescent="0.25">
      <c r="C374" t="str">
        <f>IF(B374="","",VLOOKUP(B374,'CSI Codes'!$C$4:$D$13,2,))</f>
        <v/>
      </c>
    </row>
    <row r="375" spans="3:3" x14ac:dyDescent="0.25">
      <c r="C375" t="str">
        <f>IF(B375="","",VLOOKUP(B375,'CSI Codes'!$C$4:$D$13,2,))</f>
        <v/>
      </c>
    </row>
    <row r="376" spans="3:3" x14ac:dyDescent="0.25">
      <c r="C376" t="str">
        <f>IF(B376="","",VLOOKUP(B376,'CSI Codes'!$C$4:$D$13,2,))</f>
        <v/>
      </c>
    </row>
    <row r="377" spans="3:3" x14ac:dyDescent="0.25">
      <c r="C377" t="str">
        <f>IF(B377="","",VLOOKUP(B377,'CSI Codes'!$C$4:$D$13,2,))</f>
        <v/>
      </c>
    </row>
    <row r="378" spans="3:3" x14ac:dyDescent="0.25">
      <c r="C378" t="str">
        <f>IF(B378="","",VLOOKUP(B378,'CSI Codes'!$C$4:$D$13,2,))</f>
        <v/>
      </c>
    </row>
    <row r="379" spans="3:3" x14ac:dyDescent="0.25">
      <c r="C379" t="str">
        <f>IF(B379="","",VLOOKUP(B379,'CSI Codes'!$C$4:$D$13,2,))</f>
        <v/>
      </c>
    </row>
    <row r="380" spans="3:3" x14ac:dyDescent="0.25">
      <c r="C380" t="str">
        <f>IF(B380="","",VLOOKUP(B380,'CSI Codes'!$C$4:$D$13,2,))</f>
        <v/>
      </c>
    </row>
    <row r="381" spans="3:3" x14ac:dyDescent="0.25">
      <c r="C381" t="str">
        <f>IF(B381="","",VLOOKUP(B381,'CSI Codes'!$C$4:$D$13,2,))</f>
        <v/>
      </c>
    </row>
    <row r="382" spans="3:3" x14ac:dyDescent="0.25">
      <c r="C382" t="str">
        <f>IF(B382="","",VLOOKUP(B382,'CSI Codes'!$C$4:$D$13,2,))</f>
        <v/>
      </c>
    </row>
    <row r="383" spans="3:3" x14ac:dyDescent="0.25">
      <c r="C383" t="str">
        <f>IF(B383="","",VLOOKUP(B383,'CSI Codes'!$C$4:$D$13,2,))</f>
        <v/>
      </c>
    </row>
    <row r="384" spans="3:3" x14ac:dyDescent="0.25">
      <c r="C384" t="str">
        <f>IF(B384="","",VLOOKUP(B384,'CSI Codes'!$C$4:$D$13,2,))</f>
        <v/>
      </c>
    </row>
    <row r="385" spans="3:3" x14ac:dyDescent="0.25">
      <c r="C385" t="str">
        <f>IF(B385="","",VLOOKUP(B385,'CSI Codes'!$C$4:$D$13,2,))</f>
        <v/>
      </c>
    </row>
    <row r="386" spans="3:3" x14ac:dyDescent="0.25">
      <c r="C386" t="str">
        <f>IF(B386="","",VLOOKUP(B386,'CSI Codes'!$C$4:$D$13,2,))</f>
        <v/>
      </c>
    </row>
    <row r="387" spans="3:3" x14ac:dyDescent="0.25">
      <c r="C387" t="str">
        <f>IF(B387="","",VLOOKUP(B387,'CSI Codes'!$C$4:$D$13,2,))</f>
        <v/>
      </c>
    </row>
    <row r="388" spans="3:3" x14ac:dyDescent="0.25">
      <c r="C388" t="str">
        <f>IF(B388="","",VLOOKUP(B388,'CSI Codes'!$C$4:$D$13,2,))</f>
        <v/>
      </c>
    </row>
    <row r="389" spans="3:3" x14ac:dyDescent="0.25">
      <c r="C389" t="str">
        <f>IF(B389="","",VLOOKUP(B389,'CSI Codes'!$C$4:$D$13,2,))</f>
        <v/>
      </c>
    </row>
    <row r="390" spans="3:3" x14ac:dyDescent="0.25">
      <c r="C390" t="str">
        <f>IF(B390="","",VLOOKUP(B390,'CSI Codes'!$C$4:$D$13,2,))</f>
        <v/>
      </c>
    </row>
    <row r="391" spans="3:3" x14ac:dyDescent="0.25">
      <c r="C391" t="str">
        <f>IF(B391="","",VLOOKUP(B391,'CSI Codes'!$C$4:$D$13,2,))</f>
        <v/>
      </c>
    </row>
    <row r="392" spans="3:3" x14ac:dyDescent="0.25">
      <c r="C392" t="str">
        <f>IF(B392="","",VLOOKUP(B392,'CSI Codes'!$C$4:$D$13,2,))</f>
        <v/>
      </c>
    </row>
    <row r="393" spans="3:3" x14ac:dyDescent="0.25">
      <c r="C393" t="str">
        <f>IF(B393="","",VLOOKUP(B393,'CSI Codes'!$C$4:$D$13,2,))</f>
        <v/>
      </c>
    </row>
    <row r="394" spans="3:3" x14ac:dyDescent="0.25">
      <c r="C394" t="str">
        <f>IF(B394="","",VLOOKUP(B394,'CSI Codes'!$C$4:$D$13,2,))</f>
        <v/>
      </c>
    </row>
    <row r="395" spans="3:3" x14ac:dyDescent="0.25">
      <c r="C395" t="str">
        <f>IF(B395="","",VLOOKUP(B395,'CSI Codes'!$C$4:$D$13,2,))</f>
        <v/>
      </c>
    </row>
    <row r="396" spans="3:3" x14ac:dyDescent="0.25">
      <c r="C396" t="str">
        <f>IF(B396="","",VLOOKUP(B396,'CSI Codes'!$C$4:$D$13,2,))</f>
        <v/>
      </c>
    </row>
    <row r="397" spans="3:3" x14ac:dyDescent="0.25">
      <c r="C397" t="str">
        <f>IF(B397="","",VLOOKUP(B397,'CSI Codes'!$C$4:$D$13,2,))</f>
        <v/>
      </c>
    </row>
    <row r="398" spans="3:3" x14ac:dyDescent="0.25">
      <c r="C398" t="str">
        <f>IF(B398="","",VLOOKUP(B398,'CSI Codes'!$C$4:$D$13,2,))</f>
        <v/>
      </c>
    </row>
    <row r="399" spans="3:3" x14ac:dyDescent="0.25">
      <c r="C399" t="str">
        <f>IF(B399="","",VLOOKUP(B399,'CSI Codes'!$C$4:$D$13,2,))</f>
        <v/>
      </c>
    </row>
    <row r="400" spans="3:3" x14ac:dyDescent="0.25">
      <c r="C400" t="str">
        <f>IF(B400="","",VLOOKUP(B400,'CSI Codes'!$C$4:$D$13,2,))</f>
        <v/>
      </c>
    </row>
    <row r="401" spans="3:3" x14ac:dyDescent="0.25">
      <c r="C401" t="str">
        <f>IF(B401="","",VLOOKUP(B401,'CSI Codes'!$C$4:$D$13,2,))</f>
        <v/>
      </c>
    </row>
    <row r="402" spans="3:3" x14ac:dyDescent="0.25">
      <c r="C402" t="str">
        <f>IF(B402="","",VLOOKUP(B402,'CSI Codes'!$C$4:$D$13,2,))</f>
        <v/>
      </c>
    </row>
    <row r="403" spans="3:3" x14ac:dyDescent="0.25">
      <c r="C403" t="str">
        <f>IF(B403="","",VLOOKUP(B403,'CSI Codes'!$C$4:$D$13,2,))</f>
        <v/>
      </c>
    </row>
    <row r="404" spans="3:3" x14ac:dyDescent="0.25">
      <c r="C404" t="str">
        <f>IF(B404="","",VLOOKUP(B404,'CSI Codes'!$C$4:$D$13,2,))</f>
        <v/>
      </c>
    </row>
    <row r="405" spans="3:3" x14ac:dyDescent="0.25">
      <c r="C405" t="str">
        <f>IF(B405="","",VLOOKUP(B405,'CSI Codes'!$C$4:$D$13,2,))</f>
        <v/>
      </c>
    </row>
    <row r="406" spans="3:3" x14ac:dyDescent="0.25">
      <c r="C406" t="str">
        <f>IF(B406="","",VLOOKUP(B406,'CSI Codes'!$C$4:$D$13,2,))</f>
        <v/>
      </c>
    </row>
    <row r="407" spans="3:3" x14ac:dyDescent="0.25">
      <c r="C407" t="str">
        <f>IF(B407="","",VLOOKUP(B407,'CSI Codes'!$C$4:$D$13,2,))</f>
        <v/>
      </c>
    </row>
    <row r="408" spans="3:3" x14ac:dyDescent="0.25">
      <c r="C408" t="str">
        <f>IF(B408="","",VLOOKUP(B408,'CSI Codes'!$C$4:$D$13,2,))</f>
        <v/>
      </c>
    </row>
    <row r="409" spans="3:3" x14ac:dyDescent="0.25">
      <c r="C409" t="str">
        <f>IF(B409="","",VLOOKUP(B409,'CSI Codes'!$C$4:$D$13,2,))</f>
        <v/>
      </c>
    </row>
    <row r="410" spans="3:3" x14ac:dyDescent="0.25">
      <c r="C410" t="str">
        <f>IF(B410="","",VLOOKUP(B410,'CSI Codes'!$C$4:$D$13,2,))</f>
        <v/>
      </c>
    </row>
    <row r="411" spans="3:3" x14ac:dyDescent="0.25">
      <c r="C411" t="str">
        <f>IF(B411="","",VLOOKUP(B411,'CSI Codes'!$C$4:$D$13,2,))</f>
        <v/>
      </c>
    </row>
    <row r="412" spans="3:3" x14ac:dyDescent="0.25">
      <c r="C412" t="str">
        <f>IF(B412="","",VLOOKUP(B412,'CSI Codes'!$C$4:$D$13,2,))</f>
        <v/>
      </c>
    </row>
    <row r="413" spans="3:3" x14ac:dyDescent="0.25">
      <c r="C413" t="str">
        <f>IF(B413="","",VLOOKUP(B413,'CSI Codes'!$C$4:$D$13,2,))</f>
        <v/>
      </c>
    </row>
    <row r="414" spans="3:3" x14ac:dyDescent="0.25">
      <c r="C414" t="str">
        <f>IF(B414="","",VLOOKUP(B414,'CSI Codes'!$C$4:$D$13,2,))</f>
        <v/>
      </c>
    </row>
    <row r="415" spans="3:3" x14ac:dyDescent="0.25">
      <c r="C415" t="str">
        <f>IF(B415="","",VLOOKUP(B415,'CSI Codes'!$C$4:$D$13,2,))</f>
        <v/>
      </c>
    </row>
    <row r="416" spans="3:3" x14ac:dyDescent="0.25">
      <c r="C416" t="str">
        <f>IF(B416="","",VLOOKUP(B416,'CSI Codes'!$C$4:$D$13,2,))</f>
        <v/>
      </c>
    </row>
    <row r="417" spans="3:3" x14ac:dyDescent="0.25">
      <c r="C417" t="str">
        <f>IF(B417="","",VLOOKUP(B417,'CSI Codes'!$C$4:$D$13,2,))</f>
        <v/>
      </c>
    </row>
    <row r="418" spans="3:3" x14ac:dyDescent="0.25">
      <c r="C418" t="str">
        <f>IF(B418="","",VLOOKUP(B418,'CSI Codes'!$C$4:$D$13,2,))</f>
        <v/>
      </c>
    </row>
    <row r="419" spans="3:3" x14ac:dyDescent="0.25">
      <c r="C419" t="str">
        <f>IF(B419="","",VLOOKUP(B419,'CSI Codes'!$C$4:$D$13,2,))</f>
        <v/>
      </c>
    </row>
    <row r="420" spans="3:3" x14ac:dyDescent="0.25">
      <c r="C420" t="str">
        <f>IF(B420="","",VLOOKUP(B420,'CSI Codes'!$C$4:$D$13,2,))</f>
        <v/>
      </c>
    </row>
    <row r="421" spans="3:3" x14ac:dyDescent="0.25">
      <c r="C421" t="str">
        <f>IF(B421="","",VLOOKUP(B421,'CSI Codes'!$C$4:$D$13,2,))</f>
        <v/>
      </c>
    </row>
    <row r="422" spans="3:3" x14ac:dyDescent="0.25">
      <c r="C422" t="str">
        <f>IF(B422="","",VLOOKUP(B422,'CSI Codes'!$C$4:$D$13,2,))</f>
        <v/>
      </c>
    </row>
    <row r="423" spans="3:3" x14ac:dyDescent="0.25">
      <c r="C423" t="str">
        <f>IF(B423="","",VLOOKUP(B423,'CSI Codes'!$C$4:$D$13,2,))</f>
        <v/>
      </c>
    </row>
    <row r="424" spans="3:3" x14ac:dyDescent="0.25">
      <c r="C424" t="str">
        <f>IF(B424="","",VLOOKUP(B424,'CSI Codes'!$C$4:$D$13,2,))</f>
        <v/>
      </c>
    </row>
    <row r="425" spans="3:3" x14ac:dyDescent="0.25">
      <c r="C425" t="str">
        <f>IF(B425="","",VLOOKUP(B425,'CSI Codes'!$C$4:$D$13,2,))</f>
        <v/>
      </c>
    </row>
    <row r="426" spans="3:3" x14ac:dyDescent="0.25">
      <c r="C426" t="str">
        <f>IF(B426="","",VLOOKUP(B426,'CSI Codes'!$C$4:$D$13,2,))</f>
        <v/>
      </c>
    </row>
    <row r="427" spans="3:3" x14ac:dyDescent="0.25">
      <c r="C427" t="str">
        <f>IF(B427="","",VLOOKUP(B427,'CSI Codes'!$C$4:$D$13,2,))</f>
        <v/>
      </c>
    </row>
    <row r="428" spans="3:3" x14ac:dyDescent="0.25">
      <c r="C428" t="str">
        <f>IF(B428="","",VLOOKUP(B428,'CSI Codes'!$C$4:$D$13,2,))</f>
        <v/>
      </c>
    </row>
    <row r="429" spans="3:3" x14ac:dyDescent="0.25">
      <c r="C429" t="str">
        <f>IF(B429="","",VLOOKUP(B429,'CSI Codes'!$C$4:$D$13,2,))</f>
        <v/>
      </c>
    </row>
    <row r="430" spans="3:3" x14ac:dyDescent="0.25">
      <c r="C430" t="str">
        <f>IF(B430="","",VLOOKUP(B430,'CSI Codes'!$C$4:$D$13,2,))</f>
        <v/>
      </c>
    </row>
    <row r="431" spans="3:3" x14ac:dyDescent="0.25">
      <c r="C431" t="str">
        <f>IF(B431="","",VLOOKUP(B431,'CSI Codes'!$C$4:$D$13,2,))</f>
        <v/>
      </c>
    </row>
    <row r="432" spans="3:3" x14ac:dyDescent="0.25">
      <c r="C432" t="str">
        <f>IF(B432="","",VLOOKUP(B432,'CSI Codes'!$C$4:$D$13,2,))</f>
        <v/>
      </c>
    </row>
    <row r="433" spans="3:3" x14ac:dyDescent="0.25">
      <c r="C433" t="str">
        <f>IF(B433="","",VLOOKUP(B433,'CSI Codes'!$C$4:$D$13,2,))</f>
        <v/>
      </c>
    </row>
    <row r="434" spans="3:3" x14ac:dyDescent="0.25">
      <c r="C434" t="str">
        <f>IF(B434="","",VLOOKUP(B434,'CSI Codes'!$C$4:$D$13,2,))</f>
        <v/>
      </c>
    </row>
    <row r="435" spans="3:3" x14ac:dyDescent="0.25">
      <c r="C435" t="str">
        <f>IF(B435="","",VLOOKUP(B435,'CSI Codes'!$C$4:$D$13,2,))</f>
        <v/>
      </c>
    </row>
    <row r="436" spans="3:3" x14ac:dyDescent="0.25">
      <c r="C436" t="str">
        <f>IF(B436="","",VLOOKUP(B436,'CSI Codes'!$C$4:$D$13,2,))</f>
        <v/>
      </c>
    </row>
    <row r="437" spans="3:3" x14ac:dyDescent="0.25">
      <c r="C437" t="str">
        <f>IF(B437="","",VLOOKUP(B437,'CSI Codes'!$C$4:$D$13,2,))</f>
        <v/>
      </c>
    </row>
    <row r="438" spans="3:3" x14ac:dyDescent="0.25">
      <c r="C438" t="str">
        <f>IF(B438="","",VLOOKUP(B438,'CSI Codes'!$C$4:$D$13,2,))</f>
        <v/>
      </c>
    </row>
    <row r="439" spans="3:3" x14ac:dyDescent="0.25">
      <c r="C439" t="str">
        <f>IF(B439="","",VLOOKUP(B439,'CSI Codes'!$C$4:$D$13,2,))</f>
        <v/>
      </c>
    </row>
    <row r="440" spans="3:3" x14ac:dyDescent="0.25">
      <c r="C440" t="str">
        <f>IF(B440="","",VLOOKUP(B440,'CSI Codes'!$C$4:$D$13,2,))</f>
        <v/>
      </c>
    </row>
    <row r="441" spans="3:3" x14ac:dyDescent="0.25">
      <c r="C441" t="str">
        <f>IF(B441="","",VLOOKUP(B441,'CSI Codes'!$C$4:$D$13,2,))</f>
        <v/>
      </c>
    </row>
    <row r="442" spans="3:3" x14ac:dyDescent="0.25">
      <c r="C442" t="str">
        <f>IF(B442="","",VLOOKUP(B442,'CSI Codes'!$C$4:$D$13,2,))</f>
        <v/>
      </c>
    </row>
    <row r="443" spans="3:3" x14ac:dyDescent="0.25">
      <c r="C443" t="str">
        <f>IF(B443="","",VLOOKUP(B443,'CSI Codes'!$C$4:$D$13,2,))</f>
        <v/>
      </c>
    </row>
    <row r="444" spans="3:3" x14ac:dyDescent="0.25">
      <c r="C444" t="str">
        <f>IF(B444="","",VLOOKUP(B444,'CSI Codes'!$C$4:$D$13,2,))</f>
        <v/>
      </c>
    </row>
    <row r="445" spans="3:3" x14ac:dyDescent="0.25">
      <c r="C445" t="str">
        <f>IF(B445="","",VLOOKUP(B445,'CSI Codes'!$C$4:$D$13,2,))</f>
        <v/>
      </c>
    </row>
    <row r="446" spans="3:3" x14ac:dyDescent="0.25">
      <c r="C446" t="str">
        <f>IF(B446="","",VLOOKUP(B446,'CSI Codes'!$C$4:$D$13,2,))</f>
        <v/>
      </c>
    </row>
    <row r="447" spans="3:3" x14ac:dyDescent="0.25">
      <c r="C447" t="str">
        <f>IF(B447="","",VLOOKUP(B447,'CSI Codes'!$C$4:$D$13,2,))</f>
        <v/>
      </c>
    </row>
    <row r="448" spans="3:3" x14ac:dyDescent="0.25">
      <c r="C448" t="str">
        <f>IF(B448="","",VLOOKUP(B448,'CSI Codes'!$C$4:$D$13,2,))</f>
        <v/>
      </c>
    </row>
    <row r="449" spans="3:3" x14ac:dyDescent="0.25">
      <c r="C449" t="str">
        <f>IF(B449="","",VLOOKUP(B449,'CSI Codes'!$C$4:$D$13,2,))</f>
        <v/>
      </c>
    </row>
    <row r="450" spans="3:3" x14ac:dyDescent="0.25">
      <c r="C450" t="str">
        <f>IF(B450="","",VLOOKUP(B450,'CSI Codes'!$C$4:$D$13,2,))</f>
        <v/>
      </c>
    </row>
    <row r="451" spans="3:3" x14ac:dyDescent="0.25">
      <c r="C451" t="str">
        <f>IF(B451="","",VLOOKUP(B451,'CSI Codes'!$C$4:$D$13,2,))</f>
        <v/>
      </c>
    </row>
    <row r="452" spans="3:3" x14ac:dyDescent="0.25">
      <c r="C452" t="str">
        <f>IF(B452="","",VLOOKUP(B452,'CSI Codes'!$C$4:$D$13,2,))</f>
        <v/>
      </c>
    </row>
    <row r="453" spans="3:3" x14ac:dyDescent="0.25">
      <c r="C453" t="str">
        <f>IF(B453="","",VLOOKUP(B453,'CSI Codes'!$C$4:$D$13,2,))</f>
        <v/>
      </c>
    </row>
    <row r="454" spans="3:3" x14ac:dyDescent="0.25">
      <c r="C454" t="str">
        <f>IF(B454="","",VLOOKUP(B454,'CSI Codes'!$C$4:$D$13,2,))</f>
        <v/>
      </c>
    </row>
    <row r="455" spans="3:3" x14ac:dyDescent="0.25">
      <c r="C455" t="str">
        <f>IF(B455="","",VLOOKUP(B455,'CSI Codes'!$C$4:$D$13,2,))</f>
        <v/>
      </c>
    </row>
    <row r="456" spans="3:3" x14ac:dyDescent="0.25">
      <c r="C456" t="str">
        <f>IF(B456="","",VLOOKUP(B456,'CSI Codes'!$C$4:$D$13,2,))</f>
        <v/>
      </c>
    </row>
    <row r="457" spans="3:3" x14ac:dyDescent="0.25">
      <c r="C457" t="str">
        <f>IF(B457="","",VLOOKUP(B457,'CSI Codes'!$C$4:$D$13,2,))</f>
        <v/>
      </c>
    </row>
    <row r="458" spans="3:3" x14ac:dyDescent="0.25">
      <c r="C458" t="str">
        <f>IF(B458="","",VLOOKUP(B458,'CSI Codes'!$C$4:$D$13,2,))</f>
        <v/>
      </c>
    </row>
    <row r="459" spans="3:3" x14ac:dyDescent="0.25">
      <c r="C459" t="str">
        <f>IF(B459="","",VLOOKUP(B459,'CSI Codes'!$C$4:$D$13,2,))</f>
        <v/>
      </c>
    </row>
    <row r="460" spans="3:3" x14ac:dyDescent="0.25">
      <c r="C460" t="str">
        <f>IF(B460="","",VLOOKUP(B460,'CSI Codes'!$C$4:$D$13,2,))</f>
        <v/>
      </c>
    </row>
    <row r="461" spans="3:3" x14ac:dyDescent="0.25">
      <c r="C461" t="str">
        <f>IF(B461="","",VLOOKUP(B461,'CSI Codes'!$C$4:$D$13,2,))</f>
        <v/>
      </c>
    </row>
    <row r="462" spans="3:3" x14ac:dyDescent="0.25">
      <c r="C462" t="str">
        <f>IF(B462="","",VLOOKUP(B462,'CSI Codes'!$C$4:$D$13,2,))</f>
        <v/>
      </c>
    </row>
    <row r="463" spans="3:3" x14ac:dyDescent="0.25">
      <c r="C463" t="str">
        <f>IF(B463="","",VLOOKUP(B463,'CSI Codes'!$C$4:$D$13,2,))</f>
        <v/>
      </c>
    </row>
    <row r="464" spans="3:3" x14ac:dyDescent="0.25">
      <c r="C464" t="str">
        <f>IF(B464="","",VLOOKUP(B464,'CSI Codes'!$C$4:$D$13,2,))</f>
        <v/>
      </c>
    </row>
    <row r="465" spans="3:3" x14ac:dyDescent="0.25">
      <c r="C465" t="str">
        <f>IF(B465="","",VLOOKUP(B465,'CSI Codes'!$C$4:$D$13,2,))</f>
        <v/>
      </c>
    </row>
    <row r="466" spans="3:3" x14ac:dyDescent="0.25">
      <c r="C466" t="str">
        <f>IF(B466="","",VLOOKUP(B466,'CSI Codes'!$C$4:$D$13,2,))</f>
        <v/>
      </c>
    </row>
    <row r="467" spans="3:3" x14ac:dyDescent="0.25">
      <c r="C467" t="str">
        <f>IF(B467="","",VLOOKUP(B467,'CSI Codes'!$C$4:$D$13,2,))</f>
        <v/>
      </c>
    </row>
    <row r="468" spans="3:3" x14ac:dyDescent="0.25">
      <c r="C468" t="str">
        <f>IF(B468="","",VLOOKUP(B468,'CSI Codes'!$C$4:$D$13,2,))</f>
        <v/>
      </c>
    </row>
    <row r="469" spans="3:3" x14ac:dyDescent="0.25">
      <c r="C469" t="str">
        <f>IF(B469="","",VLOOKUP(B469,'CSI Codes'!$C$4:$D$13,2,))</f>
        <v/>
      </c>
    </row>
    <row r="470" spans="3:3" x14ac:dyDescent="0.25">
      <c r="C470" t="str">
        <f>IF(B470="","",VLOOKUP(B470,'CSI Codes'!$C$4:$D$13,2,))</f>
        <v/>
      </c>
    </row>
    <row r="471" spans="3:3" x14ac:dyDescent="0.25">
      <c r="C471" t="str">
        <f>IF(B471="","",VLOOKUP(B471,'CSI Codes'!$C$4:$D$13,2,))</f>
        <v/>
      </c>
    </row>
    <row r="472" spans="3:3" x14ac:dyDescent="0.25">
      <c r="C472" t="str">
        <f>IF(B472="","",VLOOKUP(B472,'CSI Codes'!$C$4:$D$13,2,))</f>
        <v/>
      </c>
    </row>
    <row r="473" spans="3:3" x14ac:dyDescent="0.25">
      <c r="C473" t="str">
        <f>IF(B473="","",VLOOKUP(B473,'CSI Codes'!$C$4:$D$13,2,))</f>
        <v/>
      </c>
    </row>
    <row r="474" spans="3:3" x14ac:dyDescent="0.25">
      <c r="C474" t="str">
        <f>IF(B474="","",VLOOKUP(B474,'CSI Codes'!$C$4:$D$13,2,))</f>
        <v/>
      </c>
    </row>
    <row r="475" spans="3:3" x14ac:dyDescent="0.25">
      <c r="C475" t="str">
        <f>IF(B475="","",VLOOKUP(B475,'CSI Codes'!$C$4:$D$13,2,))</f>
        <v/>
      </c>
    </row>
    <row r="476" spans="3:3" x14ac:dyDescent="0.25">
      <c r="C476" t="str">
        <f>IF(B476="","",VLOOKUP(B476,'CSI Codes'!$C$4:$D$13,2,))</f>
        <v/>
      </c>
    </row>
    <row r="477" spans="3:3" x14ac:dyDescent="0.25">
      <c r="C477" t="str">
        <f>IF(B477="","",VLOOKUP(B477,'CSI Codes'!$C$4:$D$13,2,))</f>
        <v/>
      </c>
    </row>
    <row r="478" spans="3:3" x14ac:dyDescent="0.25">
      <c r="C478" t="str">
        <f>IF(B478="","",VLOOKUP(B478,'CSI Codes'!$C$4:$D$13,2,))</f>
        <v/>
      </c>
    </row>
    <row r="479" spans="3:3" x14ac:dyDescent="0.25">
      <c r="C479" t="str">
        <f>IF(B479="","",VLOOKUP(B479,'CSI Codes'!$C$4:$D$13,2,))</f>
        <v/>
      </c>
    </row>
    <row r="480" spans="3:3" x14ac:dyDescent="0.25">
      <c r="C480" t="str">
        <f>IF(B480="","",VLOOKUP(B480,'CSI Codes'!$C$4:$D$13,2,))</f>
        <v/>
      </c>
    </row>
    <row r="481" spans="3:3" x14ac:dyDescent="0.25">
      <c r="C481" t="str">
        <f>IF(B481="","",VLOOKUP(B481,'CSI Codes'!$C$4:$D$13,2,))</f>
        <v/>
      </c>
    </row>
    <row r="482" spans="3:3" x14ac:dyDescent="0.25">
      <c r="C482" t="str">
        <f>IF(B482="","",VLOOKUP(B482,'CSI Codes'!$C$4:$D$13,2,))</f>
        <v/>
      </c>
    </row>
    <row r="483" spans="3:3" x14ac:dyDescent="0.25">
      <c r="C483" t="str">
        <f>IF(B483="","",VLOOKUP(B483,'CSI Codes'!$C$4:$D$13,2,))</f>
        <v/>
      </c>
    </row>
    <row r="484" spans="3:3" x14ac:dyDescent="0.25">
      <c r="C484" t="str">
        <f>IF(B484="","",VLOOKUP(B484,'CSI Codes'!$C$4:$D$13,2,))</f>
        <v/>
      </c>
    </row>
    <row r="485" spans="3:3" x14ac:dyDescent="0.25">
      <c r="C485" t="str">
        <f>IF(B485="","",VLOOKUP(B485,'CSI Codes'!$C$4:$D$13,2,))</f>
        <v/>
      </c>
    </row>
    <row r="486" spans="3:3" x14ac:dyDescent="0.25">
      <c r="C486" t="str">
        <f>IF(B486="","",VLOOKUP(B486,'CSI Codes'!$C$4:$D$13,2,))</f>
        <v/>
      </c>
    </row>
    <row r="487" spans="3:3" x14ac:dyDescent="0.25">
      <c r="C487" t="str">
        <f>IF(B487="","",VLOOKUP(B487,'CSI Codes'!$C$4:$D$13,2,))</f>
        <v/>
      </c>
    </row>
    <row r="488" spans="3:3" x14ac:dyDescent="0.25">
      <c r="C488" t="str">
        <f>IF(B488="","",VLOOKUP(B488,'CSI Codes'!$C$4:$D$13,2,))</f>
        <v/>
      </c>
    </row>
    <row r="489" spans="3:3" x14ac:dyDescent="0.25">
      <c r="C489" t="str">
        <f>IF(B489="","",VLOOKUP(B489,'CSI Codes'!$C$4:$D$13,2,))</f>
        <v/>
      </c>
    </row>
    <row r="490" spans="3:3" x14ac:dyDescent="0.25">
      <c r="C490" t="str">
        <f>IF(B490="","",VLOOKUP(B490,'CSI Codes'!$C$4:$D$13,2,))</f>
        <v/>
      </c>
    </row>
    <row r="491" spans="3:3" x14ac:dyDescent="0.25">
      <c r="C491" t="str">
        <f>IF(B491="","",VLOOKUP(B491,'CSI Codes'!$C$4:$D$13,2,))</f>
        <v/>
      </c>
    </row>
    <row r="492" spans="3:3" x14ac:dyDescent="0.25">
      <c r="C492" t="str">
        <f>IF(B492="","",VLOOKUP(B492,'CSI Codes'!$C$4:$D$13,2,))</f>
        <v/>
      </c>
    </row>
    <row r="493" spans="3:3" x14ac:dyDescent="0.25">
      <c r="C493" t="str">
        <f>IF(B493="","",VLOOKUP(B493,'CSI Codes'!$C$4:$D$13,2,))</f>
        <v/>
      </c>
    </row>
    <row r="494" spans="3:3" x14ac:dyDescent="0.25">
      <c r="C494" t="str">
        <f>IF(B494="","",VLOOKUP(B494,'CSI Codes'!$C$4:$D$13,2,))</f>
        <v/>
      </c>
    </row>
    <row r="495" spans="3:3" x14ac:dyDescent="0.25">
      <c r="C495" t="str">
        <f>IF(B495="","",VLOOKUP(B495,'CSI Codes'!$C$4:$D$13,2,))</f>
        <v/>
      </c>
    </row>
    <row r="496" spans="3:3" x14ac:dyDescent="0.25">
      <c r="C496" t="str">
        <f>IF(B496="","",VLOOKUP(B496,'CSI Codes'!$C$4:$D$13,2,))</f>
        <v/>
      </c>
    </row>
    <row r="497" spans="3:3" x14ac:dyDescent="0.25">
      <c r="C497" t="str">
        <f>IF(B497="","",VLOOKUP(B497,'CSI Codes'!$C$4:$D$13,2,))</f>
        <v/>
      </c>
    </row>
    <row r="498" spans="3:3" x14ac:dyDescent="0.25">
      <c r="C498" t="str">
        <f>IF(B498="","",VLOOKUP(B498,'CSI Codes'!$C$4:$D$13,2,))</f>
        <v/>
      </c>
    </row>
    <row r="499" spans="3:3" x14ac:dyDescent="0.25">
      <c r="C499" t="str">
        <f>IF(B499="","",VLOOKUP(B499,'CSI Codes'!$C$4:$D$13,2,))</f>
        <v/>
      </c>
    </row>
    <row r="500" spans="3:3" x14ac:dyDescent="0.25">
      <c r="C500" t="str">
        <f>IF(B500="","",VLOOKUP(B500,'CSI Codes'!$C$4:$D$13,2,))</f>
        <v/>
      </c>
    </row>
    <row r="501" spans="3:3" x14ac:dyDescent="0.25">
      <c r="C501" t="str">
        <f>IF(B501="","",VLOOKUP(B501,'CSI Codes'!$C$4:$D$13,2,))</f>
        <v/>
      </c>
    </row>
    <row r="502" spans="3:3" x14ac:dyDescent="0.25">
      <c r="C502" t="str">
        <f>IF(B502="","",VLOOKUP(B502,'CSI Codes'!$C$4:$D$13,2,))</f>
        <v/>
      </c>
    </row>
    <row r="503" spans="3:3" x14ac:dyDescent="0.25">
      <c r="C503" t="str">
        <f>IF(B503="","",VLOOKUP(B503,'CSI Codes'!$C$4:$D$13,2,))</f>
        <v/>
      </c>
    </row>
    <row r="504" spans="3:3" x14ac:dyDescent="0.25">
      <c r="C504" t="str">
        <f>IF(B504="","",VLOOKUP(B504,'CSI Codes'!$C$4:$D$13,2,))</f>
        <v/>
      </c>
    </row>
    <row r="505" spans="3:3" x14ac:dyDescent="0.25">
      <c r="C505" t="str">
        <f>IF(B505="","",VLOOKUP(B505,'CSI Codes'!$C$4:$D$13,2,))</f>
        <v/>
      </c>
    </row>
    <row r="506" spans="3:3" x14ac:dyDescent="0.25">
      <c r="C506" t="str">
        <f>IF(B506="","",VLOOKUP(B506,'CSI Codes'!$C$4:$D$13,2,))</f>
        <v/>
      </c>
    </row>
    <row r="507" spans="3:3" x14ac:dyDescent="0.25">
      <c r="C507" t="str">
        <f>IF(B507="","",VLOOKUP(B507,'CSI Codes'!$C$4:$D$13,2,))</f>
        <v/>
      </c>
    </row>
    <row r="508" spans="3:3" x14ac:dyDescent="0.25">
      <c r="C508" t="str">
        <f>IF(B508="","",VLOOKUP(B508,'CSI Codes'!$C$4:$D$13,2,))</f>
        <v/>
      </c>
    </row>
    <row r="509" spans="3:3" x14ac:dyDescent="0.25">
      <c r="C509" t="str">
        <f>IF(B509="","",VLOOKUP(B509,'CSI Codes'!$C$4:$D$13,2,))</f>
        <v/>
      </c>
    </row>
    <row r="510" spans="3:3" x14ac:dyDescent="0.25">
      <c r="C510" t="str">
        <f>IF(B510="","",VLOOKUP(B510,'CSI Codes'!$C$4:$D$13,2,))</f>
        <v/>
      </c>
    </row>
    <row r="511" spans="3:3" x14ac:dyDescent="0.25">
      <c r="C511" t="str">
        <f>IF(B511="","",VLOOKUP(B511,'CSI Codes'!$C$4:$D$13,2,))</f>
        <v/>
      </c>
    </row>
    <row r="512" spans="3:3" x14ac:dyDescent="0.25">
      <c r="C512" t="str">
        <f>IF(B512="","",VLOOKUP(B512,'CSI Codes'!$C$4:$D$13,2,))</f>
        <v/>
      </c>
    </row>
    <row r="513" spans="3:3" x14ac:dyDescent="0.25">
      <c r="C513" t="str">
        <f>IF(B513="","",VLOOKUP(B513,'CSI Codes'!$C$4:$D$13,2,))</f>
        <v/>
      </c>
    </row>
    <row r="514" spans="3:3" x14ac:dyDescent="0.25">
      <c r="C514" t="str">
        <f>IF(B514="","",VLOOKUP(B514,'CSI Codes'!$C$4:$D$13,2,))</f>
        <v/>
      </c>
    </row>
    <row r="515" spans="3:3" x14ac:dyDescent="0.25">
      <c r="C515" t="str">
        <f>IF(B515="","",VLOOKUP(B515,'CSI Codes'!$C$4:$D$13,2,))</f>
        <v/>
      </c>
    </row>
    <row r="516" spans="3:3" x14ac:dyDescent="0.25">
      <c r="C516" t="str">
        <f>IF(B516="","",VLOOKUP(B516,'CSI Codes'!$C$4:$D$13,2,))</f>
        <v/>
      </c>
    </row>
    <row r="517" spans="3:3" x14ac:dyDescent="0.25">
      <c r="C517" t="str">
        <f>IF(B517="","",VLOOKUP(B517,'CSI Codes'!$C$4:$D$13,2,))</f>
        <v/>
      </c>
    </row>
    <row r="518" spans="3:3" x14ac:dyDescent="0.25">
      <c r="C518" t="str">
        <f>IF(B518="","",VLOOKUP(B518,'CSI Codes'!$C$4:$D$13,2,))</f>
        <v/>
      </c>
    </row>
    <row r="519" spans="3:3" x14ac:dyDescent="0.25">
      <c r="C519" t="str">
        <f>IF(B519="","",VLOOKUP(B519,'CSI Codes'!$C$4:$D$13,2,))</f>
        <v/>
      </c>
    </row>
    <row r="520" spans="3:3" x14ac:dyDescent="0.25">
      <c r="C520" t="str">
        <f>IF(B520="","",VLOOKUP(B520,'CSI Codes'!$C$4:$D$13,2,))</f>
        <v/>
      </c>
    </row>
    <row r="521" spans="3:3" x14ac:dyDescent="0.25">
      <c r="C521" t="str">
        <f>IF(B521="","",VLOOKUP(B521,'CSI Codes'!$C$4:$D$13,2,))</f>
        <v/>
      </c>
    </row>
    <row r="522" spans="3:3" x14ac:dyDescent="0.25">
      <c r="C522" t="str">
        <f>IF(B522="","",VLOOKUP(B522,'CSI Codes'!$C$4:$D$13,2,))</f>
        <v/>
      </c>
    </row>
    <row r="523" spans="3:3" x14ac:dyDescent="0.25">
      <c r="C523" t="str">
        <f>IF(B523="","",VLOOKUP(B523,'CSI Codes'!$C$4:$D$13,2,))</f>
        <v/>
      </c>
    </row>
    <row r="524" spans="3:3" x14ac:dyDescent="0.25">
      <c r="C524" t="str">
        <f>IF(B524="","",VLOOKUP(B524,'CSI Codes'!$C$4:$D$13,2,))</f>
        <v/>
      </c>
    </row>
    <row r="525" spans="3:3" x14ac:dyDescent="0.25">
      <c r="C525" t="str">
        <f>IF(B525="","",VLOOKUP(B525,'CSI Codes'!$C$4:$D$13,2,))</f>
        <v/>
      </c>
    </row>
    <row r="526" spans="3:3" x14ac:dyDescent="0.25">
      <c r="C526" t="str">
        <f>IF(B526="","",VLOOKUP(B526,'CSI Codes'!$C$4:$D$13,2,))</f>
        <v/>
      </c>
    </row>
    <row r="527" spans="3:3" x14ac:dyDescent="0.25">
      <c r="C527" t="str">
        <f>IF(B527="","",VLOOKUP(B527,'CSI Codes'!$C$4:$D$13,2,))</f>
        <v/>
      </c>
    </row>
    <row r="528" spans="3:3" x14ac:dyDescent="0.25">
      <c r="C528" t="str">
        <f>IF(B528="","",VLOOKUP(B528,'CSI Codes'!$C$4:$D$13,2,))</f>
        <v/>
      </c>
    </row>
    <row r="529" spans="3:3" x14ac:dyDescent="0.25">
      <c r="C529" t="str">
        <f>IF(B529="","",VLOOKUP(B529,'CSI Codes'!$C$4:$D$13,2,))</f>
        <v/>
      </c>
    </row>
    <row r="530" spans="3:3" x14ac:dyDescent="0.25">
      <c r="C530" t="str">
        <f>IF(B530="","",VLOOKUP(B530,'CSI Codes'!$C$4:$D$13,2,))</f>
        <v/>
      </c>
    </row>
    <row r="531" spans="3:3" x14ac:dyDescent="0.25">
      <c r="C531" t="str">
        <f>IF(B531="","",VLOOKUP(B531,'CSI Codes'!$C$4:$D$13,2,))</f>
        <v/>
      </c>
    </row>
    <row r="532" spans="3:3" x14ac:dyDescent="0.25">
      <c r="C532" t="str">
        <f>IF(B532="","",VLOOKUP(B532,'CSI Codes'!$C$4:$D$13,2,))</f>
        <v/>
      </c>
    </row>
    <row r="533" spans="3:3" x14ac:dyDescent="0.25">
      <c r="C533" t="str">
        <f>IF(B533="","",VLOOKUP(B533,'CSI Codes'!$C$4:$D$13,2,))</f>
        <v/>
      </c>
    </row>
    <row r="534" spans="3:3" x14ac:dyDescent="0.25">
      <c r="C534" t="str">
        <f>IF(B534="","",VLOOKUP(B534,'CSI Codes'!$C$4:$D$13,2,))</f>
        <v/>
      </c>
    </row>
    <row r="535" spans="3:3" x14ac:dyDescent="0.25">
      <c r="C535" t="str">
        <f>IF(B535="","",VLOOKUP(B535,'CSI Codes'!$C$4:$D$13,2,))</f>
        <v/>
      </c>
    </row>
    <row r="536" spans="3:3" x14ac:dyDescent="0.25">
      <c r="C536" t="str">
        <f>IF(B536="","",VLOOKUP(B536,'CSI Codes'!$C$4:$D$13,2,))</f>
        <v/>
      </c>
    </row>
    <row r="537" spans="3:3" x14ac:dyDescent="0.25">
      <c r="C537" t="str">
        <f>IF(B537="","",VLOOKUP(B537,'CSI Codes'!$C$4:$D$13,2,))</f>
        <v/>
      </c>
    </row>
    <row r="538" spans="3:3" x14ac:dyDescent="0.25">
      <c r="C538" t="str">
        <f>IF(B538="","",VLOOKUP(B538,'CSI Codes'!$C$4:$D$13,2,))</f>
        <v/>
      </c>
    </row>
    <row r="539" spans="3:3" x14ac:dyDescent="0.25">
      <c r="C539" t="str">
        <f>IF(B539="","",VLOOKUP(B539,'CSI Codes'!$C$4:$D$13,2,))</f>
        <v/>
      </c>
    </row>
    <row r="540" spans="3:3" x14ac:dyDescent="0.25">
      <c r="C540" t="str">
        <f>IF(B540="","",VLOOKUP(B540,'CSI Codes'!$C$4:$D$13,2,))</f>
        <v/>
      </c>
    </row>
    <row r="541" spans="3:3" x14ac:dyDescent="0.25">
      <c r="C541" t="str">
        <f>IF(B541="","",VLOOKUP(B541,'CSI Codes'!$C$4:$D$13,2,))</f>
        <v/>
      </c>
    </row>
    <row r="542" spans="3:3" x14ac:dyDescent="0.25">
      <c r="C542" t="str">
        <f>IF(B542="","",VLOOKUP(B542,'CSI Codes'!$C$4:$D$13,2,))</f>
        <v/>
      </c>
    </row>
    <row r="543" spans="3:3" x14ac:dyDescent="0.25">
      <c r="C543" t="str">
        <f>IF(B543="","",VLOOKUP(B543,'CSI Codes'!$C$4:$D$13,2,))</f>
        <v/>
      </c>
    </row>
    <row r="544" spans="3:3" x14ac:dyDescent="0.25">
      <c r="C544" t="str">
        <f>IF(B544="","",VLOOKUP(B544,'CSI Codes'!$C$4:$D$13,2,))</f>
        <v/>
      </c>
    </row>
    <row r="545" spans="3:3" x14ac:dyDescent="0.25">
      <c r="C545" t="str">
        <f>IF(B545="","",VLOOKUP(B545,'CSI Codes'!$C$4:$D$13,2,))</f>
        <v/>
      </c>
    </row>
    <row r="546" spans="3:3" x14ac:dyDescent="0.25">
      <c r="C546" t="str">
        <f>IF(B546="","",VLOOKUP(B546,'CSI Codes'!$C$4:$D$13,2,))</f>
        <v/>
      </c>
    </row>
    <row r="547" spans="3:3" x14ac:dyDescent="0.25">
      <c r="C547" t="str">
        <f>IF(B547="","",VLOOKUP(B547,'CSI Codes'!$C$4:$D$13,2,))</f>
        <v/>
      </c>
    </row>
    <row r="548" spans="3:3" x14ac:dyDescent="0.25">
      <c r="C548" t="str">
        <f>IF(B548="","",VLOOKUP(B548,'CSI Codes'!$C$4:$D$13,2,))</f>
        <v/>
      </c>
    </row>
    <row r="549" spans="3:3" x14ac:dyDescent="0.25">
      <c r="C549" t="str">
        <f>IF(B549="","",VLOOKUP(B549,'CSI Codes'!$C$4:$D$13,2,))</f>
        <v/>
      </c>
    </row>
    <row r="550" spans="3:3" x14ac:dyDescent="0.25">
      <c r="C550" t="str">
        <f>IF(B550="","",VLOOKUP(B550,'CSI Codes'!$C$4:$D$13,2,))</f>
        <v/>
      </c>
    </row>
    <row r="551" spans="3:3" x14ac:dyDescent="0.25">
      <c r="C551" t="str">
        <f>IF(B551="","",VLOOKUP(B551,'CSI Codes'!$C$4:$D$13,2,))</f>
        <v/>
      </c>
    </row>
    <row r="552" spans="3:3" x14ac:dyDescent="0.25">
      <c r="C552" t="str">
        <f>IF(B552="","",VLOOKUP(B552,'CSI Codes'!$C$4:$D$13,2,))</f>
        <v/>
      </c>
    </row>
    <row r="553" spans="3:3" x14ac:dyDescent="0.25">
      <c r="C553" t="str">
        <f>IF(B553="","",VLOOKUP(B553,'CSI Codes'!$C$4:$D$13,2,))</f>
        <v/>
      </c>
    </row>
    <row r="554" spans="3:3" x14ac:dyDescent="0.25">
      <c r="C554" t="str">
        <f>IF(B554="","",VLOOKUP(B554,'CSI Codes'!$C$4:$D$13,2,))</f>
        <v/>
      </c>
    </row>
    <row r="555" spans="3:3" x14ac:dyDescent="0.25">
      <c r="C555" t="str">
        <f>IF(B555="","",VLOOKUP(B555,'CSI Codes'!$C$4:$D$13,2,))</f>
        <v/>
      </c>
    </row>
    <row r="556" spans="3:3" x14ac:dyDescent="0.25">
      <c r="C556" t="str">
        <f>IF(B556="","",VLOOKUP(B556,'CSI Codes'!$C$4:$D$13,2,))</f>
        <v/>
      </c>
    </row>
    <row r="557" spans="3:3" x14ac:dyDescent="0.25">
      <c r="C557" t="str">
        <f>IF(B557="","",VLOOKUP(B557,'CSI Codes'!$C$4:$D$13,2,))</f>
        <v/>
      </c>
    </row>
    <row r="558" spans="3:3" x14ac:dyDescent="0.25">
      <c r="C558" t="str">
        <f>IF(B558="","",VLOOKUP(B558,'CSI Codes'!$C$4:$D$13,2,))</f>
        <v/>
      </c>
    </row>
    <row r="559" spans="3:3" x14ac:dyDescent="0.25">
      <c r="C559" t="str">
        <f>IF(B559="","",VLOOKUP(B559,'CSI Codes'!$C$4:$D$13,2,))</f>
        <v/>
      </c>
    </row>
    <row r="560" spans="3:3" x14ac:dyDescent="0.25">
      <c r="C560" t="str">
        <f>IF(B560="","",VLOOKUP(B560,'CSI Codes'!$C$4:$D$13,2,))</f>
        <v/>
      </c>
    </row>
    <row r="561" spans="3:3" x14ac:dyDescent="0.25">
      <c r="C561" t="str">
        <f>IF(B561="","",VLOOKUP(B561,'CSI Codes'!$C$4:$D$13,2,))</f>
        <v/>
      </c>
    </row>
    <row r="562" spans="3:3" x14ac:dyDescent="0.25">
      <c r="C562" t="str">
        <f>IF(B562="","",VLOOKUP(B562,'CSI Codes'!$C$4:$D$13,2,))</f>
        <v/>
      </c>
    </row>
    <row r="563" spans="3:3" x14ac:dyDescent="0.25">
      <c r="C563" t="str">
        <f>IF(B563="","",VLOOKUP(B563,'CSI Codes'!$C$4:$D$13,2,))</f>
        <v/>
      </c>
    </row>
    <row r="564" spans="3:3" x14ac:dyDescent="0.25">
      <c r="C564" t="str">
        <f>IF(B564="","",VLOOKUP(B564,'CSI Codes'!$C$4:$D$13,2,))</f>
        <v/>
      </c>
    </row>
    <row r="565" spans="3:3" x14ac:dyDescent="0.25">
      <c r="C565" t="str">
        <f>IF(B565="","",VLOOKUP(B565,'CSI Codes'!$C$4:$D$13,2,))</f>
        <v/>
      </c>
    </row>
    <row r="566" spans="3:3" x14ac:dyDescent="0.25">
      <c r="C566" t="str">
        <f>IF(B566="","",VLOOKUP(B566,'CSI Codes'!$C$4:$D$13,2,))</f>
        <v/>
      </c>
    </row>
    <row r="567" spans="3:3" x14ac:dyDescent="0.25">
      <c r="C567" t="str">
        <f>IF(B567="","",VLOOKUP(B567,'CSI Codes'!$C$4:$D$13,2,))</f>
        <v/>
      </c>
    </row>
    <row r="568" spans="3:3" x14ac:dyDescent="0.25">
      <c r="C568" t="str">
        <f>IF(B568="","",VLOOKUP(B568,'CSI Codes'!$C$4:$D$13,2,))</f>
        <v/>
      </c>
    </row>
    <row r="569" spans="3:3" x14ac:dyDescent="0.25">
      <c r="C569" t="str">
        <f>IF(B569="","",VLOOKUP(B569,'CSI Codes'!$C$4:$D$13,2,))</f>
        <v/>
      </c>
    </row>
    <row r="570" spans="3:3" x14ac:dyDescent="0.25">
      <c r="C570" t="str">
        <f>IF(B570="","",VLOOKUP(B570,'CSI Codes'!$C$4:$D$13,2,))</f>
        <v/>
      </c>
    </row>
    <row r="571" spans="3:3" x14ac:dyDescent="0.25">
      <c r="C571" t="str">
        <f>IF(B571="","",VLOOKUP(B571,'CSI Codes'!$C$4:$D$13,2,))</f>
        <v/>
      </c>
    </row>
    <row r="572" spans="3:3" x14ac:dyDescent="0.25">
      <c r="C572" t="str">
        <f>IF(B572="","",VLOOKUP(B572,'CSI Codes'!$C$4:$D$13,2,))</f>
        <v/>
      </c>
    </row>
    <row r="573" spans="3:3" x14ac:dyDescent="0.25">
      <c r="C573" t="str">
        <f>IF(B573="","",VLOOKUP(B573,'CSI Codes'!$C$4:$D$13,2,))</f>
        <v/>
      </c>
    </row>
    <row r="574" spans="3:3" x14ac:dyDescent="0.25">
      <c r="C574" t="str">
        <f>IF(B574="","",VLOOKUP(B574,'CSI Codes'!$C$4:$D$13,2,))</f>
        <v/>
      </c>
    </row>
    <row r="575" spans="3:3" x14ac:dyDescent="0.25">
      <c r="C575" t="str">
        <f>IF(B575="","",VLOOKUP(B575,'CSI Codes'!$C$4:$D$13,2,))</f>
        <v/>
      </c>
    </row>
    <row r="576" spans="3:3" x14ac:dyDescent="0.25">
      <c r="C576" t="str">
        <f>IF(B576="","",VLOOKUP(B576,'CSI Codes'!$C$4:$D$13,2,))</f>
        <v/>
      </c>
    </row>
    <row r="577" spans="3:3" x14ac:dyDescent="0.25">
      <c r="C577" t="str">
        <f>IF(B577="","",VLOOKUP(B577,'CSI Codes'!$C$4:$D$13,2,))</f>
        <v/>
      </c>
    </row>
    <row r="578" spans="3:3" x14ac:dyDescent="0.25">
      <c r="C578" t="str">
        <f>IF(B578="","",VLOOKUP(B578,'CSI Codes'!$C$4:$D$13,2,))</f>
        <v/>
      </c>
    </row>
    <row r="579" spans="3:3" x14ac:dyDescent="0.25">
      <c r="C579" t="str">
        <f>IF(B579="","",VLOOKUP(B579,'CSI Codes'!$C$4:$D$13,2,))</f>
        <v/>
      </c>
    </row>
    <row r="580" spans="3:3" x14ac:dyDescent="0.25">
      <c r="C580" t="str">
        <f>IF(B580="","",VLOOKUP(B580,'CSI Codes'!$C$4:$D$13,2,))</f>
        <v/>
      </c>
    </row>
    <row r="581" spans="3:3" x14ac:dyDescent="0.25">
      <c r="C581" t="str">
        <f>IF(B581="","",VLOOKUP(B581,'CSI Codes'!$C$4:$D$13,2,))</f>
        <v/>
      </c>
    </row>
    <row r="582" spans="3:3" x14ac:dyDescent="0.25">
      <c r="C582" t="str">
        <f>IF(B582="","",VLOOKUP(B582,'CSI Codes'!$C$4:$D$13,2,))</f>
        <v/>
      </c>
    </row>
    <row r="583" spans="3:3" x14ac:dyDescent="0.25">
      <c r="C583" t="str">
        <f>IF(B583="","",VLOOKUP(B583,'CSI Codes'!$C$4:$D$13,2,))</f>
        <v/>
      </c>
    </row>
    <row r="584" spans="3:3" x14ac:dyDescent="0.25">
      <c r="C584" t="str">
        <f>IF(B584="","",VLOOKUP(B584,'CSI Codes'!$C$4:$D$13,2,))</f>
        <v/>
      </c>
    </row>
    <row r="585" spans="3:3" x14ac:dyDescent="0.25">
      <c r="C585" t="str">
        <f>IF(B585="","",VLOOKUP(B585,'CSI Codes'!$C$4:$D$13,2,))</f>
        <v/>
      </c>
    </row>
    <row r="586" spans="3:3" x14ac:dyDescent="0.25">
      <c r="C586" t="str">
        <f>IF(B586="","",VLOOKUP(B586,'CSI Codes'!$C$4:$D$13,2,))</f>
        <v/>
      </c>
    </row>
    <row r="587" spans="3:3" x14ac:dyDescent="0.25">
      <c r="C587" t="str">
        <f>IF(B587="","",VLOOKUP(B587,'CSI Codes'!$C$4:$D$13,2,))</f>
        <v/>
      </c>
    </row>
    <row r="588" spans="3:3" x14ac:dyDescent="0.25">
      <c r="C588" t="str">
        <f>IF(B588="","",VLOOKUP(B588,'CSI Codes'!$C$4:$D$13,2,))</f>
        <v/>
      </c>
    </row>
    <row r="589" spans="3:3" x14ac:dyDescent="0.25">
      <c r="C589" t="str">
        <f>IF(B589="","",VLOOKUP(B589,'CSI Codes'!$C$4:$D$13,2,))</f>
        <v/>
      </c>
    </row>
    <row r="590" spans="3:3" x14ac:dyDescent="0.25">
      <c r="C590" t="str">
        <f>IF(B590="","",VLOOKUP(B590,'CSI Codes'!$C$4:$D$13,2,))</f>
        <v/>
      </c>
    </row>
    <row r="591" spans="3:3" x14ac:dyDescent="0.25">
      <c r="C591" t="str">
        <f>IF(B591="","",VLOOKUP(B591,'CSI Codes'!$C$4:$D$13,2,))</f>
        <v/>
      </c>
    </row>
    <row r="592" spans="3:3" x14ac:dyDescent="0.25">
      <c r="C592" t="str">
        <f>IF(B592="","",VLOOKUP(B592,'CSI Codes'!$C$4:$D$13,2,))</f>
        <v/>
      </c>
    </row>
    <row r="593" spans="3:3" x14ac:dyDescent="0.25">
      <c r="C593" t="str">
        <f>IF(B593="","",VLOOKUP(B593,'CSI Codes'!$C$4:$D$13,2,))</f>
        <v/>
      </c>
    </row>
    <row r="594" spans="3:3" x14ac:dyDescent="0.25">
      <c r="C594" t="str">
        <f>IF(B594="","",VLOOKUP(B594,'CSI Codes'!$C$4:$D$13,2,))</f>
        <v/>
      </c>
    </row>
    <row r="595" spans="3:3" x14ac:dyDescent="0.25">
      <c r="C595" t="str">
        <f>IF(B595="","",VLOOKUP(B595,'CSI Codes'!$C$4:$D$13,2,))</f>
        <v/>
      </c>
    </row>
    <row r="596" spans="3:3" x14ac:dyDescent="0.25">
      <c r="C596" t="str">
        <f>IF(B596="","",VLOOKUP(B596,'CSI Codes'!$C$4:$D$13,2,))</f>
        <v/>
      </c>
    </row>
    <row r="597" spans="3:3" x14ac:dyDescent="0.25">
      <c r="C597" t="str">
        <f>IF(B597="","",VLOOKUP(B597,'CSI Codes'!$C$4:$D$13,2,))</f>
        <v/>
      </c>
    </row>
    <row r="598" spans="3:3" x14ac:dyDescent="0.25">
      <c r="C598" t="str">
        <f>IF(B598="","",VLOOKUP(B598,'CSI Codes'!$C$4:$D$13,2,))</f>
        <v/>
      </c>
    </row>
    <row r="599" spans="3:3" x14ac:dyDescent="0.25">
      <c r="C599" t="str">
        <f>IF(B599="","",VLOOKUP(B599,'CSI Codes'!$C$4:$D$13,2,))</f>
        <v/>
      </c>
    </row>
    <row r="600" spans="3:3" x14ac:dyDescent="0.25">
      <c r="C600" t="str">
        <f>IF(B600="","",VLOOKUP(B600,'CSI Codes'!$C$4:$D$13,2,))</f>
        <v/>
      </c>
    </row>
    <row r="601" spans="3:3" x14ac:dyDescent="0.25">
      <c r="C601" t="str">
        <f>IF(B601="","",VLOOKUP(B601,'CSI Codes'!$C$4:$D$13,2,))</f>
        <v/>
      </c>
    </row>
    <row r="602" spans="3:3" x14ac:dyDescent="0.25">
      <c r="C602" t="str">
        <f>IF(B602="","",VLOOKUP(B602,'CSI Codes'!$C$4:$D$13,2,))</f>
        <v/>
      </c>
    </row>
    <row r="603" spans="3:3" x14ac:dyDescent="0.25">
      <c r="C603" t="str">
        <f>IF(B603="","",VLOOKUP(B603,'CSI Codes'!$C$4:$D$13,2,))</f>
        <v/>
      </c>
    </row>
    <row r="604" spans="3:3" x14ac:dyDescent="0.25">
      <c r="C604" t="str">
        <f>IF(B604="","",VLOOKUP(B604,'CSI Codes'!$C$4:$D$13,2,))</f>
        <v/>
      </c>
    </row>
    <row r="605" spans="3:3" x14ac:dyDescent="0.25">
      <c r="C605" t="str">
        <f>IF(B605="","",VLOOKUP(B605,'CSI Codes'!$C$4:$D$13,2,))</f>
        <v/>
      </c>
    </row>
    <row r="606" spans="3:3" x14ac:dyDescent="0.25">
      <c r="C606" t="str">
        <f>IF(B606="","",VLOOKUP(B606,'CSI Codes'!$C$4:$D$13,2,))</f>
        <v/>
      </c>
    </row>
    <row r="607" spans="3:3" x14ac:dyDescent="0.25">
      <c r="C607" t="str">
        <f>IF(B607="","",VLOOKUP(B607,'CSI Codes'!$C$4:$D$13,2,))</f>
        <v/>
      </c>
    </row>
    <row r="608" spans="3:3" x14ac:dyDescent="0.25">
      <c r="C608" t="str">
        <f>IF(B608="","",VLOOKUP(B608,'CSI Codes'!$C$4:$D$13,2,))</f>
        <v/>
      </c>
    </row>
    <row r="609" spans="3:3" x14ac:dyDescent="0.25">
      <c r="C609" t="str">
        <f>IF(B609="","",VLOOKUP(B609,'CSI Codes'!$C$4:$D$13,2,))</f>
        <v/>
      </c>
    </row>
    <row r="610" spans="3:3" x14ac:dyDescent="0.25">
      <c r="C610" t="str">
        <f>IF(B610="","",VLOOKUP(B610,'CSI Codes'!$C$4:$D$13,2,))</f>
        <v/>
      </c>
    </row>
    <row r="611" spans="3:3" x14ac:dyDescent="0.25">
      <c r="C611" t="str">
        <f>IF(B611="","",VLOOKUP(B611,'CSI Codes'!$C$4:$D$13,2,))</f>
        <v/>
      </c>
    </row>
    <row r="612" spans="3:3" x14ac:dyDescent="0.25">
      <c r="C612" t="str">
        <f>IF(B612="","",VLOOKUP(B612,'CSI Codes'!$C$4:$D$13,2,))</f>
        <v/>
      </c>
    </row>
    <row r="613" spans="3:3" x14ac:dyDescent="0.25">
      <c r="C613" t="str">
        <f>IF(B613="","",VLOOKUP(B613,'CSI Codes'!$C$4:$D$13,2,))</f>
        <v/>
      </c>
    </row>
    <row r="614" spans="3:3" x14ac:dyDescent="0.25">
      <c r="C614" t="str">
        <f>IF(B614="","",VLOOKUP(B614,'CSI Codes'!$C$4:$D$13,2,))</f>
        <v/>
      </c>
    </row>
    <row r="615" spans="3:3" x14ac:dyDescent="0.25">
      <c r="C615" t="str">
        <f>IF(B615="","",VLOOKUP(B615,'CSI Codes'!$C$4:$D$13,2,))</f>
        <v/>
      </c>
    </row>
    <row r="616" spans="3:3" x14ac:dyDescent="0.25">
      <c r="C616" t="str">
        <f>IF(B616="","",VLOOKUP(B616,'CSI Codes'!$C$4:$D$13,2,))</f>
        <v/>
      </c>
    </row>
    <row r="617" spans="3:3" x14ac:dyDescent="0.25">
      <c r="C617" t="str">
        <f>IF(B617="","",VLOOKUP(B617,'CSI Codes'!$C$4:$D$13,2,))</f>
        <v/>
      </c>
    </row>
    <row r="618" spans="3:3" x14ac:dyDescent="0.25">
      <c r="C618" t="str">
        <f>IF(B618="","",VLOOKUP(B618,'CSI Codes'!$C$4:$D$13,2,))</f>
        <v/>
      </c>
    </row>
    <row r="619" spans="3:3" x14ac:dyDescent="0.25">
      <c r="C619" t="str">
        <f>IF(B619="","",VLOOKUP(B619,'CSI Codes'!$C$4:$D$13,2,))</f>
        <v/>
      </c>
    </row>
    <row r="620" spans="3:3" x14ac:dyDescent="0.25">
      <c r="C620" t="str">
        <f>IF(B620="","",VLOOKUP(B620,'CSI Codes'!$C$4:$D$13,2,))</f>
        <v/>
      </c>
    </row>
    <row r="621" spans="3:3" x14ac:dyDescent="0.25">
      <c r="C621" t="str">
        <f>IF(B621="","",VLOOKUP(B621,'CSI Codes'!$C$4:$D$13,2,))</f>
        <v/>
      </c>
    </row>
    <row r="622" spans="3:3" x14ac:dyDescent="0.25">
      <c r="C622" t="str">
        <f>IF(B622="","",VLOOKUP(B622,'CSI Codes'!$C$4:$D$13,2,))</f>
        <v/>
      </c>
    </row>
    <row r="623" spans="3:3" x14ac:dyDescent="0.25">
      <c r="C623" t="str">
        <f>IF(B623="","",VLOOKUP(B623,'CSI Codes'!$C$4:$D$13,2,))</f>
        <v/>
      </c>
    </row>
    <row r="624" spans="3:3" x14ac:dyDescent="0.25">
      <c r="C624" t="str">
        <f>IF(B624="","",VLOOKUP(B624,'CSI Codes'!$C$4:$D$13,2,))</f>
        <v/>
      </c>
    </row>
    <row r="625" spans="3:3" x14ac:dyDescent="0.25">
      <c r="C625" t="str">
        <f>IF(B625="","",VLOOKUP(B625,'CSI Codes'!$C$4:$D$13,2,))</f>
        <v/>
      </c>
    </row>
    <row r="626" spans="3:3" x14ac:dyDescent="0.25">
      <c r="C626" t="str">
        <f>IF(B626="","",VLOOKUP(B626,'CSI Codes'!$C$4:$D$13,2,))</f>
        <v/>
      </c>
    </row>
    <row r="627" spans="3:3" x14ac:dyDescent="0.25">
      <c r="C627" t="str">
        <f>IF(B627="","",VLOOKUP(B627,'CSI Codes'!$C$4:$D$13,2,))</f>
        <v/>
      </c>
    </row>
    <row r="628" spans="3:3" x14ac:dyDescent="0.25">
      <c r="C628" t="str">
        <f>IF(B628="","",VLOOKUP(B628,'CSI Codes'!$C$4:$D$13,2,))</f>
        <v/>
      </c>
    </row>
    <row r="629" spans="3:3" x14ac:dyDescent="0.25">
      <c r="C629" t="str">
        <f>IF(B629="","",VLOOKUP(B629,'CSI Codes'!$C$4:$D$13,2,))</f>
        <v/>
      </c>
    </row>
    <row r="630" spans="3:3" x14ac:dyDescent="0.25">
      <c r="C630" t="str">
        <f>IF(B630="","",VLOOKUP(B630,'CSI Codes'!$C$4:$D$13,2,))</f>
        <v/>
      </c>
    </row>
    <row r="631" spans="3:3" x14ac:dyDescent="0.25">
      <c r="C631" t="str">
        <f>IF(B631="","",VLOOKUP(B631,'CSI Codes'!$C$4:$D$13,2,))</f>
        <v/>
      </c>
    </row>
    <row r="632" spans="3:3" x14ac:dyDescent="0.25">
      <c r="C632" t="str">
        <f>IF(B632="","",VLOOKUP(B632,'CSI Codes'!$C$4:$D$13,2,))</f>
        <v/>
      </c>
    </row>
    <row r="633" spans="3:3" x14ac:dyDescent="0.25">
      <c r="C633" t="str">
        <f>IF(B633="","",VLOOKUP(B633,'CSI Codes'!$C$4:$D$13,2,))</f>
        <v/>
      </c>
    </row>
    <row r="634" spans="3:3" x14ac:dyDescent="0.25">
      <c r="C634" t="str">
        <f>IF(B634="","",VLOOKUP(B634,'CSI Codes'!$C$4:$D$13,2,))</f>
        <v/>
      </c>
    </row>
    <row r="635" spans="3:3" x14ac:dyDescent="0.25">
      <c r="C635" t="str">
        <f>IF(B635="","",VLOOKUP(B635,'CSI Codes'!$C$4:$D$13,2,))</f>
        <v/>
      </c>
    </row>
    <row r="636" spans="3:3" x14ac:dyDescent="0.25">
      <c r="C636" t="str">
        <f>IF(B636="","",VLOOKUP(B636,'CSI Codes'!$C$4:$D$13,2,))</f>
        <v/>
      </c>
    </row>
    <row r="637" spans="3:3" x14ac:dyDescent="0.25">
      <c r="C637" t="str">
        <f>IF(B637="","",VLOOKUP(B637,'CSI Codes'!$C$4:$D$13,2,))</f>
        <v/>
      </c>
    </row>
    <row r="638" spans="3:3" x14ac:dyDescent="0.25">
      <c r="C638" t="str">
        <f>IF(B638="","",VLOOKUP(B638,'CSI Codes'!$C$4:$D$13,2,))</f>
        <v/>
      </c>
    </row>
    <row r="639" spans="3:3" x14ac:dyDescent="0.25">
      <c r="C639" t="str">
        <f>IF(B639="","",VLOOKUP(B639,'CSI Codes'!$C$4:$D$13,2,))</f>
        <v/>
      </c>
    </row>
    <row r="640" spans="3:3" x14ac:dyDescent="0.25">
      <c r="C640" t="str">
        <f>IF(B640="","",VLOOKUP(B640,'CSI Codes'!$C$4:$D$13,2,))</f>
        <v/>
      </c>
    </row>
    <row r="641" spans="3:3" x14ac:dyDescent="0.25">
      <c r="C641" t="str">
        <f>IF(B641="","",VLOOKUP(B641,'CSI Codes'!$C$4:$D$13,2,))</f>
        <v/>
      </c>
    </row>
    <row r="642" spans="3:3" x14ac:dyDescent="0.25">
      <c r="C642" t="str">
        <f>IF(B642="","",VLOOKUP(B642,'CSI Codes'!$C$4:$D$13,2,))</f>
        <v/>
      </c>
    </row>
    <row r="643" spans="3:3" x14ac:dyDescent="0.25">
      <c r="C643" t="str">
        <f>IF(B643="","",VLOOKUP(B643,'CSI Codes'!$C$4:$D$13,2,))</f>
        <v/>
      </c>
    </row>
    <row r="644" spans="3:3" x14ac:dyDescent="0.25">
      <c r="C644" t="str">
        <f>IF(B644="","",VLOOKUP(B644,'CSI Codes'!$C$4:$D$13,2,))</f>
        <v/>
      </c>
    </row>
    <row r="645" spans="3:3" x14ac:dyDescent="0.25">
      <c r="C645" t="str">
        <f>IF(B645="","",VLOOKUP(B645,'CSI Codes'!$C$4:$D$13,2,))</f>
        <v/>
      </c>
    </row>
    <row r="646" spans="3:3" x14ac:dyDescent="0.25">
      <c r="C646" t="str">
        <f>IF(B646="","",VLOOKUP(B646,'CSI Codes'!$C$4:$D$13,2,))</f>
        <v/>
      </c>
    </row>
    <row r="647" spans="3:3" x14ac:dyDescent="0.25">
      <c r="C647" t="str">
        <f>IF(B647="","",VLOOKUP(B647,'CSI Codes'!$C$4:$D$13,2,))</f>
        <v/>
      </c>
    </row>
    <row r="648" spans="3:3" x14ac:dyDescent="0.25">
      <c r="C648" t="str">
        <f>IF(B648="","",VLOOKUP(B648,'CSI Codes'!$C$4:$D$13,2,))</f>
        <v/>
      </c>
    </row>
    <row r="649" spans="3:3" x14ac:dyDescent="0.25">
      <c r="C649" t="str">
        <f>IF(B649="","",VLOOKUP(B649,'CSI Codes'!$C$4:$D$13,2,))</f>
        <v/>
      </c>
    </row>
    <row r="650" spans="3:3" x14ac:dyDescent="0.25">
      <c r="C650" t="str">
        <f>IF(B650="","",VLOOKUP(B650,'CSI Codes'!$C$4:$D$13,2,))</f>
        <v/>
      </c>
    </row>
    <row r="651" spans="3:3" x14ac:dyDescent="0.25">
      <c r="C651" t="str">
        <f>IF(B651="","",VLOOKUP(B651,'CSI Codes'!$C$4:$D$13,2,))</f>
        <v/>
      </c>
    </row>
    <row r="652" spans="3:3" x14ac:dyDescent="0.25">
      <c r="C652" t="str">
        <f>IF(B652="","",VLOOKUP(B652,'CSI Codes'!$C$4:$D$13,2,))</f>
        <v/>
      </c>
    </row>
    <row r="653" spans="3:3" x14ac:dyDescent="0.25">
      <c r="C653" t="str">
        <f>IF(B653="","",VLOOKUP(B653,'CSI Codes'!$C$4:$D$13,2,))</f>
        <v/>
      </c>
    </row>
    <row r="654" spans="3:3" x14ac:dyDescent="0.25">
      <c r="C654" t="str">
        <f>IF(B654="","",VLOOKUP(B654,'CSI Codes'!$C$4:$D$13,2,))</f>
        <v/>
      </c>
    </row>
    <row r="655" spans="3:3" x14ac:dyDescent="0.25">
      <c r="C655" t="str">
        <f>IF(B655="","",VLOOKUP(B655,'CSI Codes'!$C$4:$D$13,2,))</f>
        <v/>
      </c>
    </row>
    <row r="656" spans="3:3" x14ac:dyDescent="0.25">
      <c r="C656" t="str">
        <f>IF(B656="","",VLOOKUP(B656,'CSI Codes'!$C$4:$D$13,2,))</f>
        <v/>
      </c>
    </row>
    <row r="657" spans="3:3" x14ac:dyDescent="0.25">
      <c r="C657" t="str">
        <f>IF(B657="","",VLOOKUP(B657,'CSI Codes'!$C$4:$D$13,2,))</f>
        <v/>
      </c>
    </row>
    <row r="658" spans="3:3" x14ac:dyDescent="0.25">
      <c r="C658" t="str">
        <f>IF(B658="","",VLOOKUP(B658,'CSI Codes'!$C$4:$D$13,2,))</f>
        <v/>
      </c>
    </row>
    <row r="659" spans="3:3" x14ac:dyDescent="0.25">
      <c r="C659" t="str">
        <f>IF(B659="","",VLOOKUP(B659,'CSI Codes'!$C$4:$D$13,2,))</f>
        <v/>
      </c>
    </row>
    <row r="660" spans="3:3" x14ac:dyDescent="0.25">
      <c r="C660" t="str">
        <f>IF(B660="","",VLOOKUP(B660,'CSI Codes'!$C$4:$D$13,2,))</f>
        <v/>
      </c>
    </row>
    <row r="661" spans="3:3" x14ac:dyDescent="0.25">
      <c r="C661" t="str">
        <f>IF(B661="","",VLOOKUP(B661,'CSI Codes'!$C$4:$D$13,2,))</f>
        <v/>
      </c>
    </row>
    <row r="662" spans="3:3" x14ac:dyDescent="0.25">
      <c r="C662" t="str">
        <f>IF(B662="","",VLOOKUP(B662,'CSI Codes'!$C$4:$D$13,2,))</f>
        <v/>
      </c>
    </row>
    <row r="663" spans="3:3" x14ac:dyDescent="0.25">
      <c r="C663" t="str">
        <f>IF(B663="","",VLOOKUP(B663,'CSI Codes'!$C$4:$D$13,2,))</f>
        <v/>
      </c>
    </row>
    <row r="664" spans="3:3" x14ac:dyDescent="0.25">
      <c r="C664" t="str">
        <f>IF(B664="","",VLOOKUP(B664,'CSI Codes'!$C$4:$D$13,2,))</f>
        <v/>
      </c>
    </row>
    <row r="665" spans="3:3" x14ac:dyDescent="0.25">
      <c r="C665" t="str">
        <f>IF(B665="","",VLOOKUP(B665,'CSI Codes'!$C$4:$D$13,2,))</f>
        <v/>
      </c>
    </row>
    <row r="666" spans="3:3" x14ac:dyDescent="0.25">
      <c r="C666" t="str">
        <f>IF(B666="","",VLOOKUP(B666,'CSI Codes'!$C$4:$D$13,2,))</f>
        <v/>
      </c>
    </row>
    <row r="667" spans="3:3" x14ac:dyDescent="0.25">
      <c r="C667" t="str">
        <f>IF(B667="","",VLOOKUP(B667,'CSI Codes'!$C$4:$D$13,2,))</f>
        <v/>
      </c>
    </row>
    <row r="668" spans="3:3" x14ac:dyDescent="0.25">
      <c r="C668" t="str">
        <f>IF(B668="","",VLOOKUP(B668,'CSI Codes'!$C$4:$D$13,2,))</f>
        <v/>
      </c>
    </row>
    <row r="669" spans="3:3" x14ac:dyDescent="0.25">
      <c r="C669" t="str">
        <f>IF(B669="","",VLOOKUP(B669,'CSI Codes'!$C$4:$D$13,2,))</f>
        <v/>
      </c>
    </row>
    <row r="670" spans="3:3" x14ac:dyDescent="0.25">
      <c r="C670" t="str">
        <f>IF(B670="","",VLOOKUP(B670,'CSI Codes'!$C$4:$D$13,2,))</f>
        <v/>
      </c>
    </row>
    <row r="671" spans="3:3" x14ac:dyDescent="0.25">
      <c r="C671" t="str">
        <f>IF(B671="","",VLOOKUP(B671,'CSI Codes'!$C$4:$D$13,2,))</f>
        <v/>
      </c>
    </row>
    <row r="672" spans="3:3" x14ac:dyDescent="0.25">
      <c r="C672" t="str">
        <f>IF(B672="","",VLOOKUP(B672,'CSI Codes'!$C$4:$D$13,2,))</f>
        <v/>
      </c>
    </row>
    <row r="673" spans="3:3" x14ac:dyDescent="0.25">
      <c r="C673" t="str">
        <f>IF(B673="","",VLOOKUP(B673,'CSI Codes'!$C$4:$D$13,2,))</f>
        <v/>
      </c>
    </row>
    <row r="674" spans="3:3" x14ac:dyDescent="0.25">
      <c r="C674" t="str">
        <f>IF(B674="","",VLOOKUP(B674,'CSI Codes'!$C$4:$D$13,2,))</f>
        <v/>
      </c>
    </row>
    <row r="675" spans="3:3" x14ac:dyDescent="0.25">
      <c r="C675" t="str">
        <f>IF(B675="","",VLOOKUP(B675,'CSI Codes'!$C$4:$D$13,2,))</f>
        <v/>
      </c>
    </row>
    <row r="676" spans="3:3" x14ac:dyDescent="0.25">
      <c r="C676" t="str">
        <f>IF(B676="","",VLOOKUP(B676,'CSI Codes'!$C$4:$D$13,2,))</f>
        <v/>
      </c>
    </row>
    <row r="677" spans="3:3" x14ac:dyDescent="0.25">
      <c r="C677" t="str">
        <f>IF(B677="","",VLOOKUP(B677,'CSI Codes'!$C$4:$D$13,2,))</f>
        <v/>
      </c>
    </row>
    <row r="678" spans="3:3" x14ac:dyDescent="0.25">
      <c r="C678" t="str">
        <f>IF(B678="","",VLOOKUP(B678,'CSI Codes'!$C$4:$D$13,2,))</f>
        <v/>
      </c>
    </row>
    <row r="679" spans="3:3" x14ac:dyDescent="0.25">
      <c r="C679" t="str">
        <f>IF(B679="","",VLOOKUP(B679,'CSI Codes'!$C$4:$D$13,2,))</f>
        <v/>
      </c>
    </row>
    <row r="680" spans="3:3" x14ac:dyDescent="0.25">
      <c r="C680" t="str">
        <f>IF(B680="","",VLOOKUP(B680,'CSI Codes'!$C$4:$D$13,2,))</f>
        <v/>
      </c>
    </row>
    <row r="681" spans="3:3" x14ac:dyDescent="0.25">
      <c r="C681" t="str">
        <f>IF(B681="","",VLOOKUP(B681,'CSI Codes'!$C$4:$D$13,2,))</f>
        <v/>
      </c>
    </row>
    <row r="682" spans="3:3" x14ac:dyDescent="0.25">
      <c r="C682" t="str">
        <f>IF(B682="","",VLOOKUP(B682,'CSI Codes'!$C$4:$D$13,2,))</f>
        <v/>
      </c>
    </row>
    <row r="683" spans="3:3" x14ac:dyDescent="0.25">
      <c r="C683" t="str">
        <f>IF(B683="","",VLOOKUP(B683,'CSI Codes'!$C$4:$D$13,2,))</f>
        <v/>
      </c>
    </row>
    <row r="684" spans="3:3" x14ac:dyDescent="0.25">
      <c r="C684" t="str">
        <f>IF(B684="","",VLOOKUP(B684,'CSI Codes'!$C$4:$D$13,2,))</f>
        <v/>
      </c>
    </row>
    <row r="685" spans="3:3" x14ac:dyDescent="0.25">
      <c r="C685" t="str">
        <f>IF(B685="","",VLOOKUP(B685,'CSI Codes'!$C$4:$D$13,2,))</f>
        <v/>
      </c>
    </row>
    <row r="686" spans="3:3" x14ac:dyDescent="0.25">
      <c r="C686" t="str">
        <f>IF(B686="","",VLOOKUP(B686,'CSI Codes'!$C$4:$D$13,2,))</f>
        <v/>
      </c>
    </row>
    <row r="687" spans="3:3" x14ac:dyDescent="0.25">
      <c r="C687" t="str">
        <f>IF(B687="","",VLOOKUP(B687,'CSI Codes'!$C$4:$D$13,2,))</f>
        <v/>
      </c>
    </row>
    <row r="688" spans="3:3" x14ac:dyDescent="0.25">
      <c r="C688" t="str">
        <f>IF(B688="","",VLOOKUP(B688,'CSI Codes'!$C$4:$D$13,2,))</f>
        <v/>
      </c>
    </row>
    <row r="689" spans="3:3" x14ac:dyDescent="0.25">
      <c r="C689" t="str">
        <f>IF(B689="","",VLOOKUP(B689,'CSI Codes'!$C$4:$D$13,2,))</f>
        <v/>
      </c>
    </row>
    <row r="690" spans="3:3" x14ac:dyDescent="0.25">
      <c r="C690" t="str">
        <f>IF(B690="","",VLOOKUP(B690,'CSI Codes'!$C$4:$D$13,2,))</f>
        <v/>
      </c>
    </row>
    <row r="691" spans="3:3" x14ac:dyDescent="0.25">
      <c r="C691" t="str">
        <f>IF(B691="","",VLOOKUP(B691,'CSI Codes'!$C$4:$D$13,2,))</f>
        <v/>
      </c>
    </row>
    <row r="692" spans="3:3" x14ac:dyDescent="0.25">
      <c r="C692" t="str">
        <f>IF(B692="","",VLOOKUP(B692,'CSI Codes'!$C$4:$D$13,2,))</f>
        <v/>
      </c>
    </row>
    <row r="693" spans="3:3" x14ac:dyDescent="0.25">
      <c r="C693" t="str">
        <f>IF(B693="","",VLOOKUP(B693,'CSI Codes'!$C$4:$D$13,2,))</f>
        <v/>
      </c>
    </row>
    <row r="694" spans="3:3" x14ac:dyDescent="0.25">
      <c r="C694" t="str">
        <f>IF(B694="","",VLOOKUP(B694,'CSI Codes'!$C$4:$D$13,2,))</f>
        <v/>
      </c>
    </row>
    <row r="695" spans="3:3" x14ac:dyDescent="0.25">
      <c r="C695" t="str">
        <f>IF(B695="","",VLOOKUP(B695,'CSI Codes'!$C$4:$D$13,2,))</f>
        <v/>
      </c>
    </row>
    <row r="696" spans="3:3" x14ac:dyDescent="0.25">
      <c r="C696" t="str">
        <f>IF(B696="","",VLOOKUP(B696,'CSI Codes'!$C$4:$D$13,2,))</f>
        <v/>
      </c>
    </row>
    <row r="697" spans="3:3" x14ac:dyDescent="0.25">
      <c r="C697" t="str">
        <f>IF(B697="","",VLOOKUP(B697,'CSI Codes'!$C$4:$D$13,2,))</f>
        <v/>
      </c>
    </row>
    <row r="698" spans="3:3" x14ac:dyDescent="0.25">
      <c r="C698" t="str">
        <f>IF(B698="","",VLOOKUP(B698,'CSI Codes'!$C$4:$D$13,2,))</f>
        <v/>
      </c>
    </row>
    <row r="699" spans="3:3" x14ac:dyDescent="0.25">
      <c r="C699" t="str">
        <f>IF(B699="","",VLOOKUP(B699,'CSI Codes'!$C$4:$D$13,2,))</f>
        <v/>
      </c>
    </row>
    <row r="700" spans="3:3" x14ac:dyDescent="0.25">
      <c r="C700" t="str">
        <f>IF(B700="","",VLOOKUP(B700,'CSI Codes'!$C$4:$D$13,2,))</f>
        <v/>
      </c>
    </row>
    <row r="701" spans="3:3" x14ac:dyDescent="0.25">
      <c r="C701" t="str">
        <f>IF(B701="","",VLOOKUP(B701,'CSI Codes'!$C$4:$D$13,2,))</f>
        <v/>
      </c>
    </row>
    <row r="702" spans="3:3" x14ac:dyDescent="0.25">
      <c r="C702" t="str">
        <f>IF(B702="","",VLOOKUP(B702,'CSI Codes'!$C$4:$D$13,2,))</f>
        <v/>
      </c>
    </row>
    <row r="703" spans="3:3" x14ac:dyDescent="0.25">
      <c r="C703" t="str">
        <f>IF(B703="","",VLOOKUP(B703,'CSI Codes'!$C$4:$D$13,2,))</f>
        <v/>
      </c>
    </row>
    <row r="704" spans="3:3" x14ac:dyDescent="0.25">
      <c r="C704" t="str">
        <f>IF(B704="","",VLOOKUP(B704,'CSI Codes'!$C$4:$D$13,2,))</f>
        <v/>
      </c>
    </row>
    <row r="705" spans="3:3" x14ac:dyDescent="0.25">
      <c r="C705" t="str">
        <f>IF(B705="","",VLOOKUP(B705,'CSI Codes'!$C$4:$D$13,2,))</f>
        <v/>
      </c>
    </row>
    <row r="706" spans="3:3" x14ac:dyDescent="0.25">
      <c r="C706" t="str">
        <f>IF(B706="","",VLOOKUP(B706,'CSI Codes'!$C$4:$D$13,2,))</f>
        <v/>
      </c>
    </row>
    <row r="707" spans="3:3" x14ac:dyDescent="0.25">
      <c r="C707" t="str">
        <f>IF(B707="","",VLOOKUP(B707,'CSI Codes'!$C$4:$D$13,2,))</f>
        <v/>
      </c>
    </row>
    <row r="708" spans="3:3" x14ac:dyDescent="0.25">
      <c r="C708" t="str">
        <f>IF(B708="","",VLOOKUP(B708,'CSI Codes'!$C$4:$D$13,2,))</f>
        <v/>
      </c>
    </row>
    <row r="709" spans="3:3" x14ac:dyDescent="0.25">
      <c r="C709" t="str">
        <f>IF(B709="","",VLOOKUP(B709,'CSI Codes'!$C$4:$D$13,2,))</f>
        <v/>
      </c>
    </row>
    <row r="710" spans="3:3" x14ac:dyDescent="0.25">
      <c r="C710" t="str">
        <f>IF(B710="","",VLOOKUP(B710,'CSI Codes'!$C$4:$D$13,2,))</f>
        <v/>
      </c>
    </row>
    <row r="711" spans="3:3" x14ac:dyDescent="0.25">
      <c r="C711" t="str">
        <f>IF(B711="","",VLOOKUP(B711,'CSI Codes'!$C$4:$D$13,2,))</f>
        <v/>
      </c>
    </row>
    <row r="712" spans="3:3" x14ac:dyDescent="0.25">
      <c r="C712" t="str">
        <f>IF(B712="","",VLOOKUP(B712,'CSI Codes'!$C$4:$D$13,2,))</f>
        <v/>
      </c>
    </row>
    <row r="713" spans="3:3" x14ac:dyDescent="0.25">
      <c r="C713" t="str">
        <f>IF(B713="","",VLOOKUP(B713,'CSI Codes'!$C$4:$D$13,2,))</f>
        <v/>
      </c>
    </row>
    <row r="714" spans="3:3" x14ac:dyDescent="0.25">
      <c r="C714" t="str">
        <f>IF(B714="","",VLOOKUP(B714,'CSI Codes'!$C$4:$D$13,2,))</f>
        <v/>
      </c>
    </row>
    <row r="715" spans="3:3" x14ac:dyDescent="0.25">
      <c r="C715" t="str">
        <f>IF(B715="","",VLOOKUP(B715,'CSI Codes'!$C$4:$D$13,2,))</f>
        <v/>
      </c>
    </row>
    <row r="716" spans="3:3" x14ac:dyDescent="0.25">
      <c r="C716" t="str">
        <f>IF(B716="","",VLOOKUP(B716,'CSI Codes'!$C$4:$D$13,2,))</f>
        <v/>
      </c>
    </row>
    <row r="717" spans="3:3" x14ac:dyDescent="0.25">
      <c r="C717" t="str">
        <f>IF(B717="","",VLOOKUP(B717,'CSI Codes'!$C$4:$D$13,2,))</f>
        <v/>
      </c>
    </row>
    <row r="718" spans="3:3" x14ac:dyDescent="0.25">
      <c r="C718" t="str">
        <f>IF(B718="","",VLOOKUP(B718,'CSI Codes'!$C$4:$D$13,2,))</f>
        <v/>
      </c>
    </row>
    <row r="719" spans="3:3" x14ac:dyDescent="0.25">
      <c r="C719" t="str">
        <f>IF(B719="","",VLOOKUP(B719,'CSI Codes'!$C$4:$D$13,2,))</f>
        <v/>
      </c>
    </row>
    <row r="720" spans="3:3" x14ac:dyDescent="0.25">
      <c r="C720" t="str">
        <f>IF(B720="","",VLOOKUP(B720,'CSI Codes'!$C$4:$D$13,2,))</f>
        <v/>
      </c>
    </row>
    <row r="721" spans="3:3" x14ac:dyDescent="0.25">
      <c r="C721" t="str">
        <f>IF(B721="","",VLOOKUP(B721,'CSI Codes'!$C$4:$D$13,2,))</f>
        <v/>
      </c>
    </row>
    <row r="722" spans="3:3" x14ac:dyDescent="0.25">
      <c r="C722" t="str">
        <f>IF(B722="","",VLOOKUP(B722,'CSI Codes'!$C$4:$D$13,2,))</f>
        <v/>
      </c>
    </row>
    <row r="723" spans="3:3" x14ac:dyDescent="0.25">
      <c r="C723" t="str">
        <f>IF(B723="","",VLOOKUP(B723,'CSI Codes'!$C$4:$D$13,2,))</f>
        <v/>
      </c>
    </row>
    <row r="724" spans="3:3" x14ac:dyDescent="0.25">
      <c r="C724" t="str">
        <f>IF(B724="","",VLOOKUP(B724,'CSI Codes'!$C$4:$D$13,2,))</f>
        <v/>
      </c>
    </row>
    <row r="725" spans="3:3" x14ac:dyDescent="0.25">
      <c r="C725" t="str">
        <f>IF(B725="","",VLOOKUP(B725,'CSI Codes'!$C$4:$D$13,2,))</f>
        <v/>
      </c>
    </row>
    <row r="726" spans="3:3" x14ac:dyDescent="0.25">
      <c r="C726" t="str">
        <f>IF(B726="","",VLOOKUP(B726,'CSI Codes'!$C$4:$D$13,2,))</f>
        <v/>
      </c>
    </row>
    <row r="727" spans="3:3" x14ac:dyDescent="0.25">
      <c r="C727" t="str">
        <f>IF(B727="","",VLOOKUP(B727,'CSI Codes'!$C$4:$D$13,2,))</f>
        <v/>
      </c>
    </row>
    <row r="728" spans="3:3" x14ac:dyDescent="0.25">
      <c r="C728" t="str">
        <f>IF(B728="","",VLOOKUP(B728,'CSI Codes'!$C$4:$D$13,2,))</f>
        <v/>
      </c>
    </row>
    <row r="729" spans="3:3" x14ac:dyDescent="0.25">
      <c r="C729" t="str">
        <f>IF(B729="","",VLOOKUP(B729,'CSI Codes'!$C$4:$D$13,2,))</f>
        <v/>
      </c>
    </row>
    <row r="730" spans="3:3" x14ac:dyDescent="0.25">
      <c r="C730" t="str">
        <f>IF(B730="","",VLOOKUP(B730,'CSI Codes'!$C$4:$D$13,2,))</f>
        <v/>
      </c>
    </row>
    <row r="731" spans="3:3" x14ac:dyDescent="0.25">
      <c r="C731" t="str">
        <f>IF(B731="","",VLOOKUP(B731,'CSI Codes'!$C$4:$D$13,2,))</f>
        <v/>
      </c>
    </row>
    <row r="732" spans="3:3" x14ac:dyDescent="0.25">
      <c r="C732" t="str">
        <f>IF(B732="","",VLOOKUP(B732,'CSI Codes'!$C$4:$D$13,2,))</f>
        <v/>
      </c>
    </row>
    <row r="733" spans="3:3" x14ac:dyDescent="0.25">
      <c r="C733" t="str">
        <f>IF(B733="","",VLOOKUP(B733,'CSI Codes'!$C$4:$D$13,2,))</f>
        <v/>
      </c>
    </row>
    <row r="734" spans="3:3" x14ac:dyDescent="0.25">
      <c r="C734" t="str">
        <f>IF(B734="","",VLOOKUP(B734,'CSI Codes'!$C$4:$D$13,2,))</f>
        <v/>
      </c>
    </row>
    <row r="735" spans="3:3" x14ac:dyDescent="0.25">
      <c r="C735" t="str">
        <f>IF(B735="","",VLOOKUP(B735,'CSI Codes'!$C$4:$D$13,2,))</f>
        <v/>
      </c>
    </row>
    <row r="736" spans="3:3" x14ac:dyDescent="0.25">
      <c r="C736" t="str">
        <f>IF(B736="","",VLOOKUP(B736,'CSI Codes'!$C$4:$D$13,2,))</f>
        <v/>
      </c>
    </row>
    <row r="737" spans="3:3" x14ac:dyDescent="0.25">
      <c r="C737" t="str">
        <f>IF(B737="","",VLOOKUP(B737,'CSI Codes'!$C$4:$D$13,2,))</f>
        <v/>
      </c>
    </row>
    <row r="738" spans="3:3" x14ac:dyDescent="0.25">
      <c r="C738" t="str">
        <f>IF(B738="","",VLOOKUP(B738,'CSI Codes'!$C$4:$D$13,2,))</f>
        <v/>
      </c>
    </row>
    <row r="739" spans="3:3" x14ac:dyDescent="0.25">
      <c r="C739" t="str">
        <f>IF(B739="","",VLOOKUP(B739,'CSI Codes'!$C$4:$D$13,2,))</f>
        <v/>
      </c>
    </row>
    <row r="740" spans="3:3" x14ac:dyDescent="0.25">
      <c r="C740" t="str">
        <f>IF(B740="","",VLOOKUP(B740,'CSI Codes'!$C$4:$D$13,2,))</f>
        <v/>
      </c>
    </row>
    <row r="741" spans="3:3" x14ac:dyDescent="0.25">
      <c r="C741" t="str">
        <f>IF(B741="","",VLOOKUP(B741,'CSI Codes'!$C$4:$D$13,2,))</f>
        <v/>
      </c>
    </row>
    <row r="742" spans="3:3" x14ac:dyDescent="0.25">
      <c r="C742" t="str">
        <f>IF(B742="","",VLOOKUP(B742,'CSI Codes'!$C$4:$D$13,2,))</f>
        <v/>
      </c>
    </row>
    <row r="743" spans="3:3" x14ac:dyDescent="0.25">
      <c r="C743" t="str">
        <f>IF(B743="","",VLOOKUP(B743,'CSI Codes'!$C$4:$D$13,2,))</f>
        <v/>
      </c>
    </row>
    <row r="744" spans="3:3" x14ac:dyDescent="0.25">
      <c r="C744" t="str">
        <f>IF(B744="","",VLOOKUP(B744,'CSI Codes'!$C$4:$D$13,2,))</f>
        <v/>
      </c>
    </row>
    <row r="745" spans="3:3" x14ac:dyDescent="0.25">
      <c r="C745" t="str">
        <f>IF(B745="","",VLOOKUP(B745,'CSI Codes'!$C$4:$D$13,2,))</f>
        <v/>
      </c>
    </row>
    <row r="746" spans="3:3" x14ac:dyDescent="0.25">
      <c r="C746" t="str">
        <f>IF(B746="","",VLOOKUP(B746,'CSI Codes'!$C$4:$D$13,2,))</f>
        <v/>
      </c>
    </row>
    <row r="747" spans="3:3" x14ac:dyDescent="0.25">
      <c r="C747" t="str">
        <f>IF(B747="","",VLOOKUP(B747,'CSI Codes'!$C$4:$D$13,2,))</f>
        <v/>
      </c>
    </row>
    <row r="748" spans="3:3" x14ac:dyDescent="0.25">
      <c r="C748" t="str">
        <f>IF(B748="","",VLOOKUP(B748,'CSI Codes'!$C$4:$D$13,2,))</f>
        <v/>
      </c>
    </row>
    <row r="749" spans="3:3" x14ac:dyDescent="0.25">
      <c r="C749" t="str">
        <f>IF(B749="","",VLOOKUP(B749,'CSI Codes'!$C$4:$D$13,2,))</f>
        <v/>
      </c>
    </row>
    <row r="750" spans="3:3" x14ac:dyDescent="0.25">
      <c r="C750" t="str">
        <f>IF(B750="","",VLOOKUP(B750,'CSI Codes'!$C$4:$D$13,2,))</f>
        <v/>
      </c>
    </row>
    <row r="751" spans="3:3" x14ac:dyDescent="0.25">
      <c r="C751" t="str">
        <f>IF(B751="","",VLOOKUP(B751,'CSI Codes'!$C$4:$D$13,2,))</f>
        <v/>
      </c>
    </row>
    <row r="752" spans="3:3" x14ac:dyDescent="0.25">
      <c r="C752" t="str">
        <f>IF(B752="","",VLOOKUP(B752,'CSI Codes'!$C$4:$D$13,2,))</f>
        <v/>
      </c>
    </row>
    <row r="753" spans="3:3" x14ac:dyDescent="0.25">
      <c r="C753" t="str">
        <f>IF(B753="","",VLOOKUP(B753,'CSI Codes'!$C$4:$D$13,2,))</f>
        <v/>
      </c>
    </row>
    <row r="754" spans="3:3" x14ac:dyDescent="0.25">
      <c r="C754" t="str">
        <f>IF(B754="","",VLOOKUP(B754,'CSI Codes'!$C$4:$D$13,2,))</f>
        <v/>
      </c>
    </row>
    <row r="755" spans="3:3" x14ac:dyDescent="0.25">
      <c r="C755" t="str">
        <f>IF(B755="","",VLOOKUP(B755,'CSI Codes'!$C$4:$D$13,2,))</f>
        <v/>
      </c>
    </row>
    <row r="756" spans="3:3" x14ac:dyDescent="0.25">
      <c r="C756" t="str">
        <f>IF(B756="","",VLOOKUP(B756,'CSI Codes'!$C$4:$D$13,2,))</f>
        <v/>
      </c>
    </row>
    <row r="757" spans="3:3" x14ac:dyDescent="0.25">
      <c r="C757" t="str">
        <f>IF(B757="","",VLOOKUP(B757,'CSI Codes'!$C$4:$D$13,2,))</f>
        <v/>
      </c>
    </row>
    <row r="758" spans="3:3" x14ac:dyDescent="0.25">
      <c r="C758" t="str">
        <f>IF(B758="","",VLOOKUP(B758,'CSI Codes'!$C$4:$D$13,2,))</f>
        <v/>
      </c>
    </row>
    <row r="759" spans="3:3" x14ac:dyDescent="0.25">
      <c r="C759" t="str">
        <f>IF(B759="","",VLOOKUP(B759,'CSI Codes'!$C$4:$D$13,2,))</f>
        <v/>
      </c>
    </row>
    <row r="760" spans="3:3" x14ac:dyDescent="0.25">
      <c r="C760" t="str">
        <f>IF(B760="","",VLOOKUP(B760,'CSI Codes'!$C$4:$D$13,2,))</f>
        <v/>
      </c>
    </row>
    <row r="761" spans="3:3" x14ac:dyDescent="0.25">
      <c r="C761" t="str">
        <f>IF(B761="","",VLOOKUP(B761,'CSI Codes'!$C$4:$D$13,2,))</f>
        <v/>
      </c>
    </row>
    <row r="762" spans="3:3" x14ac:dyDescent="0.25">
      <c r="C762" t="str">
        <f>IF(B762="","",VLOOKUP(B762,'CSI Codes'!$C$4:$D$13,2,))</f>
        <v/>
      </c>
    </row>
    <row r="763" spans="3:3" x14ac:dyDescent="0.25">
      <c r="C763" t="str">
        <f>IF(B763="","",VLOOKUP(B763,'CSI Codes'!$C$4:$D$13,2,))</f>
        <v/>
      </c>
    </row>
    <row r="764" spans="3:3" x14ac:dyDescent="0.25">
      <c r="C764" t="str">
        <f>IF(B764="","",VLOOKUP(B764,'CSI Codes'!$C$4:$D$13,2,))</f>
        <v/>
      </c>
    </row>
    <row r="765" spans="3:3" x14ac:dyDescent="0.25">
      <c r="C765" t="str">
        <f>IF(B765="","",VLOOKUP(B765,'CSI Codes'!$C$4:$D$13,2,))</f>
        <v/>
      </c>
    </row>
    <row r="766" spans="3:3" x14ac:dyDescent="0.25">
      <c r="C766" t="str">
        <f>IF(B766="","",VLOOKUP(B766,'CSI Codes'!$C$4:$D$13,2,))</f>
        <v/>
      </c>
    </row>
    <row r="767" spans="3:3" x14ac:dyDescent="0.25">
      <c r="C767" t="str">
        <f>IF(B767="","",VLOOKUP(B767,'CSI Codes'!$C$4:$D$13,2,))</f>
        <v/>
      </c>
    </row>
    <row r="768" spans="3:3" x14ac:dyDescent="0.25">
      <c r="C768" t="str">
        <f>IF(B768="","",VLOOKUP(B768,'CSI Codes'!$C$4:$D$13,2,))</f>
        <v/>
      </c>
    </row>
    <row r="769" spans="3:3" x14ac:dyDescent="0.25">
      <c r="C769" t="str">
        <f>IF(B769="","",VLOOKUP(B769,'CSI Codes'!$C$4:$D$13,2,))</f>
        <v/>
      </c>
    </row>
    <row r="770" spans="3:3" x14ac:dyDescent="0.25">
      <c r="C770" t="str">
        <f>IF(B770="","",VLOOKUP(B770,'CSI Codes'!$C$4:$D$13,2,))</f>
        <v/>
      </c>
    </row>
    <row r="771" spans="3:3" x14ac:dyDescent="0.25">
      <c r="C771" t="str">
        <f>IF(B771="","",VLOOKUP(B771,'CSI Codes'!$C$4:$D$13,2,))</f>
        <v/>
      </c>
    </row>
    <row r="772" spans="3:3" x14ac:dyDescent="0.25">
      <c r="C772" t="str">
        <f>IF(B772="","",VLOOKUP(B772,'CSI Codes'!$C$4:$D$13,2,))</f>
        <v/>
      </c>
    </row>
    <row r="773" spans="3:3" x14ac:dyDescent="0.25">
      <c r="C773" t="str">
        <f>IF(B773="","",VLOOKUP(B773,'CSI Codes'!$C$4:$D$13,2,))</f>
        <v/>
      </c>
    </row>
    <row r="774" spans="3:3" x14ac:dyDescent="0.25">
      <c r="C774" t="str">
        <f>IF(B774="","",VLOOKUP(B774,'CSI Codes'!$C$4:$D$13,2,))</f>
        <v/>
      </c>
    </row>
    <row r="775" spans="3:3" x14ac:dyDescent="0.25">
      <c r="C775" t="str">
        <f>IF(B775="","",VLOOKUP(B775,'CSI Codes'!$C$4:$D$13,2,))</f>
        <v/>
      </c>
    </row>
    <row r="776" spans="3:3" x14ac:dyDescent="0.25">
      <c r="C776" t="str">
        <f>IF(B776="","",VLOOKUP(B776,'CSI Codes'!$C$4:$D$13,2,))</f>
        <v/>
      </c>
    </row>
    <row r="777" spans="3:3" x14ac:dyDescent="0.25">
      <c r="C777" t="str">
        <f>IF(B777="","",VLOOKUP(B777,'CSI Codes'!$C$4:$D$13,2,))</f>
        <v/>
      </c>
    </row>
    <row r="778" spans="3:3" x14ac:dyDescent="0.25">
      <c r="C778" t="str">
        <f>IF(B778="","",VLOOKUP(B778,'CSI Codes'!$C$4:$D$13,2,))</f>
        <v/>
      </c>
    </row>
    <row r="779" spans="3:3" x14ac:dyDescent="0.25">
      <c r="C779" t="str">
        <f>IF(B779="","",VLOOKUP(B779,'CSI Codes'!$C$4:$D$13,2,))</f>
        <v/>
      </c>
    </row>
    <row r="780" spans="3:3" x14ac:dyDescent="0.25">
      <c r="C780" t="str">
        <f>IF(B780="","",VLOOKUP(B780,'CSI Codes'!$C$4:$D$13,2,))</f>
        <v/>
      </c>
    </row>
    <row r="781" spans="3:3" x14ac:dyDescent="0.25">
      <c r="C781" t="str">
        <f>IF(B781="","",VLOOKUP(B781,'CSI Codes'!$C$4:$D$13,2,))</f>
        <v/>
      </c>
    </row>
    <row r="782" spans="3:3" x14ac:dyDescent="0.25">
      <c r="C782" t="str">
        <f>IF(B782="","",VLOOKUP(B782,'CSI Codes'!$C$4:$D$13,2,))</f>
        <v/>
      </c>
    </row>
    <row r="783" spans="3:3" x14ac:dyDescent="0.25">
      <c r="C783" t="str">
        <f>IF(B783="","",VLOOKUP(B783,'CSI Codes'!$C$4:$D$13,2,))</f>
        <v/>
      </c>
    </row>
    <row r="784" spans="3:3" x14ac:dyDescent="0.25">
      <c r="C784" t="str">
        <f>IF(B784="","",VLOOKUP(B784,'CSI Codes'!$C$4:$D$13,2,))</f>
        <v/>
      </c>
    </row>
    <row r="785" spans="3:3" x14ac:dyDescent="0.25">
      <c r="C785" t="str">
        <f>IF(B785="","",VLOOKUP(B785,'CSI Codes'!$C$4:$D$13,2,))</f>
        <v/>
      </c>
    </row>
    <row r="786" spans="3:3" x14ac:dyDescent="0.25">
      <c r="C786" t="str">
        <f>IF(B786="","",VLOOKUP(B786,'CSI Codes'!$C$4:$D$13,2,))</f>
        <v/>
      </c>
    </row>
    <row r="787" spans="3:3" x14ac:dyDescent="0.25">
      <c r="C787" t="str">
        <f>IF(B787="","",VLOOKUP(B787,'CSI Codes'!$C$4:$D$13,2,))</f>
        <v/>
      </c>
    </row>
    <row r="788" spans="3:3" x14ac:dyDescent="0.25">
      <c r="C788" t="str">
        <f>IF(B788="","",VLOOKUP(B788,'CSI Codes'!$C$4:$D$13,2,))</f>
        <v/>
      </c>
    </row>
    <row r="789" spans="3:3" x14ac:dyDescent="0.25">
      <c r="C789" t="str">
        <f>IF(B789="","",VLOOKUP(B789,'CSI Codes'!$C$4:$D$13,2,))</f>
        <v/>
      </c>
    </row>
    <row r="790" spans="3:3" x14ac:dyDescent="0.25">
      <c r="C790" t="str">
        <f>IF(B790="","",VLOOKUP(B790,'CSI Codes'!$C$4:$D$13,2,))</f>
        <v/>
      </c>
    </row>
    <row r="791" spans="3:3" x14ac:dyDescent="0.25">
      <c r="C791" t="str">
        <f>IF(B791="","",VLOOKUP(B791,'CSI Codes'!$C$4:$D$13,2,))</f>
        <v/>
      </c>
    </row>
    <row r="792" spans="3:3" x14ac:dyDescent="0.25">
      <c r="C792" t="str">
        <f>IF(B792="","",VLOOKUP(B792,'CSI Codes'!$C$4:$D$13,2,))</f>
        <v/>
      </c>
    </row>
    <row r="793" spans="3:3" x14ac:dyDescent="0.25">
      <c r="C793" t="str">
        <f>IF(B793="","",VLOOKUP(B793,'CSI Codes'!$C$4:$D$13,2,))</f>
        <v/>
      </c>
    </row>
    <row r="794" spans="3:3" x14ac:dyDescent="0.25">
      <c r="C794" t="str">
        <f>IF(B794="","",VLOOKUP(B794,'CSI Codes'!$C$4:$D$13,2,))</f>
        <v/>
      </c>
    </row>
    <row r="795" spans="3:3" x14ac:dyDescent="0.25">
      <c r="C795" t="str">
        <f>IF(B795="","",VLOOKUP(B795,'CSI Codes'!$C$4:$D$13,2,))</f>
        <v/>
      </c>
    </row>
    <row r="796" spans="3:3" x14ac:dyDescent="0.25">
      <c r="C796" t="str">
        <f>IF(B796="","",VLOOKUP(B796,'CSI Codes'!$C$4:$D$13,2,))</f>
        <v/>
      </c>
    </row>
    <row r="797" spans="3:3" x14ac:dyDescent="0.25">
      <c r="C797" t="str">
        <f>IF(B797="","",VLOOKUP(B797,'CSI Codes'!$C$4:$D$13,2,))</f>
        <v/>
      </c>
    </row>
    <row r="798" spans="3:3" x14ac:dyDescent="0.25">
      <c r="C798" t="str">
        <f>IF(B798="","",VLOOKUP(B798,'CSI Codes'!$C$4:$D$13,2,))</f>
        <v/>
      </c>
    </row>
    <row r="799" spans="3:3" x14ac:dyDescent="0.25">
      <c r="C799" t="str">
        <f>IF(B799="","",VLOOKUP(B799,'CSI Codes'!$C$4:$D$13,2,))</f>
        <v/>
      </c>
    </row>
    <row r="800" spans="3:3" x14ac:dyDescent="0.25">
      <c r="C800" t="str">
        <f>IF(B800="","",VLOOKUP(B800,'CSI Codes'!$C$4:$D$13,2,))</f>
        <v/>
      </c>
    </row>
    <row r="801" spans="3:3" x14ac:dyDescent="0.25">
      <c r="C801" t="str">
        <f>IF(B801="","",VLOOKUP(B801,'CSI Codes'!$C$4:$D$13,2,))</f>
        <v/>
      </c>
    </row>
    <row r="802" spans="3:3" x14ac:dyDescent="0.25">
      <c r="C802" t="str">
        <f>IF(B802="","",VLOOKUP(B802,'CSI Codes'!$C$4:$D$13,2,))</f>
        <v/>
      </c>
    </row>
    <row r="803" spans="3:3" x14ac:dyDescent="0.25">
      <c r="C803" t="str">
        <f>IF(B803="","",VLOOKUP(B803,'CSI Codes'!$C$4:$D$13,2,))</f>
        <v/>
      </c>
    </row>
    <row r="804" spans="3:3" x14ac:dyDescent="0.25">
      <c r="C804" t="str">
        <f>IF(B804="","",VLOOKUP(B804,'CSI Codes'!$C$4:$D$13,2,))</f>
        <v/>
      </c>
    </row>
    <row r="805" spans="3:3" x14ac:dyDescent="0.25">
      <c r="C805" t="str">
        <f>IF(B805="","",VLOOKUP(B805,'CSI Codes'!$C$4:$D$13,2,))</f>
        <v/>
      </c>
    </row>
    <row r="806" spans="3:3" x14ac:dyDescent="0.25">
      <c r="C806" t="str">
        <f>IF(B806="","",VLOOKUP(B806,'CSI Codes'!$C$4:$D$13,2,))</f>
        <v/>
      </c>
    </row>
    <row r="807" spans="3:3" x14ac:dyDescent="0.25">
      <c r="C807" t="str">
        <f>IF(B807="","",VLOOKUP(B807,'CSI Codes'!$C$4:$D$13,2,))</f>
        <v/>
      </c>
    </row>
    <row r="808" spans="3:3" x14ac:dyDescent="0.25">
      <c r="C808" t="str">
        <f>IF(B808="","",VLOOKUP(B808,'CSI Codes'!$C$4:$D$13,2,))</f>
        <v/>
      </c>
    </row>
    <row r="809" spans="3:3" x14ac:dyDescent="0.25">
      <c r="C809" t="str">
        <f>IF(B809="","",VLOOKUP(B809,'CSI Codes'!$C$4:$D$13,2,))</f>
        <v/>
      </c>
    </row>
    <row r="810" spans="3:3" x14ac:dyDescent="0.25">
      <c r="C810" t="str">
        <f>IF(B810="","",VLOOKUP(B810,'CSI Codes'!$C$4:$D$13,2,))</f>
        <v/>
      </c>
    </row>
    <row r="811" spans="3:3" x14ac:dyDescent="0.25">
      <c r="C811" t="str">
        <f>IF(B811="","",VLOOKUP(B811,'CSI Codes'!$C$4:$D$13,2,))</f>
        <v/>
      </c>
    </row>
    <row r="812" spans="3:3" x14ac:dyDescent="0.25">
      <c r="C812" t="str">
        <f>IF(B812="","",VLOOKUP(B812,'CSI Codes'!$C$4:$D$13,2,))</f>
        <v/>
      </c>
    </row>
    <row r="813" spans="3:3" x14ac:dyDescent="0.25">
      <c r="C813" t="str">
        <f>IF(B813="","",VLOOKUP(B813,'CSI Codes'!$C$4:$D$13,2,))</f>
        <v/>
      </c>
    </row>
    <row r="814" spans="3:3" x14ac:dyDescent="0.25">
      <c r="C814" t="str">
        <f>IF(B814="","",VLOOKUP(B814,'CSI Codes'!$C$4:$D$13,2,))</f>
        <v/>
      </c>
    </row>
    <row r="815" spans="3:3" x14ac:dyDescent="0.25">
      <c r="C815" t="str">
        <f>IF(B815="","",VLOOKUP(B815,'CSI Codes'!$C$4:$D$13,2,))</f>
        <v/>
      </c>
    </row>
    <row r="816" spans="3:3" x14ac:dyDescent="0.25">
      <c r="C816" t="str">
        <f>IF(B816="","",VLOOKUP(B816,'CSI Codes'!$C$4:$D$13,2,))</f>
        <v/>
      </c>
    </row>
    <row r="817" spans="3:3" x14ac:dyDescent="0.25">
      <c r="C817" t="str">
        <f>IF(B817="","",VLOOKUP(B817,'CSI Codes'!$C$4:$D$13,2,))</f>
        <v/>
      </c>
    </row>
    <row r="818" spans="3:3" x14ac:dyDescent="0.25">
      <c r="C818" t="str">
        <f>IF(B818="","",VLOOKUP(B818,'CSI Codes'!$C$4:$D$13,2,))</f>
        <v/>
      </c>
    </row>
    <row r="819" spans="3:3" x14ac:dyDescent="0.25">
      <c r="C819" t="str">
        <f>IF(B819="","",VLOOKUP(B819,'CSI Codes'!$C$4:$D$13,2,))</f>
        <v/>
      </c>
    </row>
    <row r="820" spans="3:3" x14ac:dyDescent="0.25">
      <c r="C820" t="str">
        <f>IF(B820="","",VLOOKUP(B820,'CSI Codes'!$C$4:$D$13,2,))</f>
        <v/>
      </c>
    </row>
    <row r="821" spans="3:3" x14ac:dyDescent="0.25">
      <c r="C821" t="str">
        <f>IF(B821="","",VLOOKUP(B821,'CSI Codes'!$C$4:$D$13,2,))</f>
        <v/>
      </c>
    </row>
    <row r="822" spans="3:3" x14ac:dyDescent="0.25">
      <c r="C822" t="str">
        <f>IF(B822="","",VLOOKUP(B822,'CSI Codes'!$C$4:$D$13,2,))</f>
        <v/>
      </c>
    </row>
    <row r="823" spans="3:3" x14ac:dyDescent="0.25">
      <c r="C823" t="str">
        <f>IF(B823="","",VLOOKUP(B823,'CSI Codes'!$C$4:$D$13,2,))</f>
        <v/>
      </c>
    </row>
    <row r="824" spans="3:3" x14ac:dyDescent="0.25">
      <c r="C824" t="str">
        <f>IF(B824="","",VLOOKUP(B824,'CSI Codes'!$C$4:$D$13,2,))</f>
        <v/>
      </c>
    </row>
    <row r="825" spans="3:3" x14ac:dyDescent="0.25">
      <c r="C825" t="str">
        <f>IF(B825="","",VLOOKUP(B825,'CSI Codes'!$C$4:$D$13,2,))</f>
        <v/>
      </c>
    </row>
    <row r="826" spans="3:3" x14ac:dyDescent="0.25">
      <c r="C826" t="str">
        <f>IF(B826="","",VLOOKUP(B826,'CSI Codes'!$C$4:$D$13,2,))</f>
        <v/>
      </c>
    </row>
    <row r="827" spans="3:3" x14ac:dyDescent="0.25">
      <c r="C827" t="str">
        <f>IF(B827="","",VLOOKUP(B827,'CSI Codes'!$C$4:$D$13,2,))</f>
        <v/>
      </c>
    </row>
    <row r="828" spans="3:3" x14ac:dyDescent="0.25">
      <c r="C828" t="str">
        <f>IF(B828="","",VLOOKUP(B828,'CSI Codes'!$C$4:$D$13,2,))</f>
        <v/>
      </c>
    </row>
    <row r="829" spans="3:3" x14ac:dyDescent="0.25">
      <c r="C829" t="str">
        <f>IF(B829="","",VLOOKUP(B829,'CSI Codes'!$C$4:$D$13,2,))</f>
        <v/>
      </c>
    </row>
    <row r="830" spans="3:3" x14ac:dyDescent="0.25">
      <c r="C830" t="str">
        <f>IF(B830="","",VLOOKUP(B830,'CSI Codes'!$C$4:$D$13,2,))</f>
        <v/>
      </c>
    </row>
    <row r="831" spans="3:3" x14ac:dyDescent="0.25">
      <c r="C831" t="str">
        <f>IF(B831="","",VLOOKUP(B831,'CSI Codes'!$C$4:$D$13,2,))</f>
        <v/>
      </c>
    </row>
    <row r="832" spans="3:3" x14ac:dyDescent="0.25">
      <c r="C832" t="str">
        <f>IF(B832="","",VLOOKUP(B832,'CSI Codes'!$C$4:$D$13,2,))</f>
        <v/>
      </c>
    </row>
    <row r="833" spans="3:3" x14ac:dyDescent="0.25">
      <c r="C833" t="str">
        <f>IF(B833="","",VLOOKUP(B833,'CSI Codes'!$C$4:$D$13,2,))</f>
        <v/>
      </c>
    </row>
    <row r="834" spans="3:3" x14ac:dyDescent="0.25">
      <c r="C834" t="str">
        <f>IF(B834="","",VLOOKUP(B834,'CSI Codes'!$C$4:$D$13,2,))</f>
        <v/>
      </c>
    </row>
    <row r="835" spans="3:3" x14ac:dyDescent="0.25">
      <c r="C835" t="str">
        <f>IF(B835="","",VLOOKUP(B835,'CSI Codes'!$C$4:$D$13,2,))</f>
        <v/>
      </c>
    </row>
    <row r="836" spans="3:3" x14ac:dyDescent="0.25">
      <c r="C836" t="str">
        <f>IF(B836="","",VLOOKUP(B836,'CSI Codes'!$C$4:$D$13,2,))</f>
        <v/>
      </c>
    </row>
    <row r="837" spans="3:3" x14ac:dyDescent="0.25">
      <c r="C837" t="str">
        <f>IF(B837="","",VLOOKUP(B837,'CSI Codes'!$C$4:$D$13,2,))</f>
        <v/>
      </c>
    </row>
    <row r="838" spans="3:3" x14ac:dyDescent="0.25">
      <c r="C838" t="str">
        <f>IF(B838="","",VLOOKUP(B838,'CSI Codes'!$C$4:$D$13,2,))</f>
        <v/>
      </c>
    </row>
    <row r="839" spans="3:3" x14ac:dyDescent="0.25">
      <c r="C839" t="str">
        <f>IF(B839="","",VLOOKUP(B839,'CSI Codes'!$C$4:$D$13,2,))</f>
        <v/>
      </c>
    </row>
    <row r="840" spans="3:3" x14ac:dyDescent="0.25">
      <c r="C840" t="str">
        <f>IF(B840="","",VLOOKUP(B840,'CSI Codes'!$C$4:$D$13,2,))</f>
        <v/>
      </c>
    </row>
    <row r="841" spans="3:3" x14ac:dyDescent="0.25">
      <c r="C841" t="str">
        <f>IF(B841="","",VLOOKUP(B841,'CSI Codes'!$C$4:$D$13,2,))</f>
        <v/>
      </c>
    </row>
    <row r="842" spans="3:3" x14ac:dyDescent="0.25">
      <c r="C842" t="str">
        <f>IF(B842="","",VLOOKUP(B842,'CSI Codes'!$C$4:$D$13,2,))</f>
        <v/>
      </c>
    </row>
    <row r="843" spans="3:3" x14ac:dyDescent="0.25">
      <c r="C843" t="str">
        <f>IF(B843="","",VLOOKUP(B843,'CSI Codes'!$C$4:$D$13,2,))</f>
        <v/>
      </c>
    </row>
    <row r="844" spans="3:3" x14ac:dyDescent="0.25">
      <c r="C844" t="str">
        <f>IF(B844="","",VLOOKUP(B844,'CSI Codes'!$C$4:$D$13,2,))</f>
        <v/>
      </c>
    </row>
    <row r="845" spans="3:3" x14ac:dyDescent="0.25">
      <c r="C845" t="str">
        <f>IF(B845="","",VLOOKUP(B845,'CSI Codes'!$C$4:$D$13,2,))</f>
        <v/>
      </c>
    </row>
    <row r="846" spans="3:3" x14ac:dyDescent="0.25">
      <c r="C846" t="str">
        <f>IF(B846="","",VLOOKUP(B846,'CSI Codes'!$C$4:$D$13,2,))</f>
        <v/>
      </c>
    </row>
    <row r="847" spans="3:3" x14ac:dyDescent="0.25">
      <c r="C847" t="str">
        <f>IF(B847="","",VLOOKUP(B847,'CSI Codes'!$C$4:$D$13,2,))</f>
        <v/>
      </c>
    </row>
    <row r="848" spans="3:3" x14ac:dyDescent="0.25">
      <c r="C848" t="str">
        <f>IF(B848="","",VLOOKUP(B848,'CSI Codes'!$C$4:$D$13,2,))</f>
        <v/>
      </c>
    </row>
    <row r="849" spans="3:3" x14ac:dyDescent="0.25">
      <c r="C849" t="str">
        <f>IF(B849="","",VLOOKUP(B849,'CSI Codes'!$C$4:$D$13,2,))</f>
        <v/>
      </c>
    </row>
    <row r="850" spans="3:3" x14ac:dyDescent="0.25">
      <c r="C850" t="str">
        <f>IF(B850="","",VLOOKUP(B850,'CSI Codes'!$C$4:$D$13,2,))</f>
        <v/>
      </c>
    </row>
    <row r="851" spans="3:3" x14ac:dyDescent="0.25">
      <c r="C851" t="str">
        <f>IF(B851="","",VLOOKUP(B851,'CSI Codes'!$C$4:$D$13,2,))</f>
        <v/>
      </c>
    </row>
    <row r="852" spans="3:3" x14ac:dyDescent="0.25">
      <c r="C852" t="str">
        <f>IF(B852="","",VLOOKUP(B852,'CSI Codes'!$C$4:$D$13,2,))</f>
        <v/>
      </c>
    </row>
    <row r="853" spans="3:3" x14ac:dyDescent="0.25">
      <c r="C853" t="str">
        <f>IF(B853="","",VLOOKUP(B853,'CSI Codes'!$C$4:$D$13,2,))</f>
        <v/>
      </c>
    </row>
    <row r="854" spans="3:3" x14ac:dyDescent="0.25">
      <c r="C854" t="str">
        <f>IF(B854="","",VLOOKUP(B854,'CSI Codes'!$C$4:$D$13,2,))</f>
        <v/>
      </c>
    </row>
    <row r="855" spans="3:3" x14ac:dyDescent="0.25">
      <c r="C855" t="str">
        <f>IF(B855="","",VLOOKUP(B855,'CSI Codes'!$C$4:$D$13,2,))</f>
        <v/>
      </c>
    </row>
    <row r="856" spans="3:3" x14ac:dyDescent="0.25">
      <c r="C856" t="str">
        <f>IF(B856="","",VLOOKUP(B856,'CSI Codes'!$C$4:$D$13,2,))</f>
        <v/>
      </c>
    </row>
    <row r="857" spans="3:3" x14ac:dyDescent="0.25">
      <c r="C857" t="str">
        <f>IF(B857="","",VLOOKUP(B857,'CSI Codes'!$C$4:$D$13,2,))</f>
        <v/>
      </c>
    </row>
    <row r="858" spans="3:3" x14ac:dyDescent="0.25">
      <c r="C858" t="str">
        <f>IF(B858="","",VLOOKUP(B858,'CSI Codes'!$C$4:$D$13,2,))</f>
        <v/>
      </c>
    </row>
    <row r="859" spans="3:3" x14ac:dyDescent="0.25">
      <c r="C859" t="str">
        <f>IF(B859="","",VLOOKUP(B859,'CSI Codes'!$C$4:$D$13,2,))</f>
        <v/>
      </c>
    </row>
    <row r="860" spans="3:3" x14ac:dyDescent="0.25">
      <c r="C860" t="str">
        <f>IF(B860="","",VLOOKUP(B860,'CSI Codes'!$C$4:$D$13,2,))</f>
        <v/>
      </c>
    </row>
    <row r="861" spans="3:3" x14ac:dyDescent="0.25">
      <c r="C861" t="str">
        <f>IF(B861="","",VLOOKUP(B861,'CSI Codes'!$C$4:$D$13,2,))</f>
        <v/>
      </c>
    </row>
    <row r="862" spans="3:3" x14ac:dyDescent="0.25">
      <c r="C862" t="str">
        <f>IF(B862="","",VLOOKUP(B862,'CSI Codes'!$C$4:$D$13,2,))</f>
        <v/>
      </c>
    </row>
    <row r="863" spans="3:3" x14ac:dyDescent="0.25">
      <c r="C863" t="str">
        <f>IF(B863="","",VLOOKUP(B863,'CSI Codes'!$C$4:$D$13,2,))</f>
        <v/>
      </c>
    </row>
    <row r="864" spans="3:3" x14ac:dyDescent="0.25">
      <c r="C864" t="str">
        <f>IF(B864="","",VLOOKUP(B864,'CSI Codes'!$C$4:$D$13,2,))</f>
        <v/>
      </c>
    </row>
    <row r="865" spans="3:3" x14ac:dyDescent="0.25">
      <c r="C865" t="str">
        <f>IF(B865="","",VLOOKUP(B865,'CSI Codes'!$C$4:$D$13,2,))</f>
        <v/>
      </c>
    </row>
    <row r="866" spans="3:3" x14ac:dyDescent="0.25">
      <c r="C866" t="str">
        <f>IF(B866="","",VLOOKUP(B866,'CSI Codes'!$C$4:$D$13,2,))</f>
        <v/>
      </c>
    </row>
    <row r="867" spans="3:3" x14ac:dyDescent="0.25">
      <c r="C867" t="str">
        <f>IF(B867="","",VLOOKUP(B867,'CSI Codes'!$C$4:$D$13,2,))</f>
        <v/>
      </c>
    </row>
    <row r="868" spans="3:3" x14ac:dyDescent="0.25">
      <c r="C868" t="str">
        <f>IF(B868="","",VLOOKUP(B868,'CSI Codes'!$C$4:$D$13,2,))</f>
        <v/>
      </c>
    </row>
    <row r="869" spans="3:3" x14ac:dyDescent="0.25">
      <c r="C869" t="str">
        <f>IF(B869="","",VLOOKUP(B869,'CSI Codes'!$C$4:$D$13,2,))</f>
        <v/>
      </c>
    </row>
    <row r="870" spans="3:3" x14ac:dyDescent="0.25">
      <c r="C870" t="str">
        <f>IF(B870="","",VLOOKUP(B870,'CSI Codes'!$C$4:$D$13,2,))</f>
        <v/>
      </c>
    </row>
    <row r="871" spans="3:3" x14ac:dyDescent="0.25">
      <c r="C871" t="str">
        <f>IF(B871="","",VLOOKUP(B871,'CSI Codes'!$C$4:$D$13,2,))</f>
        <v/>
      </c>
    </row>
    <row r="872" spans="3:3" x14ac:dyDescent="0.25">
      <c r="C872" t="str">
        <f>IF(B872="","",VLOOKUP(B872,'CSI Codes'!$C$4:$D$13,2,))</f>
        <v/>
      </c>
    </row>
    <row r="873" spans="3:3" x14ac:dyDescent="0.25">
      <c r="C873" t="str">
        <f>IF(B873="","",VLOOKUP(B873,'CSI Codes'!$C$4:$D$13,2,))</f>
        <v/>
      </c>
    </row>
    <row r="874" spans="3:3" x14ac:dyDescent="0.25">
      <c r="C874" t="str">
        <f>IF(B874="","",VLOOKUP(B874,'CSI Codes'!$C$4:$D$13,2,))</f>
        <v/>
      </c>
    </row>
    <row r="875" spans="3:3" x14ac:dyDescent="0.25">
      <c r="C875" t="str">
        <f>IF(B875="","",VLOOKUP(B875,'CSI Codes'!$C$4:$D$13,2,))</f>
        <v/>
      </c>
    </row>
    <row r="876" spans="3:3" x14ac:dyDescent="0.25">
      <c r="C876" t="str">
        <f>IF(B876="","",VLOOKUP(B876,'CSI Codes'!$C$4:$D$13,2,))</f>
        <v/>
      </c>
    </row>
    <row r="877" spans="3:3" x14ac:dyDescent="0.25">
      <c r="C877" t="str">
        <f>IF(B877="","",VLOOKUP(B877,'CSI Codes'!$C$4:$D$13,2,))</f>
        <v/>
      </c>
    </row>
    <row r="878" spans="3:3" x14ac:dyDescent="0.25">
      <c r="C878" t="str">
        <f>IF(B878="","",VLOOKUP(B878,'CSI Codes'!$C$4:$D$13,2,))</f>
        <v/>
      </c>
    </row>
    <row r="879" spans="3:3" x14ac:dyDescent="0.25">
      <c r="C879" t="str">
        <f>IF(B879="","",VLOOKUP(B879,'CSI Codes'!$C$4:$D$13,2,))</f>
        <v/>
      </c>
    </row>
    <row r="880" spans="3:3" x14ac:dyDescent="0.25">
      <c r="C880" t="str">
        <f>IF(B880="","",VLOOKUP(B880,'CSI Codes'!$C$4:$D$13,2,))</f>
        <v/>
      </c>
    </row>
    <row r="881" spans="3:3" x14ac:dyDescent="0.25">
      <c r="C881" t="str">
        <f>IF(B881="","",VLOOKUP(B881,'CSI Codes'!$C$4:$D$13,2,))</f>
        <v/>
      </c>
    </row>
    <row r="882" spans="3:3" x14ac:dyDescent="0.25">
      <c r="C882" t="str">
        <f>IF(B882="","",VLOOKUP(B882,'CSI Codes'!$C$4:$D$13,2,))</f>
        <v/>
      </c>
    </row>
    <row r="883" spans="3:3" x14ac:dyDescent="0.25">
      <c r="C883" t="str">
        <f>IF(B883="","",VLOOKUP(B883,'CSI Codes'!$C$4:$D$13,2,))</f>
        <v/>
      </c>
    </row>
    <row r="884" spans="3:3" x14ac:dyDescent="0.25">
      <c r="C884" t="str">
        <f>IF(B884="","",VLOOKUP(B884,'CSI Codes'!$C$4:$D$13,2,))</f>
        <v/>
      </c>
    </row>
    <row r="885" spans="3:3" x14ac:dyDescent="0.25">
      <c r="C885" t="str">
        <f>IF(B885="","",VLOOKUP(B885,'CSI Codes'!$C$4:$D$13,2,))</f>
        <v/>
      </c>
    </row>
    <row r="886" spans="3:3" x14ac:dyDescent="0.25">
      <c r="C886" t="str">
        <f>IF(B886="","",VLOOKUP(B886,'CSI Codes'!$C$4:$D$13,2,))</f>
        <v/>
      </c>
    </row>
    <row r="887" spans="3:3" x14ac:dyDescent="0.25">
      <c r="C887" t="str">
        <f>IF(B887="","",VLOOKUP(B887,'CSI Codes'!$C$4:$D$13,2,))</f>
        <v/>
      </c>
    </row>
    <row r="888" spans="3:3" x14ac:dyDescent="0.25">
      <c r="C888" t="str">
        <f>IF(B888="","",VLOOKUP(B888,'CSI Codes'!$C$4:$D$13,2,))</f>
        <v/>
      </c>
    </row>
    <row r="889" spans="3:3" x14ac:dyDescent="0.25">
      <c r="C889" t="str">
        <f>IF(B889="","",VLOOKUP(B889,'CSI Codes'!$C$4:$D$13,2,))</f>
        <v/>
      </c>
    </row>
    <row r="890" spans="3:3" x14ac:dyDescent="0.25">
      <c r="C890" t="str">
        <f>IF(B890="","",VLOOKUP(B890,'CSI Codes'!$C$4:$D$13,2,))</f>
        <v/>
      </c>
    </row>
    <row r="891" spans="3:3" x14ac:dyDescent="0.25">
      <c r="C891" t="str">
        <f>IF(B891="","",VLOOKUP(B891,'CSI Codes'!$C$4:$D$13,2,))</f>
        <v/>
      </c>
    </row>
    <row r="892" spans="3:3" x14ac:dyDescent="0.25">
      <c r="C892" t="str">
        <f>IF(B892="","",VLOOKUP(B892,'CSI Codes'!$C$4:$D$13,2,))</f>
        <v/>
      </c>
    </row>
    <row r="893" spans="3:3" x14ac:dyDescent="0.25">
      <c r="C893" t="str">
        <f>IF(B893="","",VLOOKUP(B893,'CSI Codes'!$C$4:$D$13,2,))</f>
        <v/>
      </c>
    </row>
    <row r="894" spans="3:3" x14ac:dyDescent="0.25">
      <c r="C894" t="str">
        <f>IF(B894="","",VLOOKUP(B894,'CSI Codes'!$C$4:$D$13,2,))</f>
        <v/>
      </c>
    </row>
    <row r="895" spans="3:3" x14ac:dyDescent="0.25">
      <c r="C895" t="str">
        <f>IF(B895="","",VLOOKUP(B895,'CSI Codes'!$C$4:$D$13,2,))</f>
        <v/>
      </c>
    </row>
    <row r="896" spans="3:3" x14ac:dyDescent="0.25">
      <c r="C896" t="str">
        <f>IF(B896="","",VLOOKUP(B896,'CSI Codes'!$C$4:$D$13,2,))</f>
        <v/>
      </c>
    </row>
    <row r="897" spans="3:3" x14ac:dyDescent="0.25">
      <c r="C897" t="str">
        <f>IF(B897="","",VLOOKUP(B897,'CSI Codes'!$C$4:$D$13,2,))</f>
        <v/>
      </c>
    </row>
    <row r="898" spans="3:3" x14ac:dyDescent="0.25">
      <c r="C898" t="str">
        <f>IF(B898="","",VLOOKUP(B898,'CSI Codes'!$C$4:$D$13,2,))</f>
        <v/>
      </c>
    </row>
    <row r="899" spans="3:3" x14ac:dyDescent="0.25">
      <c r="C899" t="str">
        <f>IF(B899="","",VLOOKUP(B899,'CSI Codes'!$C$4:$D$13,2,))</f>
        <v/>
      </c>
    </row>
    <row r="900" spans="3:3" x14ac:dyDescent="0.25">
      <c r="C900" t="str">
        <f>IF(B900="","",VLOOKUP(B900,'CSI Codes'!$C$4:$D$13,2,))</f>
        <v/>
      </c>
    </row>
    <row r="901" spans="3:3" x14ac:dyDescent="0.25">
      <c r="C901" t="str">
        <f>IF(B901="","",VLOOKUP(B901,'CSI Codes'!$C$4:$D$13,2,))</f>
        <v/>
      </c>
    </row>
    <row r="902" spans="3:3" x14ac:dyDescent="0.25">
      <c r="C902" t="str">
        <f>IF(B902="","",VLOOKUP(B902,'CSI Codes'!$C$4:$D$13,2,))</f>
        <v/>
      </c>
    </row>
    <row r="903" spans="3:3" x14ac:dyDescent="0.25">
      <c r="C903" t="str">
        <f>IF(B903="","",VLOOKUP(B903,'CSI Codes'!$C$4:$D$13,2,))</f>
        <v/>
      </c>
    </row>
    <row r="904" spans="3:3" x14ac:dyDescent="0.25">
      <c r="C904" t="str">
        <f>IF(B904="","",VLOOKUP(B904,'CSI Codes'!$C$4:$D$13,2,))</f>
        <v/>
      </c>
    </row>
    <row r="905" spans="3:3" x14ac:dyDescent="0.25">
      <c r="C905" t="str">
        <f>IF(B905="","",VLOOKUP(B905,'CSI Codes'!$C$4:$D$13,2,))</f>
        <v/>
      </c>
    </row>
    <row r="906" spans="3:3" x14ac:dyDescent="0.25">
      <c r="C906" t="str">
        <f>IF(B906="","",VLOOKUP(B906,'CSI Codes'!$C$4:$D$13,2,))</f>
        <v/>
      </c>
    </row>
    <row r="907" spans="3:3" x14ac:dyDescent="0.25">
      <c r="C907" t="str">
        <f>IF(B907="","",VLOOKUP(B907,'CSI Codes'!$C$4:$D$13,2,))</f>
        <v/>
      </c>
    </row>
    <row r="908" spans="3:3" x14ac:dyDescent="0.25">
      <c r="C908" t="str">
        <f>IF(B908="","",VLOOKUP(B908,'CSI Codes'!$C$4:$D$13,2,))</f>
        <v/>
      </c>
    </row>
    <row r="909" spans="3:3" x14ac:dyDescent="0.25">
      <c r="C909" t="str">
        <f>IF(B909="","",VLOOKUP(B909,'CSI Codes'!$C$4:$D$13,2,))</f>
        <v/>
      </c>
    </row>
    <row r="910" spans="3:3" x14ac:dyDescent="0.25">
      <c r="C910" t="str">
        <f>IF(B910="","",VLOOKUP(B910,'CSI Codes'!$C$4:$D$13,2,))</f>
        <v/>
      </c>
    </row>
    <row r="911" spans="3:3" x14ac:dyDescent="0.25">
      <c r="C911" t="str">
        <f>IF(B911="","",VLOOKUP(B911,'CSI Codes'!$C$4:$D$13,2,))</f>
        <v/>
      </c>
    </row>
    <row r="912" spans="3:3" x14ac:dyDescent="0.25">
      <c r="C912" t="str">
        <f>IF(B912="","",VLOOKUP(B912,'CSI Codes'!$C$4:$D$13,2,))</f>
        <v/>
      </c>
    </row>
    <row r="913" spans="3:3" x14ac:dyDescent="0.25">
      <c r="C913" t="str">
        <f>IF(B913="","",VLOOKUP(B913,'CSI Codes'!$C$4:$D$13,2,))</f>
        <v/>
      </c>
    </row>
    <row r="914" spans="3:3" x14ac:dyDescent="0.25">
      <c r="C914" t="str">
        <f>IF(B914="","",VLOOKUP(B914,'CSI Codes'!$C$4:$D$13,2,))</f>
        <v/>
      </c>
    </row>
    <row r="915" spans="3:3" x14ac:dyDescent="0.25">
      <c r="C915" t="str">
        <f>IF(B915="","",VLOOKUP(B915,'CSI Codes'!$C$4:$D$13,2,))</f>
        <v/>
      </c>
    </row>
    <row r="916" spans="3:3" x14ac:dyDescent="0.25">
      <c r="C916" t="str">
        <f>IF(B916="","",VLOOKUP(B916,'CSI Codes'!$C$4:$D$13,2,))</f>
        <v/>
      </c>
    </row>
    <row r="917" spans="3:3" x14ac:dyDescent="0.25">
      <c r="C917" t="str">
        <f>IF(B917="","",VLOOKUP(B917,'CSI Codes'!$C$4:$D$13,2,))</f>
        <v/>
      </c>
    </row>
    <row r="918" spans="3:3" x14ac:dyDescent="0.25">
      <c r="C918" t="str">
        <f>IF(B918="","",VLOOKUP(B918,'CSI Codes'!$C$4:$D$13,2,))</f>
        <v/>
      </c>
    </row>
    <row r="919" spans="3:3" x14ac:dyDescent="0.25">
      <c r="C919" t="str">
        <f>IF(B919="","",VLOOKUP(B919,'CSI Codes'!$C$4:$D$13,2,))</f>
        <v/>
      </c>
    </row>
    <row r="920" spans="3:3" x14ac:dyDescent="0.25">
      <c r="C920" t="str">
        <f>IF(B920="","",VLOOKUP(B920,'CSI Codes'!$C$4:$D$13,2,))</f>
        <v/>
      </c>
    </row>
    <row r="921" spans="3:3" x14ac:dyDescent="0.25">
      <c r="C921" t="str">
        <f>IF(B921="","",VLOOKUP(B921,'CSI Codes'!$C$4:$D$13,2,))</f>
        <v/>
      </c>
    </row>
    <row r="922" spans="3:3" x14ac:dyDescent="0.25">
      <c r="C922" t="str">
        <f>IF(B922="","",VLOOKUP(B922,'CSI Codes'!$C$4:$D$13,2,))</f>
        <v/>
      </c>
    </row>
    <row r="923" spans="3:3" x14ac:dyDescent="0.25">
      <c r="C923" t="str">
        <f>IF(B923="","",VLOOKUP(B923,'CSI Codes'!$C$4:$D$13,2,))</f>
        <v/>
      </c>
    </row>
    <row r="924" spans="3:3" x14ac:dyDescent="0.25">
      <c r="C924" t="str">
        <f>IF(B924="","",VLOOKUP(B924,'CSI Codes'!$C$4:$D$13,2,))</f>
        <v/>
      </c>
    </row>
    <row r="925" spans="3:3" x14ac:dyDescent="0.25">
      <c r="C925" t="str">
        <f>IF(B925="","",VLOOKUP(B925,'CSI Codes'!$C$4:$D$13,2,))</f>
        <v/>
      </c>
    </row>
    <row r="926" spans="3:3" x14ac:dyDescent="0.25">
      <c r="C926" t="str">
        <f>IF(B926="","",VLOOKUP(B926,'CSI Codes'!$C$4:$D$13,2,))</f>
        <v/>
      </c>
    </row>
    <row r="927" spans="3:3" x14ac:dyDescent="0.25">
      <c r="C927" t="str">
        <f>IF(B927="","",VLOOKUP(B927,'CSI Codes'!$C$4:$D$13,2,))</f>
        <v/>
      </c>
    </row>
    <row r="928" spans="3:3" x14ac:dyDescent="0.25">
      <c r="C928" t="str">
        <f>IF(B928="","",VLOOKUP(B928,'CSI Codes'!$C$4:$D$13,2,))</f>
        <v/>
      </c>
    </row>
    <row r="929" spans="3:3" x14ac:dyDescent="0.25">
      <c r="C929" t="str">
        <f>IF(B929="","",VLOOKUP(B929,'CSI Codes'!$C$4:$D$13,2,))</f>
        <v/>
      </c>
    </row>
    <row r="930" spans="3:3" x14ac:dyDescent="0.25">
      <c r="C930" t="str">
        <f>IF(B930="","",VLOOKUP(B930,'CSI Codes'!$C$4:$D$13,2,))</f>
        <v/>
      </c>
    </row>
    <row r="931" spans="3:3" x14ac:dyDescent="0.25">
      <c r="C931" t="str">
        <f>IF(B931="","",VLOOKUP(B931,'CSI Codes'!$C$4:$D$13,2,))</f>
        <v/>
      </c>
    </row>
    <row r="932" spans="3:3" x14ac:dyDescent="0.25">
      <c r="C932" t="str">
        <f>IF(B932="","",VLOOKUP(B932,'CSI Codes'!$C$4:$D$13,2,))</f>
        <v/>
      </c>
    </row>
    <row r="933" spans="3:3" x14ac:dyDescent="0.25">
      <c r="C933" t="str">
        <f>IF(B933="","",VLOOKUP(B933,'CSI Codes'!$C$4:$D$13,2,))</f>
        <v/>
      </c>
    </row>
    <row r="934" spans="3:3" x14ac:dyDescent="0.25">
      <c r="C934" t="str">
        <f>IF(B934="","",VLOOKUP(B934,'CSI Codes'!$C$4:$D$13,2,))</f>
        <v/>
      </c>
    </row>
    <row r="935" spans="3:3" x14ac:dyDescent="0.25">
      <c r="C935" t="str">
        <f>IF(B935="","",VLOOKUP(B935,'CSI Codes'!$C$4:$D$13,2,))</f>
        <v/>
      </c>
    </row>
    <row r="936" spans="3:3" x14ac:dyDescent="0.25">
      <c r="C936" t="str">
        <f>IF(B936="","",VLOOKUP(B936,'CSI Codes'!$C$4:$D$13,2,))</f>
        <v/>
      </c>
    </row>
    <row r="937" spans="3:3" x14ac:dyDescent="0.25">
      <c r="C937" t="str">
        <f>IF(B937="","",VLOOKUP(B937,'CSI Codes'!$C$4:$D$13,2,))</f>
        <v/>
      </c>
    </row>
    <row r="938" spans="3:3" x14ac:dyDescent="0.25">
      <c r="C938" t="str">
        <f>IF(B938="","",VLOOKUP(B938,'CSI Codes'!$C$4:$D$13,2,))</f>
        <v/>
      </c>
    </row>
    <row r="939" spans="3:3" x14ac:dyDescent="0.25">
      <c r="C939" t="str">
        <f>IF(B939="","",VLOOKUP(B939,'CSI Codes'!$C$4:$D$13,2,))</f>
        <v/>
      </c>
    </row>
    <row r="940" spans="3:3" x14ac:dyDescent="0.25">
      <c r="C940" t="str">
        <f>IF(B940="","",VLOOKUP(B940,'CSI Codes'!$C$4:$D$13,2,))</f>
        <v/>
      </c>
    </row>
    <row r="941" spans="3:3" x14ac:dyDescent="0.25">
      <c r="C941" t="str">
        <f>IF(B941="","",VLOOKUP(B941,'CSI Codes'!$C$4:$D$13,2,))</f>
        <v/>
      </c>
    </row>
    <row r="942" spans="3:3" x14ac:dyDescent="0.25">
      <c r="C942" t="str">
        <f>IF(B942="","",VLOOKUP(B942,'CSI Codes'!$C$4:$D$13,2,))</f>
        <v/>
      </c>
    </row>
    <row r="943" spans="3:3" x14ac:dyDescent="0.25">
      <c r="C943" t="str">
        <f>IF(B943="","",VLOOKUP(B943,'CSI Codes'!$C$4:$D$13,2,))</f>
        <v/>
      </c>
    </row>
    <row r="944" spans="3:3" x14ac:dyDescent="0.25">
      <c r="C944" t="str">
        <f>IF(B944="","",VLOOKUP(B944,'CSI Codes'!$C$4:$D$13,2,))</f>
        <v/>
      </c>
    </row>
    <row r="945" spans="3:3" x14ac:dyDescent="0.25">
      <c r="C945" t="str">
        <f>IF(B945="","",VLOOKUP(B945,'CSI Codes'!$C$4:$D$13,2,))</f>
        <v/>
      </c>
    </row>
    <row r="946" spans="3:3" x14ac:dyDescent="0.25">
      <c r="C946" t="str">
        <f>IF(B946="","",VLOOKUP(B946,'CSI Codes'!$C$4:$D$13,2,))</f>
        <v/>
      </c>
    </row>
    <row r="947" spans="3:3" x14ac:dyDescent="0.25">
      <c r="C947" t="str">
        <f>IF(B947="","",VLOOKUP(B947,'CSI Codes'!$C$4:$D$13,2,))</f>
        <v/>
      </c>
    </row>
    <row r="948" spans="3:3" x14ac:dyDescent="0.25">
      <c r="C948" t="str">
        <f>IF(B948="","",VLOOKUP(B948,'CSI Codes'!$C$4:$D$13,2,))</f>
        <v/>
      </c>
    </row>
    <row r="949" spans="3:3" x14ac:dyDescent="0.25">
      <c r="C949" t="str">
        <f>IF(B949="","",VLOOKUP(B949,'CSI Codes'!$C$4:$D$13,2,))</f>
        <v/>
      </c>
    </row>
    <row r="950" spans="3:3" x14ac:dyDescent="0.25">
      <c r="C950" t="str">
        <f>IF(B950="","",VLOOKUP(B950,'CSI Codes'!$C$4:$D$13,2,))</f>
        <v/>
      </c>
    </row>
    <row r="951" spans="3:3" x14ac:dyDescent="0.25">
      <c r="C951" t="str">
        <f>IF(B951="","",VLOOKUP(B951,'CSI Codes'!$C$4:$D$13,2,))</f>
        <v/>
      </c>
    </row>
    <row r="952" spans="3:3" x14ac:dyDescent="0.25">
      <c r="C952" t="str">
        <f>IF(B952="","",VLOOKUP(B952,'CSI Codes'!$C$4:$D$13,2,))</f>
        <v/>
      </c>
    </row>
    <row r="953" spans="3:3" x14ac:dyDescent="0.25">
      <c r="C953" t="str">
        <f>IF(B953="","",VLOOKUP(B953,'CSI Codes'!$C$4:$D$13,2,))</f>
        <v/>
      </c>
    </row>
    <row r="954" spans="3:3" x14ac:dyDescent="0.25">
      <c r="C954" t="str">
        <f>IF(B954="","",VLOOKUP(B954,'CSI Codes'!$C$4:$D$13,2,))</f>
        <v/>
      </c>
    </row>
    <row r="955" spans="3:3" x14ac:dyDescent="0.25">
      <c r="C955" t="str">
        <f>IF(B955="","",VLOOKUP(B955,'CSI Codes'!$C$4:$D$13,2,))</f>
        <v/>
      </c>
    </row>
    <row r="956" spans="3:3" x14ac:dyDescent="0.25">
      <c r="C956" t="str">
        <f>IF(B956="","",VLOOKUP(B956,'CSI Codes'!$C$4:$D$13,2,))</f>
        <v/>
      </c>
    </row>
    <row r="957" spans="3:3" x14ac:dyDescent="0.25">
      <c r="C957" t="str">
        <f>IF(B957="","",VLOOKUP(B957,'CSI Codes'!$C$4:$D$13,2,))</f>
        <v/>
      </c>
    </row>
    <row r="958" spans="3:3" x14ac:dyDescent="0.25">
      <c r="C958" t="str">
        <f>IF(B958="","",VLOOKUP(B958,'CSI Codes'!$C$4:$D$13,2,))</f>
        <v/>
      </c>
    </row>
    <row r="959" spans="3:3" x14ac:dyDescent="0.25">
      <c r="C959" t="str">
        <f>IF(B959="","",VLOOKUP(B959,'CSI Codes'!$C$4:$D$13,2,))</f>
        <v/>
      </c>
    </row>
    <row r="960" spans="3:3" x14ac:dyDescent="0.25">
      <c r="C960" t="str">
        <f>IF(B960="","",VLOOKUP(B960,'CSI Codes'!$C$4:$D$13,2,))</f>
        <v/>
      </c>
    </row>
    <row r="961" spans="3:3" x14ac:dyDescent="0.25">
      <c r="C961" t="str">
        <f>IF(B961="","",VLOOKUP(B961,'CSI Codes'!$C$4:$D$13,2,))</f>
        <v/>
      </c>
    </row>
    <row r="962" spans="3:3" x14ac:dyDescent="0.25">
      <c r="C962" t="str">
        <f>IF(B962="","",VLOOKUP(B962,'CSI Codes'!$C$4:$D$13,2,))</f>
        <v/>
      </c>
    </row>
    <row r="963" spans="3:3" x14ac:dyDescent="0.25">
      <c r="C963" t="str">
        <f>IF(B963="","",VLOOKUP(B963,'CSI Codes'!$C$4:$D$13,2,))</f>
        <v/>
      </c>
    </row>
    <row r="964" spans="3:3" x14ac:dyDescent="0.25">
      <c r="C964" t="str">
        <f>IF(B964="","",VLOOKUP(B964,'CSI Codes'!$C$4:$D$13,2,))</f>
        <v/>
      </c>
    </row>
    <row r="965" spans="3:3" x14ac:dyDescent="0.25">
      <c r="C965" t="str">
        <f>IF(B965="","",VLOOKUP(B965,'CSI Codes'!$C$4:$D$13,2,))</f>
        <v/>
      </c>
    </row>
    <row r="966" spans="3:3" x14ac:dyDescent="0.25">
      <c r="C966" t="str">
        <f>IF(B966="","",VLOOKUP(B966,'CSI Codes'!$C$4:$D$13,2,))</f>
        <v/>
      </c>
    </row>
    <row r="967" spans="3:3" x14ac:dyDescent="0.25">
      <c r="C967" t="str">
        <f>IF(B967="","",VLOOKUP(B967,'CSI Codes'!$C$4:$D$13,2,))</f>
        <v/>
      </c>
    </row>
    <row r="968" spans="3:3" x14ac:dyDescent="0.25">
      <c r="C968" t="str">
        <f>IF(B968="","",VLOOKUP(B968,'CSI Codes'!$C$4:$D$13,2,))</f>
        <v/>
      </c>
    </row>
    <row r="969" spans="3:3" x14ac:dyDescent="0.25">
      <c r="C969" t="str">
        <f>IF(B969="","",VLOOKUP(B969,'CSI Codes'!$C$4:$D$13,2,))</f>
        <v/>
      </c>
    </row>
    <row r="970" spans="3:3" x14ac:dyDescent="0.25">
      <c r="C970" t="str">
        <f>IF(B970="","",VLOOKUP(B970,'CSI Codes'!$C$4:$D$13,2,))</f>
        <v/>
      </c>
    </row>
    <row r="971" spans="3:3" x14ac:dyDescent="0.25">
      <c r="C971" t="str">
        <f>IF(B971="","",VLOOKUP(B971,'CSI Codes'!$C$4:$D$13,2,))</f>
        <v/>
      </c>
    </row>
    <row r="972" spans="3:3" x14ac:dyDescent="0.25">
      <c r="C972" t="str">
        <f>IF(B972="","",VLOOKUP(B972,'CSI Codes'!$C$4:$D$13,2,))</f>
        <v/>
      </c>
    </row>
    <row r="973" spans="3:3" x14ac:dyDescent="0.25">
      <c r="C973" t="str">
        <f>IF(B973="","",VLOOKUP(B973,'CSI Codes'!$C$4:$D$13,2,))</f>
        <v/>
      </c>
    </row>
    <row r="974" spans="3:3" x14ac:dyDescent="0.25">
      <c r="C974" t="str">
        <f>IF(B974="","",VLOOKUP(B974,'CSI Codes'!$C$4:$D$13,2,))</f>
        <v/>
      </c>
    </row>
    <row r="975" spans="3:3" x14ac:dyDescent="0.25">
      <c r="C975" t="str">
        <f>IF(B975="","",VLOOKUP(B975,'CSI Codes'!$C$4:$D$13,2,))</f>
        <v/>
      </c>
    </row>
    <row r="976" spans="3:3" x14ac:dyDescent="0.25">
      <c r="C976" t="str">
        <f>IF(B976="","",VLOOKUP(B976,'CSI Codes'!$C$4:$D$13,2,))</f>
        <v/>
      </c>
    </row>
    <row r="977" spans="3:3" x14ac:dyDescent="0.25">
      <c r="C977" t="str">
        <f>IF(B977="","",VLOOKUP(B977,'CSI Codes'!$C$4:$D$13,2,))</f>
        <v/>
      </c>
    </row>
    <row r="978" spans="3:3" x14ac:dyDescent="0.25">
      <c r="C978" t="str">
        <f>IF(B978="","",VLOOKUP(B978,'CSI Codes'!$C$4:$D$13,2,))</f>
        <v/>
      </c>
    </row>
    <row r="979" spans="3:3" x14ac:dyDescent="0.25">
      <c r="C979" t="str">
        <f>IF(B979="","",VLOOKUP(B979,'CSI Codes'!$C$4:$D$13,2,))</f>
        <v/>
      </c>
    </row>
    <row r="980" spans="3:3" x14ac:dyDescent="0.25">
      <c r="C980" t="str">
        <f>IF(B980="","",VLOOKUP(B980,'CSI Codes'!$C$4:$D$13,2,))</f>
        <v/>
      </c>
    </row>
    <row r="981" spans="3:3" x14ac:dyDescent="0.25">
      <c r="C981" t="str">
        <f>IF(B981="","",VLOOKUP(B981,'CSI Codes'!$C$4:$D$13,2,))</f>
        <v/>
      </c>
    </row>
    <row r="982" spans="3:3" x14ac:dyDescent="0.25">
      <c r="C982" t="str">
        <f>IF(B982="","",VLOOKUP(B982,'CSI Codes'!$C$4:$D$13,2,))</f>
        <v/>
      </c>
    </row>
    <row r="983" spans="3:3" x14ac:dyDescent="0.25">
      <c r="C983" t="str">
        <f>IF(B983="","",VLOOKUP(B983,'CSI Codes'!$C$4:$D$13,2,))</f>
        <v/>
      </c>
    </row>
    <row r="984" spans="3:3" x14ac:dyDescent="0.25">
      <c r="C984" t="str">
        <f>IF(B984="","",VLOOKUP(B984,'CSI Codes'!$C$4:$D$13,2,))</f>
        <v/>
      </c>
    </row>
    <row r="985" spans="3:3" x14ac:dyDescent="0.25">
      <c r="C985" t="str">
        <f>IF(B985="","",VLOOKUP(B985,'CSI Codes'!$C$4:$D$13,2,))</f>
        <v/>
      </c>
    </row>
    <row r="986" spans="3:3" x14ac:dyDescent="0.25">
      <c r="C986" t="str">
        <f>IF(B986="","",VLOOKUP(B986,'CSI Codes'!$C$4:$D$13,2,))</f>
        <v/>
      </c>
    </row>
    <row r="987" spans="3:3" x14ac:dyDescent="0.25">
      <c r="C987" t="str">
        <f>IF(B987="","",VLOOKUP(B987,'CSI Codes'!$C$4:$D$13,2,))</f>
        <v/>
      </c>
    </row>
    <row r="988" spans="3:3" x14ac:dyDescent="0.25">
      <c r="C988" t="str">
        <f>IF(B988="","",VLOOKUP(B988,'CSI Codes'!$C$4:$D$13,2,))</f>
        <v/>
      </c>
    </row>
    <row r="989" spans="3:3" x14ac:dyDescent="0.25">
      <c r="C989" t="str">
        <f>IF(B989="","",VLOOKUP(B989,'CSI Codes'!$C$4:$D$13,2,))</f>
        <v/>
      </c>
    </row>
    <row r="990" spans="3:3" x14ac:dyDescent="0.25">
      <c r="C990" t="str">
        <f>IF(B990="","",VLOOKUP(B990,'CSI Codes'!$C$4:$D$13,2,))</f>
        <v/>
      </c>
    </row>
    <row r="991" spans="3:3" x14ac:dyDescent="0.25">
      <c r="C991" t="str">
        <f>IF(B991="","",VLOOKUP(B991,'CSI Codes'!$C$4:$D$13,2,))</f>
        <v/>
      </c>
    </row>
    <row r="992" spans="3:3" x14ac:dyDescent="0.25">
      <c r="C992" t="str">
        <f>IF(B992="","",VLOOKUP(B992,'CSI Codes'!$C$4:$D$13,2,))</f>
        <v/>
      </c>
    </row>
    <row r="993" spans="3:3" x14ac:dyDescent="0.25">
      <c r="C993" t="str">
        <f>IF(B993="","",VLOOKUP(B993,'CSI Codes'!$C$4:$D$13,2,))</f>
        <v/>
      </c>
    </row>
    <row r="994" spans="3:3" x14ac:dyDescent="0.25">
      <c r="C994" t="str">
        <f>IF(B994="","",VLOOKUP(B994,'CSI Codes'!$C$4:$D$13,2,))</f>
        <v/>
      </c>
    </row>
    <row r="995" spans="3:3" x14ac:dyDescent="0.25">
      <c r="C995" t="str">
        <f>IF(B995="","",VLOOKUP(B995,'CSI Codes'!$C$4:$D$13,2,))</f>
        <v/>
      </c>
    </row>
    <row r="996" spans="3:3" x14ac:dyDescent="0.25">
      <c r="C996" t="str">
        <f>IF(B996="","",VLOOKUP(B996,'CSI Codes'!$C$4:$D$13,2,))</f>
        <v/>
      </c>
    </row>
  </sheetData>
  <autoFilter ref="B3:F999">
    <sortState ref="B37:F999">
      <sortCondition ref="D3:D999"/>
    </sortState>
  </autoFilter>
  <sortState ref="B37:F134">
    <sortCondition ref="D37:D134"/>
  </sortState>
  <dataValidations count="2">
    <dataValidation type="list" allowBlank="1" showInputMessage="1" showErrorMessage="1" sqref="D999 D4:D127 D129:D134 D148:D981">
      <formula1>INDIRECT($B4)</formula1>
    </dataValidation>
    <dataValidation type="list" allowBlank="1" showInputMessage="1" showErrorMessage="1" sqref="B999 B4:B981">
      <formula1>System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D3" sqref="D3:D4"/>
    </sheetView>
  </sheetViews>
  <sheetFormatPr defaultRowHeight="15" x14ac:dyDescent="0.25"/>
  <sheetData>
    <row r="2" spans="2:4" x14ac:dyDescent="0.25">
      <c r="B2" t="s">
        <v>99</v>
      </c>
      <c r="D2" t="s">
        <v>295</v>
      </c>
    </row>
    <row r="3" spans="2:4" x14ac:dyDescent="0.25">
      <c r="B3">
        <v>1</v>
      </c>
      <c r="D3" t="s">
        <v>96</v>
      </c>
    </row>
    <row r="4" spans="2:4" x14ac:dyDescent="0.25">
      <c r="B4">
        <v>2</v>
      </c>
      <c r="D4" t="s">
        <v>97</v>
      </c>
    </row>
    <row r="5" spans="2:4" x14ac:dyDescent="0.25">
      <c r="B5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9"/>
  <sheetViews>
    <sheetView workbookViewId="0">
      <selection activeCell="D8" sqref="D8"/>
    </sheetView>
  </sheetViews>
  <sheetFormatPr defaultRowHeight="15" x14ac:dyDescent="0.25"/>
  <cols>
    <col min="3" max="3" width="15.5703125" customWidth="1"/>
    <col min="7" max="7" width="12.5703125" customWidth="1"/>
  </cols>
  <sheetData>
    <row r="3" spans="3:8" x14ac:dyDescent="0.25">
      <c r="C3" t="s">
        <v>2</v>
      </c>
      <c r="G3" t="s">
        <v>2</v>
      </c>
      <c r="H3" t="s">
        <v>149</v>
      </c>
    </row>
    <row r="4" spans="3:8" x14ac:dyDescent="0.25">
      <c r="C4" t="s">
        <v>3</v>
      </c>
      <c r="D4" t="s">
        <v>13</v>
      </c>
      <c r="G4" t="s">
        <v>9</v>
      </c>
      <c r="H4" t="s">
        <v>150</v>
      </c>
    </row>
    <row r="5" spans="3:8" x14ac:dyDescent="0.25">
      <c r="C5" t="s">
        <v>4</v>
      </c>
      <c r="D5" t="s">
        <v>105</v>
      </c>
      <c r="G5" t="s">
        <v>9</v>
      </c>
      <c r="H5" t="s">
        <v>151</v>
      </c>
    </row>
    <row r="6" spans="3:8" x14ac:dyDescent="0.25">
      <c r="C6" t="s">
        <v>5</v>
      </c>
      <c r="D6" t="s">
        <v>14</v>
      </c>
      <c r="G6" t="s">
        <v>3</v>
      </c>
      <c r="H6" t="s">
        <v>152</v>
      </c>
    </row>
    <row r="7" spans="3:8" x14ac:dyDescent="0.25">
      <c r="C7" t="s">
        <v>6</v>
      </c>
      <c r="D7" t="s">
        <v>15</v>
      </c>
      <c r="G7" t="s">
        <v>3</v>
      </c>
      <c r="H7" t="s">
        <v>26</v>
      </c>
    </row>
    <row r="8" spans="3:8" x14ac:dyDescent="0.25">
      <c r="C8" t="s">
        <v>7</v>
      </c>
      <c r="D8" t="s">
        <v>16</v>
      </c>
      <c r="G8" t="s">
        <v>3</v>
      </c>
      <c r="H8" t="s">
        <v>153</v>
      </c>
    </row>
    <row r="9" spans="3:8" x14ac:dyDescent="0.25">
      <c r="C9" t="s">
        <v>8</v>
      </c>
      <c r="D9" t="s">
        <v>17</v>
      </c>
      <c r="G9" t="s">
        <v>3</v>
      </c>
      <c r="H9" t="s">
        <v>154</v>
      </c>
    </row>
    <row r="10" spans="3:8" x14ac:dyDescent="0.25">
      <c r="C10" t="s">
        <v>9</v>
      </c>
      <c r="D10" t="s">
        <v>18</v>
      </c>
      <c r="G10" t="s">
        <v>3</v>
      </c>
      <c r="H10" t="s">
        <v>155</v>
      </c>
    </row>
    <row r="11" spans="3:8" x14ac:dyDescent="0.25">
      <c r="C11" t="s">
        <v>114</v>
      </c>
      <c r="D11" t="s">
        <v>18</v>
      </c>
      <c r="G11" t="s">
        <v>3</v>
      </c>
      <c r="H11" t="s">
        <v>156</v>
      </c>
    </row>
    <row r="12" spans="3:8" x14ac:dyDescent="0.25">
      <c r="C12" t="s">
        <v>11</v>
      </c>
      <c r="D12" t="s">
        <v>106</v>
      </c>
      <c r="G12" t="s">
        <v>6</v>
      </c>
      <c r="H12" t="s">
        <v>157</v>
      </c>
    </row>
    <row r="13" spans="3:8" x14ac:dyDescent="0.25">
      <c r="C13" t="s">
        <v>12</v>
      </c>
      <c r="D13" t="s">
        <v>107</v>
      </c>
      <c r="G13" t="s">
        <v>6</v>
      </c>
      <c r="H13" t="s">
        <v>158</v>
      </c>
    </row>
    <row r="14" spans="3:8" x14ac:dyDescent="0.25">
      <c r="G14" t="s">
        <v>6</v>
      </c>
      <c r="H14" t="s">
        <v>159</v>
      </c>
    </row>
    <row r="15" spans="3:8" x14ac:dyDescent="0.25">
      <c r="G15" t="s">
        <v>7</v>
      </c>
      <c r="H15" t="s">
        <v>160</v>
      </c>
    </row>
    <row r="16" spans="3:8" x14ac:dyDescent="0.25">
      <c r="G16" t="s">
        <v>7</v>
      </c>
      <c r="H16" t="s">
        <v>161</v>
      </c>
    </row>
    <row r="17" spans="7:8" x14ac:dyDescent="0.25">
      <c r="G17" t="s">
        <v>7</v>
      </c>
      <c r="H17" t="s">
        <v>162</v>
      </c>
    </row>
    <row r="18" spans="7:8" x14ac:dyDescent="0.25">
      <c r="G18" t="s">
        <v>7</v>
      </c>
      <c r="H18" t="s">
        <v>163</v>
      </c>
    </row>
    <row r="19" spans="7:8" x14ac:dyDescent="0.25">
      <c r="G19" t="s">
        <v>7</v>
      </c>
      <c r="H19" t="s">
        <v>47</v>
      </c>
    </row>
    <row r="20" spans="7:8" x14ac:dyDescent="0.25">
      <c r="G20" t="s">
        <v>7</v>
      </c>
      <c r="H20" t="s">
        <v>164</v>
      </c>
    </row>
    <row r="21" spans="7:8" x14ac:dyDescent="0.25">
      <c r="G21" t="s">
        <v>7</v>
      </c>
      <c r="H21" t="s">
        <v>165</v>
      </c>
    </row>
    <row r="22" spans="7:8" x14ac:dyDescent="0.25">
      <c r="G22" t="s">
        <v>7</v>
      </c>
      <c r="H22" t="s">
        <v>166</v>
      </c>
    </row>
    <row r="23" spans="7:8" x14ac:dyDescent="0.25">
      <c r="G23" t="s">
        <v>8</v>
      </c>
      <c r="H23" t="s">
        <v>167</v>
      </c>
    </row>
    <row r="24" spans="7:8" x14ac:dyDescent="0.25">
      <c r="G24" t="s">
        <v>8</v>
      </c>
      <c r="H24" t="s">
        <v>168</v>
      </c>
    </row>
    <row r="25" spans="7:8" x14ac:dyDescent="0.25">
      <c r="G25" t="s">
        <v>8</v>
      </c>
      <c r="H25" t="s">
        <v>169</v>
      </c>
    </row>
    <row r="26" spans="7:8" x14ac:dyDescent="0.25">
      <c r="G26" t="s">
        <v>8</v>
      </c>
      <c r="H26" t="s">
        <v>170</v>
      </c>
    </row>
    <row r="27" spans="7:8" x14ac:dyDescent="0.25">
      <c r="G27" t="s">
        <v>8</v>
      </c>
      <c r="H27" t="s">
        <v>171</v>
      </c>
    </row>
    <row r="28" spans="7:8" x14ac:dyDescent="0.25">
      <c r="G28" t="s">
        <v>114</v>
      </c>
      <c r="H28" t="s">
        <v>127</v>
      </c>
    </row>
    <row r="29" spans="7:8" x14ac:dyDescent="0.25">
      <c r="G29" t="s">
        <v>114</v>
      </c>
      <c r="H29" t="s">
        <v>172</v>
      </c>
    </row>
    <row r="30" spans="7:8" x14ac:dyDescent="0.25">
      <c r="G30" t="s">
        <v>11</v>
      </c>
      <c r="H30" t="s">
        <v>173</v>
      </c>
    </row>
    <row r="31" spans="7:8" x14ac:dyDescent="0.25">
      <c r="G31" t="s">
        <v>11</v>
      </c>
      <c r="H31" t="s">
        <v>174</v>
      </c>
    </row>
    <row r="32" spans="7:8" x14ac:dyDescent="0.25">
      <c r="G32" t="s">
        <v>4</v>
      </c>
      <c r="H32" t="s">
        <v>175</v>
      </c>
    </row>
    <row r="33" spans="7:8" x14ac:dyDescent="0.25">
      <c r="G33" t="s">
        <v>4</v>
      </c>
      <c r="H33" t="s">
        <v>176</v>
      </c>
    </row>
    <row r="34" spans="7:8" x14ac:dyDescent="0.25">
      <c r="G34" t="s">
        <v>5</v>
      </c>
      <c r="H34" t="s">
        <v>177</v>
      </c>
    </row>
    <row r="35" spans="7:8" x14ac:dyDescent="0.25">
      <c r="G35" t="s">
        <v>5</v>
      </c>
      <c r="H35" t="s">
        <v>59</v>
      </c>
    </row>
    <row r="36" spans="7:8" x14ac:dyDescent="0.25">
      <c r="G36" t="s">
        <v>5</v>
      </c>
      <c r="H36" t="s">
        <v>178</v>
      </c>
    </row>
    <row r="37" spans="7:8" x14ac:dyDescent="0.25">
      <c r="G37" t="s">
        <v>5</v>
      </c>
      <c r="H37" t="s">
        <v>63</v>
      </c>
    </row>
    <row r="38" spans="7:8" x14ac:dyDescent="0.25">
      <c r="G38" t="s">
        <v>5</v>
      </c>
      <c r="H38" t="s">
        <v>179</v>
      </c>
    </row>
    <row r="39" spans="7:8" x14ac:dyDescent="0.25">
      <c r="G39" t="s">
        <v>5</v>
      </c>
      <c r="H39" t="s">
        <v>61</v>
      </c>
    </row>
  </sheetData>
  <dataValidations count="1">
    <dataValidation type="list" allowBlank="1" showInputMessage="1" showErrorMessage="1" sqref="G4:G39">
      <formula1>System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6"/>
  <sheetViews>
    <sheetView workbookViewId="0">
      <selection activeCell="C17" sqref="C17"/>
    </sheetView>
  </sheetViews>
  <sheetFormatPr defaultRowHeight="15" x14ac:dyDescent="0.25"/>
  <cols>
    <col min="3" max="3" width="18.28515625" bestFit="1" customWidth="1"/>
    <col min="4" max="4" width="9.5703125" bestFit="1" customWidth="1"/>
    <col min="5" max="5" width="12.42578125" bestFit="1" customWidth="1"/>
  </cols>
  <sheetData>
    <row r="3" spans="3:5" x14ac:dyDescent="0.25">
      <c r="C3" t="s">
        <v>3</v>
      </c>
      <c r="D3" t="s">
        <v>27</v>
      </c>
      <c r="E3" t="s">
        <v>185</v>
      </c>
    </row>
    <row r="4" spans="3:5" x14ac:dyDescent="0.25">
      <c r="C4" t="s">
        <v>20</v>
      </c>
      <c r="D4">
        <v>30</v>
      </c>
      <c r="E4" t="s">
        <v>152</v>
      </c>
    </row>
    <row r="5" spans="3:5" x14ac:dyDescent="0.25">
      <c r="C5" t="s">
        <v>21</v>
      </c>
      <c r="D5">
        <v>25</v>
      </c>
      <c r="E5" t="s">
        <v>152</v>
      </c>
    </row>
    <row r="6" spans="3:5" x14ac:dyDescent="0.25">
      <c r="C6" t="s">
        <v>22</v>
      </c>
      <c r="D6">
        <v>20</v>
      </c>
      <c r="E6" t="s">
        <v>152</v>
      </c>
    </row>
    <row r="7" spans="3:5" x14ac:dyDescent="0.25">
      <c r="C7" t="s">
        <v>136</v>
      </c>
      <c r="D7">
        <v>10</v>
      </c>
      <c r="E7" t="s">
        <v>152</v>
      </c>
    </row>
    <row r="8" spans="3:5" x14ac:dyDescent="0.25">
      <c r="C8" t="s">
        <v>23</v>
      </c>
      <c r="D8">
        <v>10</v>
      </c>
      <c r="E8" t="s">
        <v>156</v>
      </c>
    </row>
    <row r="9" spans="3:5" x14ac:dyDescent="0.25">
      <c r="C9" t="s">
        <v>29</v>
      </c>
      <c r="D9">
        <v>50</v>
      </c>
      <c r="E9" t="s">
        <v>155</v>
      </c>
    </row>
    <row r="10" spans="3:5" x14ac:dyDescent="0.25">
      <c r="C10" t="s">
        <v>30</v>
      </c>
      <c r="D10">
        <v>50</v>
      </c>
      <c r="E10" t="s">
        <v>155</v>
      </c>
    </row>
    <row r="11" spans="3:5" x14ac:dyDescent="0.25">
      <c r="C11" t="s">
        <v>31</v>
      </c>
      <c r="D11">
        <v>50</v>
      </c>
      <c r="E11" t="s">
        <v>155</v>
      </c>
    </row>
    <row r="12" spans="3:5" x14ac:dyDescent="0.25">
      <c r="C12" t="s">
        <v>25</v>
      </c>
      <c r="D12">
        <v>20</v>
      </c>
      <c r="E12" t="s">
        <v>182</v>
      </c>
    </row>
    <row r="13" spans="3:5" x14ac:dyDescent="0.25">
      <c r="C13" t="s">
        <v>24</v>
      </c>
      <c r="D13">
        <v>10</v>
      </c>
      <c r="E13" t="s">
        <v>182</v>
      </c>
    </row>
    <row r="14" spans="3:5" x14ac:dyDescent="0.25">
      <c r="C14" t="s">
        <v>26</v>
      </c>
      <c r="D14">
        <v>30</v>
      </c>
      <c r="E14" t="s">
        <v>183</v>
      </c>
    </row>
    <row r="15" spans="3:5" x14ac:dyDescent="0.25">
      <c r="C15" t="s">
        <v>74</v>
      </c>
      <c r="D15">
        <v>10</v>
      </c>
      <c r="E15" t="s">
        <v>184</v>
      </c>
    </row>
    <row r="16" spans="3:5" x14ac:dyDescent="0.25">
      <c r="C16" t="s">
        <v>501</v>
      </c>
      <c r="D16">
        <v>25</v>
      </c>
      <c r="E16" t="s">
        <v>500</v>
      </c>
    </row>
  </sheetData>
  <sortState ref="C4:E15">
    <sortCondition ref="E4:E1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workbookViewId="0">
      <selection activeCell="B4" sqref="B4:B16"/>
    </sheetView>
  </sheetViews>
  <sheetFormatPr defaultRowHeight="15" x14ac:dyDescent="0.25"/>
  <sheetData>
    <row r="3" spans="2:3" x14ac:dyDescent="0.25">
      <c r="B3" t="s">
        <v>11</v>
      </c>
    </row>
    <row r="4" spans="2:3" x14ac:dyDescent="0.25">
      <c r="B4" t="s">
        <v>75</v>
      </c>
      <c r="C4" t="s">
        <v>186</v>
      </c>
    </row>
    <row r="5" spans="2:3" x14ac:dyDescent="0.25">
      <c r="B5" t="s">
        <v>76</v>
      </c>
      <c r="C5" t="s">
        <v>186</v>
      </c>
    </row>
    <row r="6" spans="2:3" x14ac:dyDescent="0.25">
      <c r="B6" t="s">
        <v>77</v>
      </c>
      <c r="C6" t="s">
        <v>186</v>
      </c>
    </row>
    <row r="7" spans="2:3" x14ac:dyDescent="0.25">
      <c r="B7" t="s">
        <v>78</v>
      </c>
      <c r="C7" t="s">
        <v>186</v>
      </c>
    </row>
    <row r="8" spans="2:3" x14ac:dyDescent="0.25">
      <c r="B8" t="s">
        <v>79</v>
      </c>
      <c r="C8" t="s">
        <v>186</v>
      </c>
    </row>
    <row r="9" spans="2:3" x14ac:dyDescent="0.25">
      <c r="B9" t="s">
        <v>80</v>
      </c>
      <c r="C9" t="s">
        <v>186</v>
      </c>
    </row>
    <row r="10" spans="2:3" x14ac:dyDescent="0.25">
      <c r="B10" t="s">
        <v>81</v>
      </c>
      <c r="C10" t="s">
        <v>186</v>
      </c>
    </row>
    <row r="11" spans="2:3" x14ac:dyDescent="0.25">
      <c r="B11" t="s">
        <v>82</v>
      </c>
      <c r="C11" t="s">
        <v>186</v>
      </c>
    </row>
    <row r="12" spans="2:3" x14ac:dyDescent="0.25">
      <c r="B12" t="s">
        <v>83</v>
      </c>
      <c r="C12" t="s">
        <v>186</v>
      </c>
    </row>
    <row r="13" spans="2:3" x14ac:dyDescent="0.25">
      <c r="B13" t="s">
        <v>84</v>
      </c>
      <c r="C13" t="s">
        <v>186</v>
      </c>
    </row>
    <row r="14" spans="2:3" x14ac:dyDescent="0.25">
      <c r="B14" t="s">
        <v>85</v>
      </c>
      <c r="C14" t="s">
        <v>174</v>
      </c>
    </row>
    <row r="15" spans="2:3" x14ac:dyDescent="0.25">
      <c r="B15" t="s">
        <v>86</v>
      </c>
      <c r="C15" t="s">
        <v>174</v>
      </c>
    </row>
    <row r="16" spans="2:3" x14ac:dyDescent="0.25">
      <c r="B16" t="s">
        <v>87</v>
      </c>
      <c r="C16" t="s">
        <v>174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D8" sqref="D8"/>
    </sheetView>
  </sheetViews>
  <sheetFormatPr defaultRowHeight="15" x14ac:dyDescent="0.25"/>
  <cols>
    <col min="2" max="2" width="19.42578125" customWidth="1"/>
  </cols>
  <sheetData>
    <row r="2" spans="2:4" x14ac:dyDescent="0.25">
      <c r="B2" t="s">
        <v>4</v>
      </c>
      <c r="C2" t="s">
        <v>27</v>
      </c>
      <c r="D2" t="s">
        <v>28</v>
      </c>
    </row>
    <row r="3" spans="2:4" x14ac:dyDescent="0.25">
      <c r="B3" t="s">
        <v>32</v>
      </c>
      <c r="C3">
        <v>25</v>
      </c>
      <c r="D3" t="s">
        <v>187</v>
      </c>
    </row>
    <row r="4" spans="2:4" x14ac:dyDescent="0.25">
      <c r="B4" t="s">
        <v>33</v>
      </c>
      <c r="C4">
        <v>25</v>
      </c>
      <c r="D4" t="s">
        <v>187</v>
      </c>
    </row>
    <row r="5" spans="2:4" x14ac:dyDescent="0.25">
      <c r="B5" t="s">
        <v>98</v>
      </c>
      <c r="C5">
        <v>5</v>
      </c>
      <c r="D5" t="s">
        <v>188</v>
      </c>
    </row>
    <row r="6" spans="2:4" x14ac:dyDescent="0.25">
      <c r="B6" t="s">
        <v>242</v>
      </c>
      <c r="C6">
        <v>50</v>
      </c>
    </row>
    <row r="7" spans="2:4" x14ac:dyDescent="0.25">
      <c r="B7" t="s">
        <v>243</v>
      </c>
      <c r="C7">
        <v>30</v>
      </c>
    </row>
    <row r="8" spans="2:4" x14ac:dyDescent="0.25">
      <c r="B8" t="s">
        <v>292</v>
      </c>
      <c r="C8">
        <v>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workbookViewId="0">
      <selection activeCell="B23" sqref="B23"/>
    </sheetView>
  </sheetViews>
  <sheetFormatPr defaultRowHeight="15" x14ac:dyDescent="0.25"/>
  <cols>
    <col min="2" max="2" width="21.85546875" bestFit="1" customWidth="1"/>
  </cols>
  <sheetData>
    <row r="2" spans="2:3" x14ac:dyDescent="0.25">
      <c r="B2" t="s">
        <v>8</v>
      </c>
    </row>
    <row r="3" spans="2:3" x14ac:dyDescent="0.25">
      <c r="B3" t="s">
        <v>126</v>
      </c>
      <c r="C3" t="s">
        <v>189</v>
      </c>
    </row>
    <row r="4" spans="2:3" x14ac:dyDescent="0.25">
      <c r="B4" t="s">
        <v>125</v>
      </c>
      <c r="C4" t="s">
        <v>190</v>
      </c>
    </row>
    <row r="5" spans="2:3" x14ac:dyDescent="0.25">
      <c r="B5" t="s">
        <v>133</v>
      </c>
      <c r="C5" t="s">
        <v>180</v>
      </c>
    </row>
    <row r="6" spans="2:3" x14ac:dyDescent="0.25">
      <c r="B6" t="s">
        <v>134</v>
      </c>
      <c r="C6" t="s">
        <v>180</v>
      </c>
    </row>
    <row r="7" spans="2:3" x14ac:dyDescent="0.25">
      <c r="B7" t="s">
        <v>35</v>
      </c>
      <c r="C7" t="s">
        <v>180</v>
      </c>
    </row>
    <row r="8" spans="2:3" x14ac:dyDescent="0.25">
      <c r="B8" t="s">
        <v>34</v>
      </c>
      <c r="C8" t="s">
        <v>180</v>
      </c>
    </row>
    <row r="9" spans="2:3" x14ac:dyDescent="0.25">
      <c r="B9" t="s">
        <v>223</v>
      </c>
      <c r="C9" t="s">
        <v>191</v>
      </c>
    </row>
    <row r="10" spans="2:3" x14ac:dyDescent="0.25">
      <c r="B10" t="s">
        <v>224</v>
      </c>
      <c r="C10" t="s">
        <v>191</v>
      </c>
    </row>
    <row r="11" spans="2:3" x14ac:dyDescent="0.25">
      <c r="B11" t="s">
        <v>227</v>
      </c>
      <c r="C11" t="s">
        <v>191</v>
      </c>
    </row>
    <row r="12" spans="2:3" x14ac:dyDescent="0.25">
      <c r="B12" t="s">
        <v>222</v>
      </c>
      <c r="C12" t="s">
        <v>191</v>
      </c>
    </row>
    <row r="13" spans="2:3" x14ac:dyDescent="0.25">
      <c r="B13" t="s">
        <v>225</v>
      </c>
      <c r="C13" t="s">
        <v>191</v>
      </c>
    </row>
    <row r="14" spans="2:3" x14ac:dyDescent="0.25">
      <c r="B14" t="s">
        <v>226</v>
      </c>
      <c r="C14" t="s">
        <v>191</v>
      </c>
    </row>
    <row r="15" spans="2:3" x14ac:dyDescent="0.25">
      <c r="B15" t="s">
        <v>221</v>
      </c>
      <c r="C15" t="s">
        <v>191</v>
      </c>
    </row>
    <row r="16" spans="2:3" x14ac:dyDescent="0.25">
      <c r="B16" t="s">
        <v>228</v>
      </c>
      <c r="C16" t="s">
        <v>191</v>
      </c>
    </row>
    <row r="17" spans="2:3" x14ac:dyDescent="0.25">
      <c r="B17" t="s">
        <v>229</v>
      </c>
      <c r="C17" t="s">
        <v>191</v>
      </c>
    </row>
    <row r="18" spans="2:3" x14ac:dyDescent="0.25">
      <c r="B18" t="s">
        <v>230</v>
      </c>
      <c r="C18" t="s">
        <v>191</v>
      </c>
    </row>
    <row r="19" spans="2:3" x14ac:dyDescent="0.25">
      <c r="B19" t="s">
        <v>231</v>
      </c>
      <c r="C19" t="s">
        <v>191</v>
      </c>
    </row>
    <row r="20" spans="2:3" x14ac:dyDescent="0.25">
      <c r="B20" t="s">
        <v>232</v>
      </c>
      <c r="C20" t="s">
        <v>191</v>
      </c>
    </row>
    <row r="21" spans="2:3" x14ac:dyDescent="0.25">
      <c r="B21" t="s">
        <v>233</v>
      </c>
      <c r="C21" t="s">
        <v>191</v>
      </c>
    </row>
    <row r="22" spans="2:3" x14ac:dyDescent="0.25">
      <c r="B22" t="s">
        <v>234</v>
      </c>
      <c r="C22" t="s">
        <v>191</v>
      </c>
    </row>
  </sheetData>
  <sortState ref="B9:B15">
    <sortCondition ref="B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5"/>
  <sheetViews>
    <sheetView topLeftCell="A2" workbookViewId="0">
      <selection activeCell="B26" sqref="B26"/>
    </sheetView>
  </sheetViews>
  <sheetFormatPr defaultRowHeight="15" x14ac:dyDescent="0.25"/>
  <cols>
    <col min="2" max="2" width="33.5703125" bestFit="1" customWidth="1"/>
  </cols>
  <sheetData>
    <row r="3" spans="2:3" x14ac:dyDescent="0.25">
      <c r="B3" t="s">
        <v>9</v>
      </c>
    </row>
    <row r="4" spans="2:3" x14ac:dyDescent="0.25">
      <c r="B4" t="s">
        <v>36</v>
      </c>
      <c r="C4" t="s">
        <v>181</v>
      </c>
    </row>
    <row r="5" spans="2:3" x14ac:dyDescent="0.25">
      <c r="B5" t="s">
        <v>113</v>
      </c>
      <c r="C5" t="s">
        <v>181</v>
      </c>
    </row>
    <row r="6" spans="2:3" x14ac:dyDescent="0.25">
      <c r="B6" t="s">
        <v>131</v>
      </c>
      <c r="C6" t="s">
        <v>151</v>
      </c>
    </row>
    <row r="7" spans="2:3" x14ac:dyDescent="0.25">
      <c r="B7" t="s">
        <v>132</v>
      </c>
      <c r="C7" t="s">
        <v>151</v>
      </c>
    </row>
    <row r="8" spans="2:3" x14ac:dyDescent="0.25">
      <c r="B8" t="s">
        <v>111</v>
      </c>
      <c r="C8" t="s">
        <v>151</v>
      </c>
    </row>
    <row r="9" spans="2:3" x14ac:dyDescent="0.25">
      <c r="B9" t="s">
        <v>103</v>
      </c>
      <c r="C9" t="s">
        <v>151</v>
      </c>
    </row>
    <row r="10" spans="2:3" x14ac:dyDescent="0.25">
      <c r="B10" t="s">
        <v>112</v>
      </c>
      <c r="C10" t="s">
        <v>151</v>
      </c>
    </row>
    <row r="11" spans="2:3" x14ac:dyDescent="0.25">
      <c r="B11" t="s">
        <v>213</v>
      </c>
      <c r="C11" t="s">
        <v>150</v>
      </c>
    </row>
    <row r="12" spans="2:3" x14ac:dyDescent="0.25">
      <c r="B12" t="s">
        <v>208</v>
      </c>
      <c r="C12" t="s">
        <v>151</v>
      </c>
    </row>
    <row r="13" spans="2:3" x14ac:dyDescent="0.25">
      <c r="B13" t="s">
        <v>207</v>
      </c>
      <c r="C13" t="s">
        <v>151</v>
      </c>
    </row>
    <row r="14" spans="2:3" x14ac:dyDescent="0.25">
      <c r="B14" t="s">
        <v>209</v>
      </c>
      <c r="C14" t="s">
        <v>150</v>
      </c>
    </row>
    <row r="15" spans="2:3" x14ac:dyDescent="0.25">
      <c r="B15" t="s">
        <v>110</v>
      </c>
      <c r="C15" t="s">
        <v>150</v>
      </c>
    </row>
    <row r="16" spans="2:3" x14ac:dyDescent="0.25">
      <c r="B16" t="s">
        <v>212</v>
      </c>
      <c r="C16" t="s">
        <v>150</v>
      </c>
    </row>
    <row r="17" spans="2:3" x14ac:dyDescent="0.25">
      <c r="B17" t="s">
        <v>211</v>
      </c>
      <c r="C17" t="s">
        <v>150</v>
      </c>
    </row>
    <row r="18" spans="2:3" x14ac:dyDescent="0.25">
      <c r="B18" t="s">
        <v>210</v>
      </c>
      <c r="C18" t="s">
        <v>150</v>
      </c>
    </row>
    <row r="19" spans="2:3" x14ac:dyDescent="0.25">
      <c r="B19" t="s">
        <v>115</v>
      </c>
      <c r="C19" t="s">
        <v>150</v>
      </c>
    </row>
    <row r="20" spans="2:3" x14ac:dyDescent="0.25">
      <c r="B20" t="s">
        <v>108</v>
      </c>
      <c r="C20" t="s">
        <v>150</v>
      </c>
    </row>
    <row r="21" spans="2:3" x14ac:dyDescent="0.25">
      <c r="B21" t="s">
        <v>109</v>
      </c>
      <c r="C21" t="s">
        <v>150</v>
      </c>
    </row>
    <row r="22" spans="2:3" x14ac:dyDescent="0.25">
      <c r="B22" t="s">
        <v>219</v>
      </c>
      <c r="C22" t="s">
        <v>150</v>
      </c>
    </row>
    <row r="23" spans="2:3" x14ac:dyDescent="0.25">
      <c r="B23" t="s">
        <v>104</v>
      </c>
      <c r="C23" t="s">
        <v>151</v>
      </c>
    </row>
    <row r="24" spans="2:3" x14ac:dyDescent="0.25">
      <c r="B24" t="s">
        <v>241</v>
      </c>
      <c r="C24" t="s">
        <v>150</v>
      </c>
    </row>
    <row r="25" spans="2:3" x14ac:dyDescent="0.25">
      <c r="B25" t="s">
        <v>291</v>
      </c>
      <c r="C25" t="s">
        <v>150</v>
      </c>
    </row>
  </sheetData>
  <sortState ref="B4:C23">
    <sortCondition ref="B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I28" sqref="I28"/>
    </sheetView>
  </sheetViews>
  <sheetFormatPr defaultRowHeight="15" x14ac:dyDescent="0.25"/>
  <cols>
    <col min="2" max="2" width="20.85546875" bestFit="1" customWidth="1"/>
  </cols>
  <sheetData>
    <row r="3" spans="2:3" x14ac:dyDescent="0.25">
      <c r="B3" t="s">
        <v>10</v>
      </c>
    </row>
    <row r="4" spans="2:3" x14ac:dyDescent="0.25">
      <c r="B4" t="s">
        <v>36</v>
      </c>
      <c r="C4" t="s">
        <v>181</v>
      </c>
    </row>
    <row r="5" spans="2:3" x14ac:dyDescent="0.25">
      <c r="B5" t="s">
        <v>113</v>
      </c>
      <c r="C5" t="s">
        <v>181</v>
      </c>
    </row>
    <row r="6" spans="2:3" x14ac:dyDescent="0.25">
      <c r="B6" t="s">
        <v>127</v>
      </c>
      <c r="C6" t="s">
        <v>192</v>
      </c>
    </row>
    <row r="7" spans="2:3" x14ac:dyDescent="0.25">
      <c r="B7" t="s">
        <v>128</v>
      </c>
      <c r="C7" t="s">
        <v>193</v>
      </c>
    </row>
    <row r="8" spans="2:3" x14ac:dyDescent="0.25">
      <c r="B8" t="s">
        <v>129</v>
      </c>
      <c r="C8" t="s">
        <v>193</v>
      </c>
    </row>
    <row r="9" spans="2:3" x14ac:dyDescent="0.25">
      <c r="B9" t="s">
        <v>130</v>
      </c>
      <c r="C9" t="s">
        <v>130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4"/>
  <sheetViews>
    <sheetView topLeftCell="A4" workbookViewId="0">
      <selection activeCell="B43" sqref="B4:B43"/>
    </sheetView>
  </sheetViews>
  <sheetFormatPr defaultRowHeight="15" x14ac:dyDescent="0.25"/>
  <cols>
    <col min="2" max="2" width="17.42578125" customWidth="1"/>
  </cols>
  <sheetData>
    <row r="3" spans="2:2" x14ac:dyDescent="0.25">
      <c r="B3" t="s">
        <v>37</v>
      </c>
    </row>
    <row r="4" spans="2:2" x14ac:dyDescent="0.25">
      <c r="B4" t="s">
        <v>315</v>
      </c>
    </row>
    <row r="5" spans="2:2" x14ac:dyDescent="0.25">
      <c r="B5" t="s">
        <v>314</v>
      </c>
    </row>
    <row r="6" spans="2:2" x14ac:dyDescent="0.25">
      <c r="B6" t="s">
        <v>316</v>
      </c>
    </row>
    <row r="7" spans="2:2" x14ac:dyDescent="0.25">
      <c r="B7" t="s">
        <v>305</v>
      </c>
    </row>
    <row r="8" spans="2:2" x14ac:dyDescent="0.25">
      <c r="B8" t="s">
        <v>317</v>
      </c>
    </row>
    <row r="9" spans="2:2" x14ac:dyDescent="0.25">
      <c r="B9" t="s">
        <v>313</v>
      </c>
    </row>
    <row r="10" spans="2:2" x14ac:dyDescent="0.25">
      <c r="B10" t="s">
        <v>318</v>
      </c>
    </row>
    <row r="11" spans="2:2" x14ac:dyDescent="0.25">
      <c r="B11" t="s">
        <v>312</v>
      </c>
    </row>
    <row r="12" spans="2:2" x14ac:dyDescent="0.25">
      <c r="B12" t="s">
        <v>319</v>
      </c>
    </row>
    <row r="13" spans="2:2" x14ac:dyDescent="0.25">
      <c r="B13" t="s">
        <v>287</v>
      </c>
    </row>
    <row r="14" spans="2:2" x14ac:dyDescent="0.25">
      <c r="B14" t="s">
        <v>320</v>
      </c>
    </row>
    <row r="15" spans="2:2" x14ac:dyDescent="0.25">
      <c r="B15" t="s">
        <v>311</v>
      </c>
    </row>
    <row r="16" spans="2:2" x14ac:dyDescent="0.25">
      <c r="B16" t="s">
        <v>321</v>
      </c>
    </row>
    <row r="17" spans="2:3" x14ac:dyDescent="0.25">
      <c r="B17" t="s">
        <v>286</v>
      </c>
    </row>
    <row r="18" spans="2:3" x14ac:dyDescent="0.25">
      <c r="B18" t="s">
        <v>322</v>
      </c>
    </row>
    <row r="19" spans="2:3" x14ac:dyDescent="0.25">
      <c r="B19" t="s">
        <v>285</v>
      </c>
    </row>
    <row r="20" spans="2:3" x14ac:dyDescent="0.25">
      <c r="B20" t="s">
        <v>323</v>
      </c>
    </row>
    <row r="21" spans="2:3" x14ac:dyDescent="0.25">
      <c r="B21" t="s">
        <v>284</v>
      </c>
    </row>
    <row r="22" spans="2:3" x14ac:dyDescent="0.25">
      <c r="B22" t="s">
        <v>88</v>
      </c>
      <c r="C22" t="s">
        <v>194</v>
      </c>
    </row>
    <row r="23" spans="2:3" x14ac:dyDescent="0.25">
      <c r="B23" t="s">
        <v>46</v>
      </c>
      <c r="C23" t="s">
        <v>195</v>
      </c>
    </row>
    <row r="24" spans="2:3" x14ac:dyDescent="0.25">
      <c r="B24" t="s">
        <v>47</v>
      </c>
      <c r="C24" t="s">
        <v>196</v>
      </c>
    </row>
    <row r="25" spans="2:3" x14ac:dyDescent="0.25">
      <c r="B25" t="s">
        <v>288</v>
      </c>
    </row>
    <row r="26" spans="2:3" x14ac:dyDescent="0.25">
      <c r="B26" t="s">
        <v>236</v>
      </c>
      <c r="C26" t="s">
        <v>237</v>
      </c>
    </row>
    <row r="27" spans="2:3" x14ac:dyDescent="0.25">
      <c r="B27" t="s">
        <v>120</v>
      </c>
      <c r="C27" t="s">
        <v>195</v>
      </c>
    </row>
    <row r="28" spans="2:3" x14ac:dyDescent="0.25">
      <c r="B28" t="s">
        <v>43</v>
      </c>
      <c r="C28" t="s">
        <v>197</v>
      </c>
    </row>
    <row r="29" spans="2:3" x14ac:dyDescent="0.25">
      <c r="B29" t="s">
        <v>50</v>
      </c>
      <c r="C29" t="s">
        <v>198</v>
      </c>
    </row>
    <row r="30" spans="2:3" x14ac:dyDescent="0.25">
      <c r="B30" t="s">
        <v>51</v>
      </c>
      <c r="C30" t="s">
        <v>199</v>
      </c>
    </row>
    <row r="31" spans="2:3" x14ac:dyDescent="0.25">
      <c r="B31" t="s">
        <v>49</v>
      </c>
      <c r="C31" t="s">
        <v>197</v>
      </c>
    </row>
    <row r="32" spans="2:3" x14ac:dyDescent="0.25">
      <c r="B32" t="s">
        <v>41</v>
      </c>
      <c r="C32" t="s">
        <v>197</v>
      </c>
    </row>
    <row r="33" spans="2:3" x14ac:dyDescent="0.25">
      <c r="B33" t="s">
        <v>42</v>
      </c>
      <c r="C33" t="s">
        <v>200</v>
      </c>
    </row>
    <row r="34" spans="2:3" x14ac:dyDescent="0.25">
      <c r="B34" t="s">
        <v>307</v>
      </c>
    </row>
    <row r="35" spans="2:3" x14ac:dyDescent="0.25">
      <c r="B35" t="s">
        <v>39</v>
      </c>
      <c r="C35" t="s">
        <v>200</v>
      </c>
    </row>
    <row r="36" spans="2:3" x14ac:dyDescent="0.25">
      <c r="B36" t="s">
        <v>38</v>
      </c>
      <c r="C36" t="s">
        <v>200</v>
      </c>
    </row>
    <row r="37" spans="2:3" x14ac:dyDescent="0.25">
      <c r="B37" t="s">
        <v>289</v>
      </c>
    </row>
    <row r="38" spans="2:3" x14ac:dyDescent="0.25">
      <c r="B38" t="s">
        <v>48</v>
      </c>
      <c r="C38" t="s">
        <v>197</v>
      </c>
    </row>
    <row r="39" spans="2:3" x14ac:dyDescent="0.25">
      <c r="B39" t="s">
        <v>40</v>
      </c>
      <c r="C39" t="s">
        <v>197</v>
      </c>
    </row>
    <row r="40" spans="2:3" x14ac:dyDescent="0.25">
      <c r="B40" t="s">
        <v>324</v>
      </c>
      <c r="C40" t="s">
        <v>200</v>
      </c>
    </row>
    <row r="41" spans="2:3" x14ac:dyDescent="0.25">
      <c r="B41" t="s">
        <v>52</v>
      </c>
      <c r="C41" t="s">
        <v>201</v>
      </c>
    </row>
    <row r="42" spans="2:3" x14ac:dyDescent="0.25">
      <c r="B42" t="s">
        <v>45</v>
      </c>
      <c r="C42" t="s">
        <v>202</v>
      </c>
    </row>
    <row r="43" spans="2:3" x14ac:dyDescent="0.25">
      <c r="B43" t="s">
        <v>44</v>
      </c>
      <c r="C43" t="s">
        <v>202</v>
      </c>
    </row>
    <row r="44" spans="2:3" x14ac:dyDescent="0.25">
      <c r="B44" t="s">
        <v>329</v>
      </c>
      <c r="C44" t="s">
        <v>330</v>
      </c>
    </row>
  </sheetData>
  <sortState ref="B4:C43">
    <sortCondition ref="B4:B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showGridLines="0" workbookViewId="0">
      <selection activeCell="D8" sqref="D8"/>
    </sheetView>
  </sheetViews>
  <sheetFormatPr defaultRowHeight="15" x14ac:dyDescent="0.25"/>
  <cols>
    <col min="2" max="2" width="12.140625" customWidth="1"/>
    <col min="3" max="3" width="11.7109375" customWidth="1"/>
    <col min="4" max="4" width="13.28515625" bestFit="1" customWidth="1"/>
    <col min="6" max="6" width="10.5703125" customWidth="1"/>
    <col min="7" max="7" width="11.5703125" bestFit="1" customWidth="1"/>
    <col min="8" max="10" width="13.5703125" customWidth="1"/>
    <col min="13" max="13" width="11.5703125" bestFit="1" customWidth="1"/>
  </cols>
  <sheetData>
    <row r="2" spans="2:13" ht="45" customHeight="1" x14ac:dyDescent="0.35">
      <c r="B2" s="172" t="s">
        <v>280</v>
      </c>
      <c r="C2" s="172"/>
      <c r="D2" s="172"/>
      <c r="E2" s="172"/>
      <c r="F2" s="172"/>
      <c r="G2" s="172"/>
    </row>
    <row r="3" spans="2:13" s="44" customFormat="1" ht="60" x14ac:dyDescent="0.25">
      <c r="B3" s="70" t="s">
        <v>2</v>
      </c>
      <c r="C3" s="70" t="s">
        <v>275</v>
      </c>
      <c r="D3" s="86" t="s">
        <v>271</v>
      </c>
      <c r="E3" s="86" t="s">
        <v>238</v>
      </c>
      <c r="F3" s="70" t="s">
        <v>28</v>
      </c>
      <c r="G3" s="70" t="s">
        <v>279</v>
      </c>
      <c r="H3" s="70" t="s">
        <v>283</v>
      </c>
      <c r="I3" s="70" t="s">
        <v>278</v>
      </c>
      <c r="J3" s="70" t="s">
        <v>274</v>
      </c>
    </row>
    <row r="4" spans="2:13" ht="30" customHeight="1" x14ac:dyDescent="0.25">
      <c r="B4" s="11" t="s">
        <v>3</v>
      </c>
      <c r="C4" s="11" t="s">
        <v>276</v>
      </c>
      <c r="D4" s="80">
        <f>SUMIF(Inventory!D5:D14,'PM Program'!B4,Inventory!H5:H14)</f>
        <v>0</v>
      </c>
      <c r="E4" s="29" t="s">
        <v>272</v>
      </c>
      <c r="F4" s="76">
        <v>0.19500000000000001</v>
      </c>
      <c r="G4" s="72">
        <f>D4*F4</f>
        <v>0</v>
      </c>
      <c r="H4" s="72">
        <f>G4*0.2</f>
        <v>0</v>
      </c>
      <c r="I4" s="72">
        <f>(G4+H4)*0.15</f>
        <v>0</v>
      </c>
      <c r="J4" s="72">
        <f>SUM(G4:I4)</f>
        <v>0</v>
      </c>
      <c r="M4" s="78"/>
    </row>
    <row r="5" spans="2:13" ht="30" customHeight="1" x14ac:dyDescent="0.25">
      <c r="B5" s="71" t="s">
        <v>5</v>
      </c>
      <c r="C5" s="71" t="s">
        <v>276</v>
      </c>
      <c r="D5" s="79">
        <f>SUMIF(Inventory!D6:D14,'PM Program'!B5,Inventory!H6:H14)</f>
        <v>2</v>
      </c>
      <c r="E5" s="85" t="s">
        <v>273</v>
      </c>
      <c r="F5" s="77">
        <v>200</v>
      </c>
      <c r="G5" s="73">
        <f t="shared" ref="G5:G8" si="0">D5*F5</f>
        <v>400</v>
      </c>
      <c r="H5" s="73">
        <f t="shared" ref="H5:H8" si="1">G5*0.2</f>
        <v>80</v>
      </c>
      <c r="I5" s="73">
        <f t="shared" ref="I5:I8" si="2">(G5+H5)*0.15</f>
        <v>72</v>
      </c>
      <c r="J5" s="73">
        <f t="shared" ref="J5:J8" si="3">SUM(G5:I5)</f>
        <v>552</v>
      </c>
      <c r="M5" s="78"/>
    </row>
    <row r="6" spans="2:13" ht="30" customHeight="1" x14ac:dyDescent="0.25">
      <c r="B6" s="43" t="s">
        <v>270</v>
      </c>
      <c r="C6" s="11" t="s">
        <v>281</v>
      </c>
      <c r="D6" s="80">
        <f>20*8</f>
        <v>160</v>
      </c>
      <c r="E6" s="29" t="s">
        <v>273</v>
      </c>
      <c r="F6" s="76">
        <f>750/3</f>
        <v>250</v>
      </c>
      <c r="G6" s="72">
        <f t="shared" si="0"/>
        <v>40000</v>
      </c>
      <c r="H6" s="72">
        <f t="shared" si="1"/>
        <v>8000</v>
      </c>
      <c r="I6" s="72">
        <f t="shared" si="2"/>
        <v>7200</v>
      </c>
      <c r="J6" s="72">
        <f t="shared" si="3"/>
        <v>55200</v>
      </c>
      <c r="M6" s="78"/>
    </row>
    <row r="7" spans="2:13" ht="30" customHeight="1" x14ac:dyDescent="0.25">
      <c r="B7" s="71" t="s">
        <v>4</v>
      </c>
      <c r="C7" s="71" t="s">
        <v>282</v>
      </c>
      <c r="D7" s="79">
        <f>SUMIF(Inventory!F8:F14,"Seal Coat and Stripe",Inventory!H8:H14)</f>
        <v>18000</v>
      </c>
      <c r="E7" s="85" t="s">
        <v>272</v>
      </c>
      <c r="F7" s="77">
        <f>0.54/5</f>
        <v>0.10800000000000001</v>
      </c>
      <c r="G7" s="73">
        <f t="shared" si="0"/>
        <v>1944.0000000000002</v>
      </c>
      <c r="H7" s="73">
        <f t="shared" si="1"/>
        <v>388.80000000000007</v>
      </c>
      <c r="I7" s="73">
        <f t="shared" si="2"/>
        <v>349.92</v>
      </c>
      <c r="J7" s="73">
        <f t="shared" si="3"/>
        <v>2682.7200000000003</v>
      </c>
    </row>
    <row r="8" spans="2:13" ht="30" customHeight="1" x14ac:dyDescent="0.25">
      <c r="B8" s="11" t="s">
        <v>8</v>
      </c>
      <c r="C8" s="11" t="s">
        <v>276</v>
      </c>
      <c r="D8" s="80">
        <v>10</v>
      </c>
      <c r="E8" s="29" t="s">
        <v>277</v>
      </c>
      <c r="F8" s="76">
        <v>5000</v>
      </c>
      <c r="G8" s="72">
        <f t="shared" si="0"/>
        <v>50000</v>
      </c>
      <c r="H8" s="72">
        <f t="shared" si="1"/>
        <v>10000</v>
      </c>
      <c r="I8" s="72">
        <f t="shared" si="2"/>
        <v>9000</v>
      </c>
      <c r="J8" s="72">
        <f t="shared" si="3"/>
        <v>69000</v>
      </c>
    </row>
    <row r="9" spans="2:13" ht="16.5" thickBot="1" x14ac:dyDescent="0.3">
      <c r="B9" s="1" t="s">
        <v>138</v>
      </c>
      <c r="F9" s="74"/>
      <c r="G9" s="74"/>
      <c r="H9" s="74"/>
      <c r="I9" s="74"/>
      <c r="J9" s="75">
        <f>SUM(J4:J8)</f>
        <v>127434.72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"/>
  <sheetViews>
    <sheetView workbookViewId="0">
      <selection activeCell="B4" sqref="B4:C5"/>
    </sheetView>
  </sheetViews>
  <sheetFormatPr defaultRowHeight="15" x14ac:dyDescent="0.25"/>
  <sheetData>
    <row r="3" spans="2:3" x14ac:dyDescent="0.25">
      <c r="B3" t="s">
        <v>6</v>
      </c>
    </row>
    <row r="4" spans="2:3" x14ac:dyDescent="0.25">
      <c r="B4" t="s">
        <v>53</v>
      </c>
      <c r="C4" t="s">
        <v>53</v>
      </c>
    </row>
    <row r="5" spans="2:3" x14ac:dyDescent="0.25">
      <c r="B5" t="s">
        <v>54</v>
      </c>
      <c r="C5" t="s">
        <v>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0"/>
  <sheetViews>
    <sheetView workbookViewId="0">
      <selection activeCell="G35" sqref="G35"/>
    </sheetView>
  </sheetViews>
  <sheetFormatPr defaultRowHeight="15" x14ac:dyDescent="0.25"/>
  <cols>
    <col min="2" max="2" width="23.42578125" customWidth="1"/>
  </cols>
  <sheetData>
    <row r="3" spans="2:3" x14ac:dyDescent="0.25">
      <c r="B3" t="s">
        <v>5</v>
      </c>
    </row>
    <row r="4" spans="2:3" x14ac:dyDescent="0.25">
      <c r="B4" t="s">
        <v>58</v>
      </c>
    </row>
    <row r="5" spans="2:3" x14ac:dyDescent="0.25">
      <c r="B5" t="s">
        <v>59</v>
      </c>
      <c r="C5" t="s">
        <v>59</v>
      </c>
    </row>
    <row r="6" spans="2:3" x14ac:dyDescent="0.25">
      <c r="B6" t="s">
        <v>57</v>
      </c>
      <c r="C6" t="s">
        <v>203</v>
      </c>
    </row>
    <row r="7" spans="2:3" x14ac:dyDescent="0.25">
      <c r="B7" t="s">
        <v>62</v>
      </c>
      <c r="C7" t="s">
        <v>179</v>
      </c>
    </row>
    <row r="8" spans="2:3" x14ac:dyDescent="0.25">
      <c r="B8" t="s">
        <v>64</v>
      </c>
      <c r="C8" t="s">
        <v>179</v>
      </c>
    </row>
    <row r="9" spans="2:3" x14ac:dyDescent="0.25">
      <c r="B9" t="s">
        <v>65</v>
      </c>
      <c r="C9" t="s">
        <v>179</v>
      </c>
    </row>
    <row r="10" spans="2:3" x14ac:dyDescent="0.25">
      <c r="B10" t="s">
        <v>66</v>
      </c>
      <c r="C10" t="s">
        <v>179</v>
      </c>
    </row>
    <row r="11" spans="2:3" x14ac:dyDescent="0.25">
      <c r="B11" t="s">
        <v>61</v>
      </c>
      <c r="C11" t="s">
        <v>61</v>
      </c>
    </row>
    <row r="12" spans="2:3" x14ac:dyDescent="0.25">
      <c r="B12" t="s">
        <v>60</v>
      </c>
      <c r="C12" t="s">
        <v>177</v>
      </c>
    </row>
    <row r="13" spans="2:3" x14ac:dyDescent="0.25">
      <c r="B13" t="s">
        <v>123</v>
      </c>
      <c r="C13" t="s">
        <v>204</v>
      </c>
    </row>
    <row r="14" spans="2:3" x14ac:dyDescent="0.25">
      <c r="B14" t="s">
        <v>124</v>
      </c>
      <c r="C14" t="s">
        <v>204</v>
      </c>
    </row>
    <row r="15" spans="2:3" x14ac:dyDescent="0.25">
      <c r="B15" t="s">
        <v>63</v>
      </c>
      <c r="C15" t="s">
        <v>63</v>
      </c>
    </row>
    <row r="16" spans="2:3" x14ac:dyDescent="0.25">
      <c r="B16" t="s">
        <v>56</v>
      </c>
      <c r="C16" t="s">
        <v>177</v>
      </c>
    </row>
    <row r="17" spans="2:3" x14ac:dyDescent="0.25">
      <c r="B17" t="s">
        <v>290</v>
      </c>
      <c r="C17" t="s">
        <v>177</v>
      </c>
    </row>
    <row r="18" spans="2:3" x14ac:dyDescent="0.25">
      <c r="B18" t="s">
        <v>121</v>
      </c>
      <c r="C18" t="s">
        <v>177</v>
      </c>
    </row>
    <row r="19" spans="2:3" x14ac:dyDescent="0.25">
      <c r="B19" t="s">
        <v>119</v>
      </c>
      <c r="C19" t="s">
        <v>177</v>
      </c>
    </row>
    <row r="20" spans="2:3" x14ac:dyDescent="0.25">
      <c r="B20" t="s">
        <v>145</v>
      </c>
      <c r="C20" t="s">
        <v>177</v>
      </c>
    </row>
    <row r="21" spans="2:3" x14ac:dyDescent="0.25">
      <c r="B21" t="s">
        <v>146</v>
      </c>
      <c r="C21" t="s">
        <v>177</v>
      </c>
    </row>
    <row r="22" spans="2:3" x14ac:dyDescent="0.25">
      <c r="B22" t="s">
        <v>118</v>
      </c>
      <c r="C22" t="s">
        <v>177</v>
      </c>
    </row>
    <row r="23" spans="2:3" x14ac:dyDescent="0.25">
      <c r="B23" t="s">
        <v>116</v>
      </c>
      <c r="C23" t="s">
        <v>177</v>
      </c>
    </row>
    <row r="24" spans="2:3" x14ac:dyDescent="0.25">
      <c r="B24" t="s">
        <v>135</v>
      </c>
      <c r="C24" t="s">
        <v>177</v>
      </c>
    </row>
    <row r="25" spans="2:3" x14ac:dyDescent="0.25">
      <c r="B25" t="s">
        <v>117</v>
      </c>
      <c r="C25" t="s">
        <v>177</v>
      </c>
    </row>
    <row r="26" spans="2:3" x14ac:dyDescent="0.25">
      <c r="B26" t="s">
        <v>55</v>
      </c>
      <c r="C26" t="s">
        <v>177</v>
      </c>
    </row>
    <row r="27" spans="2:3" x14ac:dyDescent="0.25">
      <c r="B27" t="s">
        <v>306</v>
      </c>
      <c r="C27" t="s">
        <v>177</v>
      </c>
    </row>
    <row r="28" spans="2:3" x14ac:dyDescent="0.25">
      <c r="B28" t="s">
        <v>122</v>
      </c>
      <c r="C28" t="s">
        <v>177</v>
      </c>
    </row>
    <row r="29" spans="2:3" x14ac:dyDescent="0.25">
      <c r="B29" t="s">
        <v>328</v>
      </c>
      <c r="C29" t="s">
        <v>177</v>
      </c>
    </row>
    <row r="30" spans="2:3" x14ac:dyDescent="0.25">
      <c r="B30" t="s">
        <v>341</v>
      </c>
      <c r="C30" t="s">
        <v>54</v>
      </c>
    </row>
  </sheetData>
  <sortState ref="B4:C28">
    <sortCondition ref="B4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B4" sqref="B4:B11"/>
    </sheetView>
  </sheetViews>
  <sheetFormatPr defaultRowHeight="15" x14ac:dyDescent="0.25"/>
  <cols>
    <col min="2" max="2" width="22.28515625" bestFit="1" customWidth="1"/>
  </cols>
  <sheetData>
    <row r="3" spans="2:3" x14ac:dyDescent="0.25">
      <c r="B3" t="s">
        <v>12</v>
      </c>
    </row>
    <row r="4" spans="2:3" x14ac:dyDescent="0.25">
      <c r="B4" t="s">
        <v>67</v>
      </c>
      <c r="C4" t="s">
        <v>205</v>
      </c>
    </row>
    <row r="5" spans="2:3" x14ac:dyDescent="0.25">
      <c r="B5" t="s">
        <v>68</v>
      </c>
      <c r="C5" t="s">
        <v>205</v>
      </c>
    </row>
    <row r="6" spans="2:3" x14ac:dyDescent="0.25">
      <c r="B6" t="s">
        <v>69</v>
      </c>
      <c r="C6" t="s">
        <v>205</v>
      </c>
    </row>
    <row r="7" spans="2:3" x14ac:dyDescent="0.25">
      <c r="B7" t="s">
        <v>70</v>
      </c>
      <c r="C7" t="s">
        <v>206</v>
      </c>
    </row>
    <row r="8" spans="2:3" x14ac:dyDescent="0.25">
      <c r="B8" t="s">
        <v>71</v>
      </c>
      <c r="C8" t="s">
        <v>206</v>
      </c>
    </row>
    <row r="9" spans="2:3" x14ac:dyDescent="0.25">
      <c r="B9" t="s">
        <v>72</v>
      </c>
      <c r="C9" t="s">
        <v>206</v>
      </c>
    </row>
    <row r="10" spans="2:3" x14ac:dyDescent="0.25">
      <c r="B10" t="s">
        <v>73</v>
      </c>
      <c r="C10" t="s">
        <v>206</v>
      </c>
    </row>
    <row r="11" spans="2:3" x14ac:dyDescent="0.25">
      <c r="B11" t="s">
        <v>88</v>
      </c>
      <c r="C11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31"/>
  <sheetViews>
    <sheetView workbookViewId="0">
      <selection activeCell="D8" sqref="D8"/>
    </sheetView>
  </sheetViews>
  <sheetFormatPr defaultRowHeight="15" x14ac:dyDescent="0.25"/>
  <cols>
    <col min="2" max="2" width="21.5703125" customWidth="1"/>
    <col min="3" max="3" width="22" bestFit="1" customWidth="1"/>
    <col min="4" max="21" width="14.42578125" customWidth="1"/>
  </cols>
  <sheetData>
    <row r="1" spans="2:21" ht="15.75" thickBot="1" x14ac:dyDescent="0.3"/>
    <row r="2" spans="2:21" ht="15.75" customHeight="1" x14ac:dyDescent="0.35">
      <c r="B2" s="62"/>
      <c r="C2" s="63" t="s">
        <v>244</v>
      </c>
      <c r="D2" s="64" t="s">
        <v>245</v>
      </c>
      <c r="E2" s="65"/>
      <c r="F2" s="47"/>
      <c r="G2" s="47"/>
      <c r="H2" s="47"/>
      <c r="I2" s="48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2:21" ht="15" customHeight="1" x14ac:dyDescent="0.25">
      <c r="B3" s="66" t="s">
        <v>246</v>
      </c>
      <c r="C3" s="49" t="s">
        <v>265</v>
      </c>
      <c r="D3" s="173" t="s">
        <v>247</v>
      </c>
      <c r="E3" s="175"/>
      <c r="F3" s="176" t="s">
        <v>248</v>
      </c>
      <c r="G3" s="174"/>
      <c r="H3" s="173" t="s">
        <v>249</v>
      </c>
      <c r="I3" s="174"/>
      <c r="J3" s="176" t="s">
        <v>250</v>
      </c>
      <c r="K3" s="174"/>
      <c r="L3" s="173" t="s">
        <v>251</v>
      </c>
      <c r="M3" s="174"/>
      <c r="N3" s="173" t="s">
        <v>252</v>
      </c>
      <c r="O3" s="174"/>
      <c r="P3" s="173" t="s">
        <v>253</v>
      </c>
      <c r="Q3" s="174"/>
      <c r="R3" s="173" t="s">
        <v>254</v>
      </c>
      <c r="S3" s="174"/>
      <c r="T3" s="173" t="s">
        <v>255</v>
      </c>
      <c r="U3" s="174"/>
    </row>
    <row r="4" spans="2:21" ht="15" customHeight="1" x14ac:dyDescent="0.25">
      <c r="B4" s="66"/>
      <c r="C4" s="50"/>
      <c r="D4" s="51" t="s">
        <v>256</v>
      </c>
      <c r="E4" s="67" t="s">
        <v>257</v>
      </c>
      <c r="F4" s="58" t="s">
        <v>256</v>
      </c>
      <c r="G4" s="52" t="s">
        <v>257</v>
      </c>
      <c r="H4" s="51" t="s">
        <v>256</v>
      </c>
      <c r="I4" s="52" t="s">
        <v>257</v>
      </c>
      <c r="J4" s="58" t="s">
        <v>256</v>
      </c>
      <c r="K4" s="52" t="s">
        <v>257</v>
      </c>
      <c r="L4" s="51" t="s">
        <v>256</v>
      </c>
      <c r="M4" s="52" t="s">
        <v>257</v>
      </c>
      <c r="N4" s="51" t="s">
        <v>256</v>
      </c>
      <c r="O4" s="52" t="s">
        <v>257</v>
      </c>
      <c r="P4" s="51" t="s">
        <v>256</v>
      </c>
      <c r="Q4" s="52" t="s">
        <v>257</v>
      </c>
      <c r="R4" s="51" t="s">
        <v>256</v>
      </c>
      <c r="S4" s="52" t="s">
        <v>257</v>
      </c>
      <c r="T4" s="51" t="s">
        <v>256</v>
      </c>
      <c r="U4" s="52" t="s">
        <v>257</v>
      </c>
    </row>
    <row r="5" spans="2:21" ht="31.5" customHeight="1" x14ac:dyDescent="0.3">
      <c r="B5" s="68" t="s">
        <v>296</v>
      </c>
      <c r="C5" s="88"/>
      <c r="D5" s="89"/>
      <c r="E5" s="90">
        <f>C5+D5</f>
        <v>0</v>
      </c>
      <c r="F5" s="91"/>
      <c r="G5" s="92">
        <f>E5+F5</f>
        <v>0</v>
      </c>
      <c r="H5" s="89"/>
      <c r="I5" s="92">
        <f>G5+H5</f>
        <v>0</v>
      </c>
      <c r="J5" s="61"/>
      <c r="K5" s="54">
        <f>I5+J5</f>
        <v>0</v>
      </c>
      <c r="L5" s="53"/>
      <c r="M5" s="54">
        <f>K5+L5</f>
        <v>0</v>
      </c>
      <c r="N5" s="53"/>
      <c r="O5" s="54">
        <f>M5+N5</f>
        <v>0</v>
      </c>
      <c r="P5" s="53"/>
      <c r="Q5" s="54">
        <f>O5+P5</f>
        <v>0</v>
      </c>
      <c r="R5" s="53"/>
      <c r="S5" s="54">
        <f>Q5+R5</f>
        <v>0</v>
      </c>
      <c r="T5" s="53"/>
      <c r="U5" s="54">
        <f>S5+T5</f>
        <v>0</v>
      </c>
    </row>
    <row r="6" spans="2:21" ht="31.5" customHeight="1" x14ac:dyDescent="0.3">
      <c r="B6" s="68" t="s">
        <v>298</v>
      </c>
      <c r="C6" s="88"/>
      <c r="D6" s="89"/>
      <c r="E6" s="90">
        <f t="shared" ref="E6:E8" si="0">C6+D6</f>
        <v>0</v>
      </c>
      <c r="F6" s="91"/>
      <c r="G6" s="92">
        <f t="shared" ref="G6:G8" si="1">E6+F6</f>
        <v>0</v>
      </c>
      <c r="H6" s="89"/>
      <c r="I6" s="92">
        <f t="shared" ref="I6:I8" si="2">G6+H6</f>
        <v>0</v>
      </c>
      <c r="J6" s="61"/>
      <c r="K6" s="54">
        <f t="shared" ref="K6:K8" si="3">I6+J6</f>
        <v>0</v>
      </c>
      <c r="L6" s="53"/>
      <c r="M6" s="54">
        <f t="shared" ref="M6:M8" si="4">K6+L6</f>
        <v>0</v>
      </c>
      <c r="N6" s="53"/>
      <c r="O6" s="54">
        <f t="shared" ref="O6:O8" si="5">M6+N6</f>
        <v>0</v>
      </c>
      <c r="P6" s="53"/>
      <c r="Q6" s="54">
        <f t="shared" ref="Q6:Q8" si="6">O6+P6</f>
        <v>0</v>
      </c>
      <c r="R6" s="53"/>
      <c r="S6" s="54">
        <f t="shared" ref="S6:S8" si="7">Q6+R6</f>
        <v>0</v>
      </c>
      <c r="T6" s="53"/>
      <c r="U6" s="54">
        <f t="shared" ref="U6:U8" si="8">S6+T6</f>
        <v>0</v>
      </c>
    </row>
    <row r="7" spans="2:21" ht="31.5" customHeight="1" x14ac:dyDescent="0.3">
      <c r="B7" s="68" t="s">
        <v>297</v>
      </c>
      <c r="C7" s="88"/>
      <c r="D7" s="89"/>
      <c r="E7" s="90">
        <f t="shared" si="0"/>
        <v>0</v>
      </c>
      <c r="F7" s="91"/>
      <c r="G7" s="92">
        <f t="shared" si="1"/>
        <v>0</v>
      </c>
      <c r="H7" s="89"/>
      <c r="I7" s="92">
        <f t="shared" si="2"/>
        <v>0</v>
      </c>
      <c r="J7" s="61"/>
      <c r="K7" s="54">
        <f t="shared" si="3"/>
        <v>0</v>
      </c>
      <c r="L7" s="53"/>
      <c r="M7" s="54">
        <f t="shared" si="4"/>
        <v>0</v>
      </c>
      <c r="N7" s="53"/>
      <c r="O7" s="54">
        <f t="shared" si="5"/>
        <v>0</v>
      </c>
      <c r="P7" s="53"/>
      <c r="Q7" s="54">
        <f t="shared" si="6"/>
        <v>0</v>
      </c>
      <c r="R7" s="53"/>
      <c r="S7" s="54">
        <f t="shared" si="7"/>
        <v>0</v>
      </c>
      <c r="T7" s="53"/>
      <c r="U7" s="54">
        <f t="shared" si="8"/>
        <v>0</v>
      </c>
    </row>
    <row r="8" spans="2:21" ht="31.5" customHeight="1" thickBot="1" x14ac:dyDescent="0.35">
      <c r="B8" s="68" t="s">
        <v>258</v>
      </c>
      <c r="C8" s="88"/>
      <c r="D8" s="89"/>
      <c r="E8" s="90">
        <f t="shared" si="0"/>
        <v>0</v>
      </c>
      <c r="F8" s="91"/>
      <c r="G8" s="92">
        <f t="shared" si="1"/>
        <v>0</v>
      </c>
      <c r="H8" s="89"/>
      <c r="I8" s="93">
        <f t="shared" si="2"/>
        <v>0</v>
      </c>
      <c r="J8" s="61"/>
      <c r="K8" s="54">
        <f t="shared" si="3"/>
        <v>0</v>
      </c>
      <c r="L8" s="53"/>
      <c r="M8" s="54">
        <f t="shared" si="4"/>
        <v>0</v>
      </c>
      <c r="N8" s="53"/>
      <c r="O8" s="54">
        <f t="shared" si="5"/>
        <v>0</v>
      </c>
      <c r="P8" s="53"/>
      <c r="Q8" s="54">
        <f t="shared" si="6"/>
        <v>0</v>
      </c>
      <c r="R8" s="53"/>
      <c r="S8" s="54">
        <f t="shared" si="7"/>
        <v>0</v>
      </c>
      <c r="T8" s="53"/>
      <c r="U8" s="55">
        <f t="shared" si="8"/>
        <v>0</v>
      </c>
    </row>
    <row r="9" spans="2:21" ht="31.5" customHeight="1" thickBot="1" x14ac:dyDescent="0.35">
      <c r="B9" s="69" t="s">
        <v>259</v>
      </c>
      <c r="C9" s="94">
        <f t="shared" ref="C9:U9" si="9">SUM(C5:C8)</f>
        <v>0</v>
      </c>
      <c r="D9" s="95">
        <f t="shared" si="9"/>
        <v>0</v>
      </c>
      <c r="E9" s="96">
        <f t="shared" si="9"/>
        <v>0</v>
      </c>
      <c r="F9" s="97">
        <f t="shared" si="9"/>
        <v>0</v>
      </c>
      <c r="G9" s="98">
        <f t="shared" si="9"/>
        <v>0</v>
      </c>
      <c r="H9" s="99">
        <f t="shared" si="9"/>
        <v>0</v>
      </c>
      <c r="I9" s="100">
        <f t="shared" si="9"/>
        <v>0</v>
      </c>
      <c r="J9" s="58">
        <f t="shared" si="9"/>
        <v>0</v>
      </c>
      <c r="K9" s="52">
        <f t="shared" si="9"/>
        <v>0</v>
      </c>
      <c r="L9" s="51">
        <f t="shared" si="9"/>
        <v>0</v>
      </c>
      <c r="M9" s="52">
        <f t="shared" si="9"/>
        <v>0</v>
      </c>
      <c r="N9" s="51">
        <f t="shared" si="9"/>
        <v>0</v>
      </c>
      <c r="O9" s="52">
        <f t="shared" si="9"/>
        <v>0</v>
      </c>
      <c r="P9" s="51">
        <f t="shared" si="9"/>
        <v>0</v>
      </c>
      <c r="Q9" s="52">
        <f t="shared" si="9"/>
        <v>0</v>
      </c>
      <c r="R9" s="51">
        <f t="shared" si="9"/>
        <v>0</v>
      </c>
      <c r="S9" s="52">
        <f t="shared" si="9"/>
        <v>0</v>
      </c>
      <c r="T9" s="56">
        <f t="shared" si="9"/>
        <v>0</v>
      </c>
      <c r="U9" s="57">
        <f t="shared" si="9"/>
        <v>0</v>
      </c>
    </row>
    <row r="10" spans="2:21" ht="15" customHeight="1" x14ac:dyDescent="0.25">
      <c r="B10" s="59" t="s">
        <v>263</v>
      </c>
    </row>
    <row r="11" spans="2:21" ht="15" customHeight="1" x14ac:dyDescent="0.25">
      <c r="B11" s="59" t="s">
        <v>264</v>
      </c>
    </row>
    <row r="12" spans="2:21" ht="15" customHeight="1" x14ac:dyDescent="0.25"/>
    <row r="13" spans="2:21" ht="15" customHeight="1" x14ac:dyDescent="0.25"/>
    <row r="14" spans="2:21" ht="15" customHeight="1" x14ac:dyDescent="0.25">
      <c r="B14" t="s">
        <v>260</v>
      </c>
    </row>
    <row r="15" spans="2:21" ht="15" customHeight="1" x14ac:dyDescent="0.25">
      <c r="B15" t="s">
        <v>261</v>
      </c>
      <c r="C15" s="2"/>
    </row>
    <row r="16" spans="2:21" ht="15" customHeight="1" x14ac:dyDescent="0.25">
      <c r="B16" t="s">
        <v>266</v>
      </c>
      <c r="C16" s="2">
        <f>C15*0.03</f>
        <v>0</v>
      </c>
    </row>
    <row r="17" spans="2:3" ht="15" customHeight="1" x14ac:dyDescent="0.25">
      <c r="B17" t="s">
        <v>293</v>
      </c>
      <c r="C17" s="2">
        <f>C15*0.005</f>
        <v>0</v>
      </c>
    </row>
    <row r="18" spans="2:3" ht="15" customHeight="1" x14ac:dyDescent="0.25">
      <c r="B18" t="s">
        <v>267</v>
      </c>
      <c r="C18">
        <f>Summary!C1</f>
        <v>387606</v>
      </c>
    </row>
    <row r="19" spans="2:3" ht="15" customHeight="1" x14ac:dyDescent="0.25">
      <c r="B19" s="60" t="s">
        <v>268</v>
      </c>
      <c r="C19" s="2">
        <f>C18*350</f>
        <v>135662100</v>
      </c>
    </row>
    <row r="20" spans="2:3" ht="15" customHeight="1" x14ac:dyDescent="0.25">
      <c r="B20" t="s">
        <v>269</v>
      </c>
      <c r="C20" s="2">
        <f>C19*0.02</f>
        <v>2713242</v>
      </c>
    </row>
    <row r="21" spans="2:3" ht="15" customHeight="1" x14ac:dyDescent="0.25">
      <c r="B21" t="s">
        <v>262</v>
      </c>
      <c r="C21" s="2">
        <f>C8+D8+F8</f>
        <v>0</v>
      </c>
    </row>
    <row r="22" spans="2:3" ht="15" customHeight="1" x14ac:dyDescent="0.25"/>
    <row r="23" spans="2:3" ht="15" customHeight="1" x14ac:dyDescent="0.25"/>
    <row r="24" spans="2:3" ht="15" customHeight="1" x14ac:dyDescent="0.25"/>
    <row r="25" spans="2:3" ht="15" customHeight="1" x14ac:dyDescent="0.25"/>
    <row r="26" spans="2:3" ht="15" customHeight="1" x14ac:dyDescent="0.25"/>
    <row r="27" spans="2:3" ht="15" customHeight="1" x14ac:dyDescent="0.25"/>
    <row r="28" spans="2:3" ht="15" customHeight="1" x14ac:dyDescent="0.25"/>
    <row r="29" spans="2:3" ht="15" customHeight="1" x14ac:dyDescent="0.25"/>
    <row r="30" spans="2:3" ht="15" customHeight="1" x14ac:dyDescent="0.25"/>
    <row r="31" spans="2:3" ht="15" customHeight="1" x14ac:dyDescent="0.25"/>
    <row r="32" spans="2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80" ht="15.75" customHeight="1" x14ac:dyDescent="0.25"/>
    <row r="981" ht="15" customHeight="1" x14ac:dyDescent="0.25"/>
    <row r="1016" ht="15" customHeight="1" x14ac:dyDescent="0.25"/>
    <row r="1017" ht="15" customHeight="1" x14ac:dyDescent="0.25"/>
    <row r="1021" ht="15.75" customHeight="1" x14ac:dyDescent="0.25"/>
    <row r="1054" ht="15" customHeight="1" x14ac:dyDescent="0.25"/>
    <row r="1056" ht="15" customHeight="1" x14ac:dyDescent="0.25"/>
    <row r="1060" ht="15" customHeight="1" x14ac:dyDescent="0.25"/>
    <row r="1064" ht="15" customHeight="1" x14ac:dyDescent="0.25"/>
    <row r="1069" ht="15" customHeight="1" x14ac:dyDescent="0.25"/>
    <row r="1071" ht="15.75" customHeight="1" x14ac:dyDescent="0.25"/>
    <row r="1076" ht="15" customHeight="1" x14ac:dyDescent="0.25"/>
    <row r="1083" ht="15.75" customHeight="1" x14ac:dyDescent="0.25"/>
    <row r="1099" ht="15.75" customHeight="1" x14ac:dyDescent="0.25"/>
    <row r="1100" ht="68.25" customHeight="1" x14ac:dyDescent="0.25"/>
    <row r="1105" ht="15.75" customHeight="1" x14ac:dyDescent="0.25"/>
    <row r="1106" ht="75.75" customHeight="1" x14ac:dyDescent="0.25"/>
    <row r="1108" ht="15.75" customHeight="1" x14ac:dyDescent="0.25"/>
    <row r="1111" ht="15.75" customHeight="1" x14ac:dyDescent="0.25"/>
    <row r="1130" ht="15" customHeight="1" x14ac:dyDescent="0.25"/>
    <row r="1131" ht="18.75" customHeight="1" x14ac:dyDescent="0.25"/>
  </sheetData>
  <mergeCells count="9">
    <mergeCell ref="N3:O3"/>
    <mergeCell ref="P3:Q3"/>
    <mergeCell ref="R3:S3"/>
    <mergeCell ref="T3:U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I1877"/>
  <sheetViews>
    <sheetView tabSelected="1" topLeftCell="B3" zoomScale="85" zoomScaleNormal="85" workbookViewId="0">
      <pane ySplit="1" topLeftCell="A1100" activePane="bottomLeft" state="frozen"/>
      <selection activeCell="B3" sqref="B3"/>
      <selection pane="bottomLeft" activeCell="J1112" sqref="J1112"/>
    </sheetView>
  </sheetViews>
  <sheetFormatPr defaultRowHeight="15" x14ac:dyDescent="0.25"/>
  <cols>
    <col min="1" max="1" width="1" hidden="1" customWidth="1"/>
    <col min="2" max="2" width="14.28515625" bestFit="1" customWidth="1"/>
    <col min="3" max="3" width="20.85546875" customWidth="1"/>
    <col min="4" max="4" width="11.7109375" bestFit="1" customWidth="1"/>
    <col min="5" max="5" width="15.85546875" style="7" bestFit="1" customWidth="1"/>
    <col min="6" max="6" width="19.140625" bestFit="1" customWidth="1"/>
    <col min="7" max="7" width="30.28515625" style="38" customWidth="1"/>
    <col min="8" max="8" width="8" style="3" customWidth="1"/>
    <col min="9" max="9" width="16" style="6" bestFit="1" customWidth="1"/>
    <col min="10" max="10" width="11.85546875" style="7" customWidth="1"/>
    <col min="11" max="11" width="9.7109375" style="7" customWidth="1"/>
    <col min="12" max="12" width="12.5703125" style="7" customWidth="1"/>
    <col min="13" max="13" width="6.28515625" style="7" customWidth="1"/>
    <col min="14" max="14" width="15.85546875" style="6" customWidth="1"/>
    <col min="15" max="15" width="16.7109375" style="7" customWidth="1"/>
    <col min="16" max="35" width="18.140625" customWidth="1"/>
  </cols>
  <sheetData>
    <row r="1" spans="1:35" hidden="1" x14ac:dyDescent="0.25">
      <c r="B1" t="s">
        <v>100</v>
      </c>
      <c r="C1">
        <v>2018</v>
      </c>
      <c r="D1" t="s">
        <v>308</v>
      </c>
    </row>
    <row r="2" spans="1:35" ht="15" hidden="1" customHeight="1" x14ac:dyDescent="0.25">
      <c r="G2"/>
      <c r="O2" s="7">
        <v>0</v>
      </c>
      <c r="P2" s="7">
        <v>1</v>
      </c>
      <c r="Q2" s="7">
        <v>2</v>
      </c>
      <c r="R2" s="7">
        <v>3</v>
      </c>
      <c r="S2" s="7">
        <v>4</v>
      </c>
      <c r="T2" s="7">
        <v>5</v>
      </c>
      <c r="U2" s="7">
        <v>6</v>
      </c>
      <c r="V2" s="7">
        <v>7</v>
      </c>
      <c r="W2" s="7">
        <v>8</v>
      </c>
      <c r="X2" s="7">
        <v>9</v>
      </c>
      <c r="Y2" s="7">
        <v>10</v>
      </c>
      <c r="Z2" s="7">
        <v>11</v>
      </c>
      <c r="AA2" s="7">
        <v>12</v>
      </c>
      <c r="AB2" s="7">
        <v>13</v>
      </c>
      <c r="AC2" s="7">
        <v>14</v>
      </c>
      <c r="AD2" s="7">
        <v>15</v>
      </c>
      <c r="AE2" s="7">
        <v>16</v>
      </c>
      <c r="AF2" s="7">
        <v>17</v>
      </c>
      <c r="AG2" s="7">
        <v>18</v>
      </c>
      <c r="AH2" s="7">
        <v>19</v>
      </c>
      <c r="AI2" s="7">
        <v>20</v>
      </c>
    </row>
    <row r="3" spans="1:35" s="7" customFormat="1" ht="40.5" customHeight="1" x14ac:dyDescent="0.35">
      <c r="A3"/>
      <c r="B3" s="9" t="s">
        <v>89</v>
      </c>
      <c r="C3" s="9" t="s">
        <v>0</v>
      </c>
      <c r="D3" s="9" t="s">
        <v>2</v>
      </c>
      <c r="E3" s="9" t="s">
        <v>92</v>
      </c>
      <c r="F3" s="9" t="s">
        <v>19</v>
      </c>
      <c r="G3" s="39" t="s">
        <v>218</v>
      </c>
      <c r="H3" s="101" t="s">
        <v>90</v>
      </c>
      <c r="I3" s="8" t="s">
        <v>91</v>
      </c>
      <c r="J3" s="9" t="s">
        <v>94</v>
      </c>
      <c r="K3" s="9" t="s">
        <v>95</v>
      </c>
      <c r="L3" s="9" t="s">
        <v>101</v>
      </c>
      <c r="M3" s="9" t="s">
        <v>99</v>
      </c>
      <c r="N3" s="8" t="s">
        <v>144</v>
      </c>
      <c r="O3" s="9" t="s">
        <v>102</v>
      </c>
      <c r="P3" s="102">
        <f>C1</f>
        <v>2018</v>
      </c>
      <c r="Q3" s="102">
        <f t="shared" ref="Q3:AI3" si="0">P3+1</f>
        <v>2019</v>
      </c>
      <c r="R3" s="102">
        <f t="shared" si="0"/>
        <v>2020</v>
      </c>
      <c r="S3" s="102">
        <f t="shared" si="0"/>
        <v>2021</v>
      </c>
      <c r="T3" s="102">
        <f t="shared" si="0"/>
        <v>2022</v>
      </c>
      <c r="U3" s="102">
        <f t="shared" si="0"/>
        <v>2023</v>
      </c>
      <c r="V3" s="102">
        <f t="shared" si="0"/>
        <v>2024</v>
      </c>
      <c r="W3" s="102">
        <f t="shared" si="0"/>
        <v>2025</v>
      </c>
      <c r="X3" s="102">
        <f t="shared" si="0"/>
        <v>2026</v>
      </c>
      <c r="Y3" s="102">
        <f t="shared" si="0"/>
        <v>2027</v>
      </c>
      <c r="Z3" s="102">
        <f t="shared" si="0"/>
        <v>2028</v>
      </c>
      <c r="AA3" s="102">
        <f t="shared" si="0"/>
        <v>2029</v>
      </c>
      <c r="AB3" s="102">
        <f t="shared" si="0"/>
        <v>2030</v>
      </c>
      <c r="AC3" s="102">
        <f t="shared" si="0"/>
        <v>2031</v>
      </c>
      <c r="AD3" s="102">
        <f t="shared" si="0"/>
        <v>2032</v>
      </c>
      <c r="AE3" s="102">
        <f t="shared" si="0"/>
        <v>2033</v>
      </c>
      <c r="AF3" s="102">
        <f t="shared" si="0"/>
        <v>2034</v>
      </c>
      <c r="AG3" s="102">
        <f t="shared" si="0"/>
        <v>2035</v>
      </c>
      <c r="AH3" s="102">
        <f t="shared" si="0"/>
        <v>2036</v>
      </c>
      <c r="AI3" s="102">
        <f t="shared" si="0"/>
        <v>2037</v>
      </c>
    </row>
    <row r="4" spans="1:35" ht="15" customHeight="1" x14ac:dyDescent="0.25">
      <c r="B4" s="41" t="s">
        <v>347</v>
      </c>
      <c r="C4" s="41" t="s">
        <v>342</v>
      </c>
      <c r="D4" s="41" t="s">
        <v>3</v>
      </c>
      <c r="E4" s="42" t="s">
        <v>360</v>
      </c>
      <c r="F4" s="41" t="s">
        <v>24</v>
      </c>
      <c r="G4" s="154"/>
      <c r="H4" s="42">
        <v>5280</v>
      </c>
      <c r="I4" s="6">
        <f>IF(H4="","",INDEX(Systems!F$4:F$981,MATCH($F4,Systems!D$4:D$981,0),1))</f>
        <v>9.57</v>
      </c>
      <c r="J4" s="7">
        <f>IF(H4="","",INDEX(Systems!E$4:E$981,MATCH($F4,Systems!D$4:D$981,0),1))</f>
        <v>20</v>
      </c>
      <c r="K4" s="7" t="s">
        <v>97</v>
      </c>
      <c r="L4" s="7">
        <v>2011</v>
      </c>
      <c r="M4" s="7">
        <v>2</v>
      </c>
      <c r="N4" s="6">
        <f t="shared" ref="N4:N68" si="1">IF(H4="","",H4*I4)</f>
        <v>50529.599999999999</v>
      </c>
      <c r="O4" s="7">
        <f t="shared" ref="O4:O68" si="2">IF(M4="","",IF(IF(M4=1,$C$1,IF(M4=2,L4+(0.8*J4),IF(M4=3,L4+J4)))&lt;$C$1,$C$1,(IF(M4=1,$C$1,IF(M4=2,L4+(0.8*J4),IF(M4=3,L4+J4))))))</f>
        <v>2027</v>
      </c>
      <c r="P4" s="2" t="str">
        <f t="shared" ref="P4:AI4" si="3">IF($B4="","",IF($O4=P$3,$N4*(1+(O$2*0.03)),IF(P$3=$O4+$J4,$N4*(1+(O$2*0.03)),IF(P$3=$O4+2*$J4,$N4*(1+(O$2*0.03)),IF(P$3=$O4+3*$J4,$N4*(1+(O$2*0.03)),IF(P$3=$O4+4*$J4,$N4*(1+(O$2*0.03)),IF(P$3=$O4+5*$J4,$N4*(1+(O$2*0.03)),"")))))))</f>
        <v/>
      </c>
      <c r="Q4" s="2" t="str">
        <f t="shared" si="3"/>
        <v/>
      </c>
      <c r="R4" s="2" t="str">
        <f t="shared" si="3"/>
        <v/>
      </c>
      <c r="S4" s="2" t="str">
        <f t="shared" si="3"/>
        <v/>
      </c>
      <c r="T4" s="2" t="str">
        <f t="shared" si="3"/>
        <v/>
      </c>
      <c r="U4" s="2" t="str">
        <f t="shared" si="3"/>
        <v/>
      </c>
      <c r="V4" s="2" t="str">
        <f t="shared" si="3"/>
        <v/>
      </c>
      <c r="W4" s="2" t="str">
        <f t="shared" si="3"/>
        <v/>
      </c>
      <c r="X4" s="2" t="str">
        <f t="shared" si="3"/>
        <v/>
      </c>
      <c r="Y4" s="2">
        <f t="shared" si="3"/>
        <v>64172.591999999997</v>
      </c>
      <c r="Z4" s="2" t="str">
        <f t="shared" si="3"/>
        <v/>
      </c>
      <c r="AA4" s="2" t="str">
        <f t="shared" si="3"/>
        <v/>
      </c>
      <c r="AB4" s="2" t="str">
        <f t="shared" si="3"/>
        <v/>
      </c>
      <c r="AC4" s="2" t="str">
        <f t="shared" si="3"/>
        <v/>
      </c>
      <c r="AD4" s="2" t="str">
        <f t="shared" si="3"/>
        <v/>
      </c>
      <c r="AE4" s="2" t="str">
        <f t="shared" si="3"/>
        <v/>
      </c>
      <c r="AF4" s="2" t="str">
        <f t="shared" si="3"/>
        <v/>
      </c>
      <c r="AG4" s="2" t="str">
        <f t="shared" si="3"/>
        <v/>
      </c>
      <c r="AH4" s="2" t="str">
        <f t="shared" si="3"/>
        <v/>
      </c>
      <c r="AI4" s="2" t="str">
        <f t="shared" si="3"/>
        <v/>
      </c>
    </row>
    <row r="5" spans="1:35" ht="15" customHeight="1" x14ac:dyDescent="0.25">
      <c r="B5" s="41" t="s">
        <v>347</v>
      </c>
      <c r="C5" s="41" t="s">
        <v>342</v>
      </c>
      <c r="D5" s="41" t="s">
        <v>7</v>
      </c>
      <c r="E5" s="42" t="s">
        <v>360</v>
      </c>
      <c r="F5" s="41" t="s">
        <v>313</v>
      </c>
      <c r="G5" s="154"/>
      <c r="H5" s="42">
        <v>2070</v>
      </c>
      <c r="I5" s="6">
        <f>IF(H5="","",INDEX(Systems!F$4:F$981,MATCH($F5,Systems!D$4:D$981,0),1))</f>
        <v>7.13</v>
      </c>
      <c r="J5" s="7">
        <f>IF(H5="","",INDEX(Systems!E$4:E$981,MATCH($F5,Systems!D$4:D$981,0),1))</f>
        <v>20</v>
      </c>
      <c r="K5" s="7" t="s">
        <v>97</v>
      </c>
      <c r="L5" s="42">
        <v>2017</v>
      </c>
      <c r="M5" s="7">
        <v>3</v>
      </c>
      <c r="N5" s="6">
        <f t="shared" si="1"/>
        <v>14759.1</v>
      </c>
      <c r="O5" s="7">
        <f t="shared" si="2"/>
        <v>2037</v>
      </c>
      <c r="P5" s="2" t="str">
        <f t="shared" ref="P5:AI5" si="4">IF($B5="","",IF($O5=P$3,$N5*(1+(O$2*0.03)),IF(P$3=$O5+$J5,$N5*(1+(O$2*0.03)),IF(P$3=$O5+2*$J5,$N5*(1+(O$2*0.03)),IF(P$3=$O5+3*$J5,$N5*(1+(O$2*0.03)),IF(P$3=$O5+4*$J5,$N5*(1+(O$2*0.03)),IF(P$3=$O5+5*$J5,$N5*(1+(O$2*0.03)),"")))))))</f>
        <v/>
      </c>
      <c r="Q5" s="2" t="str">
        <f t="shared" si="4"/>
        <v/>
      </c>
      <c r="R5" s="2" t="str">
        <f t="shared" si="4"/>
        <v/>
      </c>
      <c r="S5" s="2" t="str">
        <f t="shared" si="4"/>
        <v/>
      </c>
      <c r="T5" s="2" t="str">
        <f t="shared" si="4"/>
        <v/>
      </c>
      <c r="U5" s="2" t="str">
        <f t="shared" si="4"/>
        <v/>
      </c>
      <c r="V5" s="2" t="str">
        <f t="shared" si="4"/>
        <v/>
      </c>
      <c r="W5" s="2" t="str">
        <f t="shared" si="4"/>
        <v/>
      </c>
      <c r="X5" s="2" t="str">
        <f t="shared" si="4"/>
        <v/>
      </c>
      <c r="Y5" s="2" t="str">
        <f t="shared" si="4"/>
        <v/>
      </c>
      <c r="Z5" s="2" t="str">
        <f t="shared" si="4"/>
        <v/>
      </c>
      <c r="AA5" s="2" t="str">
        <f t="shared" si="4"/>
        <v/>
      </c>
      <c r="AB5" s="2" t="str">
        <f t="shared" si="4"/>
        <v/>
      </c>
      <c r="AC5" s="2" t="str">
        <f t="shared" si="4"/>
        <v/>
      </c>
      <c r="AD5" s="2" t="str">
        <f t="shared" si="4"/>
        <v/>
      </c>
      <c r="AE5" s="2" t="str">
        <f t="shared" si="4"/>
        <v/>
      </c>
      <c r="AF5" s="2" t="str">
        <f t="shared" si="4"/>
        <v/>
      </c>
      <c r="AG5" s="2" t="str">
        <f t="shared" si="4"/>
        <v/>
      </c>
      <c r="AH5" s="2" t="str">
        <f t="shared" si="4"/>
        <v/>
      </c>
      <c r="AI5" s="2">
        <f t="shared" si="4"/>
        <v>23171.786999999997</v>
      </c>
    </row>
    <row r="6" spans="1:35" ht="15" customHeight="1" x14ac:dyDescent="0.25">
      <c r="B6" s="41" t="s">
        <v>347</v>
      </c>
      <c r="C6" s="41" t="s">
        <v>342</v>
      </c>
      <c r="D6" s="41" t="s">
        <v>7</v>
      </c>
      <c r="E6" s="42" t="s">
        <v>360</v>
      </c>
      <c r="F6" s="41" t="s">
        <v>289</v>
      </c>
      <c r="G6" s="154"/>
      <c r="H6" s="42">
        <v>1600</v>
      </c>
      <c r="I6" s="6">
        <f>IF(H6="","",INDEX(Systems!F$4:F$981,MATCH($F6,Systems!D$4:D$981,0),1))</f>
        <v>4.5</v>
      </c>
      <c r="J6" s="7">
        <f>IF(H6="","",INDEX(Systems!E$4:E$981,MATCH($F6,Systems!D$4:D$981,0),1))</f>
        <v>15</v>
      </c>
      <c r="K6" s="7" t="s">
        <v>97</v>
      </c>
      <c r="L6" s="42">
        <v>2017</v>
      </c>
      <c r="M6" s="7">
        <v>3</v>
      </c>
      <c r="N6" s="6">
        <f t="shared" si="1"/>
        <v>7200</v>
      </c>
      <c r="O6" s="7">
        <f t="shared" si="2"/>
        <v>2032</v>
      </c>
      <c r="P6" s="2" t="str">
        <f t="shared" ref="P6:AI6" si="5">IF($B6="","",IF($O6=P$3,$N6*(1+(O$2*0.03)),IF(P$3=$O6+$J6,$N6*(1+(O$2*0.03)),IF(P$3=$O6+2*$J6,$N6*(1+(O$2*0.03)),IF(P$3=$O6+3*$J6,$N6*(1+(O$2*0.03)),IF(P$3=$O6+4*$J6,$N6*(1+(O$2*0.03)),IF(P$3=$O6+5*$J6,$N6*(1+(O$2*0.03)),"")))))))</f>
        <v/>
      </c>
      <c r="Q6" s="2" t="str">
        <f t="shared" si="5"/>
        <v/>
      </c>
      <c r="R6" s="2" t="str">
        <f t="shared" si="5"/>
        <v/>
      </c>
      <c r="S6" s="2" t="str">
        <f t="shared" si="5"/>
        <v/>
      </c>
      <c r="T6" s="2" t="str">
        <f t="shared" si="5"/>
        <v/>
      </c>
      <c r="U6" s="2" t="str">
        <f t="shared" si="5"/>
        <v/>
      </c>
      <c r="V6" s="2" t="str">
        <f t="shared" si="5"/>
        <v/>
      </c>
      <c r="W6" s="2" t="str">
        <f t="shared" si="5"/>
        <v/>
      </c>
      <c r="X6" s="2" t="str">
        <f t="shared" si="5"/>
        <v/>
      </c>
      <c r="Y6" s="2" t="str">
        <f t="shared" si="5"/>
        <v/>
      </c>
      <c r="Z6" s="2" t="str">
        <f t="shared" si="5"/>
        <v/>
      </c>
      <c r="AA6" s="2" t="str">
        <f t="shared" si="5"/>
        <v/>
      </c>
      <c r="AB6" s="2" t="str">
        <f t="shared" si="5"/>
        <v/>
      </c>
      <c r="AC6" s="2" t="str">
        <f t="shared" si="5"/>
        <v/>
      </c>
      <c r="AD6" s="2">
        <f t="shared" si="5"/>
        <v>10224</v>
      </c>
      <c r="AE6" s="2" t="str">
        <f t="shared" si="5"/>
        <v/>
      </c>
      <c r="AF6" s="2" t="str">
        <f t="shared" si="5"/>
        <v/>
      </c>
      <c r="AG6" s="2" t="str">
        <f t="shared" si="5"/>
        <v/>
      </c>
      <c r="AH6" s="2" t="str">
        <f t="shared" si="5"/>
        <v/>
      </c>
      <c r="AI6" s="2" t="str">
        <f t="shared" si="5"/>
        <v/>
      </c>
    </row>
    <row r="7" spans="1:35" ht="15" customHeight="1" x14ac:dyDescent="0.25">
      <c r="B7" s="41" t="s">
        <v>347</v>
      </c>
      <c r="C7" s="41" t="s">
        <v>342</v>
      </c>
      <c r="D7" s="41" t="s">
        <v>7</v>
      </c>
      <c r="E7" s="42" t="s">
        <v>360</v>
      </c>
      <c r="F7" s="41" t="s">
        <v>50</v>
      </c>
      <c r="G7" s="154"/>
      <c r="H7" s="42">
        <v>3200</v>
      </c>
      <c r="I7" s="6">
        <f>IF(H7="","",INDEX(Systems!F$4:F$981,MATCH($F7,Systems!D$4:D$981,0),1))</f>
        <v>1.6</v>
      </c>
      <c r="J7" s="7">
        <f>IF(H7="","",INDEX(Systems!E$4:E$981,MATCH($F7,Systems!D$4:D$981,0),1))</f>
        <v>10</v>
      </c>
      <c r="K7" s="7" t="s">
        <v>97</v>
      </c>
      <c r="L7" s="42">
        <v>2017</v>
      </c>
      <c r="M7" s="7">
        <v>3</v>
      </c>
      <c r="N7" s="6">
        <f t="shared" si="1"/>
        <v>5120</v>
      </c>
      <c r="O7" s="7">
        <f t="shared" si="2"/>
        <v>2027</v>
      </c>
      <c r="P7" s="2" t="str">
        <f t="shared" ref="P7:AI7" si="6">IF($B7="","",IF($O7=P$3,$N7*(1+(O$2*0.03)),IF(P$3=$O7+$J7,$N7*(1+(O$2*0.03)),IF(P$3=$O7+2*$J7,$N7*(1+(O$2*0.03)),IF(P$3=$O7+3*$J7,$N7*(1+(O$2*0.03)),IF(P$3=$O7+4*$J7,$N7*(1+(O$2*0.03)),IF(P$3=$O7+5*$J7,$N7*(1+(O$2*0.03)),"")))))))</f>
        <v/>
      </c>
      <c r="Q7" s="2" t="str">
        <f t="shared" si="6"/>
        <v/>
      </c>
      <c r="R7" s="2" t="str">
        <f t="shared" si="6"/>
        <v/>
      </c>
      <c r="S7" s="2" t="str">
        <f t="shared" si="6"/>
        <v/>
      </c>
      <c r="T7" s="2" t="str">
        <f t="shared" si="6"/>
        <v/>
      </c>
      <c r="U7" s="2" t="str">
        <f t="shared" si="6"/>
        <v/>
      </c>
      <c r="V7" s="2" t="str">
        <f t="shared" si="6"/>
        <v/>
      </c>
      <c r="W7" s="2" t="str">
        <f t="shared" si="6"/>
        <v/>
      </c>
      <c r="X7" s="2" t="str">
        <f t="shared" si="6"/>
        <v/>
      </c>
      <c r="Y7" s="2">
        <f t="shared" si="6"/>
        <v>6502.4</v>
      </c>
      <c r="Z7" s="2" t="str">
        <f t="shared" si="6"/>
        <v/>
      </c>
      <c r="AA7" s="2" t="str">
        <f t="shared" si="6"/>
        <v/>
      </c>
      <c r="AB7" s="2" t="str">
        <f t="shared" si="6"/>
        <v/>
      </c>
      <c r="AC7" s="2" t="str">
        <f t="shared" si="6"/>
        <v/>
      </c>
      <c r="AD7" s="2" t="str">
        <f t="shared" si="6"/>
        <v/>
      </c>
      <c r="AE7" s="2" t="str">
        <f t="shared" si="6"/>
        <v/>
      </c>
      <c r="AF7" s="2" t="str">
        <f t="shared" si="6"/>
        <v/>
      </c>
      <c r="AG7" s="2" t="str">
        <f t="shared" si="6"/>
        <v/>
      </c>
      <c r="AH7" s="2" t="str">
        <f t="shared" si="6"/>
        <v/>
      </c>
      <c r="AI7" s="2">
        <f t="shared" si="6"/>
        <v>8038.4</v>
      </c>
    </row>
    <row r="8" spans="1:35" ht="15" customHeight="1" x14ac:dyDescent="0.25">
      <c r="B8" s="41" t="s">
        <v>347</v>
      </c>
      <c r="C8" s="41" t="s">
        <v>342</v>
      </c>
      <c r="D8" s="41" t="s">
        <v>5</v>
      </c>
      <c r="E8" s="42" t="s">
        <v>360</v>
      </c>
      <c r="F8" s="41" t="s">
        <v>55</v>
      </c>
      <c r="G8" s="154"/>
      <c r="H8" s="42">
        <v>1</v>
      </c>
      <c r="I8" s="6">
        <f>IF(H8="","",INDEX(Systems!F$4:F$981,MATCH($F8,Systems!D$4:D$981,0),1))</f>
        <v>9000</v>
      </c>
      <c r="J8" s="7">
        <f>IF(H8="","",INDEX(Systems!E$4:E$981,MATCH($F8,Systems!D$4:D$981,0),1))</f>
        <v>18</v>
      </c>
      <c r="K8" s="7" t="s">
        <v>97</v>
      </c>
      <c r="L8" s="7">
        <v>2011</v>
      </c>
      <c r="M8" s="7">
        <v>3</v>
      </c>
      <c r="N8" s="6">
        <f t="shared" si="1"/>
        <v>9000</v>
      </c>
      <c r="O8" s="7">
        <f t="shared" si="2"/>
        <v>2029</v>
      </c>
      <c r="P8" s="2" t="str">
        <f t="shared" ref="P8:AI8" si="7">IF($B8="","",IF($O8=P$3,$N8*(1+(O$2*0.03)),IF(P$3=$O8+$J8,$N8*(1+(O$2*0.03)),IF(P$3=$O8+2*$J8,$N8*(1+(O$2*0.03)),IF(P$3=$O8+3*$J8,$N8*(1+(O$2*0.03)),IF(P$3=$O8+4*$J8,$N8*(1+(O$2*0.03)),IF(P$3=$O8+5*$J8,$N8*(1+(O$2*0.03)),"")))))))</f>
        <v/>
      </c>
      <c r="Q8" s="2" t="str">
        <f t="shared" si="7"/>
        <v/>
      </c>
      <c r="R8" s="2" t="str">
        <f t="shared" si="7"/>
        <v/>
      </c>
      <c r="S8" s="2" t="str">
        <f t="shared" si="7"/>
        <v/>
      </c>
      <c r="T8" s="2" t="str">
        <f t="shared" si="7"/>
        <v/>
      </c>
      <c r="U8" s="2" t="str">
        <f t="shared" si="7"/>
        <v/>
      </c>
      <c r="V8" s="2" t="str">
        <f t="shared" si="7"/>
        <v/>
      </c>
      <c r="W8" s="2" t="str">
        <f t="shared" si="7"/>
        <v/>
      </c>
      <c r="X8" s="2" t="str">
        <f t="shared" si="7"/>
        <v/>
      </c>
      <c r="Y8" s="2" t="str">
        <f t="shared" si="7"/>
        <v/>
      </c>
      <c r="Z8" s="2" t="str">
        <f t="shared" si="7"/>
        <v/>
      </c>
      <c r="AA8" s="2">
        <f t="shared" si="7"/>
        <v>11970</v>
      </c>
      <c r="AB8" s="2" t="str">
        <f t="shared" si="7"/>
        <v/>
      </c>
      <c r="AC8" s="2" t="str">
        <f t="shared" si="7"/>
        <v/>
      </c>
      <c r="AD8" s="2" t="str">
        <f t="shared" si="7"/>
        <v/>
      </c>
      <c r="AE8" s="2" t="str">
        <f t="shared" si="7"/>
        <v/>
      </c>
      <c r="AF8" s="2" t="str">
        <f t="shared" si="7"/>
        <v/>
      </c>
      <c r="AG8" s="2" t="str">
        <f t="shared" si="7"/>
        <v/>
      </c>
      <c r="AH8" s="2" t="str">
        <f t="shared" si="7"/>
        <v/>
      </c>
      <c r="AI8" s="2" t="str">
        <f t="shared" si="7"/>
        <v/>
      </c>
    </row>
    <row r="9" spans="1:35" ht="15" customHeight="1" x14ac:dyDescent="0.25">
      <c r="B9" s="41" t="s">
        <v>347</v>
      </c>
      <c r="C9" s="41" t="s">
        <v>342</v>
      </c>
      <c r="D9" s="41" t="s">
        <v>5</v>
      </c>
      <c r="E9" s="42" t="s">
        <v>351</v>
      </c>
      <c r="F9" s="41" t="s">
        <v>117</v>
      </c>
      <c r="G9" s="154"/>
      <c r="H9" s="42">
        <v>1</v>
      </c>
      <c r="I9" s="6">
        <f>IF(H9="","",INDEX(Systems!F$4:F$981,MATCH($F9,Systems!D$4:D$981,0),1))</f>
        <v>7200</v>
      </c>
      <c r="J9" s="7">
        <f>IF(H9="","",INDEX(Systems!E$4:E$981,MATCH($F9,Systems!D$4:D$981,0),1))</f>
        <v>18</v>
      </c>
      <c r="K9" s="7" t="s">
        <v>97</v>
      </c>
      <c r="L9" s="7">
        <v>2017</v>
      </c>
      <c r="M9" s="7">
        <v>3</v>
      </c>
      <c r="N9" s="6">
        <f t="shared" si="1"/>
        <v>7200</v>
      </c>
      <c r="O9" s="7">
        <f t="shared" si="2"/>
        <v>2035</v>
      </c>
      <c r="P9" s="2" t="str">
        <f t="shared" ref="P9:AI9" si="8">IF($B9="","",IF($O9=P$3,$N9*(1+(O$2*0.03)),IF(P$3=$O9+$J9,$N9*(1+(O$2*0.03)),IF(P$3=$O9+2*$J9,$N9*(1+(O$2*0.03)),IF(P$3=$O9+3*$J9,$N9*(1+(O$2*0.03)),IF(P$3=$O9+4*$J9,$N9*(1+(O$2*0.03)),IF(P$3=$O9+5*$J9,$N9*(1+(O$2*0.03)),"")))))))</f>
        <v/>
      </c>
      <c r="Q9" s="2" t="str">
        <f t="shared" si="8"/>
        <v/>
      </c>
      <c r="R9" s="2" t="str">
        <f t="shared" si="8"/>
        <v/>
      </c>
      <c r="S9" s="2" t="str">
        <f t="shared" si="8"/>
        <v/>
      </c>
      <c r="T9" s="2" t="str">
        <f t="shared" si="8"/>
        <v/>
      </c>
      <c r="U9" s="2" t="str">
        <f t="shared" si="8"/>
        <v/>
      </c>
      <c r="V9" s="2" t="str">
        <f t="shared" si="8"/>
        <v/>
      </c>
      <c r="W9" s="2" t="str">
        <f t="shared" si="8"/>
        <v/>
      </c>
      <c r="X9" s="2" t="str">
        <f t="shared" si="8"/>
        <v/>
      </c>
      <c r="Y9" s="2" t="str">
        <f t="shared" si="8"/>
        <v/>
      </c>
      <c r="Z9" s="2" t="str">
        <f t="shared" si="8"/>
        <v/>
      </c>
      <c r="AA9" s="2" t="str">
        <f t="shared" si="8"/>
        <v/>
      </c>
      <c r="AB9" s="2" t="str">
        <f t="shared" si="8"/>
        <v/>
      </c>
      <c r="AC9" s="2" t="str">
        <f t="shared" si="8"/>
        <v/>
      </c>
      <c r="AD9" s="2" t="str">
        <f t="shared" si="8"/>
        <v/>
      </c>
      <c r="AE9" s="2" t="str">
        <f t="shared" si="8"/>
        <v/>
      </c>
      <c r="AF9" s="2" t="str">
        <f t="shared" si="8"/>
        <v/>
      </c>
      <c r="AG9" s="2">
        <f t="shared" si="8"/>
        <v>10872</v>
      </c>
      <c r="AH9" s="2" t="str">
        <f t="shared" si="8"/>
        <v/>
      </c>
      <c r="AI9" s="2" t="str">
        <f t="shared" si="8"/>
        <v/>
      </c>
    </row>
    <row r="10" spans="1:35" ht="15" customHeight="1" x14ac:dyDescent="0.25">
      <c r="B10" s="41" t="s">
        <v>347</v>
      </c>
      <c r="C10" s="41" t="s">
        <v>342</v>
      </c>
      <c r="D10" s="41" t="s">
        <v>7</v>
      </c>
      <c r="E10" s="42" t="s">
        <v>351</v>
      </c>
      <c r="F10" s="41" t="s">
        <v>285</v>
      </c>
      <c r="G10" s="154"/>
      <c r="H10" s="42">
        <v>1000</v>
      </c>
      <c r="I10" s="6">
        <f>IF(H10="","",INDEX(Systems!F$4:F$981,MATCH($F10,Systems!D$4:D$981,0),1))</f>
        <v>8.77</v>
      </c>
      <c r="J10" s="7">
        <f>IF(H10="","",INDEX(Systems!E$4:E$981,MATCH($F10,Systems!D$4:D$981,0),1))</f>
        <v>20</v>
      </c>
      <c r="K10" s="7" t="s">
        <v>97</v>
      </c>
      <c r="L10" s="7">
        <v>2005</v>
      </c>
      <c r="M10" s="7">
        <v>2</v>
      </c>
      <c r="N10" s="6">
        <f t="shared" si="1"/>
        <v>8770</v>
      </c>
      <c r="O10" s="7">
        <f t="shared" si="2"/>
        <v>2021</v>
      </c>
      <c r="P10" s="2" t="str">
        <f t="shared" ref="P10:AI10" si="9">IF($B10="","",IF($O10=P$3,$N10*(1+(O$2*0.03)),IF(P$3=$O10+$J10,$N10*(1+(O$2*0.03)),IF(P$3=$O10+2*$J10,$N10*(1+(O$2*0.03)),IF(P$3=$O10+3*$J10,$N10*(1+(O$2*0.03)),IF(P$3=$O10+4*$J10,$N10*(1+(O$2*0.03)),IF(P$3=$O10+5*$J10,$N10*(1+(O$2*0.03)),"")))))))</f>
        <v/>
      </c>
      <c r="Q10" s="2" t="str">
        <f t="shared" si="9"/>
        <v/>
      </c>
      <c r="R10" s="2" t="str">
        <f t="shared" si="9"/>
        <v/>
      </c>
      <c r="S10" s="2">
        <f t="shared" si="9"/>
        <v>9559.3000000000011</v>
      </c>
      <c r="T10" s="2" t="str">
        <f t="shared" si="9"/>
        <v/>
      </c>
      <c r="U10" s="2" t="str">
        <f t="shared" si="9"/>
        <v/>
      </c>
      <c r="V10" s="2" t="str">
        <f t="shared" si="9"/>
        <v/>
      </c>
      <c r="W10" s="2" t="str">
        <f t="shared" si="9"/>
        <v/>
      </c>
      <c r="X10" s="2" t="str">
        <f t="shared" si="9"/>
        <v/>
      </c>
      <c r="Y10" s="2" t="str">
        <f t="shared" si="9"/>
        <v/>
      </c>
      <c r="Z10" s="2" t="str">
        <f t="shared" si="9"/>
        <v/>
      </c>
      <c r="AA10" s="2" t="str">
        <f t="shared" si="9"/>
        <v/>
      </c>
      <c r="AB10" s="2" t="str">
        <f t="shared" si="9"/>
        <v/>
      </c>
      <c r="AC10" s="2" t="str">
        <f t="shared" si="9"/>
        <v/>
      </c>
      <c r="AD10" s="2" t="str">
        <f t="shared" si="9"/>
        <v/>
      </c>
      <c r="AE10" s="2" t="str">
        <f t="shared" si="9"/>
        <v/>
      </c>
      <c r="AF10" s="2" t="str">
        <f t="shared" si="9"/>
        <v/>
      </c>
      <c r="AG10" s="2" t="str">
        <f t="shared" si="9"/>
        <v/>
      </c>
      <c r="AH10" s="2" t="str">
        <f t="shared" si="9"/>
        <v/>
      </c>
      <c r="AI10" s="2" t="str">
        <f t="shared" si="9"/>
        <v/>
      </c>
    </row>
    <row r="11" spans="1:35" ht="15" customHeight="1" x14ac:dyDescent="0.25">
      <c r="B11" s="41" t="s">
        <v>347</v>
      </c>
      <c r="C11" s="41" t="s">
        <v>342</v>
      </c>
      <c r="D11" s="41" t="s">
        <v>7</v>
      </c>
      <c r="E11" s="42" t="s">
        <v>351</v>
      </c>
      <c r="F11" s="41" t="s">
        <v>289</v>
      </c>
      <c r="G11" s="154"/>
      <c r="H11" s="42">
        <v>1600</v>
      </c>
      <c r="I11" s="6">
        <f>IF(H11="","",INDEX(Systems!F$4:F$981,MATCH($F11,Systems!D$4:D$981,0),1))</f>
        <v>4.5</v>
      </c>
      <c r="J11" s="7">
        <f>IF(H11="","",INDEX(Systems!E$4:E$981,MATCH($F11,Systems!D$4:D$981,0),1))</f>
        <v>15</v>
      </c>
      <c r="K11" s="7" t="s">
        <v>97</v>
      </c>
      <c r="L11" s="7">
        <v>2010</v>
      </c>
      <c r="M11" s="7">
        <v>3</v>
      </c>
      <c r="N11" s="6">
        <f t="shared" si="1"/>
        <v>7200</v>
      </c>
      <c r="O11" s="7">
        <f t="shared" si="2"/>
        <v>2025</v>
      </c>
      <c r="P11" s="2" t="str">
        <f t="shared" ref="P11:AI11" si="10">IF($B11="","",IF($O11=P$3,$N11*(1+(O$2*0.03)),IF(P$3=$O11+$J11,$N11*(1+(O$2*0.03)),IF(P$3=$O11+2*$J11,$N11*(1+(O$2*0.03)),IF(P$3=$O11+3*$J11,$N11*(1+(O$2*0.03)),IF(P$3=$O11+4*$J11,$N11*(1+(O$2*0.03)),IF(P$3=$O11+5*$J11,$N11*(1+(O$2*0.03)),"")))))))</f>
        <v/>
      </c>
      <c r="Q11" s="2" t="str">
        <f t="shared" si="10"/>
        <v/>
      </c>
      <c r="R11" s="2" t="str">
        <f t="shared" si="10"/>
        <v/>
      </c>
      <c r="S11" s="2" t="str">
        <f t="shared" si="10"/>
        <v/>
      </c>
      <c r="T11" s="2" t="str">
        <f t="shared" si="10"/>
        <v/>
      </c>
      <c r="U11" s="2" t="str">
        <f t="shared" si="10"/>
        <v/>
      </c>
      <c r="V11" s="2" t="str">
        <f t="shared" si="10"/>
        <v/>
      </c>
      <c r="W11" s="2">
        <f t="shared" si="10"/>
        <v>8712</v>
      </c>
      <c r="X11" s="2" t="str">
        <f t="shared" si="10"/>
        <v/>
      </c>
      <c r="Y11" s="2" t="str">
        <f t="shared" si="10"/>
        <v/>
      </c>
      <c r="Z11" s="2" t="str">
        <f t="shared" si="10"/>
        <v/>
      </c>
      <c r="AA11" s="2" t="str">
        <f t="shared" si="10"/>
        <v/>
      </c>
      <c r="AB11" s="2" t="str">
        <f t="shared" si="10"/>
        <v/>
      </c>
      <c r="AC11" s="2" t="str">
        <f t="shared" si="10"/>
        <v/>
      </c>
      <c r="AD11" s="2" t="str">
        <f t="shared" si="10"/>
        <v/>
      </c>
      <c r="AE11" s="2" t="str">
        <f t="shared" si="10"/>
        <v/>
      </c>
      <c r="AF11" s="2" t="str">
        <f t="shared" si="10"/>
        <v/>
      </c>
      <c r="AG11" s="2" t="str">
        <f t="shared" si="10"/>
        <v/>
      </c>
      <c r="AH11" s="2" t="str">
        <f t="shared" si="10"/>
        <v/>
      </c>
      <c r="AI11" s="2" t="str">
        <f t="shared" si="10"/>
        <v/>
      </c>
    </row>
    <row r="12" spans="1:35" ht="15" customHeight="1" x14ac:dyDescent="0.25">
      <c r="B12" s="41" t="s">
        <v>347</v>
      </c>
      <c r="C12" s="41" t="s">
        <v>342</v>
      </c>
      <c r="D12" s="41" t="s">
        <v>4</v>
      </c>
      <c r="E12" s="42" t="s">
        <v>381</v>
      </c>
      <c r="F12" s="41" t="s">
        <v>33</v>
      </c>
      <c r="G12" s="154"/>
      <c r="H12" s="42">
        <v>18000</v>
      </c>
      <c r="I12" s="6">
        <f>IF(H12="","",INDEX(Systems!F$4:F$981,MATCH($F12,Systems!D$4:D$981,0),1))</f>
        <v>7.05</v>
      </c>
      <c r="J12" s="7">
        <f>IF(H12="","",INDEX(Systems!E$4:E$981,MATCH($F12,Systems!D$4:D$981,0),1))</f>
        <v>30</v>
      </c>
      <c r="K12" s="7" t="s">
        <v>97</v>
      </c>
      <c r="L12" s="7">
        <v>2000</v>
      </c>
      <c r="M12" s="7">
        <v>3</v>
      </c>
      <c r="N12" s="6">
        <f t="shared" si="1"/>
        <v>126900</v>
      </c>
      <c r="O12" s="7">
        <f t="shared" si="2"/>
        <v>2030</v>
      </c>
      <c r="P12" s="2" t="str">
        <f t="shared" ref="P12:AI12" si="11">IF($B12="","",IF($O12=P$3,$N12*(1+(O$2*0.03)),IF(P$3=$O12+$J12,$N12*(1+(O$2*0.03)),IF(P$3=$O12+2*$J12,$N12*(1+(O$2*0.03)),IF(P$3=$O12+3*$J12,$N12*(1+(O$2*0.03)),IF(P$3=$O12+4*$J12,$N12*(1+(O$2*0.03)),IF(P$3=$O12+5*$J12,$N12*(1+(O$2*0.03)),"")))))))</f>
        <v/>
      </c>
      <c r="Q12" s="2" t="str">
        <f t="shared" si="11"/>
        <v/>
      </c>
      <c r="R12" s="2" t="str">
        <f t="shared" si="11"/>
        <v/>
      </c>
      <c r="S12" s="2" t="str">
        <f t="shared" si="11"/>
        <v/>
      </c>
      <c r="T12" s="2" t="str">
        <f t="shared" si="11"/>
        <v/>
      </c>
      <c r="U12" s="2" t="str">
        <f t="shared" si="11"/>
        <v/>
      </c>
      <c r="V12" s="2" t="str">
        <f t="shared" si="11"/>
        <v/>
      </c>
      <c r="W12" s="2" t="str">
        <f t="shared" si="11"/>
        <v/>
      </c>
      <c r="X12" s="2" t="str">
        <f t="shared" si="11"/>
        <v/>
      </c>
      <c r="Y12" s="2" t="str">
        <f t="shared" si="11"/>
        <v/>
      </c>
      <c r="Z12" s="2" t="str">
        <f t="shared" si="11"/>
        <v/>
      </c>
      <c r="AA12" s="2" t="str">
        <f t="shared" si="11"/>
        <v/>
      </c>
      <c r="AB12" s="2">
        <f t="shared" si="11"/>
        <v>172583.99999999997</v>
      </c>
      <c r="AC12" s="2" t="str">
        <f t="shared" si="11"/>
        <v/>
      </c>
      <c r="AD12" s="2" t="str">
        <f t="shared" si="11"/>
        <v/>
      </c>
      <c r="AE12" s="2" t="str">
        <f t="shared" si="11"/>
        <v/>
      </c>
      <c r="AF12" s="2" t="str">
        <f t="shared" si="11"/>
        <v/>
      </c>
      <c r="AG12" s="2" t="str">
        <f t="shared" si="11"/>
        <v/>
      </c>
      <c r="AH12" s="2" t="str">
        <f t="shared" si="11"/>
        <v/>
      </c>
      <c r="AI12" s="2" t="str">
        <f t="shared" si="11"/>
        <v/>
      </c>
    </row>
    <row r="13" spans="1:35" ht="15" customHeight="1" x14ac:dyDescent="0.25">
      <c r="B13" s="41" t="s">
        <v>347</v>
      </c>
      <c r="C13" s="41" t="s">
        <v>342</v>
      </c>
      <c r="D13" s="41" t="s">
        <v>4</v>
      </c>
      <c r="E13" s="42" t="s">
        <v>382</v>
      </c>
      <c r="F13" s="41" t="s">
        <v>33</v>
      </c>
      <c r="G13" s="154"/>
      <c r="H13" s="42">
        <v>22200</v>
      </c>
      <c r="I13" s="6">
        <f>IF(H13="","",INDEX(Systems!F$4:F$981,MATCH($F13,Systems!D$4:D$981,0),1))</f>
        <v>7.05</v>
      </c>
      <c r="J13" s="7">
        <f>IF(H13="","",INDEX(Systems!E$4:E$981,MATCH($F13,Systems!D$4:D$981,0),1))</f>
        <v>30</v>
      </c>
      <c r="K13" s="7" t="s">
        <v>97</v>
      </c>
      <c r="L13" s="7">
        <v>2000</v>
      </c>
      <c r="M13" s="7">
        <v>3</v>
      </c>
      <c r="N13" s="6">
        <f t="shared" si="1"/>
        <v>156510</v>
      </c>
      <c r="O13" s="7">
        <f t="shared" si="2"/>
        <v>2030</v>
      </c>
      <c r="P13" s="2" t="str">
        <f t="shared" ref="P13:AI13" si="12">IF($B13="","",IF($O13=P$3,$N13*(1+(O$2*0.03)),IF(P$3=$O13+$J13,$N13*(1+(O$2*0.03)),IF(P$3=$O13+2*$J13,$N13*(1+(O$2*0.03)),IF(P$3=$O13+3*$J13,$N13*(1+(O$2*0.03)),IF(P$3=$O13+4*$J13,$N13*(1+(O$2*0.03)),IF(P$3=$O13+5*$J13,$N13*(1+(O$2*0.03)),"")))))))</f>
        <v/>
      </c>
      <c r="Q13" s="2" t="str">
        <f t="shared" si="12"/>
        <v/>
      </c>
      <c r="R13" s="2" t="str">
        <f t="shared" si="12"/>
        <v/>
      </c>
      <c r="S13" s="2" t="str">
        <f t="shared" si="12"/>
        <v/>
      </c>
      <c r="T13" s="2" t="str">
        <f t="shared" si="12"/>
        <v/>
      </c>
      <c r="U13" s="2" t="str">
        <f t="shared" si="12"/>
        <v/>
      </c>
      <c r="V13" s="2" t="str">
        <f t="shared" si="12"/>
        <v/>
      </c>
      <c r="W13" s="2" t="str">
        <f t="shared" si="12"/>
        <v/>
      </c>
      <c r="X13" s="2" t="str">
        <f t="shared" si="12"/>
        <v/>
      </c>
      <c r="Y13" s="2" t="str">
        <f t="shared" si="12"/>
        <v/>
      </c>
      <c r="Z13" s="2" t="str">
        <f t="shared" si="12"/>
        <v/>
      </c>
      <c r="AA13" s="2" t="str">
        <f t="shared" si="12"/>
        <v/>
      </c>
      <c r="AB13" s="2">
        <f t="shared" si="12"/>
        <v>212853.59999999998</v>
      </c>
      <c r="AC13" s="2" t="str">
        <f t="shared" si="12"/>
        <v/>
      </c>
      <c r="AD13" s="2" t="str">
        <f t="shared" si="12"/>
        <v/>
      </c>
      <c r="AE13" s="2" t="str">
        <f t="shared" si="12"/>
        <v/>
      </c>
      <c r="AF13" s="2" t="str">
        <f t="shared" si="12"/>
        <v/>
      </c>
      <c r="AG13" s="2" t="str">
        <f t="shared" si="12"/>
        <v/>
      </c>
      <c r="AH13" s="2" t="str">
        <f t="shared" si="12"/>
        <v/>
      </c>
      <c r="AI13" s="2" t="str">
        <f t="shared" si="12"/>
        <v/>
      </c>
    </row>
    <row r="14" spans="1:35" ht="15" customHeight="1" x14ac:dyDescent="0.25">
      <c r="B14" s="41" t="s">
        <v>347</v>
      </c>
      <c r="C14" s="41" t="s">
        <v>342</v>
      </c>
      <c r="D14" s="41" t="s">
        <v>4</v>
      </c>
      <c r="E14" s="42" t="s">
        <v>381</v>
      </c>
      <c r="F14" s="41" t="s">
        <v>98</v>
      </c>
      <c r="G14" s="154"/>
      <c r="H14" s="42">
        <v>18000</v>
      </c>
      <c r="I14" s="6">
        <f>IF(H14="","",INDEX(Systems!F$4:F$981,MATCH($F14,Systems!D$4:D$981,0),1))</f>
        <v>0.34</v>
      </c>
      <c r="J14" s="7">
        <f>IF(H14="","",INDEX(Systems!E$4:E$981,MATCH($F14,Systems!D$4:D$981,0),1))</f>
        <v>5</v>
      </c>
      <c r="K14" s="7" t="s">
        <v>97</v>
      </c>
      <c r="L14" s="7">
        <v>2016</v>
      </c>
      <c r="M14" s="7">
        <v>3</v>
      </c>
      <c r="N14" s="6">
        <f t="shared" si="1"/>
        <v>6120</v>
      </c>
      <c r="O14" s="7">
        <f t="shared" si="2"/>
        <v>2021</v>
      </c>
      <c r="P14" s="2" t="str">
        <f t="shared" ref="P14:AI14" si="13">IF($B14="","",IF($O14=P$3,$N14*(1+(O$2*0.03)),IF(P$3=$O14+$J14,$N14*(1+(O$2*0.03)),IF(P$3=$O14+2*$J14,$N14*(1+(O$2*0.03)),IF(P$3=$O14+3*$J14,$N14*(1+(O$2*0.03)),IF(P$3=$O14+4*$J14,$N14*(1+(O$2*0.03)),IF(P$3=$O14+5*$J14,$N14*(1+(O$2*0.03)),"")))))))</f>
        <v/>
      </c>
      <c r="Q14" s="2" t="str">
        <f t="shared" si="13"/>
        <v/>
      </c>
      <c r="R14" s="2" t="str">
        <f t="shared" si="13"/>
        <v/>
      </c>
      <c r="S14" s="2">
        <f t="shared" si="13"/>
        <v>6670.8</v>
      </c>
      <c r="T14" s="2" t="str">
        <f t="shared" si="13"/>
        <v/>
      </c>
      <c r="U14" s="2" t="str">
        <f t="shared" si="13"/>
        <v/>
      </c>
      <c r="V14" s="2" t="str">
        <f t="shared" si="13"/>
        <v/>
      </c>
      <c r="W14" s="2" t="str">
        <f t="shared" si="13"/>
        <v/>
      </c>
      <c r="X14" s="2">
        <f t="shared" si="13"/>
        <v>7588.8</v>
      </c>
      <c r="Y14" s="2" t="str">
        <f t="shared" si="13"/>
        <v/>
      </c>
      <c r="Z14" s="2" t="str">
        <f t="shared" si="13"/>
        <v/>
      </c>
      <c r="AA14" s="2" t="str">
        <f t="shared" si="13"/>
        <v/>
      </c>
      <c r="AB14" s="2" t="str">
        <f t="shared" si="13"/>
        <v/>
      </c>
      <c r="AC14" s="2">
        <f t="shared" si="13"/>
        <v>8506.8000000000011</v>
      </c>
      <c r="AD14" s="2" t="str">
        <f t="shared" si="13"/>
        <v/>
      </c>
      <c r="AE14" s="2" t="str">
        <f t="shared" si="13"/>
        <v/>
      </c>
      <c r="AF14" s="2" t="str">
        <f t="shared" si="13"/>
        <v/>
      </c>
      <c r="AG14" s="2" t="str">
        <f t="shared" si="13"/>
        <v/>
      </c>
      <c r="AH14" s="2">
        <f t="shared" si="13"/>
        <v>9424.8000000000011</v>
      </c>
      <c r="AI14" s="2" t="str">
        <f t="shared" si="13"/>
        <v/>
      </c>
    </row>
    <row r="15" spans="1:35" x14ac:dyDescent="0.25">
      <c r="B15" s="41" t="s">
        <v>347</v>
      </c>
      <c r="C15" s="41" t="s">
        <v>342</v>
      </c>
      <c r="D15" s="41" t="s">
        <v>4</v>
      </c>
      <c r="E15" s="42" t="s">
        <v>382</v>
      </c>
      <c r="F15" s="41" t="s">
        <v>98</v>
      </c>
      <c r="G15" s="154"/>
      <c r="H15" s="42">
        <v>22200</v>
      </c>
      <c r="I15" s="6">
        <f>IF(H15="","",INDEX(Systems!F$4:F$981,MATCH($F15,Systems!D$4:D$981,0),1))</f>
        <v>0.34</v>
      </c>
      <c r="J15" s="7">
        <f>IF(H15="","",INDEX(Systems!E$4:E$981,MATCH($F15,Systems!D$4:D$981,0),1))</f>
        <v>5</v>
      </c>
      <c r="K15" s="7" t="s">
        <v>97</v>
      </c>
      <c r="L15" s="7">
        <v>2016</v>
      </c>
      <c r="M15" s="7">
        <v>3</v>
      </c>
      <c r="N15" s="6">
        <f t="shared" si="1"/>
        <v>7548.0000000000009</v>
      </c>
      <c r="O15" s="7">
        <f t="shared" si="2"/>
        <v>2021</v>
      </c>
      <c r="P15" s="2" t="str">
        <f t="shared" ref="P15:AI15" si="14">IF($B15="","",IF($O15=P$3,$N15*(1+(O$2*0.03)),IF(P$3=$O15+$J15,$N15*(1+(O$2*0.03)),IF(P$3=$O15+2*$J15,$N15*(1+(O$2*0.03)),IF(P$3=$O15+3*$J15,$N15*(1+(O$2*0.03)),IF(P$3=$O15+4*$J15,$N15*(1+(O$2*0.03)),IF(P$3=$O15+5*$J15,$N15*(1+(O$2*0.03)),"")))))))</f>
        <v/>
      </c>
      <c r="Q15" s="2" t="str">
        <f t="shared" si="14"/>
        <v/>
      </c>
      <c r="R15" s="2" t="str">
        <f t="shared" si="14"/>
        <v/>
      </c>
      <c r="S15" s="2">
        <f t="shared" si="14"/>
        <v>8227.3200000000015</v>
      </c>
      <c r="T15" s="2" t="str">
        <f t="shared" si="14"/>
        <v/>
      </c>
      <c r="U15" s="2" t="str">
        <f t="shared" si="14"/>
        <v/>
      </c>
      <c r="V15" s="2" t="str">
        <f t="shared" si="14"/>
        <v/>
      </c>
      <c r="W15" s="2" t="str">
        <f t="shared" si="14"/>
        <v/>
      </c>
      <c r="X15" s="2">
        <f t="shared" si="14"/>
        <v>9359.52</v>
      </c>
      <c r="Y15" s="2" t="str">
        <f t="shared" si="14"/>
        <v/>
      </c>
      <c r="Z15" s="2" t="str">
        <f t="shared" si="14"/>
        <v/>
      </c>
      <c r="AA15" s="2" t="str">
        <f t="shared" si="14"/>
        <v/>
      </c>
      <c r="AB15" s="2" t="str">
        <f t="shared" si="14"/>
        <v/>
      </c>
      <c r="AC15" s="2">
        <f t="shared" si="14"/>
        <v>10491.720000000003</v>
      </c>
      <c r="AD15" s="2" t="str">
        <f t="shared" si="14"/>
        <v/>
      </c>
      <c r="AE15" s="2" t="str">
        <f t="shared" si="14"/>
        <v/>
      </c>
      <c r="AF15" s="2" t="str">
        <f t="shared" si="14"/>
        <v/>
      </c>
      <c r="AG15" s="2" t="str">
        <f t="shared" si="14"/>
        <v/>
      </c>
      <c r="AH15" s="2">
        <f t="shared" si="14"/>
        <v>11623.920000000002</v>
      </c>
      <c r="AI15" s="2" t="str">
        <f t="shared" si="14"/>
        <v/>
      </c>
    </row>
    <row r="16" spans="1:35" x14ac:dyDescent="0.25">
      <c r="B16" s="41" t="s">
        <v>347</v>
      </c>
      <c r="C16" s="41" t="s">
        <v>342</v>
      </c>
      <c r="D16" s="41" t="s">
        <v>4</v>
      </c>
      <c r="E16" s="42" t="s">
        <v>383</v>
      </c>
      <c r="F16" s="41" t="s">
        <v>32</v>
      </c>
      <c r="G16" s="154"/>
      <c r="H16" s="42">
        <v>37800</v>
      </c>
      <c r="I16" s="6">
        <f>IF(H16="","",INDEX(Systems!F$4:F$981,MATCH($F16,Systems!D$4:D$981,0),1))</f>
        <v>4</v>
      </c>
      <c r="J16" s="7">
        <f>IF(H16="","",INDEX(Systems!E$4:E$981,MATCH($F16,Systems!D$4:D$981,0),1))</f>
        <v>30</v>
      </c>
      <c r="K16" s="7" t="s">
        <v>97</v>
      </c>
      <c r="L16" s="42">
        <v>1995</v>
      </c>
      <c r="M16" s="7">
        <v>2</v>
      </c>
      <c r="N16" s="6">
        <f t="shared" si="1"/>
        <v>151200</v>
      </c>
      <c r="O16" s="7">
        <f t="shared" si="2"/>
        <v>2019</v>
      </c>
      <c r="P16" s="2" t="str">
        <f t="shared" ref="P16:AI16" si="15">IF($B16="","",IF($O16=P$3,$N16*(1+(O$2*0.03)),IF(P$3=$O16+$J16,$N16*(1+(O$2*0.03)),IF(P$3=$O16+2*$J16,$N16*(1+(O$2*0.03)),IF(P$3=$O16+3*$J16,$N16*(1+(O$2*0.03)),IF(P$3=$O16+4*$J16,$N16*(1+(O$2*0.03)),IF(P$3=$O16+5*$J16,$N16*(1+(O$2*0.03)),"")))))))</f>
        <v/>
      </c>
      <c r="Q16" s="2">
        <f t="shared" si="15"/>
        <v>155736</v>
      </c>
      <c r="R16" s="2" t="str">
        <f t="shared" si="15"/>
        <v/>
      </c>
      <c r="S16" s="2" t="str">
        <f t="shared" si="15"/>
        <v/>
      </c>
      <c r="T16" s="2" t="str">
        <f t="shared" si="15"/>
        <v/>
      </c>
      <c r="U16" s="2" t="str">
        <f t="shared" si="15"/>
        <v/>
      </c>
      <c r="V16" s="2" t="str">
        <f t="shared" si="15"/>
        <v/>
      </c>
      <c r="W16" s="2" t="str">
        <f t="shared" si="15"/>
        <v/>
      </c>
      <c r="X16" s="2" t="str">
        <f t="shared" si="15"/>
        <v/>
      </c>
      <c r="Y16" s="2" t="str">
        <f t="shared" si="15"/>
        <v/>
      </c>
      <c r="Z16" s="2" t="str">
        <f t="shared" si="15"/>
        <v/>
      </c>
      <c r="AA16" s="2" t="str">
        <f t="shared" si="15"/>
        <v/>
      </c>
      <c r="AB16" s="2" t="str">
        <f t="shared" si="15"/>
        <v/>
      </c>
      <c r="AC16" s="2" t="str">
        <f t="shared" si="15"/>
        <v/>
      </c>
      <c r="AD16" s="2" t="str">
        <f t="shared" si="15"/>
        <v/>
      </c>
      <c r="AE16" s="2" t="str">
        <f t="shared" si="15"/>
        <v/>
      </c>
      <c r="AF16" s="2" t="str">
        <f t="shared" si="15"/>
        <v/>
      </c>
      <c r="AG16" s="2" t="str">
        <f t="shared" si="15"/>
        <v/>
      </c>
      <c r="AH16" s="2" t="str">
        <f t="shared" si="15"/>
        <v/>
      </c>
      <c r="AI16" s="2" t="str">
        <f t="shared" si="15"/>
        <v/>
      </c>
    </row>
    <row r="17" spans="2:35" x14ac:dyDescent="0.25">
      <c r="B17" s="41" t="s">
        <v>347</v>
      </c>
      <c r="C17" s="41" t="s">
        <v>342</v>
      </c>
      <c r="D17" s="41" t="s">
        <v>4</v>
      </c>
      <c r="E17" s="42" t="s">
        <v>383</v>
      </c>
      <c r="F17" s="41" t="s">
        <v>98</v>
      </c>
      <c r="G17" s="154"/>
      <c r="H17" s="42">
        <v>37800</v>
      </c>
      <c r="I17" s="6">
        <f>IF(H17="","",INDEX(Systems!F$4:F$981,MATCH($F17,Systems!D$4:D$981,0),1))</f>
        <v>0.34</v>
      </c>
      <c r="J17" s="7">
        <f>IF(H17="","",INDEX(Systems!E$4:E$981,MATCH($F17,Systems!D$4:D$981,0),1))</f>
        <v>5</v>
      </c>
      <c r="K17" s="7" t="s">
        <v>97</v>
      </c>
      <c r="L17" s="7">
        <v>2016</v>
      </c>
      <c r="M17" s="7">
        <v>3</v>
      </c>
      <c r="N17" s="6">
        <f t="shared" si="1"/>
        <v>12852.000000000002</v>
      </c>
      <c r="O17" s="7">
        <f t="shared" si="2"/>
        <v>2021</v>
      </c>
      <c r="P17" s="2" t="str">
        <f t="shared" ref="P17:AI17" si="16">IF($B17="","",IF($O17=P$3,$N17*(1+(O$2*0.03)),IF(P$3=$O17+$J17,$N17*(1+(O$2*0.03)),IF(P$3=$O17+2*$J17,$N17*(1+(O$2*0.03)),IF(P$3=$O17+3*$J17,$N17*(1+(O$2*0.03)),IF(P$3=$O17+4*$J17,$N17*(1+(O$2*0.03)),IF(P$3=$O17+5*$J17,$N17*(1+(O$2*0.03)),"")))))))</f>
        <v/>
      </c>
      <c r="Q17" s="2" t="str">
        <f t="shared" si="16"/>
        <v/>
      </c>
      <c r="R17" s="2" t="str">
        <f t="shared" si="16"/>
        <v/>
      </c>
      <c r="S17" s="2">
        <f t="shared" si="16"/>
        <v>14008.680000000002</v>
      </c>
      <c r="T17" s="2" t="str">
        <f t="shared" si="16"/>
        <v/>
      </c>
      <c r="U17" s="2" t="str">
        <f t="shared" si="16"/>
        <v/>
      </c>
      <c r="V17" s="2" t="str">
        <f t="shared" si="16"/>
        <v/>
      </c>
      <c r="W17" s="2" t="str">
        <f t="shared" si="16"/>
        <v/>
      </c>
      <c r="X17" s="2">
        <f t="shared" si="16"/>
        <v>15936.480000000001</v>
      </c>
      <c r="Y17" s="2" t="str">
        <f t="shared" si="16"/>
        <v/>
      </c>
      <c r="Z17" s="2" t="str">
        <f t="shared" si="16"/>
        <v/>
      </c>
      <c r="AA17" s="2" t="str">
        <f t="shared" si="16"/>
        <v/>
      </c>
      <c r="AB17" s="2" t="str">
        <f t="shared" si="16"/>
        <v/>
      </c>
      <c r="AC17" s="2">
        <f t="shared" si="16"/>
        <v>17864.280000000002</v>
      </c>
      <c r="AD17" s="2" t="str">
        <f t="shared" si="16"/>
        <v/>
      </c>
      <c r="AE17" s="2" t="str">
        <f t="shared" si="16"/>
        <v/>
      </c>
      <c r="AF17" s="2" t="str">
        <f t="shared" si="16"/>
        <v/>
      </c>
      <c r="AG17" s="2" t="str">
        <f t="shared" si="16"/>
        <v/>
      </c>
      <c r="AH17" s="2">
        <f t="shared" si="16"/>
        <v>19792.080000000002</v>
      </c>
      <c r="AI17" s="2" t="str">
        <f t="shared" si="16"/>
        <v/>
      </c>
    </row>
    <row r="18" spans="2:35" x14ac:dyDescent="0.25">
      <c r="B18" s="41" t="s">
        <v>347</v>
      </c>
      <c r="C18" s="41" t="s">
        <v>342</v>
      </c>
      <c r="D18" s="41" t="s">
        <v>4</v>
      </c>
      <c r="E18" s="42" t="s">
        <v>384</v>
      </c>
      <c r="F18" s="41" t="s">
        <v>32</v>
      </c>
      <c r="G18" s="154"/>
      <c r="H18" s="42">
        <v>2750</v>
      </c>
      <c r="I18" s="6">
        <f>IF(H18="","",INDEX(Systems!F$4:F$981,MATCH($F18,Systems!D$4:D$981,0),1))</f>
        <v>4</v>
      </c>
      <c r="J18" s="7">
        <f>IF(H18="","",INDEX(Systems!E$4:E$981,MATCH($F18,Systems!D$4:D$981,0),1))</f>
        <v>30</v>
      </c>
      <c r="K18" s="7" t="s">
        <v>97</v>
      </c>
      <c r="L18" s="7">
        <v>2016</v>
      </c>
      <c r="M18" s="7">
        <v>2</v>
      </c>
      <c r="N18" s="6">
        <f t="shared" si="1"/>
        <v>11000</v>
      </c>
      <c r="O18" s="7">
        <f t="shared" si="2"/>
        <v>2040</v>
      </c>
      <c r="P18" s="2" t="str">
        <f t="shared" ref="P18:AI18" si="17">IF($B18="","",IF($O18=P$3,$N18*(1+(O$2*0.03)),IF(P$3=$O18+$J18,$N18*(1+(O$2*0.03)),IF(P$3=$O18+2*$J18,$N18*(1+(O$2*0.03)),IF(P$3=$O18+3*$J18,$N18*(1+(O$2*0.03)),IF(P$3=$O18+4*$J18,$N18*(1+(O$2*0.03)),IF(P$3=$O18+5*$J18,$N18*(1+(O$2*0.03)),"")))))))</f>
        <v/>
      </c>
      <c r="Q18" s="2" t="str">
        <f t="shared" si="17"/>
        <v/>
      </c>
      <c r="R18" s="2" t="str">
        <f t="shared" si="17"/>
        <v/>
      </c>
      <c r="S18" s="2" t="str">
        <f t="shared" si="17"/>
        <v/>
      </c>
      <c r="T18" s="2" t="str">
        <f t="shared" si="17"/>
        <v/>
      </c>
      <c r="U18" s="2" t="str">
        <f t="shared" si="17"/>
        <v/>
      </c>
      <c r="V18" s="2" t="str">
        <f t="shared" si="17"/>
        <v/>
      </c>
      <c r="W18" s="2" t="str">
        <f t="shared" si="17"/>
        <v/>
      </c>
      <c r="X18" s="2" t="str">
        <f t="shared" si="17"/>
        <v/>
      </c>
      <c r="Y18" s="2" t="str">
        <f t="shared" si="17"/>
        <v/>
      </c>
      <c r="Z18" s="2" t="str">
        <f t="shared" si="17"/>
        <v/>
      </c>
      <c r="AA18" s="2" t="str">
        <f t="shared" si="17"/>
        <v/>
      </c>
      <c r="AB18" s="2" t="str">
        <f t="shared" si="17"/>
        <v/>
      </c>
      <c r="AC18" s="2" t="str">
        <f t="shared" si="17"/>
        <v/>
      </c>
      <c r="AD18" s="2" t="str">
        <f t="shared" si="17"/>
        <v/>
      </c>
      <c r="AE18" s="2" t="str">
        <f t="shared" si="17"/>
        <v/>
      </c>
      <c r="AF18" s="2" t="str">
        <f t="shared" si="17"/>
        <v/>
      </c>
      <c r="AG18" s="2" t="str">
        <f t="shared" si="17"/>
        <v/>
      </c>
      <c r="AH18" s="2" t="str">
        <f t="shared" si="17"/>
        <v/>
      </c>
      <c r="AI18" s="2" t="str">
        <f t="shared" si="17"/>
        <v/>
      </c>
    </row>
    <row r="19" spans="2:35" x14ac:dyDescent="0.25">
      <c r="B19" s="41" t="s">
        <v>347</v>
      </c>
      <c r="C19" s="41" t="s">
        <v>342</v>
      </c>
      <c r="D19" s="41" t="s">
        <v>4</v>
      </c>
      <c r="E19" s="42" t="s">
        <v>384</v>
      </c>
      <c r="F19" s="41" t="s">
        <v>98</v>
      </c>
      <c r="G19" s="154"/>
      <c r="H19" s="42">
        <v>2750</v>
      </c>
      <c r="I19" s="6">
        <f>IF(H19="","",INDEX(Systems!F$4:F$981,MATCH($F19,Systems!D$4:D$981,0),1))</f>
        <v>0.34</v>
      </c>
      <c r="J19" s="7">
        <f>IF(H19="","",INDEX(Systems!E$4:E$981,MATCH($F19,Systems!D$4:D$981,0),1))</f>
        <v>5</v>
      </c>
      <c r="K19" s="7" t="s">
        <v>97</v>
      </c>
      <c r="L19" s="7">
        <v>2015</v>
      </c>
      <c r="M19" s="7">
        <v>3</v>
      </c>
      <c r="N19" s="6">
        <f t="shared" si="1"/>
        <v>935.00000000000011</v>
      </c>
      <c r="O19" s="7">
        <f t="shared" si="2"/>
        <v>2020</v>
      </c>
      <c r="P19" s="2" t="str">
        <f t="shared" ref="P19:AI19" si="18">IF($B19="","",IF($O19=P$3,$N19*(1+(O$2*0.03)),IF(P$3=$O19+$J19,$N19*(1+(O$2*0.03)),IF(P$3=$O19+2*$J19,$N19*(1+(O$2*0.03)),IF(P$3=$O19+3*$J19,$N19*(1+(O$2*0.03)),IF(P$3=$O19+4*$J19,$N19*(1+(O$2*0.03)),IF(P$3=$O19+5*$J19,$N19*(1+(O$2*0.03)),"")))))))</f>
        <v/>
      </c>
      <c r="Q19" s="2" t="str">
        <f t="shared" si="18"/>
        <v/>
      </c>
      <c r="R19" s="2">
        <f t="shared" si="18"/>
        <v>991.10000000000014</v>
      </c>
      <c r="S19" s="2" t="str">
        <f t="shared" si="18"/>
        <v/>
      </c>
      <c r="T19" s="2" t="str">
        <f t="shared" si="18"/>
        <v/>
      </c>
      <c r="U19" s="2" t="str">
        <f t="shared" si="18"/>
        <v/>
      </c>
      <c r="V19" s="2" t="str">
        <f t="shared" si="18"/>
        <v/>
      </c>
      <c r="W19" s="2">
        <f t="shared" si="18"/>
        <v>1131.3500000000001</v>
      </c>
      <c r="X19" s="2" t="str">
        <f t="shared" si="18"/>
        <v/>
      </c>
      <c r="Y19" s="2" t="str">
        <f t="shared" si="18"/>
        <v/>
      </c>
      <c r="Z19" s="2" t="str">
        <f t="shared" si="18"/>
        <v/>
      </c>
      <c r="AA19" s="2" t="str">
        <f t="shared" si="18"/>
        <v/>
      </c>
      <c r="AB19" s="2">
        <f t="shared" si="18"/>
        <v>1271.6000000000001</v>
      </c>
      <c r="AC19" s="2" t="str">
        <f t="shared" si="18"/>
        <v/>
      </c>
      <c r="AD19" s="2" t="str">
        <f t="shared" si="18"/>
        <v/>
      </c>
      <c r="AE19" s="2" t="str">
        <f t="shared" si="18"/>
        <v/>
      </c>
      <c r="AF19" s="2" t="str">
        <f t="shared" si="18"/>
        <v/>
      </c>
      <c r="AG19" s="2">
        <f t="shared" si="18"/>
        <v>1411.8500000000001</v>
      </c>
      <c r="AH19" s="2" t="str">
        <f t="shared" si="18"/>
        <v/>
      </c>
      <c r="AI19" s="2" t="str">
        <f t="shared" si="18"/>
        <v/>
      </c>
    </row>
    <row r="20" spans="2:35" x14ac:dyDescent="0.25">
      <c r="B20" s="41" t="s">
        <v>347</v>
      </c>
      <c r="C20" s="41" t="s">
        <v>342</v>
      </c>
      <c r="D20" s="41" t="s">
        <v>3</v>
      </c>
      <c r="E20" s="42" t="s">
        <v>367</v>
      </c>
      <c r="F20" s="41" t="s">
        <v>24</v>
      </c>
      <c r="G20" s="154"/>
      <c r="H20" s="42">
        <v>1150</v>
      </c>
      <c r="I20" s="6">
        <f>IF(H20="","",INDEX(Systems!F$4:F$981,MATCH($F20,Systems!D$4:D$981,0),1))</f>
        <v>9.57</v>
      </c>
      <c r="J20" s="7">
        <f>IF(H20="","",INDEX(Systems!E$4:E$981,MATCH($F20,Systems!D$4:D$981,0),1))</f>
        <v>20</v>
      </c>
      <c r="K20" s="7" t="s">
        <v>96</v>
      </c>
      <c r="L20" s="7">
        <v>2005</v>
      </c>
      <c r="M20" s="7">
        <v>2</v>
      </c>
      <c r="N20" s="6">
        <f t="shared" si="1"/>
        <v>11005.5</v>
      </c>
      <c r="O20" s="7">
        <f t="shared" si="2"/>
        <v>2021</v>
      </c>
      <c r="P20" s="2" t="str">
        <f t="shared" ref="P20:AI20" si="19">IF($B20="","",IF($O20=P$3,$N20*(1+(O$2*0.03)),IF(P$3=$O20+$J20,$N20*(1+(O$2*0.03)),IF(P$3=$O20+2*$J20,$N20*(1+(O$2*0.03)),IF(P$3=$O20+3*$J20,$N20*(1+(O$2*0.03)),IF(P$3=$O20+4*$J20,$N20*(1+(O$2*0.03)),IF(P$3=$O20+5*$J20,$N20*(1+(O$2*0.03)),"")))))))</f>
        <v/>
      </c>
      <c r="Q20" s="2" t="str">
        <f t="shared" si="19"/>
        <v/>
      </c>
      <c r="R20" s="2" t="str">
        <f t="shared" si="19"/>
        <v/>
      </c>
      <c r="S20" s="2">
        <f t="shared" si="19"/>
        <v>11995.995000000001</v>
      </c>
      <c r="T20" s="2" t="str">
        <f t="shared" si="19"/>
        <v/>
      </c>
      <c r="U20" s="2" t="str">
        <f t="shared" si="19"/>
        <v/>
      </c>
      <c r="V20" s="2" t="str">
        <f t="shared" si="19"/>
        <v/>
      </c>
      <c r="W20" s="2" t="str">
        <f t="shared" si="19"/>
        <v/>
      </c>
      <c r="X20" s="2" t="str">
        <f t="shared" si="19"/>
        <v/>
      </c>
      <c r="Y20" s="2" t="str">
        <f t="shared" si="19"/>
        <v/>
      </c>
      <c r="Z20" s="2" t="str">
        <f t="shared" si="19"/>
        <v/>
      </c>
      <c r="AA20" s="2" t="str">
        <f t="shared" si="19"/>
        <v/>
      </c>
      <c r="AB20" s="2" t="str">
        <f t="shared" si="19"/>
        <v/>
      </c>
      <c r="AC20" s="2" t="str">
        <f t="shared" si="19"/>
        <v/>
      </c>
      <c r="AD20" s="2" t="str">
        <f t="shared" si="19"/>
        <v/>
      </c>
      <c r="AE20" s="2" t="str">
        <f t="shared" si="19"/>
        <v/>
      </c>
      <c r="AF20" s="2" t="str">
        <f t="shared" si="19"/>
        <v/>
      </c>
      <c r="AG20" s="2" t="str">
        <f t="shared" si="19"/>
        <v/>
      </c>
      <c r="AH20" s="2" t="str">
        <f t="shared" si="19"/>
        <v/>
      </c>
      <c r="AI20" s="2" t="str">
        <f t="shared" si="19"/>
        <v/>
      </c>
    </row>
    <row r="21" spans="2:35" x14ac:dyDescent="0.25">
      <c r="B21" s="41" t="s">
        <v>347</v>
      </c>
      <c r="C21" s="41" t="s">
        <v>342</v>
      </c>
      <c r="D21" s="41" t="s">
        <v>7</v>
      </c>
      <c r="E21" s="42" t="s">
        <v>367</v>
      </c>
      <c r="F21" s="41" t="s">
        <v>305</v>
      </c>
      <c r="G21" s="154"/>
      <c r="H21" s="42">
        <v>960</v>
      </c>
      <c r="I21" s="6">
        <f>IF(H21="","",INDEX(Systems!F$4:F$981,MATCH($F21,Systems!D$4:D$981,0),1))</f>
        <v>6.8</v>
      </c>
      <c r="J21" s="7">
        <f>IF(H21="","",INDEX(Systems!E$4:E$981,MATCH($F21,Systems!D$4:D$981,0),1))</f>
        <v>20</v>
      </c>
      <c r="K21" s="7" t="s">
        <v>96</v>
      </c>
      <c r="L21" s="7">
        <v>2005</v>
      </c>
      <c r="M21" s="7">
        <v>2</v>
      </c>
      <c r="N21" s="6">
        <f t="shared" si="1"/>
        <v>6528</v>
      </c>
      <c r="O21" s="7">
        <f t="shared" si="2"/>
        <v>2021</v>
      </c>
      <c r="P21" s="2" t="str">
        <f t="shared" ref="P21:AI21" si="20">IF($B21="","",IF($O21=P$3,$N21*(1+(O$2*0.03)),IF(P$3=$O21+$J21,$N21*(1+(O$2*0.03)),IF(P$3=$O21+2*$J21,$N21*(1+(O$2*0.03)),IF(P$3=$O21+3*$J21,$N21*(1+(O$2*0.03)),IF(P$3=$O21+4*$J21,$N21*(1+(O$2*0.03)),IF(P$3=$O21+5*$J21,$N21*(1+(O$2*0.03)),"")))))))</f>
        <v/>
      </c>
      <c r="Q21" s="2" t="str">
        <f t="shared" si="20"/>
        <v/>
      </c>
      <c r="R21" s="2" t="str">
        <f t="shared" si="20"/>
        <v/>
      </c>
      <c r="S21" s="2">
        <f t="shared" si="20"/>
        <v>7115.52</v>
      </c>
      <c r="T21" s="2" t="str">
        <f t="shared" si="20"/>
        <v/>
      </c>
      <c r="U21" s="2" t="str">
        <f t="shared" si="20"/>
        <v/>
      </c>
      <c r="V21" s="2" t="str">
        <f t="shared" si="20"/>
        <v/>
      </c>
      <c r="W21" s="2" t="str">
        <f t="shared" si="20"/>
        <v/>
      </c>
      <c r="X21" s="2" t="str">
        <f t="shared" si="20"/>
        <v/>
      </c>
      <c r="Y21" s="2" t="str">
        <f t="shared" si="20"/>
        <v/>
      </c>
      <c r="Z21" s="2" t="str">
        <f t="shared" si="20"/>
        <v/>
      </c>
      <c r="AA21" s="2" t="str">
        <f t="shared" si="20"/>
        <v/>
      </c>
      <c r="AB21" s="2" t="str">
        <f t="shared" si="20"/>
        <v/>
      </c>
      <c r="AC21" s="2" t="str">
        <f t="shared" si="20"/>
        <v/>
      </c>
      <c r="AD21" s="2" t="str">
        <f t="shared" si="20"/>
        <v/>
      </c>
      <c r="AE21" s="2" t="str">
        <f t="shared" si="20"/>
        <v/>
      </c>
      <c r="AF21" s="2" t="str">
        <f t="shared" si="20"/>
        <v/>
      </c>
      <c r="AG21" s="2" t="str">
        <f t="shared" si="20"/>
        <v/>
      </c>
      <c r="AH21" s="2" t="str">
        <f t="shared" si="20"/>
        <v/>
      </c>
      <c r="AI21" s="2" t="str">
        <f t="shared" si="20"/>
        <v/>
      </c>
    </row>
    <row r="22" spans="2:35" x14ac:dyDescent="0.25">
      <c r="B22" s="41" t="s">
        <v>347</v>
      </c>
      <c r="C22" s="41" t="s">
        <v>342</v>
      </c>
      <c r="D22" s="41" t="s">
        <v>7</v>
      </c>
      <c r="E22" s="42" t="s">
        <v>367</v>
      </c>
      <c r="F22" s="41" t="s">
        <v>289</v>
      </c>
      <c r="G22" s="154"/>
      <c r="H22" s="42">
        <v>1280</v>
      </c>
      <c r="I22" s="6">
        <f>IF(H22="","",INDEX(Systems!F$4:F$981,MATCH($F22,Systems!D$4:D$981,0),1))</f>
        <v>4.5</v>
      </c>
      <c r="J22" s="7">
        <f>IF(H22="","",INDEX(Systems!E$4:E$981,MATCH($F22,Systems!D$4:D$981,0),1))</f>
        <v>15</v>
      </c>
      <c r="K22" s="7" t="s">
        <v>96</v>
      </c>
      <c r="L22" s="7">
        <v>2010</v>
      </c>
      <c r="M22" s="7">
        <v>3</v>
      </c>
      <c r="N22" s="6">
        <f t="shared" si="1"/>
        <v>5760</v>
      </c>
      <c r="O22" s="7">
        <f t="shared" si="2"/>
        <v>2025</v>
      </c>
      <c r="P22" s="2" t="str">
        <f t="shared" ref="P22:AI22" si="21">IF($B22="","",IF($O22=P$3,$N22*(1+(O$2*0.03)),IF(P$3=$O22+$J22,$N22*(1+(O$2*0.03)),IF(P$3=$O22+2*$J22,$N22*(1+(O$2*0.03)),IF(P$3=$O22+3*$J22,$N22*(1+(O$2*0.03)),IF(P$3=$O22+4*$J22,$N22*(1+(O$2*0.03)),IF(P$3=$O22+5*$J22,$N22*(1+(O$2*0.03)),"")))))))</f>
        <v/>
      </c>
      <c r="Q22" s="2" t="str">
        <f t="shared" si="21"/>
        <v/>
      </c>
      <c r="R22" s="2" t="str">
        <f t="shared" si="21"/>
        <v/>
      </c>
      <c r="S22" s="2" t="str">
        <f t="shared" si="21"/>
        <v/>
      </c>
      <c r="T22" s="2" t="str">
        <f t="shared" si="21"/>
        <v/>
      </c>
      <c r="U22" s="2" t="str">
        <f t="shared" si="21"/>
        <v/>
      </c>
      <c r="V22" s="2" t="str">
        <f t="shared" si="21"/>
        <v/>
      </c>
      <c r="W22" s="2">
        <f t="shared" si="21"/>
        <v>6969.5999999999995</v>
      </c>
      <c r="X22" s="2" t="str">
        <f t="shared" si="21"/>
        <v/>
      </c>
      <c r="Y22" s="2" t="str">
        <f t="shared" si="21"/>
        <v/>
      </c>
      <c r="Z22" s="2" t="str">
        <f t="shared" si="21"/>
        <v/>
      </c>
      <c r="AA22" s="2" t="str">
        <f t="shared" si="21"/>
        <v/>
      </c>
      <c r="AB22" s="2" t="str">
        <f t="shared" si="21"/>
        <v/>
      </c>
      <c r="AC22" s="2" t="str">
        <f t="shared" si="21"/>
        <v/>
      </c>
      <c r="AD22" s="2" t="str">
        <f t="shared" si="21"/>
        <v/>
      </c>
      <c r="AE22" s="2" t="str">
        <f t="shared" si="21"/>
        <v/>
      </c>
      <c r="AF22" s="2" t="str">
        <f t="shared" si="21"/>
        <v/>
      </c>
      <c r="AG22" s="2" t="str">
        <f t="shared" si="21"/>
        <v/>
      </c>
      <c r="AH22" s="2" t="str">
        <f t="shared" si="21"/>
        <v/>
      </c>
      <c r="AI22" s="2" t="str">
        <f t="shared" si="21"/>
        <v/>
      </c>
    </row>
    <row r="23" spans="2:35" x14ac:dyDescent="0.25">
      <c r="B23" s="41" t="s">
        <v>347</v>
      </c>
      <c r="C23" s="41" t="s">
        <v>342</v>
      </c>
      <c r="D23" s="41" t="s">
        <v>7</v>
      </c>
      <c r="E23" s="42" t="s">
        <v>367</v>
      </c>
      <c r="F23" s="41" t="s">
        <v>50</v>
      </c>
      <c r="G23" s="154" t="s">
        <v>390</v>
      </c>
      <c r="H23" s="42">
        <v>1280</v>
      </c>
      <c r="I23" s="6">
        <f>IF(H23="","",INDEX(Systems!F$4:F$981,MATCH($F23,Systems!D$4:D$981,0),1))</f>
        <v>1.6</v>
      </c>
      <c r="J23" s="7">
        <f>IF(H23="","",INDEX(Systems!E$4:E$981,MATCH($F23,Systems!D$4:D$981,0),1))</f>
        <v>10</v>
      </c>
      <c r="K23" s="7" t="s">
        <v>96</v>
      </c>
      <c r="L23" s="7">
        <v>2016</v>
      </c>
      <c r="M23" s="7">
        <v>3</v>
      </c>
      <c r="N23" s="6">
        <f t="shared" si="1"/>
        <v>2048</v>
      </c>
      <c r="O23" s="7">
        <f t="shared" si="2"/>
        <v>2026</v>
      </c>
      <c r="P23" s="2" t="str">
        <f t="shared" ref="P23:AI23" si="22">IF($B23="","",IF($O23=P$3,$N23*(1+(O$2*0.03)),IF(P$3=$O23+$J23,$N23*(1+(O$2*0.03)),IF(P$3=$O23+2*$J23,$N23*(1+(O$2*0.03)),IF(P$3=$O23+3*$J23,$N23*(1+(O$2*0.03)),IF(P$3=$O23+4*$J23,$N23*(1+(O$2*0.03)),IF(P$3=$O23+5*$J23,$N23*(1+(O$2*0.03)),"")))))))</f>
        <v/>
      </c>
      <c r="Q23" s="2" t="str">
        <f t="shared" si="22"/>
        <v/>
      </c>
      <c r="R23" s="2" t="str">
        <f t="shared" si="22"/>
        <v/>
      </c>
      <c r="S23" s="2" t="str">
        <f t="shared" si="22"/>
        <v/>
      </c>
      <c r="T23" s="2" t="str">
        <f t="shared" si="22"/>
        <v/>
      </c>
      <c r="U23" s="2" t="str">
        <f t="shared" si="22"/>
        <v/>
      </c>
      <c r="V23" s="2" t="str">
        <f t="shared" si="22"/>
        <v/>
      </c>
      <c r="W23" s="2" t="str">
        <f t="shared" si="22"/>
        <v/>
      </c>
      <c r="X23" s="2">
        <f t="shared" si="22"/>
        <v>2539.52</v>
      </c>
      <c r="Y23" s="2" t="str">
        <f t="shared" si="22"/>
        <v/>
      </c>
      <c r="Z23" s="2" t="str">
        <f t="shared" si="22"/>
        <v/>
      </c>
      <c r="AA23" s="2" t="str">
        <f t="shared" si="22"/>
        <v/>
      </c>
      <c r="AB23" s="2" t="str">
        <f t="shared" si="22"/>
        <v/>
      </c>
      <c r="AC23" s="2" t="str">
        <f t="shared" si="22"/>
        <v/>
      </c>
      <c r="AD23" s="2" t="str">
        <f t="shared" si="22"/>
        <v/>
      </c>
      <c r="AE23" s="2" t="str">
        <f t="shared" si="22"/>
        <v/>
      </c>
      <c r="AF23" s="2" t="str">
        <f t="shared" si="22"/>
        <v/>
      </c>
      <c r="AG23" s="2" t="str">
        <f t="shared" si="22"/>
        <v/>
      </c>
      <c r="AH23" s="2">
        <f t="shared" si="22"/>
        <v>3153.92</v>
      </c>
      <c r="AI23" s="2" t="str">
        <f t="shared" si="22"/>
        <v/>
      </c>
    </row>
    <row r="24" spans="2:35" x14ac:dyDescent="0.25">
      <c r="B24" s="41" t="s">
        <v>347</v>
      </c>
      <c r="C24" s="41" t="s">
        <v>342</v>
      </c>
      <c r="D24" s="41" t="s">
        <v>9</v>
      </c>
      <c r="E24" s="42" t="s">
        <v>360</v>
      </c>
      <c r="F24" s="41" t="s">
        <v>131</v>
      </c>
      <c r="G24" s="154" t="s">
        <v>391</v>
      </c>
      <c r="H24" s="42">
        <v>3070</v>
      </c>
      <c r="I24" s="6">
        <f>IF(H24="","",INDEX(Systems!F$4:F$981,MATCH($F24,Systems!D$4:D$981,0),1))</f>
        <v>4.95</v>
      </c>
      <c r="J24" s="7">
        <f>IF(H24="","",INDEX(Systems!E$4:E$981,MATCH($F24,Systems!D$4:D$981,0),1))</f>
        <v>20</v>
      </c>
      <c r="K24" s="7" t="s">
        <v>97</v>
      </c>
      <c r="L24" s="42">
        <v>2015</v>
      </c>
      <c r="M24" s="7">
        <v>3</v>
      </c>
      <c r="N24" s="6">
        <f t="shared" si="1"/>
        <v>15196.5</v>
      </c>
      <c r="O24" s="7">
        <f t="shared" si="2"/>
        <v>2035</v>
      </c>
      <c r="P24" s="2" t="str">
        <f t="shared" ref="P24:AI24" si="23">IF($B24="","",IF($O24=P$3,$N24*(1+(O$2*0.03)),IF(P$3=$O24+$J24,$N24*(1+(O$2*0.03)),IF(P$3=$O24+2*$J24,$N24*(1+(O$2*0.03)),IF(P$3=$O24+3*$J24,$N24*(1+(O$2*0.03)),IF(P$3=$O24+4*$J24,$N24*(1+(O$2*0.03)),IF(P$3=$O24+5*$J24,$N24*(1+(O$2*0.03)),"")))))))</f>
        <v/>
      </c>
      <c r="Q24" s="2" t="str">
        <f t="shared" si="23"/>
        <v/>
      </c>
      <c r="R24" s="2" t="str">
        <f t="shared" si="23"/>
        <v/>
      </c>
      <c r="S24" s="2" t="str">
        <f t="shared" si="23"/>
        <v/>
      </c>
      <c r="T24" s="2" t="str">
        <f t="shared" si="23"/>
        <v/>
      </c>
      <c r="U24" s="2" t="str">
        <f t="shared" si="23"/>
        <v/>
      </c>
      <c r="V24" s="2" t="str">
        <f t="shared" si="23"/>
        <v/>
      </c>
      <c r="W24" s="2" t="str">
        <f t="shared" si="23"/>
        <v/>
      </c>
      <c r="X24" s="2" t="str">
        <f t="shared" si="23"/>
        <v/>
      </c>
      <c r="Y24" s="2" t="str">
        <f t="shared" si="23"/>
        <v/>
      </c>
      <c r="Z24" s="2" t="str">
        <f t="shared" si="23"/>
        <v/>
      </c>
      <c r="AA24" s="2" t="str">
        <f t="shared" si="23"/>
        <v/>
      </c>
      <c r="AB24" s="2" t="str">
        <f t="shared" si="23"/>
        <v/>
      </c>
      <c r="AC24" s="2" t="str">
        <f t="shared" si="23"/>
        <v/>
      </c>
      <c r="AD24" s="2" t="str">
        <f t="shared" si="23"/>
        <v/>
      </c>
      <c r="AE24" s="2" t="str">
        <f t="shared" si="23"/>
        <v/>
      </c>
      <c r="AF24" s="2" t="str">
        <f t="shared" si="23"/>
        <v/>
      </c>
      <c r="AG24" s="2">
        <f t="shared" si="23"/>
        <v>22946.715</v>
      </c>
      <c r="AH24" s="2" t="str">
        <f t="shared" si="23"/>
        <v/>
      </c>
      <c r="AI24" s="2" t="str">
        <f t="shared" si="23"/>
        <v/>
      </c>
    </row>
    <row r="25" spans="2:35" x14ac:dyDescent="0.25">
      <c r="B25" s="41" t="s">
        <v>347</v>
      </c>
      <c r="C25" s="41" t="s">
        <v>342</v>
      </c>
      <c r="D25" s="41" t="s">
        <v>9</v>
      </c>
      <c r="E25" s="42" t="s">
        <v>351</v>
      </c>
      <c r="F25" s="41" t="s">
        <v>131</v>
      </c>
      <c r="G25" s="154" t="s">
        <v>391</v>
      </c>
      <c r="H25" s="42">
        <v>1000</v>
      </c>
      <c r="I25" s="6">
        <f>IF(H25="","",INDEX(Systems!F$4:F$981,MATCH($F25,Systems!D$4:D$981,0),1))</f>
        <v>4.95</v>
      </c>
      <c r="J25" s="7">
        <f>IF(H25="","",INDEX(Systems!E$4:E$981,MATCH($F25,Systems!D$4:D$981,0),1))</f>
        <v>20</v>
      </c>
      <c r="K25" s="7" t="s">
        <v>97</v>
      </c>
      <c r="L25" s="42">
        <v>2015</v>
      </c>
      <c r="M25" s="7">
        <v>3</v>
      </c>
      <c r="N25" s="6">
        <f t="shared" si="1"/>
        <v>4950</v>
      </c>
      <c r="O25" s="7">
        <f t="shared" si="2"/>
        <v>2035</v>
      </c>
      <c r="P25" s="2" t="str">
        <f t="shared" ref="P25:AI25" si="24">IF($B25="","",IF($O25=P$3,$N25*(1+(O$2*0.03)),IF(P$3=$O25+$J25,$N25*(1+(O$2*0.03)),IF(P$3=$O25+2*$J25,$N25*(1+(O$2*0.03)),IF(P$3=$O25+3*$J25,$N25*(1+(O$2*0.03)),IF(P$3=$O25+4*$J25,$N25*(1+(O$2*0.03)),IF(P$3=$O25+5*$J25,$N25*(1+(O$2*0.03)),"")))))))</f>
        <v/>
      </c>
      <c r="Q25" s="2" t="str">
        <f t="shared" si="24"/>
        <v/>
      </c>
      <c r="R25" s="2" t="str">
        <f t="shared" si="24"/>
        <v/>
      </c>
      <c r="S25" s="2" t="str">
        <f t="shared" si="24"/>
        <v/>
      </c>
      <c r="T25" s="2" t="str">
        <f t="shared" si="24"/>
        <v/>
      </c>
      <c r="U25" s="2" t="str">
        <f t="shared" si="24"/>
        <v/>
      </c>
      <c r="V25" s="2" t="str">
        <f t="shared" si="24"/>
        <v/>
      </c>
      <c r="W25" s="2" t="str">
        <f t="shared" si="24"/>
        <v/>
      </c>
      <c r="X25" s="2" t="str">
        <f t="shared" si="24"/>
        <v/>
      </c>
      <c r="Y25" s="2" t="str">
        <f t="shared" si="24"/>
        <v/>
      </c>
      <c r="Z25" s="2" t="str">
        <f t="shared" si="24"/>
        <v/>
      </c>
      <c r="AA25" s="2" t="str">
        <f t="shared" si="24"/>
        <v/>
      </c>
      <c r="AB25" s="2" t="str">
        <f t="shared" si="24"/>
        <v/>
      </c>
      <c r="AC25" s="2" t="str">
        <f t="shared" si="24"/>
        <v/>
      </c>
      <c r="AD25" s="2" t="str">
        <f t="shared" si="24"/>
        <v/>
      </c>
      <c r="AE25" s="2" t="str">
        <f t="shared" si="24"/>
        <v/>
      </c>
      <c r="AF25" s="2" t="str">
        <f t="shared" si="24"/>
        <v/>
      </c>
      <c r="AG25" s="2">
        <f t="shared" si="24"/>
        <v>7474.5</v>
      </c>
      <c r="AH25" s="2" t="str">
        <f t="shared" si="24"/>
        <v/>
      </c>
      <c r="AI25" s="2" t="str">
        <f t="shared" si="24"/>
        <v/>
      </c>
    </row>
    <row r="26" spans="2:35" x14ac:dyDescent="0.25">
      <c r="B26" s="41" t="s">
        <v>347</v>
      </c>
      <c r="C26" s="41" t="s">
        <v>342</v>
      </c>
      <c r="D26" s="41" t="s">
        <v>9</v>
      </c>
      <c r="E26" s="42" t="s">
        <v>367</v>
      </c>
      <c r="F26" s="41" t="s">
        <v>131</v>
      </c>
      <c r="G26" s="154" t="s">
        <v>391</v>
      </c>
      <c r="H26" s="42">
        <v>960</v>
      </c>
      <c r="I26" s="6">
        <f>IF(H26="","",INDEX(Systems!F$4:F$981,MATCH($F26,Systems!D$4:D$981,0),1))</f>
        <v>4.95</v>
      </c>
      <c r="J26" s="7">
        <f>IF(H26="","",INDEX(Systems!E$4:E$981,MATCH($F26,Systems!D$4:D$981,0),1))</f>
        <v>20</v>
      </c>
      <c r="K26" s="7" t="s">
        <v>96</v>
      </c>
      <c r="L26" s="42">
        <v>2015</v>
      </c>
      <c r="M26" s="7">
        <v>3</v>
      </c>
      <c r="N26" s="6">
        <f t="shared" si="1"/>
        <v>4752</v>
      </c>
      <c r="O26" s="7">
        <f t="shared" si="2"/>
        <v>2035</v>
      </c>
      <c r="P26" s="2" t="str">
        <f t="shared" ref="P26:AI26" si="25">IF($B26="","",IF($O26=P$3,$N26*(1+(O$2*0.03)),IF(P$3=$O26+$J26,$N26*(1+(O$2*0.03)),IF(P$3=$O26+2*$J26,$N26*(1+(O$2*0.03)),IF(P$3=$O26+3*$J26,$N26*(1+(O$2*0.03)),IF(P$3=$O26+4*$J26,$N26*(1+(O$2*0.03)),IF(P$3=$O26+5*$J26,$N26*(1+(O$2*0.03)),"")))))))</f>
        <v/>
      </c>
      <c r="Q26" s="2" t="str">
        <f t="shared" si="25"/>
        <v/>
      </c>
      <c r="R26" s="2" t="str">
        <f t="shared" si="25"/>
        <v/>
      </c>
      <c r="S26" s="2" t="str">
        <f t="shared" si="25"/>
        <v/>
      </c>
      <c r="T26" s="2" t="str">
        <f t="shared" si="25"/>
        <v/>
      </c>
      <c r="U26" s="2" t="str">
        <f t="shared" si="25"/>
        <v/>
      </c>
      <c r="V26" s="2" t="str">
        <f t="shared" si="25"/>
        <v/>
      </c>
      <c r="W26" s="2" t="str">
        <f t="shared" si="25"/>
        <v/>
      </c>
      <c r="X26" s="2" t="str">
        <f t="shared" si="25"/>
        <v/>
      </c>
      <c r="Y26" s="2" t="str">
        <f t="shared" si="25"/>
        <v/>
      </c>
      <c r="Z26" s="2" t="str">
        <f t="shared" si="25"/>
        <v/>
      </c>
      <c r="AA26" s="2" t="str">
        <f t="shared" si="25"/>
        <v/>
      </c>
      <c r="AB26" s="2" t="str">
        <f t="shared" si="25"/>
        <v/>
      </c>
      <c r="AC26" s="2" t="str">
        <f t="shared" si="25"/>
        <v/>
      </c>
      <c r="AD26" s="2" t="str">
        <f t="shared" si="25"/>
        <v/>
      </c>
      <c r="AE26" s="2" t="str">
        <f t="shared" si="25"/>
        <v/>
      </c>
      <c r="AF26" s="2" t="str">
        <f t="shared" si="25"/>
        <v/>
      </c>
      <c r="AG26" s="2">
        <f t="shared" si="25"/>
        <v>7175.52</v>
      </c>
      <c r="AH26" s="2" t="str">
        <f t="shared" si="25"/>
        <v/>
      </c>
      <c r="AI26" s="2" t="str">
        <f t="shared" si="25"/>
        <v/>
      </c>
    </row>
    <row r="27" spans="2:35" x14ac:dyDescent="0.25">
      <c r="B27" s="41" t="s">
        <v>347</v>
      </c>
      <c r="C27" s="41" t="s">
        <v>342</v>
      </c>
      <c r="D27" s="41" t="s">
        <v>5</v>
      </c>
      <c r="E27" s="42" t="s">
        <v>367</v>
      </c>
      <c r="F27" s="41" t="s">
        <v>60</v>
      </c>
      <c r="G27" s="154" t="s">
        <v>392</v>
      </c>
      <c r="H27" s="42">
        <v>1</v>
      </c>
      <c r="I27" s="6">
        <f>IF(H27="","",INDEX(Systems!F$4:F$981,MATCH($F27,Systems!D$4:D$981,0),1))</f>
        <v>12000</v>
      </c>
      <c r="J27" s="7">
        <f>IF(H27="","",INDEX(Systems!E$4:E$981,MATCH($F27,Systems!D$4:D$981,0),1))</f>
        <v>18</v>
      </c>
      <c r="K27" s="7" t="s">
        <v>96</v>
      </c>
      <c r="L27" s="7">
        <v>2017</v>
      </c>
      <c r="M27" s="7">
        <v>3</v>
      </c>
      <c r="N27" s="6">
        <f t="shared" si="1"/>
        <v>12000</v>
      </c>
      <c r="O27" s="7">
        <f t="shared" si="2"/>
        <v>2035</v>
      </c>
      <c r="P27" s="2" t="str">
        <f t="shared" ref="P27:AI27" si="26">IF($B27="","",IF($O27=P$3,$N27*(1+(O$2*0.03)),IF(P$3=$O27+$J27,$N27*(1+(O$2*0.03)),IF(P$3=$O27+2*$J27,$N27*(1+(O$2*0.03)),IF(P$3=$O27+3*$J27,$N27*(1+(O$2*0.03)),IF(P$3=$O27+4*$J27,$N27*(1+(O$2*0.03)),IF(P$3=$O27+5*$J27,$N27*(1+(O$2*0.03)),"")))))))</f>
        <v/>
      </c>
      <c r="Q27" s="2" t="str">
        <f t="shared" si="26"/>
        <v/>
      </c>
      <c r="R27" s="2" t="str">
        <f t="shared" si="26"/>
        <v/>
      </c>
      <c r="S27" s="2" t="str">
        <f t="shared" si="26"/>
        <v/>
      </c>
      <c r="T27" s="2" t="str">
        <f t="shared" si="26"/>
        <v/>
      </c>
      <c r="U27" s="2" t="str">
        <f t="shared" si="26"/>
        <v/>
      </c>
      <c r="V27" s="2" t="str">
        <f t="shared" si="26"/>
        <v/>
      </c>
      <c r="W27" s="2" t="str">
        <f t="shared" si="26"/>
        <v/>
      </c>
      <c r="X27" s="2" t="str">
        <f t="shared" si="26"/>
        <v/>
      </c>
      <c r="Y27" s="2" t="str">
        <f t="shared" si="26"/>
        <v/>
      </c>
      <c r="Z27" s="2" t="str">
        <f t="shared" si="26"/>
        <v/>
      </c>
      <c r="AA27" s="2" t="str">
        <f t="shared" si="26"/>
        <v/>
      </c>
      <c r="AB27" s="2" t="str">
        <f t="shared" si="26"/>
        <v/>
      </c>
      <c r="AC27" s="2" t="str">
        <f t="shared" si="26"/>
        <v/>
      </c>
      <c r="AD27" s="2" t="str">
        <f t="shared" si="26"/>
        <v/>
      </c>
      <c r="AE27" s="2" t="str">
        <f t="shared" si="26"/>
        <v/>
      </c>
      <c r="AF27" s="2" t="str">
        <f t="shared" si="26"/>
        <v/>
      </c>
      <c r="AG27" s="2">
        <f t="shared" si="26"/>
        <v>18120</v>
      </c>
      <c r="AH27" s="2" t="str">
        <f t="shared" si="26"/>
        <v/>
      </c>
      <c r="AI27" s="2" t="str">
        <f t="shared" si="26"/>
        <v/>
      </c>
    </row>
    <row r="28" spans="2:35" x14ac:dyDescent="0.25">
      <c r="B28" s="41" t="s">
        <v>347</v>
      </c>
      <c r="C28" s="41" t="s">
        <v>342</v>
      </c>
      <c r="D28" s="41" t="s">
        <v>3</v>
      </c>
      <c r="E28" s="42" t="s">
        <v>348</v>
      </c>
      <c r="F28" s="41" t="s">
        <v>20</v>
      </c>
      <c r="G28" s="154"/>
      <c r="H28" s="42">
        <v>8050</v>
      </c>
      <c r="I28" s="6">
        <f>IF(H28="","",INDEX(Systems!F$4:F$981,MATCH($F28,Systems!D$4:D$981,0),1))</f>
        <v>17.71</v>
      </c>
      <c r="J28" s="7">
        <f>IF(H28="","",INDEX(Systems!E$4:E$981,MATCH($F28,Systems!D$4:D$981,0),1))</f>
        <v>30</v>
      </c>
      <c r="K28" s="7" t="s">
        <v>97</v>
      </c>
      <c r="L28" s="42">
        <v>2002</v>
      </c>
      <c r="M28" s="7">
        <v>3</v>
      </c>
      <c r="N28" s="6">
        <f t="shared" si="1"/>
        <v>142565.5</v>
      </c>
      <c r="O28" s="7">
        <f t="shared" si="2"/>
        <v>2032</v>
      </c>
      <c r="P28" s="2" t="str">
        <f t="shared" ref="P28:AI28" si="27">IF($B28="","",IF($O28=P$3,$N28*(1+(O$2*0.03)),IF(P$3=$O28+$J28,$N28*(1+(O$2*0.03)),IF(P$3=$O28+2*$J28,$N28*(1+(O$2*0.03)),IF(P$3=$O28+3*$J28,$N28*(1+(O$2*0.03)),IF(P$3=$O28+4*$J28,$N28*(1+(O$2*0.03)),IF(P$3=$O28+5*$J28,$N28*(1+(O$2*0.03)),"")))))))</f>
        <v/>
      </c>
      <c r="Q28" s="2" t="str">
        <f t="shared" si="27"/>
        <v/>
      </c>
      <c r="R28" s="2" t="str">
        <f t="shared" si="27"/>
        <v/>
      </c>
      <c r="S28" s="2" t="str">
        <f t="shared" si="27"/>
        <v/>
      </c>
      <c r="T28" s="2" t="str">
        <f t="shared" si="27"/>
        <v/>
      </c>
      <c r="U28" s="2" t="str">
        <f t="shared" si="27"/>
        <v/>
      </c>
      <c r="V28" s="2" t="str">
        <f t="shared" si="27"/>
        <v/>
      </c>
      <c r="W28" s="2" t="str">
        <f t="shared" si="27"/>
        <v/>
      </c>
      <c r="X28" s="2" t="str">
        <f t="shared" si="27"/>
        <v/>
      </c>
      <c r="Y28" s="2" t="str">
        <f t="shared" si="27"/>
        <v/>
      </c>
      <c r="Z28" s="2" t="str">
        <f t="shared" si="27"/>
        <v/>
      </c>
      <c r="AA28" s="2" t="str">
        <f t="shared" si="27"/>
        <v/>
      </c>
      <c r="AB28" s="2" t="str">
        <f t="shared" si="27"/>
        <v/>
      </c>
      <c r="AC28" s="2" t="str">
        <f t="shared" si="27"/>
        <v/>
      </c>
      <c r="AD28" s="2">
        <f t="shared" si="27"/>
        <v>202443.00999999998</v>
      </c>
      <c r="AE28" s="2" t="str">
        <f t="shared" si="27"/>
        <v/>
      </c>
      <c r="AF28" s="2" t="str">
        <f t="shared" si="27"/>
        <v/>
      </c>
      <c r="AG28" s="2" t="str">
        <f t="shared" si="27"/>
        <v/>
      </c>
      <c r="AH28" s="2" t="str">
        <f t="shared" si="27"/>
        <v/>
      </c>
      <c r="AI28" s="2" t="str">
        <f t="shared" si="27"/>
        <v/>
      </c>
    </row>
    <row r="29" spans="2:35" x14ac:dyDescent="0.25">
      <c r="B29" s="41" t="s">
        <v>347</v>
      </c>
      <c r="C29" s="41" t="s">
        <v>342</v>
      </c>
      <c r="D29" s="41" t="s">
        <v>7</v>
      </c>
      <c r="E29" s="42" t="s">
        <v>393</v>
      </c>
      <c r="F29" s="41" t="s">
        <v>285</v>
      </c>
      <c r="G29" s="154"/>
      <c r="H29" s="42">
        <v>900</v>
      </c>
      <c r="I29" s="6">
        <f>IF(H29="","",INDEX(Systems!F$4:F$981,MATCH($F29,Systems!D$4:D$981,0),1))</f>
        <v>8.77</v>
      </c>
      <c r="J29" s="7">
        <f>IF(H29="","",INDEX(Systems!E$4:E$981,MATCH($F29,Systems!D$4:D$981,0),1))</f>
        <v>20</v>
      </c>
      <c r="K29" s="7" t="s">
        <v>97</v>
      </c>
      <c r="L29" s="42">
        <v>2015</v>
      </c>
      <c r="M29" s="7">
        <v>3</v>
      </c>
      <c r="N29" s="6">
        <f t="shared" si="1"/>
        <v>7893</v>
      </c>
      <c r="O29" s="7">
        <f t="shared" si="2"/>
        <v>2035</v>
      </c>
      <c r="P29" s="2" t="str">
        <f t="shared" ref="P29:AI29" si="28">IF($B29="","",IF($O29=P$3,$N29*(1+(O$2*0.03)),IF(P$3=$O29+$J29,$N29*(1+(O$2*0.03)),IF(P$3=$O29+2*$J29,$N29*(1+(O$2*0.03)),IF(P$3=$O29+3*$J29,$N29*(1+(O$2*0.03)),IF(P$3=$O29+4*$J29,$N29*(1+(O$2*0.03)),IF(P$3=$O29+5*$J29,$N29*(1+(O$2*0.03)),"")))))))</f>
        <v/>
      </c>
      <c r="Q29" s="2" t="str">
        <f t="shared" si="28"/>
        <v/>
      </c>
      <c r="R29" s="2" t="str">
        <f t="shared" si="28"/>
        <v/>
      </c>
      <c r="S29" s="2" t="str">
        <f t="shared" si="28"/>
        <v/>
      </c>
      <c r="T29" s="2" t="str">
        <f t="shared" si="28"/>
        <v/>
      </c>
      <c r="U29" s="2" t="str">
        <f t="shared" si="28"/>
        <v/>
      </c>
      <c r="V29" s="2" t="str">
        <f t="shared" si="28"/>
        <v/>
      </c>
      <c r="W29" s="2" t="str">
        <f t="shared" si="28"/>
        <v/>
      </c>
      <c r="X29" s="2" t="str">
        <f t="shared" si="28"/>
        <v/>
      </c>
      <c r="Y29" s="2" t="str">
        <f t="shared" si="28"/>
        <v/>
      </c>
      <c r="Z29" s="2" t="str">
        <f t="shared" si="28"/>
        <v/>
      </c>
      <c r="AA29" s="2" t="str">
        <f t="shared" si="28"/>
        <v/>
      </c>
      <c r="AB29" s="2" t="str">
        <f t="shared" si="28"/>
        <v/>
      </c>
      <c r="AC29" s="2" t="str">
        <f t="shared" si="28"/>
        <v/>
      </c>
      <c r="AD29" s="2" t="str">
        <f t="shared" si="28"/>
        <v/>
      </c>
      <c r="AE29" s="2" t="str">
        <f t="shared" si="28"/>
        <v/>
      </c>
      <c r="AF29" s="2" t="str">
        <f t="shared" si="28"/>
        <v/>
      </c>
      <c r="AG29" s="2">
        <f t="shared" si="28"/>
        <v>11918.43</v>
      </c>
      <c r="AH29" s="2" t="str">
        <f t="shared" si="28"/>
        <v/>
      </c>
      <c r="AI29" s="2" t="str">
        <f t="shared" si="28"/>
        <v/>
      </c>
    </row>
    <row r="30" spans="2:35" x14ac:dyDescent="0.25">
      <c r="B30" s="41" t="s">
        <v>347</v>
      </c>
      <c r="C30" s="41" t="s">
        <v>342</v>
      </c>
      <c r="D30" s="41" t="s">
        <v>7</v>
      </c>
      <c r="E30" s="42" t="s">
        <v>393</v>
      </c>
      <c r="F30" s="41" t="s">
        <v>289</v>
      </c>
      <c r="G30" s="154"/>
      <c r="H30" s="42">
        <v>1400</v>
      </c>
      <c r="I30" s="6">
        <f>IF(H30="","",INDEX(Systems!F$4:F$981,MATCH($F30,Systems!D$4:D$981,0),1))</f>
        <v>4.5</v>
      </c>
      <c r="J30" s="7">
        <f>IF(H30="","",INDEX(Systems!E$4:E$981,MATCH($F30,Systems!D$4:D$981,0),1))</f>
        <v>15</v>
      </c>
      <c r="K30" s="7" t="s">
        <v>97</v>
      </c>
      <c r="L30" s="42">
        <v>2015</v>
      </c>
      <c r="M30" s="7">
        <v>3</v>
      </c>
      <c r="N30" s="6">
        <f t="shared" si="1"/>
        <v>6300</v>
      </c>
      <c r="O30" s="7">
        <f t="shared" si="2"/>
        <v>2030</v>
      </c>
      <c r="P30" s="2" t="str">
        <f t="shared" ref="P30:AI30" si="29">IF($B30="","",IF($O30=P$3,$N30*(1+(O$2*0.03)),IF(P$3=$O30+$J30,$N30*(1+(O$2*0.03)),IF(P$3=$O30+2*$J30,$N30*(1+(O$2*0.03)),IF(P$3=$O30+3*$J30,$N30*(1+(O$2*0.03)),IF(P$3=$O30+4*$J30,$N30*(1+(O$2*0.03)),IF(P$3=$O30+5*$J30,$N30*(1+(O$2*0.03)),"")))))))</f>
        <v/>
      </c>
      <c r="Q30" s="2" t="str">
        <f t="shared" si="29"/>
        <v/>
      </c>
      <c r="R30" s="2" t="str">
        <f t="shared" si="29"/>
        <v/>
      </c>
      <c r="S30" s="2" t="str">
        <f t="shared" si="29"/>
        <v/>
      </c>
      <c r="T30" s="2" t="str">
        <f t="shared" si="29"/>
        <v/>
      </c>
      <c r="U30" s="2" t="str">
        <f t="shared" si="29"/>
        <v/>
      </c>
      <c r="V30" s="2" t="str">
        <f t="shared" si="29"/>
        <v/>
      </c>
      <c r="W30" s="2" t="str">
        <f t="shared" si="29"/>
        <v/>
      </c>
      <c r="X30" s="2" t="str">
        <f t="shared" si="29"/>
        <v/>
      </c>
      <c r="Y30" s="2" t="str">
        <f t="shared" si="29"/>
        <v/>
      </c>
      <c r="Z30" s="2" t="str">
        <f t="shared" si="29"/>
        <v/>
      </c>
      <c r="AA30" s="2" t="str">
        <f t="shared" si="29"/>
        <v/>
      </c>
      <c r="AB30" s="2">
        <f t="shared" si="29"/>
        <v>8568</v>
      </c>
      <c r="AC30" s="2" t="str">
        <f t="shared" si="29"/>
        <v/>
      </c>
      <c r="AD30" s="2" t="str">
        <f t="shared" si="29"/>
        <v/>
      </c>
      <c r="AE30" s="2" t="str">
        <f t="shared" si="29"/>
        <v/>
      </c>
      <c r="AF30" s="2" t="str">
        <f t="shared" si="29"/>
        <v/>
      </c>
      <c r="AG30" s="2" t="str">
        <f t="shared" si="29"/>
        <v/>
      </c>
      <c r="AH30" s="2" t="str">
        <f t="shared" si="29"/>
        <v/>
      </c>
      <c r="AI30" s="2" t="str">
        <f t="shared" si="29"/>
        <v/>
      </c>
    </row>
    <row r="31" spans="2:35" x14ac:dyDescent="0.25">
      <c r="B31" s="41" t="s">
        <v>347</v>
      </c>
      <c r="C31" s="41" t="s">
        <v>342</v>
      </c>
      <c r="D31" s="41" t="s">
        <v>7</v>
      </c>
      <c r="E31" s="42" t="s">
        <v>348</v>
      </c>
      <c r="F31" s="41" t="s">
        <v>50</v>
      </c>
      <c r="G31" s="154"/>
      <c r="H31" s="42">
        <v>4100</v>
      </c>
      <c r="I31" s="6">
        <f>IF(H31="","",INDEX(Systems!F$4:F$981,MATCH($F31,Systems!D$4:D$981,0),1))</f>
        <v>1.6</v>
      </c>
      <c r="J31" s="7">
        <f>IF(H31="","",INDEX(Systems!E$4:E$981,MATCH($F31,Systems!D$4:D$981,0),1))</f>
        <v>10</v>
      </c>
      <c r="K31" s="7" t="s">
        <v>97</v>
      </c>
      <c r="L31" s="42">
        <v>2015</v>
      </c>
      <c r="M31" s="7">
        <v>3</v>
      </c>
      <c r="N31" s="6">
        <f t="shared" si="1"/>
        <v>6560</v>
      </c>
      <c r="O31" s="7">
        <f t="shared" si="2"/>
        <v>2025</v>
      </c>
      <c r="P31" s="2" t="str">
        <f t="shared" ref="P31:AI31" si="30">IF($B31="","",IF($O31=P$3,$N31*(1+(O$2*0.03)),IF(P$3=$O31+$J31,$N31*(1+(O$2*0.03)),IF(P$3=$O31+2*$J31,$N31*(1+(O$2*0.03)),IF(P$3=$O31+3*$J31,$N31*(1+(O$2*0.03)),IF(P$3=$O31+4*$J31,$N31*(1+(O$2*0.03)),IF(P$3=$O31+5*$J31,$N31*(1+(O$2*0.03)),"")))))))</f>
        <v/>
      </c>
      <c r="Q31" s="2" t="str">
        <f t="shared" si="30"/>
        <v/>
      </c>
      <c r="R31" s="2" t="str">
        <f t="shared" si="30"/>
        <v/>
      </c>
      <c r="S31" s="2" t="str">
        <f t="shared" si="30"/>
        <v/>
      </c>
      <c r="T31" s="2" t="str">
        <f t="shared" si="30"/>
        <v/>
      </c>
      <c r="U31" s="2" t="str">
        <f t="shared" si="30"/>
        <v/>
      </c>
      <c r="V31" s="2" t="str">
        <f t="shared" si="30"/>
        <v/>
      </c>
      <c r="W31" s="2">
        <f t="shared" si="30"/>
        <v>7937.5999999999995</v>
      </c>
      <c r="X31" s="2" t="str">
        <f t="shared" si="30"/>
        <v/>
      </c>
      <c r="Y31" s="2" t="str">
        <f t="shared" si="30"/>
        <v/>
      </c>
      <c r="Z31" s="2" t="str">
        <f t="shared" si="30"/>
        <v/>
      </c>
      <c r="AA31" s="2" t="str">
        <f t="shared" si="30"/>
        <v/>
      </c>
      <c r="AB31" s="2" t="str">
        <f t="shared" si="30"/>
        <v/>
      </c>
      <c r="AC31" s="2" t="str">
        <f t="shared" si="30"/>
        <v/>
      </c>
      <c r="AD31" s="2" t="str">
        <f t="shared" si="30"/>
        <v/>
      </c>
      <c r="AE31" s="2" t="str">
        <f t="shared" si="30"/>
        <v/>
      </c>
      <c r="AF31" s="2" t="str">
        <f t="shared" si="30"/>
        <v/>
      </c>
      <c r="AG31" s="2">
        <f t="shared" si="30"/>
        <v>9905.6</v>
      </c>
      <c r="AH31" s="2" t="str">
        <f t="shared" si="30"/>
        <v/>
      </c>
      <c r="AI31" s="2" t="str">
        <f t="shared" si="30"/>
        <v/>
      </c>
    </row>
    <row r="32" spans="2:35" x14ac:dyDescent="0.25">
      <c r="B32" s="41" t="s">
        <v>347</v>
      </c>
      <c r="C32" s="41" t="s">
        <v>342</v>
      </c>
      <c r="D32" s="41" t="s">
        <v>9</v>
      </c>
      <c r="E32" s="42" t="s">
        <v>393</v>
      </c>
      <c r="F32" s="41" t="s">
        <v>131</v>
      </c>
      <c r="G32" s="154"/>
      <c r="H32" s="42">
        <v>900</v>
      </c>
      <c r="I32" s="6">
        <f>IF(H32="","",INDEX(Systems!F$4:F$981,MATCH($F32,Systems!D$4:D$981,0),1))</f>
        <v>4.95</v>
      </c>
      <c r="J32" s="7">
        <f>IF(H32="","",INDEX(Systems!E$4:E$981,MATCH($F32,Systems!D$4:D$981,0),1))</f>
        <v>20</v>
      </c>
      <c r="K32" s="7" t="s">
        <v>97</v>
      </c>
      <c r="L32" s="42">
        <v>2015</v>
      </c>
      <c r="M32" s="7">
        <v>3</v>
      </c>
      <c r="N32" s="6">
        <f t="shared" si="1"/>
        <v>4455</v>
      </c>
      <c r="O32" s="7">
        <f t="shared" si="2"/>
        <v>2035</v>
      </c>
      <c r="P32" s="2" t="str">
        <f t="shared" ref="P32:AI32" si="31">IF($B32="","",IF($O32=P$3,$N32*(1+(O$2*0.03)),IF(P$3=$O32+$J32,$N32*(1+(O$2*0.03)),IF(P$3=$O32+2*$J32,$N32*(1+(O$2*0.03)),IF(P$3=$O32+3*$J32,$N32*(1+(O$2*0.03)),IF(P$3=$O32+4*$J32,$N32*(1+(O$2*0.03)),IF(P$3=$O32+5*$J32,$N32*(1+(O$2*0.03)),"")))))))</f>
        <v/>
      </c>
      <c r="Q32" s="2" t="str">
        <f t="shared" si="31"/>
        <v/>
      </c>
      <c r="R32" s="2" t="str">
        <f t="shared" si="31"/>
        <v/>
      </c>
      <c r="S32" s="2" t="str">
        <f t="shared" si="31"/>
        <v/>
      </c>
      <c r="T32" s="2" t="str">
        <f t="shared" si="31"/>
        <v/>
      </c>
      <c r="U32" s="2" t="str">
        <f t="shared" si="31"/>
        <v/>
      </c>
      <c r="V32" s="2" t="str">
        <f t="shared" si="31"/>
        <v/>
      </c>
      <c r="W32" s="2" t="str">
        <f t="shared" si="31"/>
        <v/>
      </c>
      <c r="X32" s="2" t="str">
        <f t="shared" si="31"/>
        <v/>
      </c>
      <c r="Y32" s="2" t="str">
        <f t="shared" si="31"/>
        <v/>
      </c>
      <c r="Z32" s="2" t="str">
        <f t="shared" si="31"/>
        <v/>
      </c>
      <c r="AA32" s="2" t="str">
        <f t="shared" si="31"/>
        <v/>
      </c>
      <c r="AB32" s="2" t="str">
        <f t="shared" si="31"/>
        <v/>
      </c>
      <c r="AC32" s="2" t="str">
        <f t="shared" si="31"/>
        <v/>
      </c>
      <c r="AD32" s="2" t="str">
        <f t="shared" si="31"/>
        <v/>
      </c>
      <c r="AE32" s="2" t="str">
        <f t="shared" si="31"/>
        <v/>
      </c>
      <c r="AF32" s="2" t="str">
        <f t="shared" si="31"/>
        <v/>
      </c>
      <c r="AG32" s="2">
        <f t="shared" si="31"/>
        <v>6727.05</v>
      </c>
      <c r="AH32" s="2" t="str">
        <f t="shared" si="31"/>
        <v/>
      </c>
      <c r="AI32" s="2" t="str">
        <f t="shared" si="31"/>
        <v/>
      </c>
    </row>
    <row r="33" spans="2:35" x14ac:dyDescent="0.25">
      <c r="B33" s="41" t="s">
        <v>347</v>
      </c>
      <c r="C33" s="41" t="s">
        <v>342</v>
      </c>
      <c r="D33" s="41" t="s">
        <v>5</v>
      </c>
      <c r="E33" s="42" t="s">
        <v>393</v>
      </c>
      <c r="F33" s="41" t="s">
        <v>121</v>
      </c>
      <c r="G33" s="154"/>
      <c r="H33" s="42">
        <v>1</v>
      </c>
      <c r="I33" s="6">
        <f>IF(H33="","",INDEX(Systems!F$4:F$981,MATCH($F33,Systems!D$4:D$981,0),1))</f>
        <v>4200</v>
      </c>
      <c r="J33" s="7">
        <f>IF(H33="","",INDEX(Systems!E$4:E$981,MATCH($F33,Systems!D$4:D$981,0),1))</f>
        <v>18</v>
      </c>
      <c r="K33" s="7" t="s">
        <v>97</v>
      </c>
      <c r="L33" s="7">
        <v>2017</v>
      </c>
      <c r="M33" s="7">
        <v>3</v>
      </c>
      <c r="N33" s="6">
        <f t="shared" si="1"/>
        <v>4200</v>
      </c>
      <c r="O33" s="7">
        <f t="shared" si="2"/>
        <v>2035</v>
      </c>
      <c r="P33" s="2" t="str">
        <f t="shared" ref="P33:AI33" si="32">IF($B33="","",IF($O33=P$3,$N33*(1+(O$2*0.03)),IF(P$3=$O33+$J33,$N33*(1+(O$2*0.03)),IF(P$3=$O33+2*$J33,$N33*(1+(O$2*0.03)),IF(P$3=$O33+3*$J33,$N33*(1+(O$2*0.03)),IF(P$3=$O33+4*$J33,$N33*(1+(O$2*0.03)),IF(P$3=$O33+5*$J33,$N33*(1+(O$2*0.03)),"")))))))</f>
        <v/>
      </c>
      <c r="Q33" s="2" t="str">
        <f t="shared" si="32"/>
        <v/>
      </c>
      <c r="R33" s="2" t="str">
        <f t="shared" si="32"/>
        <v/>
      </c>
      <c r="S33" s="2" t="str">
        <f t="shared" si="32"/>
        <v/>
      </c>
      <c r="T33" s="2" t="str">
        <f t="shared" si="32"/>
        <v/>
      </c>
      <c r="U33" s="2" t="str">
        <f t="shared" si="32"/>
        <v/>
      </c>
      <c r="V33" s="2" t="str">
        <f t="shared" si="32"/>
        <v/>
      </c>
      <c r="W33" s="2" t="str">
        <f t="shared" si="32"/>
        <v/>
      </c>
      <c r="X33" s="2" t="str">
        <f t="shared" si="32"/>
        <v/>
      </c>
      <c r="Y33" s="2" t="str">
        <f t="shared" si="32"/>
        <v/>
      </c>
      <c r="Z33" s="2" t="str">
        <f t="shared" si="32"/>
        <v/>
      </c>
      <c r="AA33" s="2" t="str">
        <f t="shared" si="32"/>
        <v/>
      </c>
      <c r="AB33" s="2" t="str">
        <f t="shared" si="32"/>
        <v/>
      </c>
      <c r="AC33" s="2" t="str">
        <f t="shared" si="32"/>
        <v/>
      </c>
      <c r="AD33" s="2" t="str">
        <f t="shared" si="32"/>
        <v/>
      </c>
      <c r="AE33" s="2" t="str">
        <f t="shared" si="32"/>
        <v/>
      </c>
      <c r="AF33" s="2" t="str">
        <f t="shared" si="32"/>
        <v/>
      </c>
      <c r="AG33" s="2">
        <f t="shared" si="32"/>
        <v>6342</v>
      </c>
      <c r="AH33" s="2" t="str">
        <f t="shared" si="32"/>
        <v/>
      </c>
      <c r="AI33" s="2" t="str">
        <f t="shared" si="32"/>
        <v/>
      </c>
    </row>
    <row r="34" spans="2:35" x14ac:dyDescent="0.25">
      <c r="B34" s="41" t="s">
        <v>347</v>
      </c>
      <c r="C34" s="41" t="s">
        <v>342</v>
      </c>
      <c r="D34" s="41" t="s">
        <v>7</v>
      </c>
      <c r="E34" s="42" t="s">
        <v>350</v>
      </c>
      <c r="F34" s="41" t="s">
        <v>285</v>
      </c>
      <c r="G34" s="154"/>
      <c r="H34" s="42">
        <v>1000</v>
      </c>
      <c r="I34" s="6">
        <f>IF(H34="","",INDEX(Systems!F$4:F$981,MATCH($F34,Systems!D$4:D$981,0),1))</f>
        <v>8.77</v>
      </c>
      <c r="J34" s="7">
        <f>IF(H34="","",INDEX(Systems!E$4:E$981,MATCH($F34,Systems!D$4:D$981,0),1))</f>
        <v>20</v>
      </c>
      <c r="K34" s="7" t="s">
        <v>97</v>
      </c>
      <c r="L34" s="42">
        <v>2015</v>
      </c>
      <c r="M34" s="7">
        <v>3</v>
      </c>
      <c r="N34" s="6">
        <f t="shared" si="1"/>
        <v>8770</v>
      </c>
      <c r="O34" s="7">
        <f t="shared" si="2"/>
        <v>2035</v>
      </c>
      <c r="P34" s="2" t="str">
        <f t="shared" ref="P34:AI34" si="33">IF($B34="","",IF($O34=P$3,$N34*(1+(O$2*0.03)),IF(P$3=$O34+$J34,$N34*(1+(O$2*0.03)),IF(P$3=$O34+2*$J34,$N34*(1+(O$2*0.03)),IF(P$3=$O34+3*$J34,$N34*(1+(O$2*0.03)),IF(P$3=$O34+4*$J34,$N34*(1+(O$2*0.03)),IF(P$3=$O34+5*$J34,$N34*(1+(O$2*0.03)),"")))))))</f>
        <v/>
      </c>
      <c r="Q34" s="2" t="str">
        <f t="shared" si="33"/>
        <v/>
      </c>
      <c r="R34" s="2" t="str">
        <f t="shared" si="33"/>
        <v/>
      </c>
      <c r="S34" s="2" t="str">
        <f t="shared" si="33"/>
        <v/>
      </c>
      <c r="T34" s="2" t="str">
        <f t="shared" si="33"/>
        <v/>
      </c>
      <c r="U34" s="2" t="str">
        <f t="shared" si="33"/>
        <v/>
      </c>
      <c r="V34" s="2" t="str">
        <f t="shared" si="33"/>
        <v/>
      </c>
      <c r="W34" s="2" t="str">
        <f t="shared" si="33"/>
        <v/>
      </c>
      <c r="X34" s="2" t="str">
        <f t="shared" si="33"/>
        <v/>
      </c>
      <c r="Y34" s="2" t="str">
        <f t="shared" si="33"/>
        <v/>
      </c>
      <c r="Z34" s="2" t="str">
        <f t="shared" si="33"/>
        <v/>
      </c>
      <c r="AA34" s="2" t="str">
        <f t="shared" si="33"/>
        <v/>
      </c>
      <c r="AB34" s="2" t="str">
        <f t="shared" si="33"/>
        <v/>
      </c>
      <c r="AC34" s="2" t="str">
        <f t="shared" si="33"/>
        <v/>
      </c>
      <c r="AD34" s="2" t="str">
        <f t="shared" si="33"/>
        <v/>
      </c>
      <c r="AE34" s="2" t="str">
        <f t="shared" si="33"/>
        <v/>
      </c>
      <c r="AF34" s="2" t="str">
        <f t="shared" si="33"/>
        <v/>
      </c>
      <c r="AG34" s="2">
        <f t="shared" si="33"/>
        <v>13242.7</v>
      </c>
      <c r="AH34" s="2" t="str">
        <f t="shared" si="33"/>
        <v/>
      </c>
      <c r="AI34" s="2" t="str">
        <f t="shared" si="33"/>
        <v/>
      </c>
    </row>
    <row r="35" spans="2:35" x14ac:dyDescent="0.25">
      <c r="B35" s="41" t="s">
        <v>347</v>
      </c>
      <c r="C35" s="41" t="s">
        <v>342</v>
      </c>
      <c r="D35" s="41" t="s">
        <v>7</v>
      </c>
      <c r="E35" s="42" t="s">
        <v>350</v>
      </c>
      <c r="F35" s="41" t="s">
        <v>289</v>
      </c>
      <c r="G35" s="154"/>
      <c r="H35" s="42">
        <v>700</v>
      </c>
      <c r="I35" s="6">
        <f>IF(H35="","",INDEX(Systems!F$4:F$981,MATCH($F35,Systems!D$4:D$981,0),1))</f>
        <v>4.5</v>
      </c>
      <c r="J35" s="7">
        <f>IF(H35="","",INDEX(Systems!E$4:E$981,MATCH($F35,Systems!D$4:D$981,0),1))</f>
        <v>15</v>
      </c>
      <c r="K35" s="7" t="s">
        <v>97</v>
      </c>
      <c r="L35" s="42">
        <v>2015</v>
      </c>
      <c r="M35" s="7">
        <v>3</v>
      </c>
      <c r="N35" s="6">
        <f t="shared" si="1"/>
        <v>3150</v>
      </c>
      <c r="O35" s="7">
        <f t="shared" si="2"/>
        <v>2030</v>
      </c>
      <c r="P35" s="2" t="str">
        <f t="shared" ref="P35:AI35" si="34">IF($B35="","",IF($O35=P$3,$N35*(1+(O$2*0.03)),IF(P$3=$O35+$J35,$N35*(1+(O$2*0.03)),IF(P$3=$O35+2*$J35,$N35*(1+(O$2*0.03)),IF(P$3=$O35+3*$J35,$N35*(1+(O$2*0.03)),IF(P$3=$O35+4*$J35,$N35*(1+(O$2*0.03)),IF(P$3=$O35+5*$J35,$N35*(1+(O$2*0.03)),"")))))))</f>
        <v/>
      </c>
      <c r="Q35" s="2" t="str">
        <f t="shared" si="34"/>
        <v/>
      </c>
      <c r="R35" s="2" t="str">
        <f t="shared" si="34"/>
        <v/>
      </c>
      <c r="S35" s="2" t="str">
        <f t="shared" si="34"/>
        <v/>
      </c>
      <c r="T35" s="2" t="str">
        <f t="shared" si="34"/>
        <v/>
      </c>
      <c r="U35" s="2" t="str">
        <f t="shared" si="34"/>
        <v/>
      </c>
      <c r="V35" s="2" t="str">
        <f t="shared" si="34"/>
        <v/>
      </c>
      <c r="W35" s="2" t="str">
        <f t="shared" si="34"/>
        <v/>
      </c>
      <c r="X35" s="2" t="str">
        <f t="shared" si="34"/>
        <v/>
      </c>
      <c r="Y35" s="2" t="str">
        <f t="shared" si="34"/>
        <v/>
      </c>
      <c r="Z35" s="2" t="str">
        <f t="shared" si="34"/>
        <v/>
      </c>
      <c r="AA35" s="2" t="str">
        <f t="shared" si="34"/>
        <v/>
      </c>
      <c r="AB35" s="2">
        <f t="shared" si="34"/>
        <v>4284</v>
      </c>
      <c r="AC35" s="2" t="str">
        <f t="shared" si="34"/>
        <v/>
      </c>
      <c r="AD35" s="2" t="str">
        <f t="shared" si="34"/>
        <v/>
      </c>
      <c r="AE35" s="2" t="str">
        <f t="shared" si="34"/>
        <v/>
      </c>
      <c r="AF35" s="2" t="str">
        <f t="shared" si="34"/>
        <v/>
      </c>
      <c r="AG35" s="2" t="str">
        <f t="shared" si="34"/>
        <v/>
      </c>
      <c r="AH35" s="2" t="str">
        <f t="shared" si="34"/>
        <v/>
      </c>
      <c r="AI35" s="2" t="str">
        <f t="shared" si="34"/>
        <v/>
      </c>
    </row>
    <row r="36" spans="2:35" x14ac:dyDescent="0.25">
      <c r="B36" s="41" t="s">
        <v>347</v>
      </c>
      <c r="C36" s="41" t="s">
        <v>342</v>
      </c>
      <c r="D36" s="41" t="s">
        <v>7</v>
      </c>
      <c r="E36" s="42" t="s">
        <v>350</v>
      </c>
      <c r="F36" s="41" t="s">
        <v>51</v>
      </c>
      <c r="G36" s="154"/>
      <c r="H36" s="42">
        <v>700</v>
      </c>
      <c r="I36" s="6">
        <f>IF(H36="","",INDEX(Systems!F$4:F$981,MATCH($F36,Systems!D$4:D$981,0),1))</f>
        <v>1.5</v>
      </c>
      <c r="J36" s="7">
        <f>IF(H36="","",INDEX(Systems!E$4:E$981,MATCH($F36,Systems!D$4:D$981,0),1))</f>
        <v>10</v>
      </c>
      <c r="K36" s="7" t="s">
        <v>97</v>
      </c>
      <c r="L36" s="42">
        <v>2015</v>
      </c>
      <c r="M36" s="7">
        <v>3</v>
      </c>
      <c r="N36" s="6">
        <f t="shared" si="1"/>
        <v>1050</v>
      </c>
      <c r="O36" s="7">
        <f t="shared" si="2"/>
        <v>2025</v>
      </c>
      <c r="P36" s="2" t="str">
        <f t="shared" ref="P36:AI36" si="35">IF($B36="","",IF($O36=P$3,$N36*(1+(O$2*0.03)),IF(P$3=$O36+$J36,$N36*(1+(O$2*0.03)),IF(P$3=$O36+2*$J36,$N36*(1+(O$2*0.03)),IF(P$3=$O36+3*$J36,$N36*(1+(O$2*0.03)),IF(P$3=$O36+4*$J36,$N36*(1+(O$2*0.03)),IF(P$3=$O36+5*$J36,$N36*(1+(O$2*0.03)),"")))))))</f>
        <v/>
      </c>
      <c r="Q36" s="2" t="str">
        <f t="shared" si="35"/>
        <v/>
      </c>
      <c r="R36" s="2" t="str">
        <f t="shared" si="35"/>
        <v/>
      </c>
      <c r="S36" s="2" t="str">
        <f t="shared" si="35"/>
        <v/>
      </c>
      <c r="T36" s="2" t="str">
        <f t="shared" si="35"/>
        <v/>
      </c>
      <c r="U36" s="2" t="str">
        <f t="shared" si="35"/>
        <v/>
      </c>
      <c r="V36" s="2" t="str">
        <f t="shared" si="35"/>
        <v/>
      </c>
      <c r="W36" s="2">
        <f t="shared" si="35"/>
        <v>1270.5</v>
      </c>
      <c r="X36" s="2" t="str">
        <f t="shared" si="35"/>
        <v/>
      </c>
      <c r="Y36" s="2" t="str">
        <f t="shared" si="35"/>
        <v/>
      </c>
      <c r="Z36" s="2" t="str">
        <f t="shared" si="35"/>
        <v/>
      </c>
      <c r="AA36" s="2" t="str">
        <f t="shared" si="35"/>
        <v/>
      </c>
      <c r="AB36" s="2" t="str">
        <f t="shared" si="35"/>
        <v/>
      </c>
      <c r="AC36" s="2" t="str">
        <f t="shared" si="35"/>
        <v/>
      </c>
      <c r="AD36" s="2" t="str">
        <f t="shared" si="35"/>
        <v/>
      </c>
      <c r="AE36" s="2" t="str">
        <f t="shared" si="35"/>
        <v/>
      </c>
      <c r="AF36" s="2" t="str">
        <f t="shared" si="35"/>
        <v/>
      </c>
      <c r="AG36" s="2">
        <f t="shared" si="35"/>
        <v>1585.5</v>
      </c>
      <c r="AH36" s="2" t="str">
        <f t="shared" si="35"/>
        <v/>
      </c>
      <c r="AI36" s="2" t="str">
        <f t="shared" si="35"/>
        <v/>
      </c>
    </row>
    <row r="37" spans="2:35" x14ac:dyDescent="0.25">
      <c r="B37" s="41" t="s">
        <v>347</v>
      </c>
      <c r="C37" s="41" t="s">
        <v>342</v>
      </c>
      <c r="D37" s="41" t="s">
        <v>9</v>
      </c>
      <c r="E37" s="42" t="s">
        <v>350</v>
      </c>
      <c r="F37" s="41" t="s">
        <v>131</v>
      </c>
      <c r="G37" s="154"/>
      <c r="H37" s="42">
        <v>1000</v>
      </c>
      <c r="I37" s="6">
        <f>IF(H37="","",INDEX(Systems!F$4:F$981,MATCH($F37,Systems!D$4:D$981,0),1))</f>
        <v>4.95</v>
      </c>
      <c r="J37" s="7">
        <f>IF(H37="","",INDEX(Systems!E$4:E$981,MATCH($F37,Systems!D$4:D$981,0),1))</f>
        <v>20</v>
      </c>
      <c r="K37" s="7" t="s">
        <v>97</v>
      </c>
      <c r="L37" s="42">
        <v>2015</v>
      </c>
      <c r="M37" s="7">
        <v>3</v>
      </c>
      <c r="N37" s="6">
        <f t="shared" si="1"/>
        <v>4950</v>
      </c>
      <c r="O37" s="7">
        <f t="shared" si="2"/>
        <v>2035</v>
      </c>
      <c r="P37" s="2" t="str">
        <f t="shared" ref="P37:AI37" si="36">IF($B37="","",IF($O37=P$3,$N37*(1+(O$2*0.03)),IF(P$3=$O37+$J37,$N37*(1+(O$2*0.03)),IF(P$3=$O37+2*$J37,$N37*(1+(O$2*0.03)),IF(P$3=$O37+3*$J37,$N37*(1+(O$2*0.03)),IF(P$3=$O37+4*$J37,$N37*(1+(O$2*0.03)),IF(P$3=$O37+5*$J37,$N37*(1+(O$2*0.03)),"")))))))</f>
        <v/>
      </c>
      <c r="Q37" s="2" t="str">
        <f t="shared" si="36"/>
        <v/>
      </c>
      <c r="R37" s="2" t="str">
        <f t="shared" si="36"/>
        <v/>
      </c>
      <c r="S37" s="2" t="str">
        <f t="shared" si="36"/>
        <v/>
      </c>
      <c r="T37" s="2" t="str">
        <f t="shared" si="36"/>
        <v/>
      </c>
      <c r="U37" s="2" t="str">
        <f t="shared" si="36"/>
        <v/>
      </c>
      <c r="V37" s="2" t="str">
        <f t="shared" si="36"/>
        <v/>
      </c>
      <c r="W37" s="2" t="str">
        <f t="shared" si="36"/>
        <v/>
      </c>
      <c r="X37" s="2" t="str">
        <f t="shared" si="36"/>
        <v/>
      </c>
      <c r="Y37" s="2" t="str">
        <f t="shared" si="36"/>
        <v/>
      </c>
      <c r="Z37" s="2" t="str">
        <f t="shared" si="36"/>
        <v/>
      </c>
      <c r="AA37" s="2" t="str">
        <f t="shared" si="36"/>
        <v/>
      </c>
      <c r="AB37" s="2" t="str">
        <f t="shared" si="36"/>
        <v/>
      </c>
      <c r="AC37" s="2" t="str">
        <f t="shared" si="36"/>
        <v/>
      </c>
      <c r="AD37" s="2" t="str">
        <f t="shared" si="36"/>
        <v/>
      </c>
      <c r="AE37" s="2" t="str">
        <f t="shared" si="36"/>
        <v/>
      </c>
      <c r="AF37" s="2" t="str">
        <f t="shared" si="36"/>
        <v/>
      </c>
      <c r="AG37" s="2">
        <f t="shared" si="36"/>
        <v>7474.5</v>
      </c>
      <c r="AH37" s="2" t="str">
        <f t="shared" si="36"/>
        <v/>
      </c>
      <c r="AI37" s="2" t="str">
        <f t="shared" si="36"/>
        <v/>
      </c>
    </row>
    <row r="38" spans="2:35" x14ac:dyDescent="0.25">
      <c r="B38" s="41" t="s">
        <v>347</v>
      </c>
      <c r="C38" s="41" t="s">
        <v>342</v>
      </c>
      <c r="D38" s="41" t="s">
        <v>5</v>
      </c>
      <c r="E38" s="42" t="s">
        <v>350</v>
      </c>
      <c r="F38" s="41" t="s">
        <v>117</v>
      </c>
      <c r="G38" s="154"/>
      <c r="H38" s="42">
        <v>1</v>
      </c>
      <c r="I38" s="6">
        <f>IF(H38="","",INDEX(Systems!F$4:F$981,MATCH($F38,Systems!D$4:D$981,0),1))</f>
        <v>7200</v>
      </c>
      <c r="J38" s="7">
        <f>IF(H38="","",INDEX(Systems!E$4:E$981,MATCH($F38,Systems!D$4:D$981,0),1))</f>
        <v>18</v>
      </c>
      <c r="K38" s="7" t="s">
        <v>97</v>
      </c>
      <c r="L38" s="7">
        <v>2017</v>
      </c>
      <c r="M38" s="7">
        <v>3</v>
      </c>
      <c r="N38" s="6">
        <f t="shared" si="1"/>
        <v>7200</v>
      </c>
      <c r="O38" s="7">
        <f t="shared" si="2"/>
        <v>2035</v>
      </c>
      <c r="P38" s="2" t="str">
        <f t="shared" ref="P38:AI38" si="37">IF($B38="","",IF($O38=P$3,$N38*(1+(O$2*0.03)),IF(P$3=$O38+$J38,$N38*(1+(O$2*0.03)),IF(P$3=$O38+2*$J38,$N38*(1+(O$2*0.03)),IF(P$3=$O38+3*$J38,$N38*(1+(O$2*0.03)),IF(P$3=$O38+4*$J38,$N38*(1+(O$2*0.03)),IF(P$3=$O38+5*$J38,$N38*(1+(O$2*0.03)),"")))))))</f>
        <v/>
      </c>
      <c r="Q38" s="2" t="str">
        <f t="shared" si="37"/>
        <v/>
      </c>
      <c r="R38" s="2" t="str">
        <f t="shared" si="37"/>
        <v/>
      </c>
      <c r="S38" s="2" t="str">
        <f t="shared" si="37"/>
        <v/>
      </c>
      <c r="T38" s="2" t="str">
        <f t="shared" si="37"/>
        <v/>
      </c>
      <c r="U38" s="2" t="str">
        <f t="shared" si="37"/>
        <v/>
      </c>
      <c r="V38" s="2" t="str">
        <f t="shared" si="37"/>
        <v/>
      </c>
      <c r="W38" s="2" t="str">
        <f t="shared" si="37"/>
        <v/>
      </c>
      <c r="X38" s="2" t="str">
        <f t="shared" si="37"/>
        <v/>
      </c>
      <c r="Y38" s="2" t="str">
        <f t="shared" si="37"/>
        <v/>
      </c>
      <c r="Z38" s="2" t="str">
        <f t="shared" si="37"/>
        <v/>
      </c>
      <c r="AA38" s="2" t="str">
        <f t="shared" si="37"/>
        <v/>
      </c>
      <c r="AB38" s="2" t="str">
        <f t="shared" si="37"/>
        <v/>
      </c>
      <c r="AC38" s="2" t="str">
        <f t="shared" si="37"/>
        <v/>
      </c>
      <c r="AD38" s="2" t="str">
        <f t="shared" si="37"/>
        <v/>
      </c>
      <c r="AE38" s="2" t="str">
        <f t="shared" si="37"/>
        <v/>
      </c>
      <c r="AF38" s="2" t="str">
        <f t="shared" si="37"/>
        <v/>
      </c>
      <c r="AG38" s="2">
        <f t="shared" si="37"/>
        <v>10872</v>
      </c>
      <c r="AH38" s="2" t="str">
        <f t="shared" si="37"/>
        <v/>
      </c>
      <c r="AI38" s="2" t="str">
        <f t="shared" si="37"/>
        <v/>
      </c>
    </row>
    <row r="39" spans="2:35" x14ac:dyDescent="0.25">
      <c r="B39" s="41" t="s">
        <v>347</v>
      </c>
      <c r="C39" s="41" t="s">
        <v>342</v>
      </c>
      <c r="D39" s="41" t="s">
        <v>7</v>
      </c>
      <c r="E39" s="42" t="s">
        <v>352</v>
      </c>
      <c r="F39" s="41" t="s">
        <v>285</v>
      </c>
      <c r="G39" s="154"/>
      <c r="H39" s="42">
        <v>1000</v>
      </c>
      <c r="I39" s="6">
        <f>IF(H39="","",INDEX(Systems!F$4:F$981,MATCH($F39,Systems!D$4:D$981,0),1))</f>
        <v>8.77</v>
      </c>
      <c r="J39" s="7">
        <f>IF(H39="","",INDEX(Systems!E$4:E$981,MATCH($F39,Systems!D$4:D$981,0),1))</f>
        <v>20</v>
      </c>
      <c r="K39" s="7" t="s">
        <v>97</v>
      </c>
      <c r="L39" s="42">
        <v>2015</v>
      </c>
      <c r="M39" s="7">
        <v>3</v>
      </c>
      <c r="N39" s="6">
        <f t="shared" si="1"/>
        <v>8770</v>
      </c>
      <c r="O39" s="7">
        <f t="shared" si="2"/>
        <v>2035</v>
      </c>
      <c r="P39" s="2" t="str">
        <f t="shared" ref="P39:AI39" si="38">IF($B39="","",IF($O39=P$3,$N39*(1+(O$2*0.03)),IF(P$3=$O39+$J39,$N39*(1+(O$2*0.03)),IF(P$3=$O39+2*$J39,$N39*(1+(O$2*0.03)),IF(P$3=$O39+3*$J39,$N39*(1+(O$2*0.03)),IF(P$3=$O39+4*$J39,$N39*(1+(O$2*0.03)),IF(P$3=$O39+5*$J39,$N39*(1+(O$2*0.03)),"")))))))</f>
        <v/>
      </c>
      <c r="Q39" s="2" t="str">
        <f t="shared" si="38"/>
        <v/>
      </c>
      <c r="R39" s="2" t="str">
        <f t="shared" si="38"/>
        <v/>
      </c>
      <c r="S39" s="2" t="str">
        <f t="shared" si="38"/>
        <v/>
      </c>
      <c r="T39" s="2" t="str">
        <f t="shared" si="38"/>
        <v/>
      </c>
      <c r="U39" s="2" t="str">
        <f t="shared" si="38"/>
        <v/>
      </c>
      <c r="V39" s="2" t="str">
        <f t="shared" si="38"/>
        <v/>
      </c>
      <c r="W39" s="2" t="str">
        <f t="shared" si="38"/>
        <v/>
      </c>
      <c r="X39" s="2" t="str">
        <f t="shared" si="38"/>
        <v/>
      </c>
      <c r="Y39" s="2" t="str">
        <f t="shared" si="38"/>
        <v/>
      </c>
      <c r="Z39" s="2" t="str">
        <f t="shared" si="38"/>
        <v/>
      </c>
      <c r="AA39" s="2" t="str">
        <f t="shared" si="38"/>
        <v/>
      </c>
      <c r="AB39" s="2" t="str">
        <f t="shared" si="38"/>
        <v/>
      </c>
      <c r="AC39" s="2" t="str">
        <f t="shared" si="38"/>
        <v/>
      </c>
      <c r="AD39" s="2" t="str">
        <f t="shared" si="38"/>
        <v/>
      </c>
      <c r="AE39" s="2" t="str">
        <f t="shared" si="38"/>
        <v/>
      </c>
      <c r="AF39" s="2" t="str">
        <f t="shared" si="38"/>
        <v/>
      </c>
      <c r="AG39" s="2">
        <f t="shared" si="38"/>
        <v>13242.7</v>
      </c>
      <c r="AH39" s="2" t="str">
        <f t="shared" si="38"/>
        <v/>
      </c>
      <c r="AI39" s="2" t="str">
        <f t="shared" si="38"/>
        <v/>
      </c>
    </row>
    <row r="40" spans="2:35" x14ac:dyDescent="0.25">
      <c r="B40" s="41" t="s">
        <v>347</v>
      </c>
      <c r="C40" s="41" t="s">
        <v>342</v>
      </c>
      <c r="D40" s="41" t="s">
        <v>7</v>
      </c>
      <c r="E40" s="42" t="s">
        <v>352</v>
      </c>
      <c r="F40" s="41" t="s">
        <v>289</v>
      </c>
      <c r="G40" s="154"/>
      <c r="H40" s="42">
        <v>700</v>
      </c>
      <c r="I40" s="6">
        <f>IF(H40="","",INDEX(Systems!F$4:F$981,MATCH($F40,Systems!D$4:D$981,0),1))</f>
        <v>4.5</v>
      </c>
      <c r="J40" s="7">
        <f>IF(H40="","",INDEX(Systems!E$4:E$981,MATCH($F40,Systems!D$4:D$981,0),1))</f>
        <v>15</v>
      </c>
      <c r="K40" s="7" t="s">
        <v>97</v>
      </c>
      <c r="L40" s="42">
        <v>2015</v>
      </c>
      <c r="M40" s="7">
        <v>3</v>
      </c>
      <c r="N40" s="6">
        <f t="shared" si="1"/>
        <v>3150</v>
      </c>
      <c r="O40" s="7">
        <f t="shared" si="2"/>
        <v>2030</v>
      </c>
      <c r="P40" s="2" t="str">
        <f t="shared" ref="P40:AI40" si="39">IF($B40="","",IF($O40=P$3,$N40*(1+(O$2*0.03)),IF(P$3=$O40+$J40,$N40*(1+(O$2*0.03)),IF(P$3=$O40+2*$J40,$N40*(1+(O$2*0.03)),IF(P$3=$O40+3*$J40,$N40*(1+(O$2*0.03)),IF(P$3=$O40+4*$J40,$N40*(1+(O$2*0.03)),IF(P$3=$O40+5*$J40,$N40*(1+(O$2*0.03)),"")))))))</f>
        <v/>
      </c>
      <c r="Q40" s="2" t="str">
        <f t="shared" si="39"/>
        <v/>
      </c>
      <c r="R40" s="2" t="str">
        <f t="shared" si="39"/>
        <v/>
      </c>
      <c r="S40" s="2" t="str">
        <f t="shared" si="39"/>
        <v/>
      </c>
      <c r="T40" s="2" t="str">
        <f t="shared" si="39"/>
        <v/>
      </c>
      <c r="U40" s="2" t="str">
        <f t="shared" si="39"/>
        <v/>
      </c>
      <c r="V40" s="2" t="str">
        <f t="shared" si="39"/>
        <v/>
      </c>
      <c r="W40" s="2" t="str">
        <f t="shared" si="39"/>
        <v/>
      </c>
      <c r="X40" s="2" t="str">
        <f t="shared" si="39"/>
        <v/>
      </c>
      <c r="Y40" s="2" t="str">
        <f t="shared" si="39"/>
        <v/>
      </c>
      <c r="Z40" s="2" t="str">
        <f t="shared" si="39"/>
        <v/>
      </c>
      <c r="AA40" s="2" t="str">
        <f t="shared" si="39"/>
        <v/>
      </c>
      <c r="AB40" s="2">
        <f t="shared" si="39"/>
        <v>4284</v>
      </c>
      <c r="AC40" s="2" t="str">
        <f t="shared" si="39"/>
        <v/>
      </c>
      <c r="AD40" s="2" t="str">
        <f t="shared" si="39"/>
        <v/>
      </c>
      <c r="AE40" s="2" t="str">
        <f t="shared" si="39"/>
        <v/>
      </c>
      <c r="AF40" s="2" t="str">
        <f t="shared" si="39"/>
        <v/>
      </c>
      <c r="AG40" s="2" t="str">
        <f t="shared" si="39"/>
        <v/>
      </c>
      <c r="AH40" s="2" t="str">
        <f t="shared" si="39"/>
        <v/>
      </c>
      <c r="AI40" s="2" t="str">
        <f t="shared" si="39"/>
        <v/>
      </c>
    </row>
    <row r="41" spans="2:35" x14ac:dyDescent="0.25">
      <c r="B41" s="41" t="s">
        <v>347</v>
      </c>
      <c r="C41" s="41" t="s">
        <v>342</v>
      </c>
      <c r="D41" s="41" t="s">
        <v>7</v>
      </c>
      <c r="E41" s="42" t="s">
        <v>352</v>
      </c>
      <c r="F41" s="41" t="s">
        <v>51</v>
      </c>
      <c r="G41" s="154"/>
      <c r="H41" s="42">
        <v>700</v>
      </c>
      <c r="I41" s="6">
        <f>IF(H41="","",INDEX(Systems!F$4:F$981,MATCH($F41,Systems!D$4:D$981,0),1))</f>
        <v>1.5</v>
      </c>
      <c r="J41" s="7">
        <f>IF(H41="","",INDEX(Systems!E$4:E$981,MATCH($F41,Systems!D$4:D$981,0),1))</f>
        <v>10</v>
      </c>
      <c r="K41" s="7" t="s">
        <v>97</v>
      </c>
      <c r="L41" s="42">
        <v>2015</v>
      </c>
      <c r="M41" s="7">
        <v>3</v>
      </c>
      <c r="N41" s="6">
        <f t="shared" si="1"/>
        <v>1050</v>
      </c>
      <c r="O41" s="7">
        <f t="shared" si="2"/>
        <v>2025</v>
      </c>
      <c r="P41" s="2" t="str">
        <f t="shared" ref="P41:AI41" si="40">IF($B41="","",IF($O41=P$3,$N41*(1+(O$2*0.03)),IF(P$3=$O41+$J41,$N41*(1+(O$2*0.03)),IF(P$3=$O41+2*$J41,$N41*(1+(O$2*0.03)),IF(P$3=$O41+3*$J41,$N41*(1+(O$2*0.03)),IF(P$3=$O41+4*$J41,$N41*(1+(O$2*0.03)),IF(P$3=$O41+5*$J41,$N41*(1+(O$2*0.03)),"")))))))</f>
        <v/>
      </c>
      <c r="Q41" s="2" t="str">
        <f t="shared" si="40"/>
        <v/>
      </c>
      <c r="R41" s="2" t="str">
        <f t="shared" si="40"/>
        <v/>
      </c>
      <c r="S41" s="2" t="str">
        <f t="shared" si="40"/>
        <v/>
      </c>
      <c r="T41" s="2" t="str">
        <f t="shared" si="40"/>
        <v/>
      </c>
      <c r="U41" s="2" t="str">
        <f t="shared" si="40"/>
        <v/>
      </c>
      <c r="V41" s="2" t="str">
        <f t="shared" si="40"/>
        <v/>
      </c>
      <c r="W41" s="2">
        <f t="shared" si="40"/>
        <v>1270.5</v>
      </c>
      <c r="X41" s="2" t="str">
        <f t="shared" si="40"/>
        <v/>
      </c>
      <c r="Y41" s="2" t="str">
        <f t="shared" si="40"/>
        <v/>
      </c>
      <c r="Z41" s="2" t="str">
        <f t="shared" si="40"/>
        <v/>
      </c>
      <c r="AA41" s="2" t="str">
        <f t="shared" si="40"/>
        <v/>
      </c>
      <c r="AB41" s="2" t="str">
        <f t="shared" si="40"/>
        <v/>
      </c>
      <c r="AC41" s="2" t="str">
        <f t="shared" si="40"/>
        <v/>
      </c>
      <c r="AD41" s="2" t="str">
        <f t="shared" si="40"/>
        <v/>
      </c>
      <c r="AE41" s="2" t="str">
        <f t="shared" si="40"/>
        <v/>
      </c>
      <c r="AF41" s="2" t="str">
        <f t="shared" si="40"/>
        <v/>
      </c>
      <c r="AG41" s="2">
        <f t="shared" si="40"/>
        <v>1585.5</v>
      </c>
      <c r="AH41" s="2" t="str">
        <f t="shared" si="40"/>
        <v/>
      </c>
      <c r="AI41" s="2" t="str">
        <f t="shared" si="40"/>
        <v/>
      </c>
    </row>
    <row r="42" spans="2:35" x14ac:dyDescent="0.25">
      <c r="B42" s="41" t="s">
        <v>347</v>
      </c>
      <c r="C42" s="41" t="s">
        <v>342</v>
      </c>
      <c r="D42" s="41" t="s">
        <v>9</v>
      </c>
      <c r="E42" s="42" t="s">
        <v>352</v>
      </c>
      <c r="F42" s="41" t="s">
        <v>131</v>
      </c>
      <c r="G42" s="154"/>
      <c r="H42" s="42">
        <v>1000</v>
      </c>
      <c r="I42" s="6">
        <f>IF(H42="","",INDEX(Systems!F$4:F$981,MATCH($F42,Systems!D$4:D$981,0),1))</f>
        <v>4.95</v>
      </c>
      <c r="J42" s="7">
        <f>IF(H42="","",INDEX(Systems!E$4:E$981,MATCH($F42,Systems!D$4:D$981,0),1))</f>
        <v>20</v>
      </c>
      <c r="K42" s="7" t="s">
        <v>97</v>
      </c>
      <c r="L42" s="42">
        <v>2015</v>
      </c>
      <c r="M42" s="7">
        <v>3</v>
      </c>
      <c r="N42" s="6">
        <f t="shared" si="1"/>
        <v>4950</v>
      </c>
      <c r="O42" s="7">
        <f t="shared" si="2"/>
        <v>2035</v>
      </c>
      <c r="P42" s="2" t="str">
        <f t="shared" ref="P42:AI42" si="41">IF($B42="","",IF($O42=P$3,$N42*(1+(O$2*0.03)),IF(P$3=$O42+$J42,$N42*(1+(O$2*0.03)),IF(P$3=$O42+2*$J42,$N42*(1+(O$2*0.03)),IF(P$3=$O42+3*$J42,$N42*(1+(O$2*0.03)),IF(P$3=$O42+4*$J42,$N42*(1+(O$2*0.03)),IF(P$3=$O42+5*$J42,$N42*(1+(O$2*0.03)),"")))))))</f>
        <v/>
      </c>
      <c r="Q42" s="2" t="str">
        <f t="shared" si="41"/>
        <v/>
      </c>
      <c r="R42" s="2" t="str">
        <f t="shared" si="41"/>
        <v/>
      </c>
      <c r="S42" s="2" t="str">
        <f t="shared" si="41"/>
        <v/>
      </c>
      <c r="T42" s="2" t="str">
        <f t="shared" si="41"/>
        <v/>
      </c>
      <c r="U42" s="2" t="str">
        <f t="shared" si="41"/>
        <v/>
      </c>
      <c r="V42" s="2" t="str">
        <f t="shared" si="41"/>
        <v/>
      </c>
      <c r="W42" s="2" t="str">
        <f t="shared" si="41"/>
        <v/>
      </c>
      <c r="X42" s="2" t="str">
        <f t="shared" si="41"/>
        <v/>
      </c>
      <c r="Y42" s="2" t="str">
        <f t="shared" si="41"/>
        <v/>
      </c>
      <c r="Z42" s="2" t="str">
        <f t="shared" si="41"/>
        <v/>
      </c>
      <c r="AA42" s="2" t="str">
        <f t="shared" si="41"/>
        <v/>
      </c>
      <c r="AB42" s="2" t="str">
        <f t="shared" si="41"/>
        <v/>
      </c>
      <c r="AC42" s="2" t="str">
        <f t="shared" si="41"/>
        <v/>
      </c>
      <c r="AD42" s="2" t="str">
        <f t="shared" si="41"/>
        <v/>
      </c>
      <c r="AE42" s="2" t="str">
        <f t="shared" si="41"/>
        <v/>
      </c>
      <c r="AF42" s="2" t="str">
        <f t="shared" si="41"/>
        <v/>
      </c>
      <c r="AG42" s="2">
        <f t="shared" si="41"/>
        <v>7474.5</v>
      </c>
      <c r="AH42" s="2" t="str">
        <f t="shared" si="41"/>
        <v/>
      </c>
      <c r="AI42" s="2" t="str">
        <f t="shared" si="41"/>
        <v/>
      </c>
    </row>
    <row r="43" spans="2:35" x14ac:dyDescent="0.25">
      <c r="B43" s="41" t="s">
        <v>347</v>
      </c>
      <c r="C43" s="41" t="s">
        <v>342</v>
      </c>
      <c r="D43" s="41" t="s">
        <v>5</v>
      </c>
      <c r="E43" s="42" t="s">
        <v>352</v>
      </c>
      <c r="F43" s="41" t="s">
        <v>117</v>
      </c>
      <c r="G43" s="154"/>
      <c r="H43" s="42">
        <v>1</v>
      </c>
      <c r="I43" s="6">
        <f>IF(H43="","",INDEX(Systems!F$4:F$981,MATCH($F43,Systems!D$4:D$981,0),1))</f>
        <v>7200</v>
      </c>
      <c r="J43" s="7">
        <f>IF(H43="","",INDEX(Systems!E$4:E$981,MATCH($F43,Systems!D$4:D$981,0),1))</f>
        <v>18</v>
      </c>
      <c r="K43" s="7" t="s">
        <v>97</v>
      </c>
      <c r="L43" s="7">
        <v>2017</v>
      </c>
      <c r="M43" s="7">
        <v>3</v>
      </c>
      <c r="N43" s="6">
        <f t="shared" si="1"/>
        <v>7200</v>
      </c>
      <c r="O43" s="7">
        <f t="shared" si="2"/>
        <v>2035</v>
      </c>
      <c r="P43" s="2" t="str">
        <f t="shared" ref="P43:AI43" si="42">IF($B43="","",IF($O43=P$3,$N43*(1+(O$2*0.03)),IF(P$3=$O43+$J43,$N43*(1+(O$2*0.03)),IF(P$3=$O43+2*$J43,$N43*(1+(O$2*0.03)),IF(P$3=$O43+3*$J43,$N43*(1+(O$2*0.03)),IF(P$3=$O43+4*$J43,$N43*(1+(O$2*0.03)),IF(P$3=$O43+5*$J43,$N43*(1+(O$2*0.03)),"")))))))</f>
        <v/>
      </c>
      <c r="Q43" s="2" t="str">
        <f t="shared" si="42"/>
        <v/>
      </c>
      <c r="R43" s="2" t="str">
        <f t="shared" si="42"/>
        <v/>
      </c>
      <c r="S43" s="2" t="str">
        <f t="shared" si="42"/>
        <v/>
      </c>
      <c r="T43" s="2" t="str">
        <f t="shared" si="42"/>
        <v/>
      </c>
      <c r="U43" s="2" t="str">
        <f t="shared" si="42"/>
        <v/>
      </c>
      <c r="V43" s="2" t="str">
        <f t="shared" si="42"/>
        <v/>
      </c>
      <c r="W43" s="2" t="str">
        <f t="shared" si="42"/>
        <v/>
      </c>
      <c r="X43" s="2" t="str">
        <f t="shared" si="42"/>
        <v/>
      </c>
      <c r="Y43" s="2" t="str">
        <f t="shared" si="42"/>
        <v/>
      </c>
      <c r="Z43" s="2" t="str">
        <f t="shared" si="42"/>
        <v/>
      </c>
      <c r="AA43" s="2" t="str">
        <f t="shared" si="42"/>
        <v/>
      </c>
      <c r="AB43" s="2" t="str">
        <f t="shared" si="42"/>
        <v/>
      </c>
      <c r="AC43" s="2" t="str">
        <f t="shared" si="42"/>
        <v/>
      </c>
      <c r="AD43" s="2" t="str">
        <f t="shared" si="42"/>
        <v/>
      </c>
      <c r="AE43" s="2" t="str">
        <f t="shared" si="42"/>
        <v/>
      </c>
      <c r="AF43" s="2" t="str">
        <f t="shared" si="42"/>
        <v/>
      </c>
      <c r="AG43" s="2">
        <f t="shared" si="42"/>
        <v>10872</v>
      </c>
      <c r="AH43" s="2" t="str">
        <f t="shared" si="42"/>
        <v/>
      </c>
      <c r="AI43" s="2" t="str">
        <f t="shared" si="42"/>
        <v/>
      </c>
    </row>
    <row r="44" spans="2:35" x14ac:dyDescent="0.25">
      <c r="B44" s="41" t="s">
        <v>347</v>
      </c>
      <c r="C44" s="41" t="s">
        <v>342</v>
      </c>
      <c r="D44" s="41" t="s">
        <v>7</v>
      </c>
      <c r="E44" s="42" t="s">
        <v>353</v>
      </c>
      <c r="F44" s="41" t="s">
        <v>285</v>
      </c>
      <c r="G44" s="154"/>
      <c r="H44" s="42">
        <v>1000</v>
      </c>
      <c r="I44" s="6">
        <f>IF(H44="","",INDEX(Systems!F$4:F$981,MATCH($F44,Systems!D$4:D$981,0),1))</f>
        <v>8.77</v>
      </c>
      <c r="J44" s="7">
        <f>IF(H44="","",INDEX(Systems!E$4:E$981,MATCH($F44,Systems!D$4:D$981,0),1))</f>
        <v>20</v>
      </c>
      <c r="K44" s="7" t="s">
        <v>97</v>
      </c>
      <c r="L44" s="42">
        <v>2015</v>
      </c>
      <c r="M44" s="7">
        <v>3</v>
      </c>
      <c r="N44" s="6">
        <f t="shared" si="1"/>
        <v>8770</v>
      </c>
      <c r="O44" s="7">
        <f t="shared" si="2"/>
        <v>2035</v>
      </c>
      <c r="P44" s="2" t="str">
        <f t="shared" ref="P44:AI44" si="43">IF($B44="","",IF($O44=P$3,$N44*(1+(O$2*0.03)),IF(P$3=$O44+$J44,$N44*(1+(O$2*0.03)),IF(P$3=$O44+2*$J44,$N44*(1+(O$2*0.03)),IF(P$3=$O44+3*$J44,$N44*(1+(O$2*0.03)),IF(P$3=$O44+4*$J44,$N44*(1+(O$2*0.03)),IF(P$3=$O44+5*$J44,$N44*(1+(O$2*0.03)),"")))))))</f>
        <v/>
      </c>
      <c r="Q44" s="2" t="str">
        <f t="shared" si="43"/>
        <v/>
      </c>
      <c r="R44" s="2" t="str">
        <f t="shared" si="43"/>
        <v/>
      </c>
      <c r="S44" s="2" t="str">
        <f t="shared" si="43"/>
        <v/>
      </c>
      <c r="T44" s="2" t="str">
        <f t="shared" si="43"/>
        <v/>
      </c>
      <c r="U44" s="2" t="str">
        <f t="shared" si="43"/>
        <v/>
      </c>
      <c r="V44" s="2" t="str">
        <f t="shared" si="43"/>
        <v/>
      </c>
      <c r="W44" s="2" t="str">
        <f t="shared" si="43"/>
        <v/>
      </c>
      <c r="X44" s="2" t="str">
        <f t="shared" si="43"/>
        <v/>
      </c>
      <c r="Y44" s="2" t="str">
        <f t="shared" si="43"/>
        <v/>
      </c>
      <c r="Z44" s="2" t="str">
        <f t="shared" si="43"/>
        <v/>
      </c>
      <c r="AA44" s="2" t="str">
        <f t="shared" si="43"/>
        <v/>
      </c>
      <c r="AB44" s="2" t="str">
        <f t="shared" si="43"/>
        <v/>
      </c>
      <c r="AC44" s="2" t="str">
        <f t="shared" si="43"/>
        <v/>
      </c>
      <c r="AD44" s="2" t="str">
        <f t="shared" si="43"/>
        <v/>
      </c>
      <c r="AE44" s="2" t="str">
        <f t="shared" si="43"/>
        <v/>
      </c>
      <c r="AF44" s="2" t="str">
        <f t="shared" si="43"/>
        <v/>
      </c>
      <c r="AG44" s="2">
        <f t="shared" si="43"/>
        <v>13242.7</v>
      </c>
      <c r="AH44" s="2" t="str">
        <f t="shared" si="43"/>
        <v/>
      </c>
      <c r="AI44" s="2" t="str">
        <f t="shared" si="43"/>
        <v/>
      </c>
    </row>
    <row r="45" spans="2:35" x14ac:dyDescent="0.25">
      <c r="B45" s="41" t="s">
        <v>347</v>
      </c>
      <c r="C45" s="41" t="s">
        <v>342</v>
      </c>
      <c r="D45" s="41" t="s">
        <v>7</v>
      </c>
      <c r="E45" s="42" t="s">
        <v>353</v>
      </c>
      <c r="F45" s="41" t="s">
        <v>289</v>
      </c>
      <c r="G45" s="154"/>
      <c r="H45" s="42">
        <v>700</v>
      </c>
      <c r="I45" s="6">
        <f>IF(H45="","",INDEX(Systems!F$4:F$981,MATCH($F45,Systems!D$4:D$981,0),1))</f>
        <v>4.5</v>
      </c>
      <c r="J45" s="7">
        <f>IF(H45="","",INDEX(Systems!E$4:E$981,MATCH($F45,Systems!D$4:D$981,0),1))</f>
        <v>15</v>
      </c>
      <c r="K45" s="7" t="s">
        <v>97</v>
      </c>
      <c r="L45" s="42">
        <v>2015</v>
      </c>
      <c r="M45" s="7">
        <v>3</v>
      </c>
      <c r="N45" s="6">
        <f t="shared" si="1"/>
        <v>3150</v>
      </c>
      <c r="O45" s="7">
        <f t="shared" si="2"/>
        <v>2030</v>
      </c>
      <c r="P45" s="2" t="str">
        <f t="shared" ref="P45:AI45" si="44">IF($B45="","",IF($O45=P$3,$N45*(1+(O$2*0.03)),IF(P$3=$O45+$J45,$N45*(1+(O$2*0.03)),IF(P$3=$O45+2*$J45,$N45*(1+(O$2*0.03)),IF(P$3=$O45+3*$J45,$N45*(1+(O$2*0.03)),IF(P$3=$O45+4*$J45,$N45*(1+(O$2*0.03)),IF(P$3=$O45+5*$J45,$N45*(1+(O$2*0.03)),"")))))))</f>
        <v/>
      </c>
      <c r="Q45" s="2" t="str">
        <f t="shared" si="44"/>
        <v/>
      </c>
      <c r="R45" s="2" t="str">
        <f t="shared" si="44"/>
        <v/>
      </c>
      <c r="S45" s="2" t="str">
        <f t="shared" si="44"/>
        <v/>
      </c>
      <c r="T45" s="2" t="str">
        <f t="shared" si="44"/>
        <v/>
      </c>
      <c r="U45" s="2" t="str">
        <f t="shared" si="44"/>
        <v/>
      </c>
      <c r="V45" s="2" t="str">
        <f t="shared" si="44"/>
        <v/>
      </c>
      <c r="W45" s="2" t="str">
        <f t="shared" si="44"/>
        <v/>
      </c>
      <c r="X45" s="2" t="str">
        <f t="shared" si="44"/>
        <v/>
      </c>
      <c r="Y45" s="2" t="str">
        <f t="shared" si="44"/>
        <v/>
      </c>
      <c r="Z45" s="2" t="str">
        <f t="shared" si="44"/>
        <v/>
      </c>
      <c r="AA45" s="2" t="str">
        <f t="shared" si="44"/>
        <v/>
      </c>
      <c r="AB45" s="2">
        <f t="shared" si="44"/>
        <v>4284</v>
      </c>
      <c r="AC45" s="2" t="str">
        <f t="shared" si="44"/>
        <v/>
      </c>
      <c r="AD45" s="2" t="str">
        <f t="shared" si="44"/>
        <v/>
      </c>
      <c r="AE45" s="2" t="str">
        <f t="shared" si="44"/>
        <v/>
      </c>
      <c r="AF45" s="2" t="str">
        <f t="shared" si="44"/>
        <v/>
      </c>
      <c r="AG45" s="2" t="str">
        <f t="shared" si="44"/>
        <v/>
      </c>
      <c r="AH45" s="2" t="str">
        <f t="shared" si="44"/>
        <v/>
      </c>
      <c r="AI45" s="2" t="str">
        <f t="shared" si="44"/>
        <v/>
      </c>
    </row>
    <row r="46" spans="2:35" x14ac:dyDescent="0.25">
      <c r="B46" s="41" t="s">
        <v>347</v>
      </c>
      <c r="C46" s="41" t="s">
        <v>342</v>
      </c>
      <c r="D46" s="41" t="s">
        <v>7</v>
      </c>
      <c r="E46" s="42" t="s">
        <v>353</v>
      </c>
      <c r="F46" s="41" t="s">
        <v>51</v>
      </c>
      <c r="G46" s="154"/>
      <c r="H46" s="42">
        <v>700</v>
      </c>
      <c r="I46" s="6">
        <f>IF(H46="","",INDEX(Systems!F$4:F$981,MATCH($F46,Systems!D$4:D$981,0),1))</f>
        <v>1.5</v>
      </c>
      <c r="J46" s="7">
        <f>IF(H46="","",INDEX(Systems!E$4:E$981,MATCH($F46,Systems!D$4:D$981,0),1))</f>
        <v>10</v>
      </c>
      <c r="K46" s="7" t="s">
        <v>97</v>
      </c>
      <c r="L46" s="42">
        <v>2015</v>
      </c>
      <c r="M46" s="7">
        <v>3</v>
      </c>
      <c r="N46" s="6">
        <f t="shared" si="1"/>
        <v>1050</v>
      </c>
      <c r="O46" s="7">
        <f t="shared" si="2"/>
        <v>2025</v>
      </c>
      <c r="P46" s="2" t="str">
        <f t="shared" ref="P46:AI46" si="45">IF($B46="","",IF($O46=P$3,$N46*(1+(O$2*0.03)),IF(P$3=$O46+$J46,$N46*(1+(O$2*0.03)),IF(P$3=$O46+2*$J46,$N46*(1+(O$2*0.03)),IF(P$3=$O46+3*$J46,$N46*(1+(O$2*0.03)),IF(P$3=$O46+4*$J46,$N46*(1+(O$2*0.03)),IF(P$3=$O46+5*$J46,$N46*(1+(O$2*0.03)),"")))))))</f>
        <v/>
      </c>
      <c r="Q46" s="2" t="str">
        <f t="shared" si="45"/>
        <v/>
      </c>
      <c r="R46" s="2" t="str">
        <f t="shared" si="45"/>
        <v/>
      </c>
      <c r="S46" s="2" t="str">
        <f t="shared" si="45"/>
        <v/>
      </c>
      <c r="T46" s="2" t="str">
        <f t="shared" si="45"/>
        <v/>
      </c>
      <c r="U46" s="2" t="str">
        <f t="shared" si="45"/>
        <v/>
      </c>
      <c r="V46" s="2" t="str">
        <f t="shared" si="45"/>
        <v/>
      </c>
      <c r="W46" s="2">
        <f t="shared" si="45"/>
        <v>1270.5</v>
      </c>
      <c r="X46" s="2" t="str">
        <f t="shared" si="45"/>
        <v/>
      </c>
      <c r="Y46" s="2" t="str">
        <f t="shared" si="45"/>
        <v/>
      </c>
      <c r="Z46" s="2" t="str">
        <f t="shared" si="45"/>
        <v/>
      </c>
      <c r="AA46" s="2" t="str">
        <f t="shared" si="45"/>
        <v/>
      </c>
      <c r="AB46" s="2" t="str">
        <f t="shared" si="45"/>
        <v/>
      </c>
      <c r="AC46" s="2" t="str">
        <f t="shared" si="45"/>
        <v/>
      </c>
      <c r="AD46" s="2" t="str">
        <f t="shared" si="45"/>
        <v/>
      </c>
      <c r="AE46" s="2" t="str">
        <f t="shared" si="45"/>
        <v/>
      </c>
      <c r="AF46" s="2" t="str">
        <f t="shared" si="45"/>
        <v/>
      </c>
      <c r="AG46" s="2">
        <f t="shared" si="45"/>
        <v>1585.5</v>
      </c>
      <c r="AH46" s="2" t="str">
        <f t="shared" si="45"/>
        <v/>
      </c>
      <c r="AI46" s="2" t="str">
        <f t="shared" si="45"/>
        <v/>
      </c>
    </row>
    <row r="47" spans="2:35" x14ac:dyDescent="0.25">
      <c r="B47" s="41" t="s">
        <v>347</v>
      </c>
      <c r="C47" s="41" t="s">
        <v>342</v>
      </c>
      <c r="D47" s="41" t="s">
        <v>9</v>
      </c>
      <c r="E47" s="42" t="s">
        <v>353</v>
      </c>
      <c r="F47" s="41" t="s">
        <v>131</v>
      </c>
      <c r="G47" s="154"/>
      <c r="H47" s="42">
        <v>1000</v>
      </c>
      <c r="I47" s="6">
        <f>IF(H47="","",INDEX(Systems!F$4:F$981,MATCH($F47,Systems!D$4:D$981,0),1))</f>
        <v>4.95</v>
      </c>
      <c r="J47" s="7">
        <f>IF(H47="","",INDEX(Systems!E$4:E$981,MATCH($F47,Systems!D$4:D$981,0),1))</f>
        <v>20</v>
      </c>
      <c r="K47" s="7" t="s">
        <v>97</v>
      </c>
      <c r="L47" s="42">
        <v>2015</v>
      </c>
      <c r="M47" s="7">
        <v>3</v>
      </c>
      <c r="N47" s="6">
        <f t="shared" si="1"/>
        <v>4950</v>
      </c>
      <c r="O47" s="7">
        <f t="shared" si="2"/>
        <v>2035</v>
      </c>
      <c r="P47" s="2" t="str">
        <f t="shared" ref="P47:AI47" si="46">IF($B47="","",IF($O47=P$3,$N47*(1+(O$2*0.03)),IF(P$3=$O47+$J47,$N47*(1+(O$2*0.03)),IF(P$3=$O47+2*$J47,$N47*(1+(O$2*0.03)),IF(P$3=$O47+3*$J47,$N47*(1+(O$2*0.03)),IF(P$3=$O47+4*$J47,$N47*(1+(O$2*0.03)),IF(P$3=$O47+5*$J47,$N47*(1+(O$2*0.03)),"")))))))</f>
        <v/>
      </c>
      <c r="Q47" s="2" t="str">
        <f t="shared" si="46"/>
        <v/>
      </c>
      <c r="R47" s="2" t="str">
        <f t="shared" si="46"/>
        <v/>
      </c>
      <c r="S47" s="2" t="str">
        <f t="shared" si="46"/>
        <v/>
      </c>
      <c r="T47" s="2" t="str">
        <f t="shared" si="46"/>
        <v/>
      </c>
      <c r="U47" s="2" t="str">
        <f t="shared" si="46"/>
        <v/>
      </c>
      <c r="V47" s="2" t="str">
        <f t="shared" si="46"/>
        <v/>
      </c>
      <c r="W47" s="2" t="str">
        <f t="shared" si="46"/>
        <v/>
      </c>
      <c r="X47" s="2" t="str">
        <f t="shared" si="46"/>
        <v/>
      </c>
      <c r="Y47" s="2" t="str">
        <f t="shared" si="46"/>
        <v/>
      </c>
      <c r="Z47" s="2" t="str">
        <f t="shared" si="46"/>
        <v/>
      </c>
      <c r="AA47" s="2" t="str">
        <f t="shared" si="46"/>
        <v/>
      </c>
      <c r="AB47" s="2" t="str">
        <f t="shared" si="46"/>
        <v/>
      </c>
      <c r="AC47" s="2" t="str">
        <f t="shared" si="46"/>
        <v/>
      </c>
      <c r="AD47" s="2" t="str">
        <f t="shared" si="46"/>
        <v/>
      </c>
      <c r="AE47" s="2" t="str">
        <f t="shared" si="46"/>
        <v/>
      </c>
      <c r="AF47" s="2" t="str">
        <f t="shared" si="46"/>
        <v/>
      </c>
      <c r="AG47" s="2">
        <f t="shared" si="46"/>
        <v>7474.5</v>
      </c>
      <c r="AH47" s="2" t="str">
        <f t="shared" si="46"/>
        <v/>
      </c>
      <c r="AI47" s="2" t="str">
        <f t="shared" si="46"/>
        <v/>
      </c>
    </row>
    <row r="48" spans="2:35" x14ac:dyDescent="0.25">
      <c r="B48" s="41" t="s">
        <v>347</v>
      </c>
      <c r="C48" s="41" t="s">
        <v>342</v>
      </c>
      <c r="D48" s="41" t="s">
        <v>5</v>
      </c>
      <c r="E48" s="42" t="s">
        <v>353</v>
      </c>
      <c r="F48" s="41" t="s">
        <v>117</v>
      </c>
      <c r="G48" s="154"/>
      <c r="H48" s="42">
        <v>1</v>
      </c>
      <c r="I48" s="6">
        <f>IF(H48="","",INDEX(Systems!F$4:F$981,MATCH($F48,Systems!D$4:D$981,0),1))</f>
        <v>7200</v>
      </c>
      <c r="J48" s="7">
        <f>IF(H48="","",INDEX(Systems!E$4:E$981,MATCH($F48,Systems!D$4:D$981,0),1))</f>
        <v>18</v>
      </c>
      <c r="K48" s="7" t="s">
        <v>97</v>
      </c>
      <c r="L48" s="7">
        <v>2017</v>
      </c>
      <c r="M48" s="7">
        <v>3</v>
      </c>
      <c r="N48" s="6">
        <f t="shared" si="1"/>
        <v>7200</v>
      </c>
      <c r="O48" s="7">
        <f t="shared" si="2"/>
        <v>2035</v>
      </c>
      <c r="P48" s="2" t="str">
        <f t="shared" ref="P48:AI48" si="47">IF($B48="","",IF($O48=P$3,$N48*(1+(O$2*0.03)),IF(P$3=$O48+$J48,$N48*(1+(O$2*0.03)),IF(P$3=$O48+2*$J48,$N48*(1+(O$2*0.03)),IF(P$3=$O48+3*$J48,$N48*(1+(O$2*0.03)),IF(P$3=$O48+4*$J48,$N48*(1+(O$2*0.03)),IF(P$3=$O48+5*$J48,$N48*(1+(O$2*0.03)),"")))))))</f>
        <v/>
      </c>
      <c r="Q48" s="2" t="str">
        <f t="shared" si="47"/>
        <v/>
      </c>
      <c r="R48" s="2" t="str">
        <f t="shared" si="47"/>
        <v/>
      </c>
      <c r="S48" s="2" t="str">
        <f t="shared" si="47"/>
        <v/>
      </c>
      <c r="T48" s="2" t="str">
        <f t="shared" si="47"/>
        <v/>
      </c>
      <c r="U48" s="2" t="str">
        <f t="shared" si="47"/>
        <v/>
      </c>
      <c r="V48" s="2" t="str">
        <f t="shared" si="47"/>
        <v/>
      </c>
      <c r="W48" s="2" t="str">
        <f t="shared" si="47"/>
        <v/>
      </c>
      <c r="X48" s="2" t="str">
        <f t="shared" si="47"/>
        <v/>
      </c>
      <c r="Y48" s="2" t="str">
        <f t="shared" si="47"/>
        <v/>
      </c>
      <c r="Z48" s="2" t="str">
        <f t="shared" si="47"/>
        <v/>
      </c>
      <c r="AA48" s="2" t="str">
        <f t="shared" si="47"/>
        <v/>
      </c>
      <c r="AB48" s="2" t="str">
        <f t="shared" si="47"/>
        <v/>
      </c>
      <c r="AC48" s="2" t="str">
        <f t="shared" si="47"/>
        <v/>
      </c>
      <c r="AD48" s="2" t="str">
        <f t="shared" si="47"/>
        <v/>
      </c>
      <c r="AE48" s="2" t="str">
        <f t="shared" si="47"/>
        <v/>
      </c>
      <c r="AF48" s="2" t="str">
        <f t="shared" si="47"/>
        <v/>
      </c>
      <c r="AG48" s="2">
        <f t="shared" si="47"/>
        <v>10872</v>
      </c>
      <c r="AH48" s="2" t="str">
        <f t="shared" si="47"/>
        <v/>
      </c>
      <c r="AI48" s="2" t="str">
        <f t="shared" si="47"/>
        <v/>
      </c>
    </row>
    <row r="49" spans="2:35" x14ac:dyDescent="0.25">
      <c r="B49" s="41" t="s">
        <v>347</v>
      </c>
      <c r="C49" s="41" t="s">
        <v>342</v>
      </c>
      <c r="D49" s="41" t="s">
        <v>7</v>
      </c>
      <c r="E49" s="42" t="s">
        <v>394</v>
      </c>
      <c r="F49" s="41" t="s">
        <v>285</v>
      </c>
      <c r="G49" s="154"/>
      <c r="H49" s="42">
        <v>1000</v>
      </c>
      <c r="I49" s="6">
        <f>IF(H49="","",INDEX(Systems!F$4:F$981,MATCH($F49,Systems!D$4:D$981,0),1))</f>
        <v>8.77</v>
      </c>
      <c r="J49" s="7">
        <f>IF(H49="","",INDEX(Systems!E$4:E$981,MATCH($F49,Systems!D$4:D$981,0),1))</f>
        <v>20</v>
      </c>
      <c r="K49" s="7" t="s">
        <v>97</v>
      </c>
      <c r="L49" s="42">
        <v>2015</v>
      </c>
      <c r="M49" s="7">
        <v>3</v>
      </c>
      <c r="N49" s="6">
        <f t="shared" si="1"/>
        <v>8770</v>
      </c>
      <c r="O49" s="7">
        <f t="shared" si="2"/>
        <v>2035</v>
      </c>
      <c r="P49" s="2" t="str">
        <f t="shared" ref="P49:AI49" si="48">IF($B49="","",IF($O49=P$3,$N49*(1+(O$2*0.03)),IF(P$3=$O49+$J49,$N49*(1+(O$2*0.03)),IF(P$3=$O49+2*$J49,$N49*(1+(O$2*0.03)),IF(P$3=$O49+3*$J49,$N49*(1+(O$2*0.03)),IF(P$3=$O49+4*$J49,$N49*(1+(O$2*0.03)),IF(P$3=$O49+5*$J49,$N49*(1+(O$2*0.03)),"")))))))</f>
        <v/>
      </c>
      <c r="Q49" s="2" t="str">
        <f t="shared" si="48"/>
        <v/>
      </c>
      <c r="R49" s="2" t="str">
        <f t="shared" si="48"/>
        <v/>
      </c>
      <c r="S49" s="2" t="str">
        <f t="shared" si="48"/>
        <v/>
      </c>
      <c r="T49" s="2" t="str">
        <f t="shared" si="48"/>
        <v/>
      </c>
      <c r="U49" s="2" t="str">
        <f t="shared" si="48"/>
        <v/>
      </c>
      <c r="V49" s="2" t="str">
        <f t="shared" si="48"/>
        <v/>
      </c>
      <c r="W49" s="2" t="str">
        <f t="shared" si="48"/>
        <v/>
      </c>
      <c r="X49" s="2" t="str">
        <f t="shared" si="48"/>
        <v/>
      </c>
      <c r="Y49" s="2" t="str">
        <f t="shared" si="48"/>
        <v/>
      </c>
      <c r="Z49" s="2" t="str">
        <f t="shared" si="48"/>
        <v/>
      </c>
      <c r="AA49" s="2" t="str">
        <f t="shared" si="48"/>
        <v/>
      </c>
      <c r="AB49" s="2" t="str">
        <f t="shared" si="48"/>
        <v/>
      </c>
      <c r="AC49" s="2" t="str">
        <f t="shared" si="48"/>
        <v/>
      </c>
      <c r="AD49" s="2" t="str">
        <f t="shared" si="48"/>
        <v/>
      </c>
      <c r="AE49" s="2" t="str">
        <f t="shared" si="48"/>
        <v/>
      </c>
      <c r="AF49" s="2" t="str">
        <f t="shared" si="48"/>
        <v/>
      </c>
      <c r="AG49" s="2">
        <f t="shared" si="48"/>
        <v>13242.7</v>
      </c>
      <c r="AH49" s="2" t="str">
        <f t="shared" si="48"/>
        <v/>
      </c>
      <c r="AI49" s="2" t="str">
        <f t="shared" si="48"/>
        <v/>
      </c>
    </row>
    <row r="50" spans="2:35" x14ac:dyDescent="0.25">
      <c r="B50" s="41" t="s">
        <v>347</v>
      </c>
      <c r="C50" s="41" t="s">
        <v>342</v>
      </c>
      <c r="D50" s="41" t="s">
        <v>7</v>
      </c>
      <c r="E50" s="42" t="s">
        <v>394</v>
      </c>
      <c r="F50" s="41" t="s">
        <v>289</v>
      </c>
      <c r="G50" s="154"/>
      <c r="H50" s="42">
        <v>700</v>
      </c>
      <c r="I50" s="6">
        <f>IF(H50="","",INDEX(Systems!F$4:F$981,MATCH($F50,Systems!D$4:D$981,0),1))</f>
        <v>4.5</v>
      </c>
      <c r="J50" s="7">
        <f>IF(H50="","",INDEX(Systems!E$4:E$981,MATCH($F50,Systems!D$4:D$981,0),1))</f>
        <v>15</v>
      </c>
      <c r="K50" s="7" t="s">
        <v>97</v>
      </c>
      <c r="L50" s="42">
        <v>2015</v>
      </c>
      <c r="M50" s="7">
        <v>3</v>
      </c>
      <c r="N50" s="6">
        <f t="shared" si="1"/>
        <v>3150</v>
      </c>
      <c r="O50" s="7">
        <f t="shared" si="2"/>
        <v>2030</v>
      </c>
      <c r="P50" s="2" t="str">
        <f t="shared" ref="P50:AI50" si="49">IF($B50="","",IF($O50=P$3,$N50*(1+(O$2*0.03)),IF(P$3=$O50+$J50,$N50*(1+(O$2*0.03)),IF(P$3=$O50+2*$J50,$N50*(1+(O$2*0.03)),IF(P$3=$O50+3*$J50,$N50*(1+(O$2*0.03)),IF(P$3=$O50+4*$J50,$N50*(1+(O$2*0.03)),IF(P$3=$O50+5*$J50,$N50*(1+(O$2*0.03)),"")))))))</f>
        <v/>
      </c>
      <c r="Q50" s="2" t="str">
        <f t="shared" si="49"/>
        <v/>
      </c>
      <c r="R50" s="2" t="str">
        <f t="shared" si="49"/>
        <v/>
      </c>
      <c r="S50" s="2" t="str">
        <f t="shared" si="49"/>
        <v/>
      </c>
      <c r="T50" s="2" t="str">
        <f t="shared" si="49"/>
        <v/>
      </c>
      <c r="U50" s="2" t="str">
        <f t="shared" si="49"/>
        <v/>
      </c>
      <c r="V50" s="2" t="str">
        <f t="shared" si="49"/>
        <v/>
      </c>
      <c r="W50" s="2" t="str">
        <f t="shared" si="49"/>
        <v/>
      </c>
      <c r="X50" s="2" t="str">
        <f t="shared" si="49"/>
        <v/>
      </c>
      <c r="Y50" s="2" t="str">
        <f t="shared" si="49"/>
        <v/>
      </c>
      <c r="Z50" s="2" t="str">
        <f t="shared" si="49"/>
        <v/>
      </c>
      <c r="AA50" s="2" t="str">
        <f t="shared" si="49"/>
        <v/>
      </c>
      <c r="AB50" s="2">
        <f t="shared" si="49"/>
        <v>4284</v>
      </c>
      <c r="AC50" s="2" t="str">
        <f t="shared" si="49"/>
        <v/>
      </c>
      <c r="AD50" s="2" t="str">
        <f t="shared" si="49"/>
        <v/>
      </c>
      <c r="AE50" s="2" t="str">
        <f t="shared" si="49"/>
        <v/>
      </c>
      <c r="AF50" s="2" t="str">
        <f t="shared" si="49"/>
        <v/>
      </c>
      <c r="AG50" s="2" t="str">
        <f t="shared" si="49"/>
        <v/>
      </c>
      <c r="AH50" s="2" t="str">
        <f t="shared" si="49"/>
        <v/>
      </c>
      <c r="AI50" s="2" t="str">
        <f t="shared" si="49"/>
        <v/>
      </c>
    </row>
    <row r="51" spans="2:35" x14ac:dyDescent="0.25">
      <c r="B51" s="41" t="s">
        <v>347</v>
      </c>
      <c r="C51" s="41" t="s">
        <v>342</v>
      </c>
      <c r="D51" s="41" t="s">
        <v>7</v>
      </c>
      <c r="E51" s="42" t="s">
        <v>394</v>
      </c>
      <c r="F51" s="41" t="s">
        <v>51</v>
      </c>
      <c r="G51" s="154"/>
      <c r="H51" s="42">
        <v>700</v>
      </c>
      <c r="I51" s="6">
        <f>IF(H51="","",INDEX(Systems!F$4:F$981,MATCH($F51,Systems!D$4:D$981,0),1))</f>
        <v>1.5</v>
      </c>
      <c r="J51" s="7">
        <f>IF(H51="","",INDEX(Systems!E$4:E$981,MATCH($F51,Systems!D$4:D$981,0),1))</f>
        <v>10</v>
      </c>
      <c r="K51" s="7" t="s">
        <v>97</v>
      </c>
      <c r="L51" s="42">
        <v>2015</v>
      </c>
      <c r="M51" s="7">
        <v>3</v>
      </c>
      <c r="N51" s="6">
        <f t="shared" si="1"/>
        <v>1050</v>
      </c>
      <c r="O51" s="7">
        <f t="shared" si="2"/>
        <v>2025</v>
      </c>
      <c r="P51" s="2" t="str">
        <f t="shared" ref="P51:AI51" si="50">IF($B51="","",IF($O51=P$3,$N51*(1+(O$2*0.03)),IF(P$3=$O51+$J51,$N51*(1+(O$2*0.03)),IF(P$3=$O51+2*$J51,$N51*(1+(O$2*0.03)),IF(P$3=$O51+3*$J51,$N51*(1+(O$2*0.03)),IF(P$3=$O51+4*$J51,$N51*(1+(O$2*0.03)),IF(P$3=$O51+5*$J51,$N51*(1+(O$2*0.03)),"")))))))</f>
        <v/>
      </c>
      <c r="Q51" s="2" t="str">
        <f t="shared" si="50"/>
        <v/>
      </c>
      <c r="R51" s="2" t="str">
        <f t="shared" si="50"/>
        <v/>
      </c>
      <c r="S51" s="2" t="str">
        <f t="shared" si="50"/>
        <v/>
      </c>
      <c r="T51" s="2" t="str">
        <f t="shared" si="50"/>
        <v/>
      </c>
      <c r="U51" s="2" t="str">
        <f t="shared" si="50"/>
        <v/>
      </c>
      <c r="V51" s="2" t="str">
        <f t="shared" si="50"/>
        <v/>
      </c>
      <c r="W51" s="2">
        <f t="shared" si="50"/>
        <v>1270.5</v>
      </c>
      <c r="X51" s="2" t="str">
        <f t="shared" si="50"/>
        <v/>
      </c>
      <c r="Y51" s="2" t="str">
        <f t="shared" si="50"/>
        <v/>
      </c>
      <c r="Z51" s="2" t="str">
        <f t="shared" si="50"/>
        <v/>
      </c>
      <c r="AA51" s="2" t="str">
        <f t="shared" si="50"/>
        <v/>
      </c>
      <c r="AB51" s="2" t="str">
        <f t="shared" si="50"/>
        <v/>
      </c>
      <c r="AC51" s="2" t="str">
        <f t="shared" si="50"/>
        <v/>
      </c>
      <c r="AD51" s="2" t="str">
        <f t="shared" si="50"/>
        <v/>
      </c>
      <c r="AE51" s="2" t="str">
        <f t="shared" si="50"/>
        <v/>
      </c>
      <c r="AF51" s="2" t="str">
        <f t="shared" si="50"/>
        <v/>
      </c>
      <c r="AG51" s="2">
        <f t="shared" si="50"/>
        <v>1585.5</v>
      </c>
      <c r="AH51" s="2" t="str">
        <f t="shared" si="50"/>
        <v/>
      </c>
      <c r="AI51" s="2" t="str">
        <f t="shared" si="50"/>
        <v/>
      </c>
    </row>
    <row r="52" spans="2:35" x14ac:dyDescent="0.25">
      <c r="B52" s="41" t="s">
        <v>347</v>
      </c>
      <c r="C52" s="41" t="s">
        <v>342</v>
      </c>
      <c r="D52" s="41" t="s">
        <v>9</v>
      </c>
      <c r="E52" s="42" t="s">
        <v>394</v>
      </c>
      <c r="F52" s="41" t="s">
        <v>131</v>
      </c>
      <c r="G52" s="154"/>
      <c r="H52" s="42">
        <v>1000</v>
      </c>
      <c r="I52" s="6">
        <f>IF(H52="","",INDEX(Systems!F$4:F$981,MATCH($F52,Systems!D$4:D$981,0),1))</f>
        <v>4.95</v>
      </c>
      <c r="J52" s="7">
        <f>IF(H52="","",INDEX(Systems!E$4:E$981,MATCH($F52,Systems!D$4:D$981,0),1))</f>
        <v>20</v>
      </c>
      <c r="K52" s="7" t="s">
        <v>97</v>
      </c>
      <c r="L52" s="42">
        <v>2015</v>
      </c>
      <c r="M52" s="7">
        <v>3</v>
      </c>
      <c r="N52" s="6">
        <f t="shared" si="1"/>
        <v>4950</v>
      </c>
      <c r="O52" s="7">
        <f t="shared" si="2"/>
        <v>2035</v>
      </c>
      <c r="P52" s="2" t="str">
        <f t="shared" ref="P52:AI52" si="51">IF($B52="","",IF($O52=P$3,$N52*(1+(O$2*0.03)),IF(P$3=$O52+$J52,$N52*(1+(O$2*0.03)),IF(P$3=$O52+2*$J52,$N52*(1+(O$2*0.03)),IF(P$3=$O52+3*$J52,$N52*(1+(O$2*0.03)),IF(P$3=$O52+4*$J52,$N52*(1+(O$2*0.03)),IF(P$3=$O52+5*$J52,$N52*(1+(O$2*0.03)),"")))))))</f>
        <v/>
      </c>
      <c r="Q52" s="2" t="str">
        <f t="shared" si="51"/>
        <v/>
      </c>
      <c r="R52" s="2" t="str">
        <f t="shared" si="51"/>
        <v/>
      </c>
      <c r="S52" s="2" t="str">
        <f t="shared" si="51"/>
        <v/>
      </c>
      <c r="T52" s="2" t="str">
        <f t="shared" si="51"/>
        <v/>
      </c>
      <c r="U52" s="2" t="str">
        <f t="shared" si="51"/>
        <v/>
      </c>
      <c r="V52" s="2" t="str">
        <f t="shared" si="51"/>
        <v/>
      </c>
      <c r="W52" s="2" t="str">
        <f t="shared" si="51"/>
        <v/>
      </c>
      <c r="X52" s="2" t="str">
        <f t="shared" si="51"/>
        <v/>
      </c>
      <c r="Y52" s="2" t="str">
        <f t="shared" si="51"/>
        <v/>
      </c>
      <c r="Z52" s="2" t="str">
        <f t="shared" si="51"/>
        <v/>
      </c>
      <c r="AA52" s="2" t="str">
        <f t="shared" si="51"/>
        <v/>
      </c>
      <c r="AB52" s="2" t="str">
        <f t="shared" si="51"/>
        <v/>
      </c>
      <c r="AC52" s="2" t="str">
        <f t="shared" si="51"/>
        <v/>
      </c>
      <c r="AD52" s="2" t="str">
        <f t="shared" si="51"/>
        <v/>
      </c>
      <c r="AE52" s="2" t="str">
        <f t="shared" si="51"/>
        <v/>
      </c>
      <c r="AF52" s="2" t="str">
        <f t="shared" si="51"/>
        <v/>
      </c>
      <c r="AG52" s="2">
        <f t="shared" si="51"/>
        <v>7474.5</v>
      </c>
      <c r="AH52" s="2" t="str">
        <f t="shared" si="51"/>
        <v/>
      </c>
      <c r="AI52" s="2" t="str">
        <f t="shared" si="51"/>
        <v/>
      </c>
    </row>
    <row r="53" spans="2:35" x14ac:dyDescent="0.25">
      <c r="B53" s="41" t="s">
        <v>347</v>
      </c>
      <c r="C53" s="41" t="s">
        <v>342</v>
      </c>
      <c r="D53" s="41" t="s">
        <v>5</v>
      </c>
      <c r="E53" s="42" t="s">
        <v>394</v>
      </c>
      <c r="F53" s="41" t="s">
        <v>117</v>
      </c>
      <c r="G53" s="154"/>
      <c r="H53" s="42">
        <v>1</v>
      </c>
      <c r="I53" s="6">
        <f>IF(H53="","",INDEX(Systems!F$4:F$981,MATCH($F53,Systems!D$4:D$981,0),1))</f>
        <v>7200</v>
      </c>
      <c r="J53" s="7">
        <f>IF(H53="","",INDEX(Systems!E$4:E$981,MATCH($F53,Systems!D$4:D$981,0),1))</f>
        <v>18</v>
      </c>
      <c r="K53" s="7" t="s">
        <v>97</v>
      </c>
      <c r="L53" s="42">
        <v>2017</v>
      </c>
      <c r="M53" s="7">
        <v>3</v>
      </c>
      <c r="N53" s="6">
        <f t="shared" si="1"/>
        <v>7200</v>
      </c>
      <c r="O53" s="7">
        <f t="shared" si="2"/>
        <v>2035</v>
      </c>
      <c r="P53" s="2" t="str">
        <f t="shared" ref="P53:AI54" si="52">IF($B53="","",IF($O53=P$3,$N53*(1+(O$2*0.03)),IF(P$3=$O53+$J53,$N53*(1+(O$2*0.03)),IF(P$3=$O53+2*$J53,$N53*(1+(O$2*0.03)),IF(P$3=$O53+3*$J53,$N53*(1+(O$2*0.03)),IF(P$3=$O53+4*$J53,$N53*(1+(O$2*0.03)),IF(P$3=$O53+5*$J53,$N53*(1+(O$2*0.03)),"")))))))</f>
        <v/>
      </c>
      <c r="Q53" s="2" t="str">
        <f t="shared" si="52"/>
        <v/>
      </c>
      <c r="R53" s="2" t="str">
        <f t="shared" si="52"/>
        <v/>
      </c>
      <c r="S53" s="2" t="str">
        <f t="shared" si="52"/>
        <v/>
      </c>
      <c r="T53" s="2" t="str">
        <f t="shared" si="52"/>
        <v/>
      </c>
      <c r="U53" s="2" t="str">
        <f t="shared" si="52"/>
        <v/>
      </c>
      <c r="V53" s="2" t="str">
        <f t="shared" si="52"/>
        <v/>
      </c>
      <c r="W53" s="2" t="str">
        <f t="shared" si="52"/>
        <v/>
      </c>
      <c r="X53" s="2" t="str">
        <f t="shared" si="52"/>
        <v/>
      </c>
      <c r="Y53" s="2" t="str">
        <f t="shared" si="52"/>
        <v/>
      </c>
      <c r="Z53" s="2" t="str">
        <f t="shared" si="52"/>
        <v/>
      </c>
      <c r="AA53" s="2" t="str">
        <f t="shared" si="52"/>
        <v/>
      </c>
      <c r="AB53" s="2" t="str">
        <f t="shared" si="52"/>
        <v/>
      </c>
      <c r="AC53" s="2" t="str">
        <f t="shared" si="52"/>
        <v/>
      </c>
      <c r="AD53" s="2" t="str">
        <f t="shared" si="52"/>
        <v/>
      </c>
      <c r="AE53" s="2" t="str">
        <f t="shared" si="52"/>
        <v/>
      </c>
      <c r="AF53" s="2" t="str">
        <f t="shared" si="52"/>
        <v/>
      </c>
      <c r="AG53" s="2">
        <f t="shared" si="52"/>
        <v>10872</v>
      </c>
      <c r="AH53" s="2" t="str">
        <f t="shared" si="52"/>
        <v/>
      </c>
      <c r="AI53" s="2" t="str">
        <f t="shared" si="52"/>
        <v/>
      </c>
    </row>
    <row r="54" spans="2:35" x14ac:dyDescent="0.25">
      <c r="B54" s="41" t="s">
        <v>347</v>
      </c>
      <c r="C54" s="41" t="s">
        <v>342</v>
      </c>
      <c r="D54" s="41" t="s">
        <v>3</v>
      </c>
      <c r="E54" s="42" t="s">
        <v>354</v>
      </c>
      <c r="F54" s="41" t="s">
        <v>21</v>
      </c>
      <c r="G54" s="154"/>
      <c r="H54" s="42">
        <v>7875</v>
      </c>
      <c r="I54" s="6">
        <f>IF(H54="","",INDEX(Systems!F$4:F$981,MATCH($F54,Systems!D$4:D$981,0),1))</f>
        <v>14.05</v>
      </c>
      <c r="J54" s="7">
        <f>IF(H54="","",INDEX(Systems!E$4:E$981,MATCH($F54,Systems!D$4:D$981,0),1))</f>
        <v>25</v>
      </c>
      <c r="K54" s="7" t="s">
        <v>97</v>
      </c>
      <c r="L54" s="42">
        <v>2002</v>
      </c>
      <c r="M54" s="7">
        <v>3</v>
      </c>
      <c r="N54" s="6">
        <f t="shared" ref="N54" si="53">IF(H54="","",H54*I54)</f>
        <v>110643.75</v>
      </c>
      <c r="O54" s="7">
        <f t="shared" ref="O54" si="54">IF(M54="","",IF(IF(M54=1,$C$1,IF(M54=2,L54+(0.8*J54),IF(M54=3,L54+J54)))&lt;$C$1,$C$1,(IF(M54=1,$C$1,IF(M54=2,L54+(0.8*J54),IF(M54=3,L54+J54))))))</f>
        <v>2027</v>
      </c>
      <c r="P54" s="2" t="str">
        <f t="shared" si="52"/>
        <v/>
      </c>
      <c r="Q54" s="2" t="str">
        <f t="shared" si="52"/>
        <v/>
      </c>
      <c r="R54" s="2" t="str">
        <f t="shared" si="52"/>
        <v/>
      </c>
      <c r="S54" s="2" t="str">
        <f t="shared" si="52"/>
        <v/>
      </c>
      <c r="T54" s="2" t="str">
        <f t="shared" si="52"/>
        <v/>
      </c>
      <c r="U54" s="2" t="str">
        <f t="shared" si="52"/>
        <v/>
      </c>
      <c r="V54" s="2" t="str">
        <f t="shared" si="52"/>
        <v/>
      </c>
      <c r="W54" s="2" t="str">
        <f t="shared" si="52"/>
        <v/>
      </c>
      <c r="X54" s="2" t="str">
        <f t="shared" si="52"/>
        <v/>
      </c>
      <c r="Y54" s="2">
        <f t="shared" si="52"/>
        <v>140517.5625</v>
      </c>
      <c r="Z54" s="2" t="str">
        <f t="shared" si="52"/>
        <v/>
      </c>
      <c r="AA54" s="2" t="str">
        <f t="shared" si="52"/>
        <v/>
      </c>
      <c r="AB54" s="2" t="str">
        <f t="shared" si="52"/>
        <v/>
      </c>
      <c r="AC54" s="2" t="str">
        <f t="shared" si="52"/>
        <v/>
      </c>
      <c r="AD54" s="2" t="str">
        <f t="shared" si="52"/>
        <v/>
      </c>
      <c r="AE54" s="2" t="str">
        <f t="shared" si="52"/>
        <v/>
      </c>
      <c r="AF54" s="2" t="str">
        <f t="shared" si="52"/>
        <v/>
      </c>
      <c r="AG54" s="2" t="str">
        <f t="shared" si="52"/>
        <v/>
      </c>
      <c r="AH54" s="2" t="str">
        <f t="shared" si="52"/>
        <v/>
      </c>
      <c r="AI54" s="2" t="str">
        <f t="shared" si="52"/>
        <v/>
      </c>
    </row>
    <row r="55" spans="2:35" x14ac:dyDescent="0.25">
      <c r="B55" s="41" t="s">
        <v>347</v>
      </c>
      <c r="C55" s="41" t="s">
        <v>342</v>
      </c>
      <c r="D55" s="41" t="s">
        <v>7</v>
      </c>
      <c r="E55" s="42" t="s">
        <v>395</v>
      </c>
      <c r="F55" s="41" t="s">
        <v>47</v>
      </c>
      <c r="G55" s="154"/>
      <c r="H55" s="42">
        <v>250</v>
      </c>
      <c r="I55" s="6">
        <f>IF(H55="","",INDEX(Systems!F$4:F$981,MATCH($F55,Systems!D$4:D$981,0),1))</f>
        <v>9.42</v>
      </c>
      <c r="J55" s="7">
        <f>IF(H55="","",INDEX(Systems!E$4:E$981,MATCH($F55,Systems!D$4:D$981,0),1))</f>
        <v>20</v>
      </c>
      <c r="K55" s="7" t="s">
        <v>97</v>
      </c>
      <c r="L55" s="42">
        <v>2015</v>
      </c>
      <c r="M55" s="7">
        <v>3</v>
      </c>
      <c r="N55" s="6">
        <f t="shared" si="1"/>
        <v>2355</v>
      </c>
      <c r="O55" s="7">
        <f t="shared" si="2"/>
        <v>2035</v>
      </c>
      <c r="P55" s="2" t="str">
        <f t="shared" ref="P55:AI55" si="55">IF($B55="","",IF($O55=P$3,$N55*(1+(O$2*0.03)),IF(P$3=$O55+$J55,$N55*(1+(O$2*0.03)),IF(P$3=$O55+2*$J55,$N55*(1+(O$2*0.03)),IF(P$3=$O55+3*$J55,$N55*(1+(O$2*0.03)),IF(P$3=$O55+4*$J55,$N55*(1+(O$2*0.03)),IF(P$3=$O55+5*$J55,$N55*(1+(O$2*0.03)),"")))))))</f>
        <v/>
      </c>
      <c r="Q55" s="2" t="str">
        <f t="shared" si="55"/>
        <v/>
      </c>
      <c r="R55" s="2" t="str">
        <f t="shared" si="55"/>
        <v/>
      </c>
      <c r="S55" s="2" t="str">
        <f t="shared" si="55"/>
        <v/>
      </c>
      <c r="T55" s="2" t="str">
        <f t="shared" si="55"/>
        <v/>
      </c>
      <c r="U55" s="2" t="str">
        <f t="shared" si="55"/>
        <v/>
      </c>
      <c r="V55" s="2" t="str">
        <f t="shared" si="55"/>
        <v/>
      </c>
      <c r="W55" s="2" t="str">
        <f t="shared" si="55"/>
        <v/>
      </c>
      <c r="X55" s="2" t="str">
        <f t="shared" si="55"/>
        <v/>
      </c>
      <c r="Y55" s="2" t="str">
        <f t="shared" si="55"/>
        <v/>
      </c>
      <c r="Z55" s="2" t="str">
        <f t="shared" si="55"/>
        <v/>
      </c>
      <c r="AA55" s="2" t="str">
        <f t="shared" si="55"/>
        <v/>
      </c>
      <c r="AB55" s="2" t="str">
        <f t="shared" si="55"/>
        <v/>
      </c>
      <c r="AC55" s="2" t="str">
        <f t="shared" si="55"/>
        <v/>
      </c>
      <c r="AD55" s="2" t="str">
        <f t="shared" si="55"/>
        <v/>
      </c>
      <c r="AE55" s="2" t="str">
        <f t="shared" si="55"/>
        <v/>
      </c>
      <c r="AF55" s="2" t="str">
        <f t="shared" si="55"/>
        <v/>
      </c>
      <c r="AG55" s="2">
        <f t="shared" si="55"/>
        <v>3556.05</v>
      </c>
      <c r="AH55" s="2" t="str">
        <f t="shared" si="55"/>
        <v/>
      </c>
      <c r="AI55" s="2" t="str">
        <f t="shared" si="55"/>
        <v/>
      </c>
    </row>
    <row r="56" spans="2:35" x14ac:dyDescent="0.25">
      <c r="B56" s="41" t="s">
        <v>347</v>
      </c>
      <c r="C56" s="41" t="s">
        <v>342</v>
      </c>
      <c r="D56" s="41" t="s">
        <v>7</v>
      </c>
      <c r="E56" s="42" t="s">
        <v>395</v>
      </c>
      <c r="F56" s="41" t="s">
        <v>289</v>
      </c>
      <c r="G56" s="154"/>
      <c r="H56" s="42">
        <v>350</v>
      </c>
      <c r="I56" s="6">
        <f>IF(H56="","",INDEX(Systems!F$4:F$981,MATCH($F56,Systems!D$4:D$981,0),1))</f>
        <v>4.5</v>
      </c>
      <c r="J56" s="7">
        <f>IF(H56="","",INDEX(Systems!E$4:E$981,MATCH($F56,Systems!D$4:D$981,0),1))</f>
        <v>15</v>
      </c>
      <c r="K56" s="7" t="s">
        <v>97</v>
      </c>
      <c r="L56" s="42">
        <v>2015</v>
      </c>
      <c r="M56" s="7">
        <v>3</v>
      </c>
      <c r="N56" s="6">
        <f t="shared" si="1"/>
        <v>1575</v>
      </c>
      <c r="O56" s="7">
        <f t="shared" si="2"/>
        <v>2030</v>
      </c>
      <c r="P56" s="2" t="str">
        <f t="shared" ref="P56:AI56" si="56">IF($B56="","",IF($O56=P$3,$N56*(1+(O$2*0.03)),IF(P$3=$O56+$J56,$N56*(1+(O$2*0.03)),IF(P$3=$O56+2*$J56,$N56*(1+(O$2*0.03)),IF(P$3=$O56+3*$J56,$N56*(1+(O$2*0.03)),IF(P$3=$O56+4*$J56,$N56*(1+(O$2*0.03)),IF(P$3=$O56+5*$J56,$N56*(1+(O$2*0.03)),"")))))))</f>
        <v/>
      </c>
      <c r="Q56" s="2" t="str">
        <f t="shared" si="56"/>
        <v/>
      </c>
      <c r="R56" s="2" t="str">
        <f t="shared" si="56"/>
        <v/>
      </c>
      <c r="S56" s="2" t="str">
        <f t="shared" si="56"/>
        <v/>
      </c>
      <c r="T56" s="2" t="str">
        <f t="shared" si="56"/>
        <v/>
      </c>
      <c r="U56" s="2" t="str">
        <f t="shared" si="56"/>
        <v/>
      </c>
      <c r="V56" s="2" t="str">
        <f t="shared" si="56"/>
        <v/>
      </c>
      <c r="W56" s="2" t="str">
        <f t="shared" si="56"/>
        <v/>
      </c>
      <c r="X56" s="2" t="str">
        <f t="shared" si="56"/>
        <v/>
      </c>
      <c r="Y56" s="2" t="str">
        <f t="shared" si="56"/>
        <v/>
      </c>
      <c r="Z56" s="2" t="str">
        <f t="shared" si="56"/>
        <v/>
      </c>
      <c r="AA56" s="2" t="str">
        <f t="shared" si="56"/>
        <v/>
      </c>
      <c r="AB56" s="2">
        <f t="shared" si="56"/>
        <v>2142</v>
      </c>
      <c r="AC56" s="2" t="str">
        <f t="shared" si="56"/>
        <v/>
      </c>
      <c r="AD56" s="2" t="str">
        <f t="shared" si="56"/>
        <v/>
      </c>
      <c r="AE56" s="2" t="str">
        <f t="shared" si="56"/>
        <v/>
      </c>
      <c r="AF56" s="2" t="str">
        <f t="shared" si="56"/>
        <v/>
      </c>
      <c r="AG56" s="2" t="str">
        <f t="shared" si="56"/>
        <v/>
      </c>
      <c r="AH56" s="2" t="str">
        <f t="shared" si="56"/>
        <v/>
      </c>
      <c r="AI56" s="2" t="str">
        <f t="shared" si="56"/>
        <v/>
      </c>
    </row>
    <row r="57" spans="2:35" x14ac:dyDescent="0.25">
      <c r="B57" s="41" t="s">
        <v>347</v>
      </c>
      <c r="C57" s="41" t="s">
        <v>342</v>
      </c>
      <c r="D57" s="41" t="s">
        <v>9</v>
      </c>
      <c r="E57" s="42" t="s">
        <v>395</v>
      </c>
      <c r="F57" s="41" t="s">
        <v>131</v>
      </c>
      <c r="G57" s="154"/>
      <c r="H57" s="42">
        <v>250</v>
      </c>
      <c r="I57" s="6">
        <f>IF(H57="","",INDEX(Systems!F$4:F$981,MATCH($F57,Systems!D$4:D$981,0),1))</f>
        <v>4.95</v>
      </c>
      <c r="J57" s="7">
        <f>IF(H57="","",INDEX(Systems!E$4:E$981,MATCH($F57,Systems!D$4:D$981,0),1))</f>
        <v>20</v>
      </c>
      <c r="K57" s="7" t="s">
        <v>97</v>
      </c>
      <c r="L57" s="42">
        <v>2015</v>
      </c>
      <c r="M57" s="7">
        <v>3</v>
      </c>
      <c r="N57" s="6">
        <f t="shared" si="1"/>
        <v>1237.5</v>
      </c>
      <c r="O57" s="7">
        <f t="shared" si="2"/>
        <v>2035</v>
      </c>
      <c r="P57" s="2" t="str">
        <f t="shared" ref="P57:AI57" si="57">IF($B57="","",IF($O57=P$3,$N57*(1+(O$2*0.03)),IF(P$3=$O57+$J57,$N57*(1+(O$2*0.03)),IF(P$3=$O57+2*$J57,$N57*(1+(O$2*0.03)),IF(P$3=$O57+3*$J57,$N57*(1+(O$2*0.03)),IF(P$3=$O57+4*$J57,$N57*(1+(O$2*0.03)),IF(P$3=$O57+5*$J57,$N57*(1+(O$2*0.03)),"")))))))</f>
        <v/>
      </c>
      <c r="Q57" s="2" t="str">
        <f t="shared" si="57"/>
        <v/>
      </c>
      <c r="R57" s="2" t="str">
        <f t="shared" si="57"/>
        <v/>
      </c>
      <c r="S57" s="2" t="str">
        <f t="shared" si="57"/>
        <v/>
      </c>
      <c r="T57" s="2" t="str">
        <f t="shared" si="57"/>
        <v/>
      </c>
      <c r="U57" s="2" t="str">
        <f t="shared" si="57"/>
        <v/>
      </c>
      <c r="V57" s="2" t="str">
        <f t="shared" si="57"/>
        <v/>
      </c>
      <c r="W57" s="2" t="str">
        <f t="shared" si="57"/>
        <v/>
      </c>
      <c r="X57" s="2" t="str">
        <f t="shared" si="57"/>
        <v/>
      </c>
      <c r="Y57" s="2" t="str">
        <f t="shared" si="57"/>
        <v/>
      </c>
      <c r="Z57" s="2" t="str">
        <f t="shared" si="57"/>
        <v/>
      </c>
      <c r="AA57" s="2" t="str">
        <f t="shared" si="57"/>
        <v/>
      </c>
      <c r="AB57" s="2" t="str">
        <f t="shared" si="57"/>
        <v/>
      </c>
      <c r="AC57" s="2" t="str">
        <f t="shared" si="57"/>
        <v/>
      </c>
      <c r="AD57" s="2" t="str">
        <f t="shared" si="57"/>
        <v/>
      </c>
      <c r="AE57" s="2" t="str">
        <f t="shared" si="57"/>
        <v/>
      </c>
      <c r="AF57" s="2" t="str">
        <f t="shared" si="57"/>
        <v/>
      </c>
      <c r="AG57" s="2">
        <f t="shared" si="57"/>
        <v>1868.625</v>
      </c>
      <c r="AH57" s="2" t="str">
        <f t="shared" si="57"/>
        <v/>
      </c>
      <c r="AI57" s="2" t="str">
        <f t="shared" si="57"/>
        <v/>
      </c>
    </row>
    <row r="58" spans="2:35" x14ac:dyDescent="0.25">
      <c r="B58" s="41" t="s">
        <v>347</v>
      </c>
      <c r="C58" s="41" t="s">
        <v>342</v>
      </c>
      <c r="D58" s="41" t="s">
        <v>7</v>
      </c>
      <c r="E58" s="42" t="s">
        <v>396</v>
      </c>
      <c r="F58" s="41" t="s">
        <v>47</v>
      </c>
      <c r="G58" s="154"/>
      <c r="H58" s="42">
        <v>350</v>
      </c>
      <c r="I58" s="6">
        <f>IF(H58="","",INDEX(Systems!F$4:F$981,MATCH($F58,Systems!D$4:D$981,0),1))</f>
        <v>9.42</v>
      </c>
      <c r="J58" s="7">
        <f>IF(H58="","",INDEX(Systems!E$4:E$981,MATCH($F58,Systems!D$4:D$981,0),1))</f>
        <v>20</v>
      </c>
      <c r="K58" s="7" t="s">
        <v>97</v>
      </c>
      <c r="L58" s="42">
        <v>2015</v>
      </c>
      <c r="M58" s="7">
        <v>3</v>
      </c>
      <c r="N58" s="6">
        <f t="shared" si="1"/>
        <v>3297</v>
      </c>
      <c r="O58" s="7">
        <f t="shared" si="2"/>
        <v>2035</v>
      </c>
      <c r="P58" s="2" t="str">
        <f t="shared" ref="P58:AI58" si="58">IF($B58="","",IF($O58=P$3,$N58*(1+(O$2*0.03)),IF(P$3=$O58+$J58,$N58*(1+(O$2*0.03)),IF(P$3=$O58+2*$J58,$N58*(1+(O$2*0.03)),IF(P$3=$O58+3*$J58,$N58*(1+(O$2*0.03)),IF(P$3=$O58+4*$J58,$N58*(1+(O$2*0.03)),IF(P$3=$O58+5*$J58,$N58*(1+(O$2*0.03)),"")))))))</f>
        <v/>
      </c>
      <c r="Q58" s="2" t="str">
        <f t="shared" si="58"/>
        <v/>
      </c>
      <c r="R58" s="2" t="str">
        <f t="shared" si="58"/>
        <v/>
      </c>
      <c r="S58" s="2" t="str">
        <f t="shared" si="58"/>
        <v/>
      </c>
      <c r="T58" s="2" t="str">
        <f t="shared" si="58"/>
        <v/>
      </c>
      <c r="U58" s="2" t="str">
        <f t="shared" si="58"/>
        <v/>
      </c>
      <c r="V58" s="2" t="str">
        <f t="shared" si="58"/>
        <v/>
      </c>
      <c r="W58" s="2" t="str">
        <f t="shared" si="58"/>
        <v/>
      </c>
      <c r="X58" s="2" t="str">
        <f t="shared" si="58"/>
        <v/>
      </c>
      <c r="Y58" s="2" t="str">
        <f t="shared" si="58"/>
        <v/>
      </c>
      <c r="Z58" s="2" t="str">
        <f t="shared" si="58"/>
        <v/>
      </c>
      <c r="AA58" s="2" t="str">
        <f t="shared" si="58"/>
        <v/>
      </c>
      <c r="AB58" s="2" t="str">
        <f t="shared" si="58"/>
        <v/>
      </c>
      <c r="AC58" s="2" t="str">
        <f t="shared" si="58"/>
        <v/>
      </c>
      <c r="AD58" s="2" t="str">
        <f t="shared" si="58"/>
        <v/>
      </c>
      <c r="AE58" s="2" t="str">
        <f t="shared" si="58"/>
        <v/>
      </c>
      <c r="AF58" s="2" t="str">
        <f t="shared" si="58"/>
        <v/>
      </c>
      <c r="AG58" s="2">
        <f t="shared" si="58"/>
        <v>4978.47</v>
      </c>
      <c r="AH58" s="2" t="str">
        <f t="shared" si="58"/>
        <v/>
      </c>
      <c r="AI58" s="2" t="str">
        <f t="shared" si="58"/>
        <v/>
      </c>
    </row>
    <row r="59" spans="2:35" x14ac:dyDescent="0.25">
      <c r="B59" s="41" t="s">
        <v>347</v>
      </c>
      <c r="C59" s="41" t="s">
        <v>342</v>
      </c>
      <c r="D59" s="41" t="s">
        <v>7</v>
      </c>
      <c r="E59" s="42" t="s">
        <v>396</v>
      </c>
      <c r="F59" s="41" t="s">
        <v>289</v>
      </c>
      <c r="G59" s="154"/>
      <c r="H59" s="42">
        <v>550</v>
      </c>
      <c r="I59" s="6">
        <f>IF(H59="","",INDEX(Systems!F$4:F$981,MATCH($F59,Systems!D$4:D$981,0),1))</f>
        <v>4.5</v>
      </c>
      <c r="J59" s="7">
        <f>IF(H59="","",INDEX(Systems!E$4:E$981,MATCH($F59,Systems!D$4:D$981,0),1))</f>
        <v>15</v>
      </c>
      <c r="K59" s="7" t="s">
        <v>97</v>
      </c>
      <c r="L59" s="42">
        <v>2015</v>
      </c>
      <c r="M59" s="7">
        <v>3</v>
      </c>
      <c r="N59" s="6">
        <f t="shared" si="1"/>
        <v>2475</v>
      </c>
      <c r="O59" s="7">
        <f t="shared" si="2"/>
        <v>2030</v>
      </c>
      <c r="P59" s="2" t="str">
        <f t="shared" ref="P59:AI59" si="59">IF($B59="","",IF($O59=P$3,$N59*(1+(O$2*0.03)),IF(P$3=$O59+$J59,$N59*(1+(O$2*0.03)),IF(P$3=$O59+2*$J59,$N59*(1+(O$2*0.03)),IF(P$3=$O59+3*$J59,$N59*(1+(O$2*0.03)),IF(P$3=$O59+4*$J59,$N59*(1+(O$2*0.03)),IF(P$3=$O59+5*$J59,$N59*(1+(O$2*0.03)),"")))))))</f>
        <v/>
      </c>
      <c r="Q59" s="2" t="str">
        <f t="shared" si="59"/>
        <v/>
      </c>
      <c r="R59" s="2" t="str">
        <f t="shared" si="59"/>
        <v/>
      </c>
      <c r="S59" s="2" t="str">
        <f t="shared" si="59"/>
        <v/>
      </c>
      <c r="T59" s="2" t="str">
        <f t="shared" si="59"/>
        <v/>
      </c>
      <c r="U59" s="2" t="str">
        <f t="shared" si="59"/>
        <v/>
      </c>
      <c r="V59" s="2" t="str">
        <f t="shared" si="59"/>
        <v/>
      </c>
      <c r="W59" s="2" t="str">
        <f t="shared" si="59"/>
        <v/>
      </c>
      <c r="X59" s="2" t="str">
        <f t="shared" si="59"/>
        <v/>
      </c>
      <c r="Y59" s="2" t="str">
        <f t="shared" si="59"/>
        <v/>
      </c>
      <c r="Z59" s="2" t="str">
        <f t="shared" si="59"/>
        <v/>
      </c>
      <c r="AA59" s="2" t="str">
        <f t="shared" si="59"/>
        <v/>
      </c>
      <c r="AB59" s="2">
        <f t="shared" si="59"/>
        <v>3365.9999999999995</v>
      </c>
      <c r="AC59" s="2" t="str">
        <f t="shared" si="59"/>
        <v/>
      </c>
      <c r="AD59" s="2" t="str">
        <f t="shared" si="59"/>
        <v/>
      </c>
      <c r="AE59" s="2" t="str">
        <f t="shared" si="59"/>
        <v/>
      </c>
      <c r="AF59" s="2" t="str">
        <f t="shared" si="59"/>
        <v/>
      </c>
      <c r="AG59" s="2" t="str">
        <f t="shared" si="59"/>
        <v/>
      </c>
      <c r="AH59" s="2" t="str">
        <f t="shared" si="59"/>
        <v/>
      </c>
      <c r="AI59" s="2" t="str">
        <f t="shared" si="59"/>
        <v/>
      </c>
    </row>
    <row r="60" spans="2:35" x14ac:dyDescent="0.25">
      <c r="B60" s="41" t="s">
        <v>347</v>
      </c>
      <c r="C60" s="41" t="s">
        <v>342</v>
      </c>
      <c r="D60" s="41" t="s">
        <v>9</v>
      </c>
      <c r="E60" s="42" t="s">
        <v>396</v>
      </c>
      <c r="F60" s="41" t="s">
        <v>131</v>
      </c>
      <c r="G60" s="154"/>
      <c r="H60" s="42">
        <v>350</v>
      </c>
      <c r="I60" s="6">
        <f>IF(H60="","",INDEX(Systems!F$4:F$981,MATCH($F60,Systems!D$4:D$981,0),1))</f>
        <v>4.95</v>
      </c>
      <c r="J60" s="7">
        <f>IF(H60="","",INDEX(Systems!E$4:E$981,MATCH($F60,Systems!D$4:D$981,0),1))</f>
        <v>20</v>
      </c>
      <c r="K60" s="7" t="s">
        <v>97</v>
      </c>
      <c r="L60" s="42">
        <v>2015</v>
      </c>
      <c r="M60" s="7">
        <v>3</v>
      </c>
      <c r="N60" s="6">
        <f t="shared" si="1"/>
        <v>1732.5</v>
      </c>
      <c r="O60" s="7">
        <f t="shared" si="2"/>
        <v>2035</v>
      </c>
      <c r="P60" s="2" t="str">
        <f t="shared" ref="P60:AI60" si="60">IF($B60="","",IF($O60=P$3,$N60*(1+(O$2*0.03)),IF(P$3=$O60+$J60,$N60*(1+(O$2*0.03)),IF(P$3=$O60+2*$J60,$N60*(1+(O$2*0.03)),IF(P$3=$O60+3*$J60,$N60*(1+(O$2*0.03)),IF(P$3=$O60+4*$J60,$N60*(1+(O$2*0.03)),IF(P$3=$O60+5*$J60,$N60*(1+(O$2*0.03)),"")))))))</f>
        <v/>
      </c>
      <c r="Q60" s="2" t="str">
        <f t="shared" si="60"/>
        <v/>
      </c>
      <c r="R60" s="2" t="str">
        <f t="shared" si="60"/>
        <v/>
      </c>
      <c r="S60" s="2" t="str">
        <f t="shared" si="60"/>
        <v/>
      </c>
      <c r="T60" s="2" t="str">
        <f t="shared" si="60"/>
        <v/>
      </c>
      <c r="U60" s="2" t="str">
        <f t="shared" si="60"/>
        <v/>
      </c>
      <c r="V60" s="2" t="str">
        <f t="shared" si="60"/>
        <v/>
      </c>
      <c r="W60" s="2" t="str">
        <f t="shared" si="60"/>
        <v/>
      </c>
      <c r="X60" s="2" t="str">
        <f t="shared" si="60"/>
        <v/>
      </c>
      <c r="Y60" s="2" t="str">
        <f t="shared" si="60"/>
        <v/>
      </c>
      <c r="Z60" s="2" t="str">
        <f t="shared" si="60"/>
        <v/>
      </c>
      <c r="AA60" s="2" t="str">
        <f t="shared" si="60"/>
        <v/>
      </c>
      <c r="AB60" s="2" t="str">
        <f t="shared" si="60"/>
        <v/>
      </c>
      <c r="AC60" s="2" t="str">
        <f t="shared" si="60"/>
        <v/>
      </c>
      <c r="AD60" s="2" t="str">
        <f t="shared" si="60"/>
        <v/>
      </c>
      <c r="AE60" s="2" t="str">
        <f t="shared" si="60"/>
        <v/>
      </c>
      <c r="AF60" s="2" t="str">
        <f t="shared" si="60"/>
        <v/>
      </c>
      <c r="AG60" s="2">
        <f t="shared" si="60"/>
        <v>2616.0749999999998</v>
      </c>
      <c r="AH60" s="2" t="str">
        <f t="shared" si="60"/>
        <v/>
      </c>
      <c r="AI60" s="2" t="str">
        <f t="shared" si="60"/>
        <v/>
      </c>
    </row>
    <row r="61" spans="2:35" x14ac:dyDescent="0.25">
      <c r="B61" s="41" t="s">
        <v>347</v>
      </c>
      <c r="C61" s="41" t="s">
        <v>342</v>
      </c>
      <c r="D61" s="41" t="s">
        <v>7</v>
      </c>
      <c r="E61" s="42" t="s">
        <v>355</v>
      </c>
      <c r="F61" s="41" t="s">
        <v>47</v>
      </c>
      <c r="G61" s="154"/>
      <c r="H61" s="42">
        <v>800</v>
      </c>
      <c r="I61" s="6">
        <f>IF(H61="","",INDEX(Systems!F$4:F$981,MATCH($F61,Systems!D$4:D$981,0),1))</f>
        <v>9.42</v>
      </c>
      <c r="J61" s="7">
        <f>IF(H61="","",INDEX(Systems!E$4:E$981,MATCH($F61,Systems!D$4:D$981,0),1))</f>
        <v>20</v>
      </c>
      <c r="K61" s="7" t="s">
        <v>97</v>
      </c>
      <c r="L61" s="42">
        <v>2015</v>
      </c>
      <c r="M61" s="7">
        <v>3</v>
      </c>
      <c r="N61" s="6">
        <f t="shared" si="1"/>
        <v>7536</v>
      </c>
      <c r="O61" s="7">
        <f t="shared" si="2"/>
        <v>2035</v>
      </c>
      <c r="P61" s="2" t="str">
        <f t="shared" ref="P61:AI61" si="61">IF($B61="","",IF($O61=P$3,$N61*(1+(O$2*0.03)),IF(P$3=$O61+$J61,$N61*(1+(O$2*0.03)),IF(P$3=$O61+2*$J61,$N61*(1+(O$2*0.03)),IF(P$3=$O61+3*$J61,$N61*(1+(O$2*0.03)),IF(P$3=$O61+4*$J61,$N61*(1+(O$2*0.03)),IF(P$3=$O61+5*$J61,$N61*(1+(O$2*0.03)),"")))))))</f>
        <v/>
      </c>
      <c r="Q61" s="2" t="str">
        <f t="shared" si="61"/>
        <v/>
      </c>
      <c r="R61" s="2" t="str">
        <f t="shared" si="61"/>
        <v/>
      </c>
      <c r="S61" s="2" t="str">
        <f t="shared" si="61"/>
        <v/>
      </c>
      <c r="T61" s="2" t="str">
        <f t="shared" si="61"/>
        <v/>
      </c>
      <c r="U61" s="2" t="str">
        <f t="shared" si="61"/>
        <v/>
      </c>
      <c r="V61" s="2" t="str">
        <f t="shared" si="61"/>
        <v/>
      </c>
      <c r="W61" s="2" t="str">
        <f t="shared" si="61"/>
        <v/>
      </c>
      <c r="X61" s="2" t="str">
        <f t="shared" si="61"/>
        <v/>
      </c>
      <c r="Y61" s="2" t="str">
        <f t="shared" si="61"/>
        <v/>
      </c>
      <c r="Z61" s="2" t="str">
        <f t="shared" si="61"/>
        <v/>
      </c>
      <c r="AA61" s="2" t="str">
        <f t="shared" si="61"/>
        <v/>
      </c>
      <c r="AB61" s="2" t="str">
        <f t="shared" si="61"/>
        <v/>
      </c>
      <c r="AC61" s="2" t="str">
        <f t="shared" si="61"/>
        <v/>
      </c>
      <c r="AD61" s="2" t="str">
        <f t="shared" si="61"/>
        <v/>
      </c>
      <c r="AE61" s="2" t="str">
        <f t="shared" si="61"/>
        <v/>
      </c>
      <c r="AF61" s="2" t="str">
        <f t="shared" si="61"/>
        <v/>
      </c>
      <c r="AG61" s="2">
        <f t="shared" si="61"/>
        <v>11379.36</v>
      </c>
      <c r="AH61" s="2" t="str">
        <f t="shared" si="61"/>
        <v/>
      </c>
      <c r="AI61" s="2" t="str">
        <f t="shared" si="61"/>
        <v/>
      </c>
    </row>
    <row r="62" spans="2:35" x14ac:dyDescent="0.25">
      <c r="B62" s="41" t="s">
        <v>347</v>
      </c>
      <c r="C62" s="41" t="s">
        <v>342</v>
      </c>
      <c r="D62" s="41" t="s">
        <v>7</v>
      </c>
      <c r="E62" s="42" t="s">
        <v>355</v>
      </c>
      <c r="F62" s="41" t="s">
        <v>289</v>
      </c>
      <c r="G62" s="154"/>
      <c r="H62" s="42">
        <v>1200</v>
      </c>
      <c r="I62" s="6">
        <f>IF(H62="","",INDEX(Systems!F$4:F$981,MATCH($F62,Systems!D$4:D$981,0),1))</f>
        <v>4.5</v>
      </c>
      <c r="J62" s="7">
        <f>IF(H62="","",INDEX(Systems!E$4:E$981,MATCH($F62,Systems!D$4:D$981,0),1))</f>
        <v>15</v>
      </c>
      <c r="K62" s="7" t="s">
        <v>97</v>
      </c>
      <c r="L62" s="42">
        <v>2015</v>
      </c>
      <c r="M62" s="7">
        <v>3</v>
      </c>
      <c r="N62" s="6">
        <f t="shared" si="1"/>
        <v>5400</v>
      </c>
      <c r="O62" s="7">
        <f t="shared" si="2"/>
        <v>2030</v>
      </c>
      <c r="P62" s="2" t="str">
        <f t="shared" ref="P62:AI62" si="62">IF($B62="","",IF($O62=P$3,$N62*(1+(O$2*0.03)),IF(P$3=$O62+$J62,$N62*(1+(O$2*0.03)),IF(P$3=$O62+2*$J62,$N62*(1+(O$2*0.03)),IF(P$3=$O62+3*$J62,$N62*(1+(O$2*0.03)),IF(P$3=$O62+4*$J62,$N62*(1+(O$2*0.03)),IF(P$3=$O62+5*$J62,$N62*(1+(O$2*0.03)),"")))))))</f>
        <v/>
      </c>
      <c r="Q62" s="2" t="str">
        <f t="shared" si="62"/>
        <v/>
      </c>
      <c r="R62" s="2" t="str">
        <f t="shared" si="62"/>
        <v/>
      </c>
      <c r="S62" s="2" t="str">
        <f t="shared" si="62"/>
        <v/>
      </c>
      <c r="T62" s="2" t="str">
        <f t="shared" si="62"/>
        <v/>
      </c>
      <c r="U62" s="2" t="str">
        <f t="shared" si="62"/>
        <v/>
      </c>
      <c r="V62" s="2" t="str">
        <f t="shared" si="62"/>
        <v/>
      </c>
      <c r="W62" s="2" t="str">
        <f t="shared" si="62"/>
        <v/>
      </c>
      <c r="X62" s="2" t="str">
        <f t="shared" si="62"/>
        <v/>
      </c>
      <c r="Y62" s="2" t="str">
        <f t="shared" si="62"/>
        <v/>
      </c>
      <c r="Z62" s="2" t="str">
        <f t="shared" si="62"/>
        <v/>
      </c>
      <c r="AA62" s="2" t="str">
        <f t="shared" si="62"/>
        <v/>
      </c>
      <c r="AB62" s="2">
        <f t="shared" si="62"/>
        <v>7343.9999999999991</v>
      </c>
      <c r="AC62" s="2" t="str">
        <f t="shared" si="62"/>
        <v/>
      </c>
      <c r="AD62" s="2" t="str">
        <f t="shared" si="62"/>
        <v/>
      </c>
      <c r="AE62" s="2" t="str">
        <f t="shared" si="62"/>
        <v/>
      </c>
      <c r="AF62" s="2" t="str">
        <f t="shared" si="62"/>
        <v/>
      </c>
      <c r="AG62" s="2" t="str">
        <f t="shared" si="62"/>
        <v/>
      </c>
      <c r="AH62" s="2" t="str">
        <f t="shared" si="62"/>
        <v/>
      </c>
      <c r="AI62" s="2" t="str">
        <f t="shared" si="62"/>
        <v/>
      </c>
    </row>
    <row r="63" spans="2:35" x14ac:dyDescent="0.25">
      <c r="B63" s="41" t="s">
        <v>347</v>
      </c>
      <c r="C63" s="41" t="s">
        <v>342</v>
      </c>
      <c r="D63" s="41" t="s">
        <v>5</v>
      </c>
      <c r="E63" s="42" t="s">
        <v>355</v>
      </c>
      <c r="F63" s="41" t="s">
        <v>117</v>
      </c>
      <c r="G63" s="154"/>
      <c r="H63" s="42">
        <v>1</v>
      </c>
      <c r="I63" s="6">
        <f>IF(H63="","",INDEX(Systems!F$4:F$981,MATCH($F63,Systems!D$4:D$981,0),1))</f>
        <v>7200</v>
      </c>
      <c r="J63" s="7">
        <f>IF(H63="","",INDEX(Systems!E$4:E$981,MATCH($F63,Systems!D$4:D$981,0),1))</f>
        <v>18</v>
      </c>
      <c r="K63" s="7" t="s">
        <v>97</v>
      </c>
      <c r="L63" s="7">
        <v>2017</v>
      </c>
      <c r="M63" s="7">
        <v>3</v>
      </c>
      <c r="N63" s="6">
        <f t="shared" si="1"/>
        <v>7200</v>
      </c>
      <c r="O63" s="7">
        <f t="shared" si="2"/>
        <v>2035</v>
      </c>
      <c r="P63" s="2" t="str">
        <f t="shared" ref="P63:AI63" si="63">IF($B63="","",IF($O63=P$3,$N63*(1+(O$2*0.03)),IF(P$3=$O63+$J63,$N63*(1+(O$2*0.03)),IF(P$3=$O63+2*$J63,$N63*(1+(O$2*0.03)),IF(P$3=$O63+3*$J63,$N63*(1+(O$2*0.03)),IF(P$3=$O63+4*$J63,$N63*(1+(O$2*0.03)),IF(P$3=$O63+5*$J63,$N63*(1+(O$2*0.03)),"")))))))</f>
        <v/>
      </c>
      <c r="Q63" s="2" t="str">
        <f t="shared" si="63"/>
        <v/>
      </c>
      <c r="R63" s="2" t="str">
        <f t="shared" si="63"/>
        <v/>
      </c>
      <c r="S63" s="2" t="str">
        <f t="shared" si="63"/>
        <v/>
      </c>
      <c r="T63" s="2" t="str">
        <f t="shared" si="63"/>
        <v/>
      </c>
      <c r="U63" s="2" t="str">
        <f t="shared" si="63"/>
        <v/>
      </c>
      <c r="V63" s="2" t="str">
        <f t="shared" si="63"/>
        <v/>
      </c>
      <c r="W63" s="2" t="str">
        <f t="shared" si="63"/>
        <v/>
      </c>
      <c r="X63" s="2" t="str">
        <f t="shared" si="63"/>
        <v/>
      </c>
      <c r="Y63" s="2" t="str">
        <f t="shared" si="63"/>
        <v/>
      </c>
      <c r="Z63" s="2" t="str">
        <f t="shared" si="63"/>
        <v/>
      </c>
      <c r="AA63" s="2" t="str">
        <f t="shared" si="63"/>
        <v/>
      </c>
      <c r="AB63" s="2" t="str">
        <f t="shared" si="63"/>
        <v/>
      </c>
      <c r="AC63" s="2" t="str">
        <f t="shared" si="63"/>
        <v/>
      </c>
      <c r="AD63" s="2" t="str">
        <f t="shared" si="63"/>
        <v/>
      </c>
      <c r="AE63" s="2" t="str">
        <f t="shared" si="63"/>
        <v/>
      </c>
      <c r="AF63" s="2" t="str">
        <f t="shared" si="63"/>
        <v/>
      </c>
      <c r="AG63" s="2">
        <f t="shared" si="63"/>
        <v>10872</v>
      </c>
      <c r="AH63" s="2" t="str">
        <f t="shared" si="63"/>
        <v/>
      </c>
      <c r="AI63" s="2" t="str">
        <f t="shared" si="63"/>
        <v/>
      </c>
    </row>
    <row r="64" spans="2:35" x14ac:dyDescent="0.25">
      <c r="B64" s="41" t="s">
        <v>347</v>
      </c>
      <c r="C64" s="41" t="s">
        <v>342</v>
      </c>
      <c r="D64" s="41" t="s">
        <v>9</v>
      </c>
      <c r="E64" s="42" t="s">
        <v>355</v>
      </c>
      <c r="F64" s="41" t="s">
        <v>131</v>
      </c>
      <c r="G64" s="154"/>
      <c r="H64" s="42">
        <v>800</v>
      </c>
      <c r="I64" s="6">
        <f>IF(H64="","",INDEX(Systems!F$4:F$981,MATCH($F64,Systems!D$4:D$981,0),1))</f>
        <v>4.95</v>
      </c>
      <c r="J64" s="7">
        <f>IF(H64="","",INDEX(Systems!E$4:E$981,MATCH($F64,Systems!D$4:D$981,0),1))</f>
        <v>20</v>
      </c>
      <c r="K64" s="7" t="s">
        <v>97</v>
      </c>
      <c r="L64" s="42">
        <v>2015</v>
      </c>
      <c r="M64" s="7">
        <v>3</v>
      </c>
      <c r="N64" s="6">
        <f t="shared" si="1"/>
        <v>3960</v>
      </c>
      <c r="O64" s="7">
        <f t="shared" si="2"/>
        <v>2035</v>
      </c>
      <c r="P64" s="2" t="str">
        <f t="shared" ref="P64:AI64" si="64">IF($B64="","",IF($O64=P$3,$N64*(1+(O$2*0.03)),IF(P$3=$O64+$J64,$N64*(1+(O$2*0.03)),IF(P$3=$O64+2*$J64,$N64*(1+(O$2*0.03)),IF(P$3=$O64+3*$J64,$N64*(1+(O$2*0.03)),IF(P$3=$O64+4*$J64,$N64*(1+(O$2*0.03)),IF(P$3=$O64+5*$J64,$N64*(1+(O$2*0.03)),"")))))))</f>
        <v/>
      </c>
      <c r="Q64" s="2" t="str">
        <f t="shared" si="64"/>
        <v/>
      </c>
      <c r="R64" s="2" t="str">
        <f t="shared" si="64"/>
        <v/>
      </c>
      <c r="S64" s="2" t="str">
        <f t="shared" si="64"/>
        <v/>
      </c>
      <c r="T64" s="2" t="str">
        <f t="shared" si="64"/>
        <v/>
      </c>
      <c r="U64" s="2" t="str">
        <f t="shared" si="64"/>
        <v/>
      </c>
      <c r="V64" s="2" t="str">
        <f t="shared" si="64"/>
        <v/>
      </c>
      <c r="W64" s="2" t="str">
        <f t="shared" si="64"/>
        <v/>
      </c>
      <c r="X64" s="2" t="str">
        <f t="shared" si="64"/>
        <v/>
      </c>
      <c r="Y64" s="2" t="str">
        <f t="shared" si="64"/>
        <v/>
      </c>
      <c r="Z64" s="2" t="str">
        <f t="shared" si="64"/>
        <v/>
      </c>
      <c r="AA64" s="2" t="str">
        <f t="shared" si="64"/>
        <v/>
      </c>
      <c r="AB64" s="2" t="str">
        <f t="shared" si="64"/>
        <v/>
      </c>
      <c r="AC64" s="2" t="str">
        <f t="shared" si="64"/>
        <v/>
      </c>
      <c r="AD64" s="2" t="str">
        <f t="shared" si="64"/>
        <v/>
      </c>
      <c r="AE64" s="2" t="str">
        <f t="shared" si="64"/>
        <v/>
      </c>
      <c r="AF64" s="2" t="str">
        <f t="shared" si="64"/>
        <v/>
      </c>
      <c r="AG64" s="2">
        <f t="shared" si="64"/>
        <v>5979.6</v>
      </c>
      <c r="AH64" s="2" t="str">
        <f t="shared" si="64"/>
        <v/>
      </c>
      <c r="AI64" s="2" t="str">
        <f t="shared" si="64"/>
        <v/>
      </c>
    </row>
    <row r="65" spans="2:35" x14ac:dyDescent="0.25">
      <c r="B65" s="41" t="s">
        <v>347</v>
      </c>
      <c r="C65" s="41" t="s">
        <v>342</v>
      </c>
      <c r="D65" s="41" t="s">
        <v>7</v>
      </c>
      <c r="E65" s="42" t="s">
        <v>356</v>
      </c>
      <c r="F65" s="41" t="s">
        <v>285</v>
      </c>
      <c r="G65" s="154"/>
      <c r="H65" s="42">
        <v>1000</v>
      </c>
      <c r="I65" s="6">
        <f>IF(H65="","",INDEX(Systems!F$4:F$981,MATCH($F65,Systems!D$4:D$981,0),1))</f>
        <v>8.77</v>
      </c>
      <c r="J65" s="7">
        <f>IF(H65="","",INDEX(Systems!E$4:E$981,MATCH($F65,Systems!D$4:D$981,0),1))</f>
        <v>20</v>
      </c>
      <c r="K65" s="7" t="s">
        <v>97</v>
      </c>
      <c r="L65" s="42">
        <v>2015</v>
      </c>
      <c r="M65" s="7">
        <v>3</v>
      </c>
      <c r="N65" s="6">
        <f t="shared" si="1"/>
        <v>8770</v>
      </c>
      <c r="O65" s="7">
        <f t="shared" si="2"/>
        <v>2035</v>
      </c>
      <c r="P65" s="2" t="str">
        <f t="shared" ref="P65:AI65" si="65">IF($B65="","",IF($O65=P$3,$N65*(1+(O$2*0.03)),IF(P$3=$O65+$J65,$N65*(1+(O$2*0.03)),IF(P$3=$O65+2*$J65,$N65*(1+(O$2*0.03)),IF(P$3=$O65+3*$J65,$N65*(1+(O$2*0.03)),IF(P$3=$O65+4*$J65,$N65*(1+(O$2*0.03)),IF(P$3=$O65+5*$J65,$N65*(1+(O$2*0.03)),"")))))))</f>
        <v/>
      </c>
      <c r="Q65" s="2" t="str">
        <f t="shared" si="65"/>
        <v/>
      </c>
      <c r="R65" s="2" t="str">
        <f t="shared" si="65"/>
        <v/>
      </c>
      <c r="S65" s="2" t="str">
        <f t="shared" si="65"/>
        <v/>
      </c>
      <c r="T65" s="2" t="str">
        <f t="shared" si="65"/>
        <v/>
      </c>
      <c r="U65" s="2" t="str">
        <f t="shared" si="65"/>
        <v/>
      </c>
      <c r="V65" s="2" t="str">
        <f t="shared" si="65"/>
        <v/>
      </c>
      <c r="W65" s="2" t="str">
        <f t="shared" si="65"/>
        <v/>
      </c>
      <c r="X65" s="2" t="str">
        <f t="shared" si="65"/>
        <v/>
      </c>
      <c r="Y65" s="2" t="str">
        <f t="shared" si="65"/>
        <v/>
      </c>
      <c r="Z65" s="2" t="str">
        <f t="shared" si="65"/>
        <v/>
      </c>
      <c r="AA65" s="2" t="str">
        <f t="shared" si="65"/>
        <v/>
      </c>
      <c r="AB65" s="2" t="str">
        <f t="shared" si="65"/>
        <v/>
      </c>
      <c r="AC65" s="2" t="str">
        <f t="shared" si="65"/>
        <v/>
      </c>
      <c r="AD65" s="2" t="str">
        <f t="shared" si="65"/>
        <v/>
      </c>
      <c r="AE65" s="2" t="str">
        <f t="shared" si="65"/>
        <v/>
      </c>
      <c r="AF65" s="2" t="str">
        <f t="shared" si="65"/>
        <v/>
      </c>
      <c r="AG65" s="2">
        <f t="shared" si="65"/>
        <v>13242.7</v>
      </c>
      <c r="AH65" s="2" t="str">
        <f t="shared" si="65"/>
        <v/>
      </c>
      <c r="AI65" s="2" t="str">
        <f t="shared" si="65"/>
        <v/>
      </c>
    </row>
    <row r="66" spans="2:35" x14ac:dyDescent="0.25">
      <c r="B66" s="41" t="s">
        <v>347</v>
      </c>
      <c r="C66" s="41" t="s">
        <v>342</v>
      </c>
      <c r="D66" s="41" t="s">
        <v>7</v>
      </c>
      <c r="E66" s="42" t="s">
        <v>356</v>
      </c>
      <c r="F66" s="41" t="s">
        <v>289</v>
      </c>
      <c r="G66" s="154"/>
      <c r="H66" s="42">
        <v>700</v>
      </c>
      <c r="I66" s="6">
        <f>IF(H66="","",INDEX(Systems!F$4:F$981,MATCH($F66,Systems!D$4:D$981,0),1))</f>
        <v>4.5</v>
      </c>
      <c r="J66" s="7">
        <f>IF(H66="","",INDEX(Systems!E$4:E$981,MATCH($F66,Systems!D$4:D$981,0),1))</f>
        <v>15</v>
      </c>
      <c r="K66" s="7" t="s">
        <v>97</v>
      </c>
      <c r="L66" s="42">
        <v>2015</v>
      </c>
      <c r="M66" s="7">
        <v>3</v>
      </c>
      <c r="N66" s="6">
        <f t="shared" si="1"/>
        <v>3150</v>
      </c>
      <c r="O66" s="7">
        <f t="shared" si="2"/>
        <v>2030</v>
      </c>
      <c r="P66" s="2" t="str">
        <f t="shared" ref="P66:AI66" si="66">IF($B66="","",IF($O66=P$3,$N66*(1+(O$2*0.03)),IF(P$3=$O66+$J66,$N66*(1+(O$2*0.03)),IF(P$3=$O66+2*$J66,$N66*(1+(O$2*0.03)),IF(P$3=$O66+3*$J66,$N66*(1+(O$2*0.03)),IF(P$3=$O66+4*$J66,$N66*(1+(O$2*0.03)),IF(P$3=$O66+5*$J66,$N66*(1+(O$2*0.03)),"")))))))</f>
        <v/>
      </c>
      <c r="Q66" s="2" t="str">
        <f t="shared" si="66"/>
        <v/>
      </c>
      <c r="R66" s="2" t="str">
        <f t="shared" si="66"/>
        <v/>
      </c>
      <c r="S66" s="2" t="str">
        <f t="shared" si="66"/>
        <v/>
      </c>
      <c r="T66" s="2" t="str">
        <f t="shared" si="66"/>
        <v/>
      </c>
      <c r="U66" s="2" t="str">
        <f t="shared" si="66"/>
        <v/>
      </c>
      <c r="V66" s="2" t="str">
        <f t="shared" si="66"/>
        <v/>
      </c>
      <c r="W66" s="2" t="str">
        <f t="shared" si="66"/>
        <v/>
      </c>
      <c r="X66" s="2" t="str">
        <f t="shared" si="66"/>
        <v/>
      </c>
      <c r="Y66" s="2" t="str">
        <f t="shared" si="66"/>
        <v/>
      </c>
      <c r="Z66" s="2" t="str">
        <f t="shared" si="66"/>
        <v/>
      </c>
      <c r="AA66" s="2" t="str">
        <f t="shared" si="66"/>
        <v/>
      </c>
      <c r="AB66" s="2">
        <f t="shared" si="66"/>
        <v>4284</v>
      </c>
      <c r="AC66" s="2" t="str">
        <f t="shared" si="66"/>
        <v/>
      </c>
      <c r="AD66" s="2" t="str">
        <f t="shared" si="66"/>
        <v/>
      </c>
      <c r="AE66" s="2" t="str">
        <f t="shared" si="66"/>
        <v/>
      </c>
      <c r="AF66" s="2" t="str">
        <f t="shared" si="66"/>
        <v/>
      </c>
      <c r="AG66" s="2" t="str">
        <f t="shared" si="66"/>
        <v/>
      </c>
      <c r="AH66" s="2" t="str">
        <f t="shared" si="66"/>
        <v/>
      </c>
      <c r="AI66" s="2" t="str">
        <f t="shared" si="66"/>
        <v/>
      </c>
    </row>
    <row r="67" spans="2:35" x14ac:dyDescent="0.25">
      <c r="B67" s="41" t="s">
        <v>347</v>
      </c>
      <c r="C67" s="41" t="s">
        <v>342</v>
      </c>
      <c r="D67" s="41" t="s">
        <v>7</v>
      </c>
      <c r="E67" s="42" t="s">
        <v>356</v>
      </c>
      <c r="F67" s="41" t="s">
        <v>51</v>
      </c>
      <c r="G67" s="154"/>
      <c r="H67" s="42">
        <v>700</v>
      </c>
      <c r="I67" s="6">
        <f>IF(H67="","",INDEX(Systems!F$4:F$981,MATCH($F67,Systems!D$4:D$981,0),1))</f>
        <v>1.5</v>
      </c>
      <c r="J67" s="7">
        <f>IF(H67="","",INDEX(Systems!E$4:E$981,MATCH($F67,Systems!D$4:D$981,0),1))</f>
        <v>10</v>
      </c>
      <c r="K67" s="7" t="s">
        <v>97</v>
      </c>
      <c r="L67" s="42">
        <v>2015</v>
      </c>
      <c r="M67" s="7">
        <v>3</v>
      </c>
      <c r="N67" s="6">
        <f t="shared" si="1"/>
        <v>1050</v>
      </c>
      <c r="O67" s="7">
        <f t="shared" si="2"/>
        <v>2025</v>
      </c>
      <c r="P67" s="2" t="str">
        <f t="shared" ref="P67:AI67" si="67">IF($B67="","",IF($O67=P$3,$N67*(1+(O$2*0.03)),IF(P$3=$O67+$J67,$N67*(1+(O$2*0.03)),IF(P$3=$O67+2*$J67,$N67*(1+(O$2*0.03)),IF(P$3=$O67+3*$J67,$N67*(1+(O$2*0.03)),IF(P$3=$O67+4*$J67,$N67*(1+(O$2*0.03)),IF(P$3=$O67+5*$J67,$N67*(1+(O$2*0.03)),"")))))))</f>
        <v/>
      </c>
      <c r="Q67" s="2" t="str">
        <f t="shared" si="67"/>
        <v/>
      </c>
      <c r="R67" s="2" t="str">
        <f t="shared" si="67"/>
        <v/>
      </c>
      <c r="S67" s="2" t="str">
        <f t="shared" si="67"/>
        <v/>
      </c>
      <c r="T67" s="2" t="str">
        <f t="shared" si="67"/>
        <v/>
      </c>
      <c r="U67" s="2" t="str">
        <f t="shared" si="67"/>
        <v/>
      </c>
      <c r="V67" s="2" t="str">
        <f t="shared" si="67"/>
        <v/>
      </c>
      <c r="W67" s="2">
        <f t="shared" si="67"/>
        <v>1270.5</v>
      </c>
      <c r="X67" s="2" t="str">
        <f t="shared" si="67"/>
        <v/>
      </c>
      <c r="Y67" s="2" t="str">
        <f t="shared" si="67"/>
        <v/>
      </c>
      <c r="Z67" s="2" t="str">
        <f t="shared" si="67"/>
        <v/>
      </c>
      <c r="AA67" s="2" t="str">
        <f t="shared" si="67"/>
        <v/>
      </c>
      <c r="AB67" s="2" t="str">
        <f t="shared" si="67"/>
        <v/>
      </c>
      <c r="AC67" s="2" t="str">
        <f t="shared" si="67"/>
        <v/>
      </c>
      <c r="AD67" s="2" t="str">
        <f t="shared" si="67"/>
        <v/>
      </c>
      <c r="AE67" s="2" t="str">
        <f t="shared" si="67"/>
        <v/>
      </c>
      <c r="AF67" s="2" t="str">
        <f t="shared" si="67"/>
        <v/>
      </c>
      <c r="AG67" s="2">
        <f t="shared" si="67"/>
        <v>1585.5</v>
      </c>
      <c r="AH67" s="2" t="str">
        <f t="shared" si="67"/>
        <v/>
      </c>
      <c r="AI67" s="2" t="str">
        <f t="shared" si="67"/>
        <v/>
      </c>
    </row>
    <row r="68" spans="2:35" x14ac:dyDescent="0.25">
      <c r="B68" s="41" t="s">
        <v>347</v>
      </c>
      <c r="C68" s="41" t="s">
        <v>342</v>
      </c>
      <c r="D68" s="41" t="s">
        <v>9</v>
      </c>
      <c r="E68" s="42" t="s">
        <v>356</v>
      </c>
      <c r="F68" s="41" t="s">
        <v>131</v>
      </c>
      <c r="G68" s="154"/>
      <c r="H68" s="42">
        <v>1000</v>
      </c>
      <c r="I68" s="6">
        <f>IF(H68="","",INDEX(Systems!F$4:F$981,MATCH($F68,Systems!D$4:D$981,0),1))</f>
        <v>4.95</v>
      </c>
      <c r="J68" s="7">
        <f>IF(H68="","",INDEX(Systems!E$4:E$981,MATCH($F68,Systems!D$4:D$981,0),1))</f>
        <v>20</v>
      </c>
      <c r="K68" s="7" t="s">
        <v>97</v>
      </c>
      <c r="L68" s="42">
        <v>2015</v>
      </c>
      <c r="M68" s="7">
        <v>3</v>
      </c>
      <c r="N68" s="6">
        <f t="shared" si="1"/>
        <v>4950</v>
      </c>
      <c r="O68" s="7">
        <f t="shared" si="2"/>
        <v>2035</v>
      </c>
      <c r="P68" s="2" t="str">
        <f t="shared" ref="P68:AI68" si="68">IF($B68="","",IF($O68=P$3,$N68*(1+(O$2*0.03)),IF(P$3=$O68+$J68,$N68*(1+(O$2*0.03)),IF(P$3=$O68+2*$J68,$N68*(1+(O$2*0.03)),IF(P$3=$O68+3*$J68,$N68*(1+(O$2*0.03)),IF(P$3=$O68+4*$J68,$N68*(1+(O$2*0.03)),IF(P$3=$O68+5*$J68,$N68*(1+(O$2*0.03)),"")))))))</f>
        <v/>
      </c>
      <c r="Q68" s="2" t="str">
        <f t="shared" si="68"/>
        <v/>
      </c>
      <c r="R68" s="2" t="str">
        <f t="shared" si="68"/>
        <v/>
      </c>
      <c r="S68" s="2" t="str">
        <f t="shared" si="68"/>
        <v/>
      </c>
      <c r="T68" s="2" t="str">
        <f t="shared" si="68"/>
        <v/>
      </c>
      <c r="U68" s="2" t="str">
        <f t="shared" si="68"/>
        <v/>
      </c>
      <c r="V68" s="2" t="str">
        <f t="shared" si="68"/>
        <v/>
      </c>
      <c r="W68" s="2" t="str">
        <f t="shared" si="68"/>
        <v/>
      </c>
      <c r="X68" s="2" t="str">
        <f t="shared" si="68"/>
        <v/>
      </c>
      <c r="Y68" s="2" t="str">
        <f t="shared" si="68"/>
        <v/>
      </c>
      <c r="Z68" s="2" t="str">
        <f t="shared" si="68"/>
        <v/>
      </c>
      <c r="AA68" s="2" t="str">
        <f t="shared" si="68"/>
        <v/>
      </c>
      <c r="AB68" s="2" t="str">
        <f t="shared" si="68"/>
        <v/>
      </c>
      <c r="AC68" s="2" t="str">
        <f t="shared" si="68"/>
        <v/>
      </c>
      <c r="AD68" s="2" t="str">
        <f t="shared" si="68"/>
        <v/>
      </c>
      <c r="AE68" s="2" t="str">
        <f t="shared" si="68"/>
        <v/>
      </c>
      <c r="AF68" s="2" t="str">
        <f t="shared" si="68"/>
        <v/>
      </c>
      <c r="AG68" s="2">
        <f t="shared" si="68"/>
        <v>7474.5</v>
      </c>
      <c r="AH68" s="2" t="str">
        <f t="shared" si="68"/>
        <v/>
      </c>
      <c r="AI68" s="2" t="str">
        <f t="shared" si="68"/>
        <v/>
      </c>
    </row>
    <row r="69" spans="2:35" x14ac:dyDescent="0.25">
      <c r="B69" s="41" t="s">
        <v>347</v>
      </c>
      <c r="C69" s="41" t="s">
        <v>342</v>
      </c>
      <c r="D69" s="41" t="s">
        <v>5</v>
      </c>
      <c r="E69" s="42" t="s">
        <v>356</v>
      </c>
      <c r="F69" s="41" t="s">
        <v>117</v>
      </c>
      <c r="G69" s="154"/>
      <c r="H69" s="42">
        <v>1</v>
      </c>
      <c r="I69" s="6">
        <f>IF(H69="","",INDEX(Systems!F$4:F$981,MATCH($F69,Systems!D$4:D$981,0),1))</f>
        <v>7200</v>
      </c>
      <c r="J69" s="7">
        <f>IF(H69="","",INDEX(Systems!E$4:E$981,MATCH($F69,Systems!D$4:D$981,0),1))</f>
        <v>18</v>
      </c>
      <c r="K69" s="7" t="s">
        <v>97</v>
      </c>
      <c r="L69" s="7">
        <v>2017</v>
      </c>
      <c r="M69" s="7">
        <v>3</v>
      </c>
      <c r="N69" s="6">
        <f t="shared" ref="N69:N132" si="69">IF(H69="","",H69*I69)</f>
        <v>7200</v>
      </c>
      <c r="O69" s="7">
        <f t="shared" ref="O69:O132" si="70">IF(M69="","",IF(IF(M69=1,$C$1,IF(M69=2,L69+(0.8*J69),IF(M69=3,L69+J69)))&lt;$C$1,$C$1,(IF(M69=1,$C$1,IF(M69=2,L69+(0.8*J69),IF(M69=3,L69+J69))))))</f>
        <v>2035</v>
      </c>
      <c r="P69" s="2" t="str">
        <f t="shared" ref="P69:AI69" si="71">IF($B69="","",IF($O69=P$3,$N69*(1+(O$2*0.03)),IF(P$3=$O69+$J69,$N69*(1+(O$2*0.03)),IF(P$3=$O69+2*$J69,$N69*(1+(O$2*0.03)),IF(P$3=$O69+3*$J69,$N69*(1+(O$2*0.03)),IF(P$3=$O69+4*$J69,$N69*(1+(O$2*0.03)),IF(P$3=$O69+5*$J69,$N69*(1+(O$2*0.03)),"")))))))</f>
        <v/>
      </c>
      <c r="Q69" s="2" t="str">
        <f t="shared" si="71"/>
        <v/>
      </c>
      <c r="R69" s="2" t="str">
        <f t="shared" si="71"/>
        <v/>
      </c>
      <c r="S69" s="2" t="str">
        <f t="shared" si="71"/>
        <v/>
      </c>
      <c r="T69" s="2" t="str">
        <f t="shared" si="71"/>
        <v/>
      </c>
      <c r="U69" s="2" t="str">
        <f t="shared" si="71"/>
        <v/>
      </c>
      <c r="V69" s="2" t="str">
        <f t="shared" si="71"/>
        <v/>
      </c>
      <c r="W69" s="2" t="str">
        <f t="shared" si="71"/>
        <v/>
      </c>
      <c r="X69" s="2" t="str">
        <f t="shared" si="71"/>
        <v/>
      </c>
      <c r="Y69" s="2" t="str">
        <f t="shared" si="71"/>
        <v/>
      </c>
      <c r="Z69" s="2" t="str">
        <f t="shared" si="71"/>
        <v/>
      </c>
      <c r="AA69" s="2" t="str">
        <f t="shared" si="71"/>
        <v/>
      </c>
      <c r="AB69" s="2" t="str">
        <f t="shared" si="71"/>
        <v/>
      </c>
      <c r="AC69" s="2" t="str">
        <f t="shared" si="71"/>
        <v/>
      </c>
      <c r="AD69" s="2" t="str">
        <f t="shared" si="71"/>
        <v/>
      </c>
      <c r="AE69" s="2" t="str">
        <f t="shared" si="71"/>
        <v/>
      </c>
      <c r="AF69" s="2" t="str">
        <f t="shared" si="71"/>
        <v/>
      </c>
      <c r="AG69" s="2">
        <f t="shared" si="71"/>
        <v>10872</v>
      </c>
      <c r="AH69" s="2" t="str">
        <f t="shared" si="71"/>
        <v/>
      </c>
      <c r="AI69" s="2" t="str">
        <f t="shared" si="71"/>
        <v/>
      </c>
    </row>
    <row r="70" spans="2:35" x14ac:dyDescent="0.25">
      <c r="B70" s="41" t="s">
        <v>347</v>
      </c>
      <c r="C70" s="41" t="s">
        <v>342</v>
      </c>
      <c r="D70" s="41" t="s">
        <v>7</v>
      </c>
      <c r="E70" s="42" t="s">
        <v>357</v>
      </c>
      <c r="F70" s="41" t="s">
        <v>285</v>
      </c>
      <c r="G70" s="154"/>
      <c r="H70" s="42">
        <v>1000</v>
      </c>
      <c r="I70" s="6">
        <f>IF(H70="","",INDEX(Systems!F$4:F$981,MATCH($F70,Systems!D$4:D$981,0),1))</f>
        <v>8.77</v>
      </c>
      <c r="J70" s="7">
        <f>IF(H70="","",INDEX(Systems!E$4:E$981,MATCH($F70,Systems!D$4:D$981,0),1))</f>
        <v>20</v>
      </c>
      <c r="K70" s="7" t="s">
        <v>97</v>
      </c>
      <c r="L70" s="42">
        <v>2015</v>
      </c>
      <c r="M70" s="7">
        <v>3</v>
      </c>
      <c r="N70" s="6">
        <f t="shared" si="69"/>
        <v>8770</v>
      </c>
      <c r="O70" s="7">
        <f t="shared" si="70"/>
        <v>2035</v>
      </c>
      <c r="P70" s="2" t="str">
        <f t="shared" ref="P70:AI70" si="72">IF($B70="","",IF($O70=P$3,$N70*(1+(O$2*0.03)),IF(P$3=$O70+$J70,$N70*(1+(O$2*0.03)),IF(P$3=$O70+2*$J70,$N70*(1+(O$2*0.03)),IF(P$3=$O70+3*$J70,$N70*(1+(O$2*0.03)),IF(P$3=$O70+4*$J70,$N70*(1+(O$2*0.03)),IF(P$3=$O70+5*$J70,$N70*(1+(O$2*0.03)),"")))))))</f>
        <v/>
      </c>
      <c r="Q70" s="2" t="str">
        <f t="shared" si="72"/>
        <v/>
      </c>
      <c r="R70" s="2" t="str">
        <f t="shared" si="72"/>
        <v/>
      </c>
      <c r="S70" s="2" t="str">
        <f t="shared" si="72"/>
        <v/>
      </c>
      <c r="T70" s="2" t="str">
        <f t="shared" si="72"/>
        <v/>
      </c>
      <c r="U70" s="2" t="str">
        <f t="shared" si="72"/>
        <v/>
      </c>
      <c r="V70" s="2" t="str">
        <f t="shared" si="72"/>
        <v/>
      </c>
      <c r="W70" s="2" t="str">
        <f t="shared" si="72"/>
        <v/>
      </c>
      <c r="X70" s="2" t="str">
        <f t="shared" si="72"/>
        <v/>
      </c>
      <c r="Y70" s="2" t="str">
        <f t="shared" si="72"/>
        <v/>
      </c>
      <c r="Z70" s="2" t="str">
        <f t="shared" si="72"/>
        <v/>
      </c>
      <c r="AA70" s="2" t="str">
        <f t="shared" si="72"/>
        <v/>
      </c>
      <c r="AB70" s="2" t="str">
        <f t="shared" si="72"/>
        <v/>
      </c>
      <c r="AC70" s="2" t="str">
        <f t="shared" si="72"/>
        <v/>
      </c>
      <c r="AD70" s="2" t="str">
        <f t="shared" si="72"/>
        <v/>
      </c>
      <c r="AE70" s="2" t="str">
        <f t="shared" si="72"/>
        <v/>
      </c>
      <c r="AF70" s="2" t="str">
        <f t="shared" si="72"/>
        <v/>
      </c>
      <c r="AG70" s="2">
        <f t="shared" si="72"/>
        <v>13242.7</v>
      </c>
      <c r="AH70" s="2" t="str">
        <f t="shared" si="72"/>
        <v/>
      </c>
      <c r="AI70" s="2" t="str">
        <f t="shared" si="72"/>
        <v/>
      </c>
    </row>
    <row r="71" spans="2:35" x14ac:dyDescent="0.25">
      <c r="B71" s="41" t="s">
        <v>347</v>
      </c>
      <c r="C71" s="41" t="s">
        <v>342</v>
      </c>
      <c r="D71" s="41" t="s">
        <v>7</v>
      </c>
      <c r="E71" s="42" t="s">
        <v>357</v>
      </c>
      <c r="F71" s="41" t="s">
        <v>289</v>
      </c>
      <c r="G71" s="154"/>
      <c r="H71" s="42">
        <v>700</v>
      </c>
      <c r="I71" s="6">
        <f>IF(H71="","",INDEX(Systems!F$4:F$981,MATCH($F71,Systems!D$4:D$981,0),1))</f>
        <v>4.5</v>
      </c>
      <c r="J71" s="7">
        <f>IF(H71="","",INDEX(Systems!E$4:E$981,MATCH($F71,Systems!D$4:D$981,0),1))</f>
        <v>15</v>
      </c>
      <c r="K71" s="7" t="s">
        <v>97</v>
      </c>
      <c r="L71" s="42">
        <v>2015</v>
      </c>
      <c r="M71" s="7">
        <v>3</v>
      </c>
      <c r="N71" s="6">
        <f t="shared" si="69"/>
        <v>3150</v>
      </c>
      <c r="O71" s="7">
        <f t="shared" si="70"/>
        <v>2030</v>
      </c>
      <c r="P71" s="2" t="str">
        <f t="shared" ref="P71:AI71" si="73">IF($B71="","",IF($O71=P$3,$N71*(1+(O$2*0.03)),IF(P$3=$O71+$J71,$N71*(1+(O$2*0.03)),IF(P$3=$O71+2*$J71,$N71*(1+(O$2*0.03)),IF(P$3=$O71+3*$J71,$N71*(1+(O$2*0.03)),IF(P$3=$O71+4*$J71,$N71*(1+(O$2*0.03)),IF(P$3=$O71+5*$J71,$N71*(1+(O$2*0.03)),"")))))))</f>
        <v/>
      </c>
      <c r="Q71" s="2" t="str">
        <f t="shared" si="73"/>
        <v/>
      </c>
      <c r="R71" s="2" t="str">
        <f t="shared" si="73"/>
        <v/>
      </c>
      <c r="S71" s="2" t="str">
        <f t="shared" si="73"/>
        <v/>
      </c>
      <c r="T71" s="2" t="str">
        <f t="shared" si="73"/>
        <v/>
      </c>
      <c r="U71" s="2" t="str">
        <f t="shared" si="73"/>
        <v/>
      </c>
      <c r="V71" s="2" t="str">
        <f t="shared" si="73"/>
        <v/>
      </c>
      <c r="W71" s="2" t="str">
        <f t="shared" si="73"/>
        <v/>
      </c>
      <c r="X71" s="2" t="str">
        <f t="shared" si="73"/>
        <v/>
      </c>
      <c r="Y71" s="2" t="str">
        <f t="shared" si="73"/>
        <v/>
      </c>
      <c r="Z71" s="2" t="str">
        <f t="shared" si="73"/>
        <v/>
      </c>
      <c r="AA71" s="2" t="str">
        <f t="shared" si="73"/>
        <v/>
      </c>
      <c r="AB71" s="2">
        <f t="shared" si="73"/>
        <v>4284</v>
      </c>
      <c r="AC71" s="2" t="str">
        <f t="shared" si="73"/>
        <v/>
      </c>
      <c r="AD71" s="2" t="str">
        <f t="shared" si="73"/>
        <v/>
      </c>
      <c r="AE71" s="2" t="str">
        <f t="shared" si="73"/>
        <v/>
      </c>
      <c r="AF71" s="2" t="str">
        <f t="shared" si="73"/>
        <v/>
      </c>
      <c r="AG71" s="2" t="str">
        <f t="shared" si="73"/>
        <v/>
      </c>
      <c r="AH71" s="2" t="str">
        <f t="shared" si="73"/>
        <v/>
      </c>
      <c r="AI71" s="2" t="str">
        <f t="shared" si="73"/>
        <v/>
      </c>
    </row>
    <row r="72" spans="2:35" x14ac:dyDescent="0.25">
      <c r="B72" s="41" t="s">
        <v>347</v>
      </c>
      <c r="C72" s="41" t="s">
        <v>342</v>
      </c>
      <c r="D72" s="41" t="s">
        <v>7</v>
      </c>
      <c r="E72" s="42" t="s">
        <v>357</v>
      </c>
      <c r="F72" s="41" t="s">
        <v>51</v>
      </c>
      <c r="G72" s="154"/>
      <c r="H72" s="42">
        <v>700</v>
      </c>
      <c r="I72" s="6">
        <f>IF(H72="","",INDEX(Systems!F$4:F$981,MATCH($F72,Systems!D$4:D$981,0),1))</f>
        <v>1.5</v>
      </c>
      <c r="J72" s="7">
        <f>IF(H72="","",INDEX(Systems!E$4:E$981,MATCH($F72,Systems!D$4:D$981,0),1))</f>
        <v>10</v>
      </c>
      <c r="K72" s="7" t="s">
        <v>97</v>
      </c>
      <c r="L72" s="42">
        <v>2015</v>
      </c>
      <c r="M72" s="7">
        <v>3</v>
      </c>
      <c r="N72" s="6">
        <f t="shared" si="69"/>
        <v>1050</v>
      </c>
      <c r="O72" s="7">
        <f t="shared" si="70"/>
        <v>2025</v>
      </c>
      <c r="P72" s="2" t="str">
        <f t="shared" ref="P72:AI72" si="74">IF($B72="","",IF($O72=P$3,$N72*(1+(O$2*0.03)),IF(P$3=$O72+$J72,$N72*(1+(O$2*0.03)),IF(P$3=$O72+2*$J72,$N72*(1+(O$2*0.03)),IF(P$3=$O72+3*$J72,$N72*(1+(O$2*0.03)),IF(P$3=$O72+4*$J72,$N72*(1+(O$2*0.03)),IF(P$3=$O72+5*$J72,$N72*(1+(O$2*0.03)),"")))))))</f>
        <v/>
      </c>
      <c r="Q72" s="2" t="str">
        <f t="shared" si="74"/>
        <v/>
      </c>
      <c r="R72" s="2" t="str">
        <f t="shared" si="74"/>
        <v/>
      </c>
      <c r="S72" s="2" t="str">
        <f t="shared" si="74"/>
        <v/>
      </c>
      <c r="T72" s="2" t="str">
        <f t="shared" si="74"/>
        <v/>
      </c>
      <c r="U72" s="2" t="str">
        <f t="shared" si="74"/>
        <v/>
      </c>
      <c r="V72" s="2" t="str">
        <f t="shared" si="74"/>
        <v/>
      </c>
      <c r="W72" s="2">
        <f t="shared" si="74"/>
        <v>1270.5</v>
      </c>
      <c r="X72" s="2" t="str">
        <f t="shared" si="74"/>
        <v/>
      </c>
      <c r="Y72" s="2" t="str">
        <f t="shared" si="74"/>
        <v/>
      </c>
      <c r="Z72" s="2" t="str">
        <f t="shared" si="74"/>
        <v/>
      </c>
      <c r="AA72" s="2" t="str">
        <f t="shared" si="74"/>
        <v/>
      </c>
      <c r="AB72" s="2" t="str">
        <f t="shared" si="74"/>
        <v/>
      </c>
      <c r="AC72" s="2" t="str">
        <f t="shared" si="74"/>
        <v/>
      </c>
      <c r="AD72" s="2" t="str">
        <f t="shared" si="74"/>
        <v/>
      </c>
      <c r="AE72" s="2" t="str">
        <f t="shared" si="74"/>
        <v/>
      </c>
      <c r="AF72" s="2" t="str">
        <f t="shared" si="74"/>
        <v/>
      </c>
      <c r="AG72" s="2">
        <f t="shared" si="74"/>
        <v>1585.5</v>
      </c>
      <c r="AH72" s="2" t="str">
        <f t="shared" si="74"/>
        <v/>
      </c>
      <c r="AI72" s="2" t="str">
        <f t="shared" si="74"/>
        <v/>
      </c>
    </row>
    <row r="73" spans="2:35" x14ac:dyDescent="0.25">
      <c r="B73" s="41" t="s">
        <v>347</v>
      </c>
      <c r="C73" s="41" t="s">
        <v>342</v>
      </c>
      <c r="D73" s="41" t="s">
        <v>9</v>
      </c>
      <c r="E73" s="42" t="s">
        <v>357</v>
      </c>
      <c r="F73" s="41" t="s">
        <v>131</v>
      </c>
      <c r="G73" s="154"/>
      <c r="H73" s="42">
        <v>1000</v>
      </c>
      <c r="I73" s="6">
        <f>IF(H73="","",INDEX(Systems!F$4:F$981,MATCH($F73,Systems!D$4:D$981,0),1))</f>
        <v>4.95</v>
      </c>
      <c r="J73" s="7">
        <f>IF(H73="","",INDEX(Systems!E$4:E$981,MATCH($F73,Systems!D$4:D$981,0),1))</f>
        <v>20</v>
      </c>
      <c r="K73" s="7" t="s">
        <v>97</v>
      </c>
      <c r="L73" s="42">
        <v>2015</v>
      </c>
      <c r="M73" s="7">
        <v>3</v>
      </c>
      <c r="N73" s="6">
        <f t="shared" si="69"/>
        <v>4950</v>
      </c>
      <c r="O73" s="7">
        <f t="shared" si="70"/>
        <v>2035</v>
      </c>
      <c r="P73" s="2" t="str">
        <f t="shared" ref="P73:AI73" si="75">IF($B73="","",IF($O73=P$3,$N73*(1+(O$2*0.03)),IF(P$3=$O73+$J73,$N73*(1+(O$2*0.03)),IF(P$3=$O73+2*$J73,$N73*(1+(O$2*0.03)),IF(P$3=$O73+3*$J73,$N73*(1+(O$2*0.03)),IF(P$3=$O73+4*$J73,$N73*(1+(O$2*0.03)),IF(P$3=$O73+5*$J73,$N73*(1+(O$2*0.03)),"")))))))</f>
        <v/>
      </c>
      <c r="Q73" s="2" t="str">
        <f t="shared" si="75"/>
        <v/>
      </c>
      <c r="R73" s="2" t="str">
        <f t="shared" si="75"/>
        <v/>
      </c>
      <c r="S73" s="2" t="str">
        <f t="shared" si="75"/>
        <v/>
      </c>
      <c r="T73" s="2" t="str">
        <f t="shared" si="75"/>
        <v/>
      </c>
      <c r="U73" s="2" t="str">
        <f t="shared" si="75"/>
        <v/>
      </c>
      <c r="V73" s="2" t="str">
        <f t="shared" si="75"/>
        <v/>
      </c>
      <c r="W73" s="2" t="str">
        <f t="shared" si="75"/>
        <v/>
      </c>
      <c r="X73" s="2" t="str">
        <f t="shared" si="75"/>
        <v/>
      </c>
      <c r="Y73" s="2" t="str">
        <f t="shared" si="75"/>
        <v/>
      </c>
      <c r="Z73" s="2" t="str">
        <f t="shared" si="75"/>
        <v/>
      </c>
      <c r="AA73" s="2" t="str">
        <f t="shared" si="75"/>
        <v/>
      </c>
      <c r="AB73" s="2" t="str">
        <f t="shared" si="75"/>
        <v/>
      </c>
      <c r="AC73" s="2" t="str">
        <f t="shared" si="75"/>
        <v/>
      </c>
      <c r="AD73" s="2" t="str">
        <f t="shared" si="75"/>
        <v/>
      </c>
      <c r="AE73" s="2" t="str">
        <f t="shared" si="75"/>
        <v/>
      </c>
      <c r="AF73" s="2" t="str">
        <f t="shared" si="75"/>
        <v/>
      </c>
      <c r="AG73" s="2">
        <f t="shared" si="75"/>
        <v>7474.5</v>
      </c>
      <c r="AH73" s="2" t="str">
        <f t="shared" si="75"/>
        <v/>
      </c>
      <c r="AI73" s="2" t="str">
        <f t="shared" si="75"/>
        <v/>
      </c>
    </row>
    <row r="74" spans="2:35" x14ac:dyDescent="0.25">
      <c r="B74" s="41" t="s">
        <v>347</v>
      </c>
      <c r="C74" s="41" t="s">
        <v>342</v>
      </c>
      <c r="D74" s="41" t="s">
        <v>5</v>
      </c>
      <c r="E74" s="42" t="s">
        <v>357</v>
      </c>
      <c r="F74" s="41" t="s">
        <v>117</v>
      </c>
      <c r="G74" s="154"/>
      <c r="H74" s="42">
        <v>1</v>
      </c>
      <c r="I74" s="6">
        <f>IF(H74="","",INDEX(Systems!F$4:F$981,MATCH($F74,Systems!D$4:D$981,0),1))</f>
        <v>7200</v>
      </c>
      <c r="J74" s="7">
        <f>IF(H74="","",INDEX(Systems!E$4:E$981,MATCH($F74,Systems!D$4:D$981,0),1))</f>
        <v>18</v>
      </c>
      <c r="K74" s="7" t="s">
        <v>97</v>
      </c>
      <c r="L74" s="42">
        <v>2017</v>
      </c>
      <c r="M74" s="7">
        <v>3</v>
      </c>
      <c r="N74" s="6">
        <f t="shared" si="69"/>
        <v>7200</v>
      </c>
      <c r="O74" s="7">
        <f t="shared" si="70"/>
        <v>2035</v>
      </c>
      <c r="P74" s="2" t="str">
        <f t="shared" ref="P74:AI74" si="76">IF($B74="","",IF($O74=P$3,$N74*(1+(O$2*0.03)),IF(P$3=$O74+$J74,$N74*(1+(O$2*0.03)),IF(P$3=$O74+2*$J74,$N74*(1+(O$2*0.03)),IF(P$3=$O74+3*$J74,$N74*(1+(O$2*0.03)),IF(P$3=$O74+4*$J74,$N74*(1+(O$2*0.03)),IF(P$3=$O74+5*$J74,$N74*(1+(O$2*0.03)),"")))))))</f>
        <v/>
      </c>
      <c r="Q74" s="2" t="str">
        <f t="shared" si="76"/>
        <v/>
      </c>
      <c r="R74" s="2" t="str">
        <f t="shared" si="76"/>
        <v/>
      </c>
      <c r="S74" s="2" t="str">
        <f t="shared" si="76"/>
        <v/>
      </c>
      <c r="T74" s="2" t="str">
        <f t="shared" si="76"/>
        <v/>
      </c>
      <c r="U74" s="2" t="str">
        <f t="shared" si="76"/>
        <v/>
      </c>
      <c r="V74" s="2" t="str">
        <f t="shared" si="76"/>
        <v/>
      </c>
      <c r="W74" s="2" t="str">
        <f t="shared" si="76"/>
        <v/>
      </c>
      <c r="X74" s="2" t="str">
        <f t="shared" si="76"/>
        <v/>
      </c>
      <c r="Y74" s="2" t="str">
        <f t="shared" si="76"/>
        <v/>
      </c>
      <c r="Z74" s="2" t="str">
        <f t="shared" si="76"/>
        <v/>
      </c>
      <c r="AA74" s="2" t="str">
        <f t="shared" si="76"/>
        <v/>
      </c>
      <c r="AB74" s="2" t="str">
        <f t="shared" si="76"/>
        <v/>
      </c>
      <c r="AC74" s="2" t="str">
        <f t="shared" si="76"/>
        <v/>
      </c>
      <c r="AD74" s="2" t="str">
        <f t="shared" si="76"/>
        <v/>
      </c>
      <c r="AE74" s="2" t="str">
        <f t="shared" si="76"/>
        <v/>
      </c>
      <c r="AF74" s="2" t="str">
        <f t="shared" si="76"/>
        <v/>
      </c>
      <c r="AG74" s="2">
        <f t="shared" si="76"/>
        <v>10872</v>
      </c>
      <c r="AH74" s="2" t="str">
        <f t="shared" si="76"/>
        <v/>
      </c>
      <c r="AI74" s="2" t="str">
        <f t="shared" si="76"/>
        <v/>
      </c>
    </row>
    <row r="75" spans="2:35" x14ac:dyDescent="0.25">
      <c r="B75" s="41" t="s">
        <v>347</v>
      </c>
      <c r="C75" s="41" t="s">
        <v>342</v>
      </c>
      <c r="D75" s="41" t="s">
        <v>7</v>
      </c>
      <c r="E75" s="42" t="s">
        <v>358</v>
      </c>
      <c r="F75" s="41" t="s">
        <v>285</v>
      </c>
      <c r="G75" s="154"/>
      <c r="H75" s="42">
        <v>1000</v>
      </c>
      <c r="I75" s="6">
        <f>IF(H75="","",INDEX(Systems!F$4:F$981,MATCH($F75,Systems!D$4:D$981,0),1))</f>
        <v>8.77</v>
      </c>
      <c r="J75" s="7">
        <f>IF(H75="","",INDEX(Systems!E$4:E$981,MATCH($F75,Systems!D$4:D$981,0),1))</f>
        <v>20</v>
      </c>
      <c r="K75" s="7" t="s">
        <v>97</v>
      </c>
      <c r="L75" s="42">
        <v>2015</v>
      </c>
      <c r="M75" s="7">
        <v>3</v>
      </c>
      <c r="N75" s="6">
        <f t="shared" si="69"/>
        <v>8770</v>
      </c>
      <c r="O75" s="7">
        <f t="shared" si="70"/>
        <v>2035</v>
      </c>
      <c r="P75" s="2" t="str">
        <f t="shared" ref="P75:AI75" si="77">IF($B75="","",IF($O75=P$3,$N75*(1+(O$2*0.03)),IF(P$3=$O75+$J75,$N75*(1+(O$2*0.03)),IF(P$3=$O75+2*$J75,$N75*(1+(O$2*0.03)),IF(P$3=$O75+3*$J75,$N75*(1+(O$2*0.03)),IF(P$3=$O75+4*$J75,$N75*(1+(O$2*0.03)),IF(P$3=$O75+5*$J75,$N75*(1+(O$2*0.03)),"")))))))</f>
        <v/>
      </c>
      <c r="Q75" s="2" t="str">
        <f t="shared" si="77"/>
        <v/>
      </c>
      <c r="R75" s="2" t="str">
        <f t="shared" si="77"/>
        <v/>
      </c>
      <c r="S75" s="2" t="str">
        <f t="shared" si="77"/>
        <v/>
      </c>
      <c r="T75" s="2" t="str">
        <f t="shared" si="77"/>
        <v/>
      </c>
      <c r="U75" s="2" t="str">
        <f t="shared" si="77"/>
        <v/>
      </c>
      <c r="V75" s="2" t="str">
        <f t="shared" si="77"/>
        <v/>
      </c>
      <c r="W75" s="2" t="str">
        <f t="shared" si="77"/>
        <v/>
      </c>
      <c r="X75" s="2" t="str">
        <f t="shared" si="77"/>
        <v/>
      </c>
      <c r="Y75" s="2" t="str">
        <f t="shared" si="77"/>
        <v/>
      </c>
      <c r="Z75" s="2" t="str">
        <f t="shared" si="77"/>
        <v/>
      </c>
      <c r="AA75" s="2" t="str">
        <f t="shared" si="77"/>
        <v/>
      </c>
      <c r="AB75" s="2" t="str">
        <f t="shared" si="77"/>
        <v/>
      </c>
      <c r="AC75" s="2" t="str">
        <f t="shared" si="77"/>
        <v/>
      </c>
      <c r="AD75" s="2" t="str">
        <f t="shared" si="77"/>
        <v/>
      </c>
      <c r="AE75" s="2" t="str">
        <f t="shared" si="77"/>
        <v/>
      </c>
      <c r="AF75" s="2" t="str">
        <f t="shared" si="77"/>
        <v/>
      </c>
      <c r="AG75" s="2">
        <f t="shared" si="77"/>
        <v>13242.7</v>
      </c>
      <c r="AH75" s="2" t="str">
        <f t="shared" si="77"/>
        <v/>
      </c>
      <c r="AI75" s="2" t="str">
        <f t="shared" si="77"/>
        <v/>
      </c>
    </row>
    <row r="76" spans="2:35" x14ac:dyDescent="0.25">
      <c r="B76" s="41" t="s">
        <v>347</v>
      </c>
      <c r="C76" s="41" t="s">
        <v>342</v>
      </c>
      <c r="D76" s="41" t="s">
        <v>7</v>
      </c>
      <c r="E76" s="42" t="s">
        <v>358</v>
      </c>
      <c r="F76" s="41" t="s">
        <v>289</v>
      </c>
      <c r="G76" s="154"/>
      <c r="H76" s="42">
        <v>700</v>
      </c>
      <c r="I76" s="6">
        <f>IF(H76="","",INDEX(Systems!F$4:F$981,MATCH($F76,Systems!D$4:D$981,0),1))</f>
        <v>4.5</v>
      </c>
      <c r="J76" s="7">
        <f>IF(H76="","",INDEX(Systems!E$4:E$981,MATCH($F76,Systems!D$4:D$981,0),1))</f>
        <v>15</v>
      </c>
      <c r="K76" s="7" t="s">
        <v>97</v>
      </c>
      <c r="L76" s="42">
        <v>2015</v>
      </c>
      <c r="M76" s="7">
        <v>3</v>
      </c>
      <c r="N76" s="6">
        <f t="shared" si="69"/>
        <v>3150</v>
      </c>
      <c r="O76" s="7">
        <f t="shared" si="70"/>
        <v>2030</v>
      </c>
      <c r="P76" s="2" t="str">
        <f t="shared" ref="P76:AI76" si="78">IF($B76="","",IF($O76=P$3,$N76*(1+(O$2*0.03)),IF(P$3=$O76+$J76,$N76*(1+(O$2*0.03)),IF(P$3=$O76+2*$J76,$N76*(1+(O$2*0.03)),IF(P$3=$O76+3*$J76,$N76*(1+(O$2*0.03)),IF(P$3=$O76+4*$J76,$N76*(1+(O$2*0.03)),IF(P$3=$O76+5*$J76,$N76*(1+(O$2*0.03)),"")))))))</f>
        <v/>
      </c>
      <c r="Q76" s="2" t="str">
        <f t="shared" si="78"/>
        <v/>
      </c>
      <c r="R76" s="2" t="str">
        <f t="shared" si="78"/>
        <v/>
      </c>
      <c r="S76" s="2" t="str">
        <f t="shared" si="78"/>
        <v/>
      </c>
      <c r="T76" s="2" t="str">
        <f t="shared" si="78"/>
        <v/>
      </c>
      <c r="U76" s="2" t="str">
        <f t="shared" si="78"/>
        <v/>
      </c>
      <c r="V76" s="2" t="str">
        <f t="shared" si="78"/>
        <v/>
      </c>
      <c r="W76" s="2" t="str">
        <f t="shared" si="78"/>
        <v/>
      </c>
      <c r="X76" s="2" t="str">
        <f t="shared" si="78"/>
        <v/>
      </c>
      <c r="Y76" s="2" t="str">
        <f t="shared" si="78"/>
        <v/>
      </c>
      <c r="Z76" s="2" t="str">
        <f t="shared" si="78"/>
        <v/>
      </c>
      <c r="AA76" s="2" t="str">
        <f t="shared" si="78"/>
        <v/>
      </c>
      <c r="AB76" s="2">
        <f t="shared" si="78"/>
        <v>4284</v>
      </c>
      <c r="AC76" s="2" t="str">
        <f t="shared" si="78"/>
        <v/>
      </c>
      <c r="AD76" s="2" t="str">
        <f t="shared" si="78"/>
        <v/>
      </c>
      <c r="AE76" s="2" t="str">
        <f t="shared" si="78"/>
        <v/>
      </c>
      <c r="AF76" s="2" t="str">
        <f t="shared" si="78"/>
        <v/>
      </c>
      <c r="AG76" s="2" t="str">
        <f t="shared" si="78"/>
        <v/>
      </c>
      <c r="AH76" s="2" t="str">
        <f t="shared" si="78"/>
        <v/>
      </c>
      <c r="AI76" s="2" t="str">
        <f t="shared" si="78"/>
        <v/>
      </c>
    </row>
    <row r="77" spans="2:35" x14ac:dyDescent="0.25">
      <c r="B77" s="41" t="s">
        <v>347</v>
      </c>
      <c r="C77" s="41" t="s">
        <v>342</v>
      </c>
      <c r="D77" s="41" t="s">
        <v>7</v>
      </c>
      <c r="E77" s="42" t="s">
        <v>358</v>
      </c>
      <c r="F77" s="41" t="s">
        <v>51</v>
      </c>
      <c r="G77" s="154"/>
      <c r="H77" s="42">
        <v>700</v>
      </c>
      <c r="I77" s="6">
        <f>IF(H77="","",INDEX(Systems!F$4:F$981,MATCH($F77,Systems!D$4:D$981,0),1))</f>
        <v>1.5</v>
      </c>
      <c r="J77" s="7">
        <f>IF(H77="","",INDEX(Systems!E$4:E$981,MATCH($F77,Systems!D$4:D$981,0),1))</f>
        <v>10</v>
      </c>
      <c r="K77" s="7" t="s">
        <v>97</v>
      </c>
      <c r="L77" s="42">
        <v>2015</v>
      </c>
      <c r="M77" s="7">
        <v>3</v>
      </c>
      <c r="N77" s="6">
        <f t="shared" si="69"/>
        <v>1050</v>
      </c>
      <c r="O77" s="7">
        <f t="shared" si="70"/>
        <v>2025</v>
      </c>
      <c r="P77" s="2" t="str">
        <f t="shared" ref="P77:AI77" si="79">IF($B77="","",IF($O77=P$3,$N77*(1+(O$2*0.03)),IF(P$3=$O77+$J77,$N77*(1+(O$2*0.03)),IF(P$3=$O77+2*$J77,$N77*(1+(O$2*0.03)),IF(P$3=$O77+3*$J77,$N77*(1+(O$2*0.03)),IF(P$3=$O77+4*$J77,$N77*(1+(O$2*0.03)),IF(P$3=$O77+5*$J77,$N77*(1+(O$2*0.03)),"")))))))</f>
        <v/>
      </c>
      <c r="Q77" s="2" t="str">
        <f t="shared" si="79"/>
        <v/>
      </c>
      <c r="R77" s="2" t="str">
        <f t="shared" si="79"/>
        <v/>
      </c>
      <c r="S77" s="2" t="str">
        <f t="shared" si="79"/>
        <v/>
      </c>
      <c r="T77" s="2" t="str">
        <f t="shared" si="79"/>
        <v/>
      </c>
      <c r="U77" s="2" t="str">
        <f t="shared" si="79"/>
        <v/>
      </c>
      <c r="V77" s="2" t="str">
        <f t="shared" si="79"/>
        <v/>
      </c>
      <c r="W77" s="2">
        <f t="shared" si="79"/>
        <v>1270.5</v>
      </c>
      <c r="X77" s="2" t="str">
        <f t="shared" si="79"/>
        <v/>
      </c>
      <c r="Y77" s="2" t="str">
        <f t="shared" si="79"/>
        <v/>
      </c>
      <c r="Z77" s="2" t="str">
        <f t="shared" si="79"/>
        <v/>
      </c>
      <c r="AA77" s="2" t="str">
        <f t="shared" si="79"/>
        <v/>
      </c>
      <c r="AB77" s="2" t="str">
        <f t="shared" si="79"/>
        <v/>
      </c>
      <c r="AC77" s="2" t="str">
        <f t="shared" si="79"/>
        <v/>
      </c>
      <c r="AD77" s="2" t="str">
        <f t="shared" si="79"/>
        <v/>
      </c>
      <c r="AE77" s="2" t="str">
        <f t="shared" si="79"/>
        <v/>
      </c>
      <c r="AF77" s="2" t="str">
        <f t="shared" si="79"/>
        <v/>
      </c>
      <c r="AG77" s="2">
        <f t="shared" si="79"/>
        <v>1585.5</v>
      </c>
      <c r="AH77" s="2" t="str">
        <f t="shared" si="79"/>
        <v/>
      </c>
      <c r="AI77" s="2" t="str">
        <f t="shared" si="79"/>
        <v/>
      </c>
    </row>
    <row r="78" spans="2:35" x14ac:dyDescent="0.25">
      <c r="B78" s="41" t="s">
        <v>347</v>
      </c>
      <c r="C78" s="41" t="s">
        <v>342</v>
      </c>
      <c r="D78" s="41" t="s">
        <v>9</v>
      </c>
      <c r="E78" s="42" t="s">
        <v>358</v>
      </c>
      <c r="F78" s="41" t="s">
        <v>131</v>
      </c>
      <c r="G78" s="154"/>
      <c r="H78" s="42">
        <v>1000</v>
      </c>
      <c r="I78" s="6">
        <f>IF(H78="","",INDEX(Systems!F$4:F$981,MATCH($F78,Systems!D$4:D$981,0),1))</f>
        <v>4.95</v>
      </c>
      <c r="J78" s="7">
        <f>IF(H78="","",INDEX(Systems!E$4:E$981,MATCH($F78,Systems!D$4:D$981,0),1))</f>
        <v>20</v>
      </c>
      <c r="K78" s="7" t="s">
        <v>97</v>
      </c>
      <c r="L78" s="42">
        <v>2015</v>
      </c>
      <c r="M78" s="7">
        <v>3</v>
      </c>
      <c r="N78" s="6">
        <f t="shared" si="69"/>
        <v>4950</v>
      </c>
      <c r="O78" s="7">
        <f t="shared" si="70"/>
        <v>2035</v>
      </c>
      <c r="P78" s="2" t="str">
        <f t="shared" ref="P78:AI78" si="80">IF($B78="","",IF($O78=P$3,$N78*(1+(O$2*0.03)),IF(P$3=$O78+$J78,$N78*(1+(O$2*0.03)),IF(P$3=$O78+2*$J78,$N78*(1+(O$2*0.03)),IF(P$3=$O78+3*$J78,$N78*(1+(O$2*0.03)),IF(P$3=$O78+4*$J78,$N78*(1+(O$2*0.03)),IF(P$3=$O78+5*$J78,$N78*(1+(O$2*0.03)),"")))))))</f>
        <v/>
      </c>
      <c r="Q78" s="2" t="str">
        <f t="shared" si="80"/>
        <v/>
      </c>
      <c r="R78" s="2" t="str">
        <f t="shared" si="80"/>
        <v/>
      </c>
      <c r="S78" s="2" t="str">
        <f t="shared" si="80"/>
        <v/>
      </c>
      <c r="T78" s="2" t="str">
        <f t="shared" si="80"/>
        <v/>
      </c>
      <c r="U78" s="2" t="str">
        <f t="shared" si="80"/>
        <v/>
      </c>
      <c r="V78" s="2" t="str">
        <f t="shared" si="80"/>
        <v/>
      </c>
      <c r="W78" s="2" t="str">
        <f t="shared" si="80"/>
        <v/>
      </c>
      <c r="X78" s="2" t="str">
        <f t="shared" si="80"/>
        <v/>
      </c>
      <c r="Y78" s="2" t="str">
        <f t="shared" si="80"/>
        <v/>
      </c>
      <c r="Z78" s="2" t="str">
        <f t="shared" si="80"/>
        <v/>
      </c>
      <c r="AA78" s="2" t="str">
        <f t="shared" si="80"/>
        <v/>
      </c>
      <c r="AB78" s="2" t="str">
        <f t="shared" si="80"/>
        <v/>
      </c>
      <c r="AC78" s="2" t="str">
        <f t="shared" si="80"/>
        <v/>
      </c>
      <c r="AD78" s="2" t="str">
        <f t="shared" si="80"/>
        <v/>
      </c>
      <c r="AE78" s="2" t="str">
        <f t="shared" si="80"/>
        <v/>
      </c>
      <c r="AF78" s="2" t="str">
        <f t="shared" si="80"/>
        <v/>
      </c>
      <c r="AG78" s="2">
        <f t="shared" si="80"/>
        <v>7474.5</v>
      </c>
      <c r="AH78" s="2" t="str">
        <f t="shared" si="80"/>
        <v/>
      </c>
      <c r="AI78" s="2" t="str">
        <f t="shared" si="80"/>
        <v/>
      </c>
    </row>
    <row r="79" spans="2:35" x14ac:dyDescent="0.25">
      <c r="B79" s="41" t="s">
        <v>347</v>
      </c>
      <c r="C79" s="41" t="s">
        <v>342</v>
      </c>
      <c r="D79" s="41" t="s">
        <v>5</v>
      </c>
      <c r="E79" s="42" t="s">
        <v>358</v>
      </c>
      <c r="F79" s="41" t="s">
        <v>117</v>
      </c>
      <c r="G79" s="154"/>
      <c r="H79" s="42">
        <v>1</v>
      </c>
      <c r="I79" s="6">
        <f>IF(H79="","",INDEX(Systems!F$4:F$981,MATCH($F79,Systems!D$4:D$981,0),1))</f>
        <v>7200</v>
      </c>
      <c r="J79" s="7">
        <f>IF(H79="","",INDEX(Systems!E$4:E$981,MATCH($F79,Systems!D$4:D$981,0),1))</f>
        <v>18</v>
      </c>
      <c r="K79" s="7" t="s">
        <v>97</v>
      </c>
      <c r="L79" s="42">
        <v>2017</v>
      </c>
      <c r="M79" s="7">
        <v>3</v>
      </c>
      <c r="N79" s="6">
        <f t="shared" si="69"/>
        <v>7200</v>
      </c>
      <c r="O79" s="7">
        <f t="shared" si="70"/>
        <v>2035</v>
      </c>
      <c r="P79" s="2" t="str">
        <f t="shared" ref="P79:AI79" si="81">IF($B79="","",IF($O79=P$3,$N79*(1+(O$2*0.03)),IF(P$3=$O79+$J79,$N79*(1+(O$2*0.03)),IF(P$3=$O79+2*$J79,$N79*(1+(O$2*0.03)),IF(P$3=$O79+3*$J79,$N79*(1+(O$2*0.03)),IF(P$3=$O79+4*$J79,$N79*(1+(O$2*0.03)),IF(P$3=$O79+5*$J79,$N79*(1+(O$2*0.03)),"")))))))</f>
        <v/>
      </c>
      <c r="Q79" s="2" t="str">
        <f t="shared" si="81"/>
        <v/>
      </c>
      <c r="R79" s="2" t="str">
        <f t="shared" si="81"/>
        <v/>
      </c>
      <c r="S79" s="2" t="str">
        <f t="shared" si="81"/>
        <v/>
      </c>
      <c r="T79" s="2" t="str">
        <f t="shared" si="81"/>
        <v/>
      </c>
      <c r="U79" s="2" t="str">
        <f t="shared" si="81"/>
        <v/>
      </c>
      <c r="V79" s="2" t="str">
        <f t="shared" si="81"/>
        <v/>
      </c>
      <c r="W79" s="2" t="str">
        <f t="shared" si="81"/>
        <v/>
      </c>
      <c r="X79" s="2" t="str">
        <f t="shared" si="81"/>
        <v/>
      </c>
      <c r="Y79" s="2" t="str">
        <f t="shared" si="81"/>
        <v/>
      </c>
      <c r="Z79" s="2" t="str">
        <f t="shared" si="81"/>
        <v/>
      </c>
      <c r="AA79" s="2" t="str">
        <f t="shared" si="81"/>
        <v/>
      </c>
      <c r="AB79" s="2" t="str">
        <f t="shared" si="81"/>
        <v/>
      </c>
      <c r="AC79" s="2" t="str">
        <f t="shared" si="81"/>
        <v/>
      </c>
      <c r="AD79" s="2" t="str">
        <f t="shared" si="81"/>
        <v/>
      </c>
      <c r="AE79" s="2" t="str">
        <f t="shared" si="81"/>
        <v/>
      </c>
      <c r="AF79" s="2" t="str">
        <f t="shared" si="81"/>
        <v/>
      </c>
      <c r="AG79" s="2">
        <f t="shared" si="81"/>
        <v>10872</v>
      </c>
      <c r="AH79" s="2" t="str">
        <f t="shared" si="81"/>
        <v/>
      </c>
      <c r="AI79" s="2" t="str">
        <f t="shared" si="81"/>
        <v/>
      </c>
    </row>
    <row r="80" spans="2:35" x14ac:dyDescent="0.25">
      <c r="B80" s="41" t="s">
        <v>347</v>
      </c>
      <c r="C80" s="41" t="s">
        <v>342</v>
      </c>
      <c r="D80" s="41" t="s">
        <v>7</v>
      </c>
      <c r="E80" s="42" t="s">
        <v>359</v>
      </c>
      <c r="F80" s="41" t="s">
        <v>285</v>
      </c>
      <c r="G80" s="154"/>
      <c r="H80" s="42">
        <v>1000</v>
      </c>
      <c r="I80" s="6">
        <f>IF(H80="","",INDEX(Systems!F$4:F$981,MATCH($F80,Systems!D$4:D$981,0),1))</f>
        <v>8.77</v>
      </c>
      <c r="J80" s="7">
        <f>IF(H80="","",INDEX(Systems!E$4:E$981,MATCH($F80,Systems!D$4:D$981,0),1))</f>
        <v>20</v>
      </c>
      <c r="K80" s="7" t="s">
        <v>97</v>
      </c>
      <c r="L80" s="42">
        <v>2015</v>
      </c>
      <c r="M80" s="7">
        <v>3</v>
      </c>
      <c r="N80" s="6">
        <f t="shared" si="69"/>
        <v>8770</v>
      </c>
      <c r="O80" s="7">
        <f t="shared" si="70"/>
        <v>2035</v>
      </c>
      <c r="P80" s="2" t="str">
        <f t="shared" ref="P80:AI80" si="82">IF($B80="","",IF($O80=P$3,$N80*(1+(O$2*0.03)),IF(P$3=$O80+$J80,$N80*(1+(O$2*0.03)),IF(P$3=$O80+2*$J80,$N80*(1+(O$2*0.03)),IF(P$3=$O80+3*$J80,$N80*(1+(O$2*0.03)),IF(P$3=$O80+4*$J80,$N80*(1+(O$2*0.03)),IF(P$3=$O80+5*$J80,$N80*(1+(O$2*0.03)),"")))))))</f>
        <v/>
      </c>
      <c r="Q80" s="2" t="str">
        <f t="shared" si="82"/>
        <v/>
      </c>
      <c r="R80" s="2" t="str">
        <f t="shared" si="82"/>
        <v/>
      </c>
      <c r="S80" s="2" t="str">
        <f t="shared" si="82"/>
        <v/>
      </c>
      <c r="T80" s="2" t="str">
        <f t="shared" si="82"/>
        <v/>
      </c>
      <c r="U80" s="2" t="str">
        <f t="shared" si="82"/>
        <v/>
      </c>
      <c r="V80" s="2" t="str">
        <f t="shared" si="82"/>
        <v/>
      </c>
      <c r="W80" s="2" t="str">
        <f t="shared" si="82"/>
        <v/>
      </c>
      <c r="X80" s="2" t="str">
        <f t="shared" si="82"/>
        <v/>
      </c>
      <c r="Y80" s="2" t="str">
        <f t="shared" si="82"/>
        <v/>
      </c>
      <c r="Z80" s="2" t="str">
        <f t="shared" si="82"/>
        <v/>
      </c>
      <c r="AA80" s="2" t="str">
        <f t="shared" si="82"/>
        <v/>
      </c>
      <c r="AB80" s="2" t="str">
        <f t="shared" si="82"/>
        <v/>
      </c>
      <c r="AC80" s="2" t="str">
        <f t="shared" si="82"/>
        <v/>
      </c>
      <c r="AD80" s="2" t="str">
        <f t="shared" si="82"/>
        <v/>
      </c>
      <c r="AE80" s="2" t="str">
        <f t="shared" si="82"/>
        <v/>
      </c>
      <c r="AF80" s="2" t="str">
        <f t="shared" si="82"/>
        <v/>
      </c>
      <c r="AG80" s="2">
        <f t="shared" si="82"/>
        <v>13242.7</v>
      </c>
      <c r="AH80" s="2" t="str">
        <f t="shared" si="82"/>
        <v/>
      </c>
      <c r="AI80" s="2" t="str">
        <f t="shared" si="82"/>
        <v/>
      </c>
    </row>
    <row r="81" spans="2:35" x14ac:dyDescent="0.25">
      <c r="B81" s="41" t="s">
        <v>347</v>
      </c>
      <c r="C81" s="41" t="s">
        <v>342</v>
      </c>
      <c r="D81" s="41" t="s">
        <v>7</v>
      </c>
      <c r="E81" s="42" t="s">
        <v>359</v>
      </c>
      <c r="F81" s="41" t="s">
        <v>289</v>
      </c>
      <c r="G81" s="154"/>
      <c r="H81" s="42">
        <v>700</v>
      </c>
      <c r="I81" s="6">
        <f>IF(H81="","",INDEX(Systems!F$4:F$981,MATCH($F81,Systems!D$4:D$981,0),1))</f>
        <v>4.5</v>
      </c>
      <c r="J81" s="7">
        <f>IF(H81="","",INDEX(Systems!E$4:E$981,MATCH($F81,Systems!D$4:D$981,0),1))</f>
        <v>15</v>
      </c>
      <c r="K81" s="7" t="s">
        <v>97</v>
      </c>
      <c r="L81" s="42">
        <v>2015</v>
      </c>
      <c r="M81" s="7">
        <v>3</v>
      </c>
      <c r="N81" s="6">
        <f t="shared" si="69"/>
        <v>3150</v>
      </c>
      <c r="O81" s="7">
        <f t="shared" si="70"/>
        <v>2030</v>
      </c>
      <c r="P81" s="2" t="str">
        <f t="shared" ref="P81:AI81" si="83">IF($B81="","",IF($O81=P$3,$N81*(1+(O$2*0.03)),IF(P$3=$O81+$J81,$N81*(1+(O$2*0.03)),IF(P$3=$O81+2*$J81,$N81*(1+(O$2*0.03)),IF(P$3=$O81+3*$J81,$N81*(1+(O$2*0.03)),IF(P$3=$O81+4*$J81,$N81*(1+(O$2*0.03)),IF(P$3=$O81+5*$J81,$N81*(1+(O$2*0.03)),"")))))))</f>
        <v/>
      </c>
      <c r="Q81" s="2" t="str">
        <f t="shared" si="83"/>
        <v/>
      </c>
      <c r="R81" s="2" t="str">
        <f t="shared" si="83"/>
        <v/>
      </c>
      <c r="S81" s="2" t="str">
        <f t="shared" si="83"/>
        <v/>
      </c>
      <c r="T81" s="2" t="str">
        <f t="shared" si="83"/>
        <v/>
      </c>
      <c r="U81" s="2" t="str">
        <f t="shared" si="83"/>
        <v/>
      </c>
      <c r="V81" s="2" t="str">
        <f t="shared" si="83"/>
        <v/>
      </c>
      <c r="W81" s="2" t="str">
        <f t="shared" si="83"/>
        <v/>
      </c>
      <c r="X81" s="2" t="str">
        <f t="shared" si="83"/>
        <v/>
      </c>
      <c r="Y81" s="2" t="str">
        <f t="shared" si="83"/>
        <v/>
      </c>
      <c r="Z81" s="2" t="str">
        <f t="shared" si="83"/>
        <v/>
      </c>
      <c r="AA81" s="2" t="str">
        <f t="shared" si="83"/>
        <v/>
      </c>
      <c r="AB81" s="2">
        <f t="shared" si="83"/>
        <v>4284</v>
      </c>
      <c r="AC81" s="2" t="str">
        <f t="shared" si="83"/>
        <v/>
      </c>
      <c r="AD81" s="2" t="str">
        <f t="shared" si="83"/>
        <v/>
      </c>
      <c r="AE81" s="2" t="str">
        <f t="shared" si="83"/>
        <v/>
      </c>
      <c r="AF81" s="2" t="str">
        <f t="shared" si="83"/>
        <v/>
      </c>
      <c r="AG81" s="2" t="str">
        <f t="shared" si="83"/>
        <v/>
      </c>
      <c r="AH81" s="2" t="str">
        <f t="shared" si="83"/>
        <v/>
      </c>
      <c r="AI81" s="2" t="str">
        <f t="shared" si="83"/>
        <v/>
      </c>
    </row>
    <row r="82" spans="2:35" x14ac:dyDescent="0.25">
      <c r="B82" s="41" t="s">
        <v>347</v>
      </c>
      <c r="C82" s="41" t="s">
        <v>342</v>
      </c>
      <c r="D82" s="41" t="s">
        <v>7</v>
      </c>
      <c r="E82" s="42" t="s">
        <v>359</v>
      </c>
      <c r="F82" s="41" t="s">
        <v>51</v>
      </c>
      <c r="G82" s="154"/>
      <c r="H82" s="42">
        <v>700</v>
      </c>
      <c r="I82" s="6">
        <f>IF(H82="","",INDEX(Systems!F$4:F$981,MATCH($F82,Systems!D$4:D$981,0),1))</f>
        <v>1.5</v>
      </c>
      <c r="J82" s="7">
        <f>IF(H82="","",INDEX(Systems!E$4:E$981,MATCH($F82,Systems!D$4:D$981,0),1))</f>
        <v>10</v>
      </c>
      <c r="K82" s="7" t="s">
        <v>97</v>
      </c>
      <c r="L82" s="42">
        <v>2015</v>
      </c>
      <c r="M82" s="7">
        <v>3</v>
      </c>
      <c r="N82" s="6">
        <f t="shared" si="69"/>
        <v>1050</v>
      </c>
      <c r="O82" s="7">
        <f t="shared" si="70"/>
        <v>2025</v>
      </c>
      <c r="P82" s="2" t="str">
        <f t="shared" ref="P82:AI82" si="84">IF($B82="","",IF($O82=P$3,$N82*(1+(O$2*0.03)),IF(P$3=$O82+$J82,$N82*(1+(O$2*0.03)),IF(P$3=$O82+2*$J82,$N82*(1+(O$2*0.03)),IF(P$3=$O82+3*$J82,$N82*(1+(O$2*0.03)),IF(P$3=$O82+4*$J82,$N82*(1+(O$2*0.03)),IF(P$3=$O82+5*$J82,$N82*(1+(O$2*0.03)),"")))))))</f>
        <v/>
      </c>
      <c r="Q82" s="2" t="str">
        <f t="shared" si="84"/>
        <v/>
      </c>
      <c r="R82" s="2" t="str">
        <f t="shared" si="84"/>
        <v/>
      </c>
      <c r="S82" s="2" t="str">
        <f t="shared" si="84"/>
        <v/>
      </c>
      <c r="T82" s="2" t="str">
        <f t="shared" si="84"/>
        <v/>
      </c>
      <c r="U82" s="2" t="str">
        <f t="shared" si="84"/>
        <v/>
      </c>
      <c r="V82" s="2" t="str">
        <f t="shared" si="84"/>
        <v/>
      </c>
      <c r="W82" s="2">
        <f t="shared" si="84"/>
        <v>1270.5</v>
      </c>
      <c r="X82" s="2" t="str">
        <f t="shared" si="84"/>
        <v/>
      </c>
      <c r="Y82" s="2" t="str">
        <f t="shared" si="84"/>
        <v/>
      </c>
      <c r="Z82" s="2" t="str">
        <f t="shared" si="84"/>
        <v/>
      </c>
      <c r="AA82" s="2" t="str">
        <f t="shared" si="84"/>
        <v/>
      </c>
      <c r="AB82" s="2" t="str">
        <f t="shared" si="84"/>
        <v/>
      </c>
      <c r="AC82" s="2" t="str">
        <f t="shared" si="84"/>
        <v/>
      </c>
      <c r="AD82" s="2" t="str">
        <f t="shared" si="84"/>
        <v/>
      </c>
      <c r="AE82" s="2" t="str">
        <f t="shared" si="84"/>
        <v/>
      </c>
      <c r="AF82" s="2" t="str">
        <f t="shared" si="84"/>
        <v/>
      </c>
      <c r="AG82" s="2">
        <f t="shared" si="84"/>
        <v>1585.5</v>
      </c>
      <c r="AH82" s="2" t="str">
        <f t="shared" si="84"/>
        <v/>
      </c>
      <c r="AI82" s="2" t="str">
        <f t="shared" si="84"/>
        <v/>
      </c>
    </row>
    <row r="83" spans="2:35" x14ac:dyDescent="0.25">
      <c r="B83" s="41" t="s">
        <v>347</v>
      </c>
      <c r="C83" s="41" t="s">
        <v>342</v>
      </c>
      <c r="D83" s="41" t="s">
        <v>9</v>
      </c>
      <c r="E83" s="42" t="s">
        <v>359</v>
      </c>
      <c r="F83" s="41" t="s">
        <v>131</v>
      </c>
      <c r="G83" s="154"/>
      <c r="H83" s="42">
        <v>1000</v>
      </c>
      <c r="I83" s="6">
        <f>IF(H83="","",INDEX(Systems!F$4:F$981,MATCH($F83,Systems!D$4:D$981,0),1))</f>
        <v>4.95</v>
      </c>
      <c r="J83" s="7">
        <f>IF(H83="","",INDEX(Systems!E$4:E$981,MATCH($F83,Systems!D$4:D$981,0),1))</f>
        <v>20</v>
      </c>
      <c r="K83" s="7" t="s">
        <v>97</v>
      </c>
      <c r="L83" s="42">
        <v>2015</v>
      </c>
      <c r="M83" s="7">
        <v>3</v>
      </c>
      <c r="N83" s="6">
        <f t="shared" si="69"/>
        <v>4950</v>
      </c>
      <c r="O83" s="7">
        <f t="shared" si="70"/>
        <v>2035</v>
      </c>
      <c r="P83" s="2" t="str">
        <f t="shared" ref="P83:AI83" si="85">IF($B83="","",IF($O83=P$3,$N83*(1+(O$2*0.03)),IF(P$3=$O83+$J83,$N83*(1+(O$2*0.03)),IF(P$3=$O83+2*$J83,$N83*(1+(O$2*0.03)),IF(P$3=$O83+3*$J83,$N83*(1+(O$2*0.03)),IF(P$3=$O83+4*$J83,$N83*(1+(O$2*0.03)),IF(P$3=$O83+5*$J83,$N83*(1+(O$2*0.03)),"")))))))</f>
        <v/>
      </c>
      <c r="Q83" s="2" t="str">
        <f t="shared" si="85"/>
        <v/>
      </c>
      <c r="R83" s="2" t="str">
        <f t="shared" si="85"/>
        <v/>
      </c>
      <c r="S83" s="2" t="str">
        <f t="shared" si="85"/>
        <v/>
      </c>
      <c r="T83" s="2" t="str">
        <f t="shared" si="85"/>
        <v/>
      </c>
      <c r="U83" s="2" t="str">
        <f t="shared" si="85"/>
        <v/>
      </c>
      <c r="V83" s="2" t="str">
        <f t="shared" si="85"/>
        <v/>
      </c>
      <c r="W83" s="2" t="str">
        <f t="shared" si="85"/>
        <v/>
      </c>
      <c r="X83" s="2" t="str">
        <f t="shared" si="85"/>
        <v/>
      </c>
      <c r="Y83" s="2" t="str">
        <f t="shared" si="85"/>
        <v/>
      </c>
      <c r="Z83" s="2" t="str">
        <f t="shared" si="85"/>
        <v/>
      </c>
      <c r="AA83" s="2" t="str">
        <f t="shared" si="85"/>
        <v/>
      </c>
      <c r="AB83" s="2" t="str">
        <f t="shared" si="85"/>
        <v/>
      </c>
      <c r="AC83" s="2" t="str">
        <f t="shared" si="85"/>
        <v/>
      </c>
      <c r="AD83" s="2" t="str">
        <f t="shared" si="85"/>
        <v/>
      </c>
      <c r="AE83" s="2" t="str">
        <f t="shared" si="85"/>
        <v/>
      </c>
      <c r="AF83" s="2" t="str">
        <f t="shared" si="85"/>
        <v/>
      </c>
      <c r="AG83" s="2">
        <f t="shared" si="85"/>
        <v>7474.5</v>
      </c>
      <c r="AH83" s="2" t="str">
        <f t="shared" si="85"/>
        <v/>
      </c>
      <c r="AI83" s="2" t="str">
        <f t="shared" si="85"/>
        <v/>
      </c>
    </row>
    <row r="84" spans="2:35" x14ac:dyDescent="0.25">
      <c r="B84" s="41" t="s">
        <v>347</v>
      </c>
      <c r="C84" s="41" t="s">
        <v>342</v>
      </c>
      <c r="D84" s="41" t="s">
        <v>5</v>
      </c>
      <c r="E84" s="42" t="s">
        <v>359</v>
      </c>
      <c r="F84" s="41" t="s">
        <v>117</v>
      </c>
      <c r="G84" s="154"/>
      <c r="H84" s="42">
        <v>1</v>
      </c>
      <c r="I84" s="6">
        <f>IF(H84="","",INDEX(Systems!F$4:F$981,MATCH($F84,Systems!D$4:D$981,0),1))</f>
        <v>7200</v>
      </c>
      <c r="J84" s="7">
        <f>IF(H84="","",INDEX(Systems!E$4:E$981,MATCH($F84,Systems!D$4:D$981,0),1))</f>
        <v>18</v>
      </c>
      <c r="K84" s="7" t="s">
        <v>97</v>
      </c>
      <c r="L84" s="42">
        <v>2017</v>
      </c>
      <c r="M84" s="7">
        <v>3</v>
      </c>
      <c r="N84" s="6">
        <f t="shared" si="69"/>
        <v>7200</v>
      </c>
      <c r="O84" s="7">
        <f t="shared" si="70"/>
        <v>2035</v>
      </c>
      <c r="P84" s="2" t="str">
        <f t="shared" ref="P84:AI84" si="86">IF($B84="","",IF($O84=P$3,$N84*(1+(O$2*0.03)),IF(P$3=$O84+$J84,$N84*(1+(O$2*0.03)),IF(P$3=$O84+2*$J84,$N84*(1+(O$2*0.03)),IF(P$3=$O84+3*$J84,$N84*(1+(O$2*0.03)),IF(P$3=$O84+4*$J84,$N84*(1+(O$2*0.03)),IF(P$3=$O84+5*$J84,$N84*(1+(O$2*0.03)),"")))))))</f>
        <v/>
      </c>
      <c r="Q84" s="2" t="str">
        <f t="shared" si="86"/>
        <v/>
      </c>
      <c r="R84" s="2" t="str">
        <f t="shared" si="86"/>
        <v/>
      </c>
      <c r="S84" s="2" t="str">
        <f t="shared" si="86"/>
        <v/>
      </c>
      <c r="T84" s="2" t="str">
        <f t="shared" si="86"/>
        <v/>
      </c>
      <c r="U84" s="2" t="str">
        <f t="shared" si="86"/>
        <v/>
      </c>
      <c r="V84" s="2" t="str">
        <f t="shared" si="86"/>
        <v/>
      </c>
      <c r="W84" s="2" t="str">
        <f t="shared" si="86"/>
        <v/>
      </c>
      <c r="X84" s="2" t="str">
        <f t="shared" si="86"/>
        <v/>
      </c>
      <c r="Y84" s="2" t="str">
        <f t="shared" si="86"/>
        <v/>
      </c>
      <c r="Z84" s="2" t="str">
        <f t="shared" si="86"/>
        <v/>
      </c>
      <c r="AA84" s="2" t="str">
        <f t="shared" si="86"/>
        <v/>
      </c>
      <c r="AB84" s="2" t="str">
        <f t="shared" si="86"/>
        <v/>
      </c>
      <c r="AC84" s="2" t="str">
        <f t="shared" si="86"/>
        <v/>
      </c>
      <c r="AD84" s="2" t="str">
        <f t="shared" si="86"/>
        <v/>
      </c>
      <c r="AE84" s="2" t="str">
        <f t="shared" si="86"/>
        <v/>
      </c>
      <c r="AF84" s="2" t="str">
        <f t="shared" si="86"/>
        <v/>
      </c>
      <c r="AG84" s="2">
        <f t="shared" si="86"/>
        <v>10872</v>
      </c>
      <c r="AH84" s="2" t="str">
        <f t="shared" si="86"/>
        <v/>
      </c>
      <c r="AI84" s="2" t="str">
        <f t="shared" si="86"/>
        <v/>
      </c>
    </row>
    <row r="85" spans="2:35" x14ac:dyDescent="0.25">
      <c r="B85" s="41" t="s">
        <v>347</v>
      </c>
      <c r="C85" s="41" t="s">
        <v>342</v>
      </c>
      <c r="D85" s="41" t="s">
        <v>3</v>
      </c>
      <c r="E85" s="42" t="s">
        <v>361</v>
      </c>
      <c r="F85" s="41" t="s">
        <v>21</v>
      </c>
      <c r="G85" s="154"/>
      <c r="H85" s="42">
        <v>7875</v>
      </c>
      <c r="I85" s="6">
        <f>IF(H85="","",INDEX(Systems!F$4:F$981,MATCH($F85,Systems!D$4:D$981,0),1))</f>
        <v>14.05</v>
      </c>
      <c r="J85" s="7">
        <f>IF(H85="","",INDEX(Systems!E$4:E$981,MATCH($F85,Systems!D$4:D$981,0),1))</f>
        <v>25</v>
      </c>
      <c r="K85" s="7" t="s">
        <v>97</v>
      </c>
      <c r="L85" s="42">
        <v>2002</v>
      </c>
      <c r="M85" s="7">
        <v>3</v>
      </c>
      <c r="N85" s="6">
        <f t="shared" si="69"/>
        <v>110643.75</v>
      </c>
      <c r="O85" s="7">
        <f t="shared" si="70"/>
        <v>2027</v>
      </c>
      <c r="P85" s="2" t="str">
        <f t="shared" ref="P85:AI85" si="87">IF($B85="","",IF($O85=P$3,$N85*(1+(O$2*0.03)),IF(P$3=$O85+$J85,$N85*(1+(O$2*0.03)),IF(P$3=$O85+2*$J85,$N85*(1+(O$2*0.03)),IF(P$3=$O85+3*$J85,$N85*(1+(O$2*0.03)),IF(P$3=$O85+4*$J85,$N85*(1+(O$2*0.03)),IF(P$3=$O85+5*$J85,$N85*(1+(O$2*0.03)),"")))))))</f>
        <v/>
      </c>
      <c r="Q85" s="2" t="str">
        <f t="shared" si="87"/>
        <v/>
      </c>
      <c r="R85" s="2" t="str">
        <f t="shared" si="87"/>
        <v/>
      </c>
      <c r="S85" s="2" t="str">
        <f t="shared" si="87"/>
        <v/>
      </c>
      <c r="T85" s="2" t="str">
        <f t="shared" si="87"/>
        <v/>
      </c>
      <c r="U85" s="2" t="str">
        <f t="shared" si="87"/>
        <v/>
      </c>
      <c r="V85" s="2" t="str">
        <f t="shared" si="87"/>
        <v/>
      </c>
      <c r="W85" s="2" t="str">
        <f t="shared" si="87"/>
        <v/>
      </c>
      <c r="X85" s="2" t="str">
        <f t="shared" si="87"/>
        <v/>
      </c>
      <c r="Y85" s="2">
        <f t="shared" si="87"/>
        <v>140517.5625</v>
      </c>
      <c r="Z85" s="2" t="str">
        <f t="shared" si="87"/>
        <v/>
      </c>
      <c r="AA85" s="2" t="str">
        <f t="shared" si="87"/>
        <v/>
      </c>
      <c r="AB85" s="2" t="str">
        <f t="shared" si="87"/>
        <v/>
      </c>
      <c r="AC85" s="2" t="str">
        <f t="shared" si="87"/>
        <v/>
      </c>
      <c r="AD85" s="2" t="str">
        <f t="shared" si="87"/>
        <v/>
      </c>
      <c r="AE85" s="2" t="str">
        <f t="shared" si="87"/>
        <v/>
      </c>
      <c r="AF85" s="2" t="str">
        <f t="shared" si="87"/>
        <v/>
      </c>
      <c r="AG85" s="2" t="str">
        <f t="shared" si="87"/>
        <v/>
      </c>
      <c r="AH85" s="2" t="str">
        <f t="shared" si="87"/>
        <v/>
      </c>
      <c r="AI85" s="2" t="str">
        <f t="shared" si="87"/>
        <v/>
      </c>
    </row>
    <row r="86" spans="2:35" x14ac:dyDescent="0.25">
      <c r="B86" s="41" t="s">
        <v>347</v>
      </c>
      <c r="C86" s="41" t="s">
        <v>342</v>
      </c>
      <c r="D86" s="41" t="s">
        <v>8</v>
      </c>
      <c r="E86" s="42" t="s">
        <v>348</v>
      </c>
      <c r="F86" s="41" t="s">
        <v>225</v>
      </c>
      <c r="G86" s="154"/>
      <c r="H86" s="42">
        <v>2</v>
      </c>
      <c r="I86" s="6">
        <f>IF(H86="","",INDEX(Systems!F$4:F$981,MATCH($F86,Systems!D$4:D$981,0),1))</f>
        <v>2000</v>
      </c>
      <c r="J86" s="7">
        <f>IF(H86="","",INDEX(Systems!E$4:E$981,MATCH($F86,Systems!D$4:D$981,0),1))</f>
        <v>10</v>
      </c>
      <c r="K86" s="7" t="s">
        <v>97</v>
      </c>
      <c r="L86" s="7">
        <v>2016</v>
      </c>
      <c r="M86" s="7">
        <v>3</v>
      </c>
      <c r="N86" s="6">
        <f t="shared" si="69"/>
        <v>4000</v>
      </c>
      <c r="O86" s="7">
        <f t="shared" si="70"/>
        <v>2026</v>
      </c>
      <c r="P86" s="2" t="str">
        <f t="shared" ref="P86:AI86" si="88">IF($B86="","",IF($O86=P$3,$N86*(1+(O$2*0.03)),IF(P$3=$O86+$J86,$N86*(1+(O$2*0.03)),IF(P$3=$O86+2*$J86,$N86*(1+(O$2*0.03)),IF(P$3=$O86+3*$J86,$N86*(1+(O$2*0.03)),IF(P$3=$O86+4*$J86,$N86*(1+(O$2*0.03)),IF(P$3=$O86+5*$J86,$N86*(1+(O$2*0.03)),"")))))))</f>
        <v/>
      </c>
      <c r="Q86" s="2" t="str">
        <f t="shared" si="88"/>
        <v/>
      </c>
      <c r="R86" s="2" t="str">
        <f t="shared" si="88"/>
        <v/>
      </c>
      <c r="S86" s="2" t="str">
        <f t="shared" si="88"/>
        <v/>
      </c>
      <c r="T86" s="2" t="str">
        <f t="shared" si="88"/>
        <v/>
      </c>
      <c r="U86" s="2" t="str">
        <f t="shared" si="88"/>
        <v/>
      </c>
      <c r="V86" s="2" t="str">
        <f t="shared" si="88"/>
        <v/>
      </c>
      <c r="W86" s="2" t="str">
        <f t="shared" si="88"/>
        <v/>
      </c>
      <c r="X86" s="2">
        <f t="shared" si="88"/>
        <v>4960</v>
      </c>
      <c r="Y86" s="2" t="str">
        <f t="shared" si="88"/>
        <v/>
      </c>
      <c r="Z86" s="2" t="str">
        <f t="shared" si="88"/>
        <v/>
      </c>
      <c r="AA86" s="2" t="str">
        <f t="shared" si="88"/>
        <v/>
      </c>
      <c r="AB86" s="2" t="str">
        <f t="shared" si="88"/>
        <v/>
      </c>
      <c r="AC86" s="2" t="str">
        <f t="shared" si="88"/>
        <v/>
      </c>
      <c r="AD86" s="2" t="str">
        <f t="shared" si="88"/>
        <v/>
      </c>
      <c r="AE86" s="2" t="str">
        <f t="shared" si="88"/>
        <v/>
      </c>
      <c r="AF86" s="2" t="str">
        <f t="shared" si="88"/>
        <v/>
      </c>
      <c r="AG86" s="2" t="str">
        <f t="shared" si="88"/>
        <v/>
      </c>
      <c r="AH86" s="2">
        <f t="shared" si="88"/>
        <v>6160</v>
      </c>
      <c r="AI86" s="2" t="str">
        <f t="shared" si="88"/>
        <v/>
      </c>
    </row>
    <row r="87" spans="2:35" x14ac:dyDescent="0.25">
      <c r="B87" s="41" t="s">
        <v>347</v>
      </c>
      <c r="C87" s="41" t="s">
        <v>342</v>
      </c>
      <c r="D87" s="41" t="s">
        <v>5</v>
      </c>
      <c r="E87" s="42" t="s">
        <v>348</v>
      </c>
      <c r="F87" s="41" t="s">
        <v>65</v>
      </c>
      <c r="G87" s="154"/>
      <c r="H87" s="42">
        <v>1</v>
      </c>
      <c r="I87" s="6">
        <f>IF(H87="","",INDEX(Systems!F$4:F$981,MATCH($F87,Systems!D$4:D$981,0),1))</f>
        <v>6000</v>
      </c>
      <c r="J87" s="7">
        <f>IF(H87="","",INDEX(Systems!E$4:E$981,MATCH($F87,Systems!D$4:D$981,0),1))</f>
        <v>10</v>
      </c>
      <c r="K87" s="7" t="s">
        <v>97</v>
      </c>
      <c r="L87" s="7">
        <v>2012</v>
      </c>
      <c r="M87" s="7">
        <v>3</v>
      </c>
      <c r="N87" s="6">
        <f t="shared" si="69"/>
        <v>6000</v>
      </c>
      <c r="O87" s="7">
        <f t="shared" si="70"/>
        <v>2022</v>
      </c>
      <c r="P87" s="2" t="str">
        <f t="shared" ref="P87:AI87" si="89">IF($B87="","",IF($O87=P$3,$N87*(1+(O$2*0.03)),IF(P$3=$O87+$J87,$N87*(1+(O$2*0.03)),IF(P$3=$O87+2*$J87,$N87*(1+(O$2*0.03)),IF(P$3=$O87+3*$J87,$N87*(1+(O$2*0.03)),IF(P$3=$O87+4*$J87,$N87*(1+(O$2*0.03)),IF(P$3=$O87+5*$J87,$N87*(1+(O$2*0.03)),"")))))))</f>
        <v/>
      </c>
      <c r="Q87" s="2" t="str">
        <f t="shared" si="89"/>
        <v/>
      </c>
      <c r="R87" s="2" t="str">
        <f t="shared" si="89"/>
        <v/>
      </c>
      <c r="S87" s="2" t="str">
        <f t="shared" si="89"/>
        <v/>
      </c>
      <c r="T87" s="2">
        <f t="shared" si="89"/>
        <v>6720.0000000000009</v>
      </c>
      <c r="U87" s="2" t="str">
        <f t="shared" si="89"/>
        <v/>
      </c>
      <c r="V87" s="2" t="str">
        <f t="shared" si="89"/>
        <v/>
      </c>
      <c r="W87" s="2" t="str">
        <f t="shared" si="89"/>
        <v/>
      </c>
      <c r="X87" s="2" t="str">
        <f t="shared" si="89"/>
        <v/>
      </c>
      <c r="Y87" s="2" t="str">
        <f t="shared" si="89"/>
        <v/>
      </c>
      <c r="Z87" s="2" t="str">
        <f t="shared" si="89"/>
        <v/>
      </c>
      <c r="AA87" s="2" t="str">
        <f t="shared" si="89"/>
        <v/>
      </c>
      <c r="AB87" s="2" t="str">
        <f t="shared" si="89"/>
        <v/>
      </c>
      <c r="AC87" s="2" t="str">
        <f t="shared" si="89"/>
        <v/>
      </c>
      <c r="AD87" s="2">
        <f t="shared" si="89"/>
        <v>8520</v>
      </c>
      <c r="AE87" s="2" t="str">
        <f t="shared" si="89"/>
        <v/>
      </c>
      <c r="AF87" s="2" t="str">
        <f t="shared" si="89"/>
        <v/>
      </c>
      <c r="AG87" s="2" t="str">
        <f t="shared" si="89"/>
        <v/>
      </c>
      <c r="AH87" s="2" t="str">
        <f t="shared" si="89"/>
        <v/>
      </c>
      <c r="AI87" s="2" t="str">
        <f t="shared" si="89"/>
        <v/>
      </c>
    </row>
    <row r="88" spans="2:35" x14ac:dyDescent="0.25">
      <c r="B88" s="41" t="s">
        <v>347</v>
      </c>
      <c r="C88" s="41" t="s">
        <v>342</v>
      </c>
      <c r="D88" s="41" t="s">
        <v>8</v>
      </c>
      <c r="E88" s="42" t="s">
        <v>348</v>
      </c>
      <c r="F88" s="41" t="s">
        <v>126</v>
      </c>
      <c r="G88" s="154"/>
      <c r="H88" s="42">
        <v>8050</v>
      </c>
      <c r="I88" s="6">
        <f>IF(H88="","",INDEX(Systems!F$4:F$981,MATCH($F88,Systems!D$4:D$981,0),1))</f>
        <v>18</v>
      </c>
      <c r="J88" s="7">
        <f>IF(H88="","",INDEX(Systems!E$4:E$981,MATCH($F88,Systems!D$4:D$981,0),1))</f>
        <v>30</v>
      </c>
      <c r="K88" s="7" t="s">
        <v>97</v>
      </c>
      <c r="L88" s="42">
        <v>2000</v>
      </c>
      <c r="M88" s="7">
        <v>3</v>
      </c>
      <c r="N88" s="6">
        <f t="shared" si="69"/>
        <v>144900</v>
      </c>
      <c r="O88" s="7">
        <f t="shared" si="70"/>
        <v>2030</v>
      </c>
      <c r="P88" s="2" t="str">
        <f t="shared" ref="P88:AI88" si="90">IF($B88="","",IF($O88=P$3,$N88*(1+(O$2*0.03)),IF(P$3=$O88+$J88,$N88*(1+(O$2*0.03)),IF(P$3=$O88+2*$J88,$N88*(1+(O$2*0.03)),IF(P$3=$O88+3*$J88,$N88*(1+(O$2*0.03)),IF(P$3=$O88+4*$J88,$N88*(1+(O$2*0.03)),IF(P$3=$O88+5*$J88,$N88*(1+(O$2*0.03)),"")))))))</f>
        <v/>
      </c>
      <c r="Q88" s="2" t="str">
        <f t="shared" si="90"/>
        <v/>
      </c>
      <c r="R88" s="2" t="str">
        <f t="shared" si="90"/>
        <v/>
      </c>
      <c r="S88" s="2" t="str">
        <f t="shared" si="90"/>
        <v/>
      </c>
      <c r="T88" s="2" t="str">
        <f t="shared" si="90"/>
        <v/>
      </c>
      <c r="U88" s="2" t="str">
        <f t="shared" si="90"/>
        <v/>
      </c>
      <c r="V88" s="2" t="str">
        <f t="shared" si="90"/>
        <v/>
      </c>
      <c r="W88" s="2" t="str">
        <f t="shared" si="90"/>
        <v/>
      </c>
      <c r="X88" s="2" t="str">
        <f t="shared" si="90"/>
        <v/>
      </c>
      <c r="Y88" s="2" t="str">
        <f t="shared" si="90"/>
        <v/>
      </c>
      <c r="Z88" s="2" t="str">
        <f t="shared" si="90"/>
        <v/>
      </c>
      <c r="AA88" s="2" t="str">
        <f t="shared" si="90"/>
        <v/>
      </c>
      <c r="AB88" s="2">
        <f t="shared" si="90"/>
        <v>197063.99999999997</v>
      </c>
      <c r="AC88" s="2" t="str">
        <f t="shared" si="90"/>
        <v/>
      </c>
      <c r="AD88" s="2" t="str">
        <f t="shared" si="90"/>
        <v/>
      </c>
      <c r="AE88" s="2" t="str">
        <f t="shared" si="90"/>
        <v/>
      </c>
      <c r="AF88" s="2" t="str">
        <f t="shared" si="90"/>
        <v/>
      </c>
      <c r="AG88" s="2" t="str">
        <f t="shared" si="90"/>
        <v/>
      </c>
      <c r="AH88" s="2" t="str">
        <f t="shared" si="90"/>
        <v/>
      </c>
      <c r="AI88" s="2" t="str">
        <f t="shared" si="90"/>
        <v/>
      </c>
    </row>
    <row r="89" spans="2:35" x14ac:dyDescent="0.25">
      <c r="B89" s="41" t="s">
        <v>347</v>
      </c>
      <c r="C89" s="41" t="s">
        <v>342</v>
      </c>
      <c r="D89" s="41" t="s">
        <v>8</v>
      </c>
      <c r="E89" s="42" t="s">
        <v>348</v>
      </c>
      <c r="F89" s="41" t="s">
        <v>133</v>
      </c>
      <c r="G89" s="154" t="s">
        <v>470</v>
      </c>
      <c r="H89" s="42">
        <v>5</v>
      </c>
      <c r="I89" s="6">
        <f>IF(H89="","",INDEX(Systems!F$4:F$981,MATCH($F89,Systems!D$4:D$981,0),1))</f>
        <v>750</v>
      </c>
      <c r="J89" s="7">
        <f>IF(H89="","",INDEX(Systems!E$4:E$981,MATCH($F89,Systems!D$4:D$981,0),1))</f>
        <v>30</v>
      </c>
      <c r="K89" s="7" t="s">
        <v>97</v>
      </c>
      <c r="L89" s="7">
        <v>1990</v>
      </c>
      <c r="M89" s="7">
        <v>3</v>
      </c>
      <c r="N89" s="6">
        <f t="shared" si="69"/>
        <v>3750</v>
      </c>
      <c r="O89" s="7">
        <f t="shared" si="70"/>
        <v>2020</v>
      </c>
      <c r="P89" s="2" t="str">
        <f t="shared" ref="P89:AI89" si="91">IF($B89="","",IF($O89=P$3,$N89*(1+(O$2*0.03)),IF(P$3=$O89+$J89,$N89*(1+(O$2*0.03)),IF(P$3=$O89+2*$J89,$N89*(1+(O$2*0.03)),IF(P$3=$O89+3*$J89,$N89*(1+(O$2*0.03)),IF(P$3=$O89+4*$J89,$N89*(1+(O$2*0.03)),IF(P$3=$O89+5*$J89,$N89*(1+(O$2*0.03)),"")))))))</f>
        <v/>
      </c>
      <c r="Q89" s="2" t="str">
        <f t="shared" si="91"/>
        <v/>
      </c>
      <c r="R89" s="2">
        <f t="shared" si="91"/>
        <v>3975</v>
      </c>
      <c r="S89" s="2" t="str">
        <f t="shared" si="91"/>
        <v/>
      </c>
      <c r="T89" s="2" t="str">
        <f t="shared" si="91"/>
        <v/>
      </c>
      <c r="U89" s="2" t="str">
        <f t="shared" si="91"/>
        <v/>
      </c>
      <c r="V89" s="2" t="str">
        <f t="shared" si="91"/>
        <v/>
      </c>
      <c r="W89" s="2" t="str">
        <f t="shared" si="91"/>
        <v/>
      </c>
      <c r="X89" s="2" t="str">
        <f t="shared" si="91"/>
        <v/>
      </c>
      <c r="Y89" s="2" t="str">
        <f t="shared" si="91"/>
        <v/>
      </c>
      <c r="Z89" s="2" t="str">
        <f t="shared" si="91"/>
        <v/>
      </c>
      <c r="AA89" s="2" t="str">
        <f t="shared" si="91"/>
        <v/>
      </c>
      <c r="AB89" s="2" t="str">
        <f t="shared" si="91"/>
        <v/>
      </c>
      <c r="AC89" s="2" t="str">
        <f t="shared" si="91"/>
        <v/>
      </c>
      <c r="AD89" s="2" t="str">
        <f t="shared" si="91"/>
        <v/>
      </c>
      <c r="AE89" s="2" t="str">
        <f t="shared" si="91"/>
        <v/>
      </c>
      <c r="AF89" s="2" t="str">
        <f t="shared" si="91"/>
        <v/>
      </c>
      <c r="AG89" s="2" t="str">
        <f t="shared" si="91"/>
        <v/>
      </c>
      <c r="AH89" s="2" t="str">
        <f t="shared" si="91"/>
        <v/>
      </c>
      <c r="AI89" s="2" t="str">
        <f t="shared" si="91"/>
        <v/>
      </c>
    </row>
    <row r="90" spans="2:35" x14ac:dyDescent="0.25">
      <c r="B90" s="41" t="s">
        <v>347</v>
      </c>
      <c r="C90" s="41" t="s">
        <v>342</v>
      </c>
      <c r="D90" s="41" t="s">
        <v>8</v>
      </c>
      <c r="E90" s="42" t="s">
        <v>348</v>
      </c>
      <c r="F90" s="41" t="s">
        <v>134</v>
      </c>
      <c r="G90" s="154" t="s">
        <v>470</v>
      </c>
      <c r="H90" s="42">
        <v>6</v>
      </c>
      <c r="I90" s="6">
        <f>IF(H90="","",INDEX(Systems!F$4:F$981,MATCH($F90,Systems!D$4:D$981,0),1))</f>
        <v>650</v>
      </c>
      <c r="J90" s="7">
        <f>IF(H90="","",INDEX(Systems!E$4:E$981,MATCH($F90,Systems!D$4:D$981,0),1))</f>
        <v>30</v>
      </c>
      <c r="K90" s="7" t="s">
        <v>97</v>
      </c>
      <c r="L90" s="7">
        <v>1990</v>
      </c>
      <c r="M90" s="7">
        <v>3</v>
      </c>
      <c r="N90" s="6">
        <f t="shared" si="69"/>
        <v>3900</v>
      </c>
      <c r="O90" s="7">
        <f t="shared" si="70"/>
        <v>2020</v>
      </c>
      <c r="P90" s="2" t="str">
        <f t="shared" ref="P90:AI90" si="92">IF($B90="","",IF($O90=P$3,$N90*(1+(O$2*0.03)),IF(P$3=$O90+$J90,$N90*(1+(O$2*0.03)),IF(P$3=$O90+2*$J90,$N90*(1+(O$2*0.03)),IF(P$3=$O90+3*$J90,$N90*(1+(O$2*0.03)),IF(P$3=$O90+4*$J90,$N90*(1+(O$2*0.03)),IF(P$3=$O90+5*$J90,$N90*(1+(O$2*0.03)),"")))))))</f>
        <v/>
      </c>
      <c r="Q90" s="2" t="str">
        <f t="shared" si="92"/>
        <v/>
      </c>
      <c r="R90" s="2">
        <f t="shared" si="92"/>
        <v>4134</v>
      </c>
      <c r="S90" s="2" t="str">
        <f t="shared" si="92"/>
        <v/>
      </c>
      <c r="T90" s="2" t="str">
        <f t="shared" si="92"/>
        <v/>
      </c>
      <c r="U90" s="2" t="str">
        <f t="shared" si="92"/>
        <v/>
      </c>
      <c r="V90" s="2" t="str">
        <f t="shared" si="92"/>
        <v/>
      </c>
      <c r="W90" s="2" t="str">
        <f t="shared" si="92"/>
        <v/>
      </c>
      <c r="X90" s="2" t="str">
        <f t="shared" si="92"/>
        <v/>
      </c>
      <c r="Y90" s="2" t="str">
        <f t="shared" si="92"/>
        <v/>
      </c>
      <c r="Z90" s="2" t="str">
        <f t="shared" si="92"/>
        <v/>
      </c>
      <c r="AA90" s="2" t="str">
        <f t="shared" si="92"/>
        <v/>
      </c>
      <c r="AB90" s="2" t="str">
        <f t="shared" si="92"/>
        <v/>
      </c>
      <c r="AC90" s="2" t="str">
        <f t="shared" si="92"/>
        <v/>
      </c>
      <c r="AD90" s="2" t="str">
        <f t="shared" si="92"/>
        <v/>
      </c>
      <c r="AE90" s="2" t="str">
        <f t="shared" si="92"/>
        <v/>
      </c>
      <c r="AF90" s="2" t="str">
        <f t="shared" si="92"/>
        <v/>
      </c>
      <c r="AG90" s="2" t="str">
        <f t="shared" si="92"/>
        <v/>
      </c>
      <c r="AH90" s="2" t="str">
        <f t="shared" si="92"/>
        <v/>
      </c>
      <c r="AI90" s="2" t="str">
        <f t="shared" si="92"/>
        <v/>
      </c>
    </row>
    <row r="91" spans="2:35" x14ac:dyDescent="0.25">
      <c r="B91" s="41" t="s">
        <v>347</v>
      </c>
      <c r="C91" s="41" t="s">
        <v>342</v>
      </c>
      <c r="D91" s="41" t="s">
        <v>8</v>
      </c>
      <c r="E91" s="42" t="s">
        <v>348</v>
      </c>
      <c r="F91" s="41" t="s">
        <v>34</v>
      </c>
      <c r="G91" s="154" t="s">
        <v>470</v>
      </c>
      <c r="H91" s="42">
        <v>6</v>
      </c>
      <c r="I91" s="6">
        <f>IF(H91="","",INDEX(Systems!F$4:F$981,MATCH($F91,Systems!D$4:D$981,0),1))</f>
        <v>900</v>
      </c>
      <c r="J91" s="7">
        <f>IF(H91="","",INDEX(Systems!E$4:E$981,MATCH($F91,Systems!D$4:D$981,0),1))</f>
        <v>30</v>
      </c>
      <c r="K91" s="7" t="s">
        <v>97</v>
      </c>
      <c r="L91" s="7">
        <v>1990</v>
      </c>
      <c r="M91" s="7">
        <v>3</v>
      </c>
      <c r="N91" s="6">
        <f t="shared" si="69"/>
        <v>5400</v>
      </c>
      <c r="O91" s="7">
        <f t="shared" si="70"/>
        <v>2020</v>
      </c>
      <c r="P91" s="2" t="str">
        <f t="shared" ref="P91:AI91" si="93">IF($B91="","",IF($O91=P$3,$N91*(1+(O$2*0.03)),IF(P$3=$O91+$J91,$N91*(1+(O$2*0.03)),IF(P$3=$O91+2*$J91,$N91*(1+(O$2*0.03)),IF(P$3=$O91+3*$J91,$N91*(1+(O$2*0.03)),IF(P$3=$O91+4*$J91,$N91*(1+(O$2*0.03)),IF(P$3=$O91+5*$J91,$N91*(1+(O$2*0.03)),"")))))))</f>
        <v/>
      </c>
      <c r="Q91" s="2" t="str">
        <f t="shared" si="93"/>
        <v/>
      </c>
      <c r="R91" s="2">
        <f t="shared" si="93"/>
        <v>5724</v>
      </c>
      <c r="S91" s="2" t="str">
        <f t="shared" si="93"/>
        <v/>
      </c>
      <c r="T91" s="2" t="str">
        <f t="shared" si="93"/>
        <v/>
      </c>
      <c r="U91" s="2" t="str">
        <f t="shared" si="93"/>
        <v/>
      </c>
      <c r="V91" s="2" t="str">
        <f t="shared" si="93"/>
        <v/>
      </c>
      <c r="W91" s="2" t="str">
        <f t="shared" si="93"/>
        <v/>
      </c>
      <c r="X91" s="2" t="str">
        <f t="shared" si="93"/>
        <v/>
      </c>
      <c r="Y91" s="2" t="str">
        <f t="shared" si="93"/>
        <v/>
      </c>
      <c r="Z91" s="2" t="str">
        <f t="shared" si="93"/>
        <v/>
      </c>
      <c r="AA91" s="2" t="str">
        <f t="shared" si="93"/>
        <v/>
      </c>
      <c r="AB91" s="2" t="str">
        <f t="shared" si="93"/>
        <v/>
      </c>
      <c r="AC91" s="2" t="str">
        <f t="shared" si="93"/>
        <v/>
      </c>
      <c r="AD91" s="2" t="str">
        <f t="shared" si="93"/>
        <v/>
      </c>
      <c r="AE91" s="2" t="str">
        <f t="shared" si="93"/>
        <v/>
      </c>
      <c r="AF91" s="2" t="str">
        <f t="shared" si="93"/>
        <v/>
      </c>
      <c r="AG91" s="2" t="str">
        <f t="shared" si="93"/>
        <v/>
      </c>
      <c r="AH91" s="2" t="str">
        <f t="shared" si="93"/>
        <v/>
      </c>
      <c r="AI91" s="2" t="str">
        <f t="shared" si="93"/>
        <v/>
      </c>
    </row>
    <row r="92" spans="2:35" x14ac:dyDescent="0.25">
      <c r="B92" s="41" t="s">
        <v>347</v>
      </c>
      <c r="C92" s="41" t="s">
        <v>342</v>
      </c>
      <c r="D92" s="41" t="s">
        <v>8</v>
      </c>
      <c r="E92" s="42" t="s">
        <v>361</v>
      </c>
      <c r="F92" s="41" t="s">
        <v>126</v>
      </c>
      <c r="G92" s="154"/>
      <c r="H92" s="42">
        <v>7875</v>
      </c>
      <c r="I92" s="6">
        <f>IF(H92="","",INDEX(Systems!F$4:F$981,MATCH($F92,Systems!D$4:D$981,0),1))</f>
        <v>18</v>
      </c>
      <c r="J92" s="7">
        <f>IF(H92="","",INDEX(Systems!E$4:E$981,MATCH($F92,Systems!D$4:D$981,0),1))</f>
        <v>30</v>
      </c>
      <c r="K92" s="7" t="s">
        <v>97</v>
      </c>
      <c r="L92" s="7">
        <v>1990</v>
      </c>
      <c r="M92" s="7">
        <v>3</v>
      </c>
      <c r="N92" s="6">
        <f t="shared" si="69"/>
        <v>141750</v>
      </c>
      <c r="O92" s="7">
        <f t="shared" si="70"/>
        <v>2020</v>
      </c>
      <c r="P92" s="2" t="str">
        <f t="shared" ref="P92:AI92" si="94">IF($B92="","",IF($O92=P$3,$N92*(1+(O$2*0.03)),IF(P$3=$O92+$J92,$N92*(1+(O$2*0.03)),IF(P$3=$O92+2*$J92,$N92*(1+(O$2*0.03)),IF(P$3=$O92+3*$J92,$N92*(1+(O$2*0.03)),IF(P$3=$O92+4*$J92,$N92*(1+(O$2*0.03)),IF(P$3=$O92+5*$J92,$N92*(1+(O$2*0.03)),"")))))))</f>
        <v/>
      </c>
      <c r="Q92" s="2" t="str">
        <f t="shared" si="94"/>
        <v/>
      </c>
      <c r="R92" s="2">
        <f t="shared" si="94"/>
        <v>150255</v>
      </c>
      <c r="S92" s="2" t="str">
        <f t="shared" si="94"/>
        <v/>
      </c>
      <c r="T92" s="2" t="str">
        <f t="shared" si="94"/>
        <v/>
      </c>
      <c r="U92" s="2" t="str">
        <f t="shared" si="94"/>
        <v/>
      </c>
      <c r="V92" s="2" t="str">
        <f t="shared" si="94"/>
        <v/>
      </c>
      <c r="W92" s="2" t="str">
        <f t="shared" si="94"/>
        <v/>
      </c>
      <c r="X92" s="2" t="str">
        <f t="shared" si="94"/>
        <v/>
      </c>
      <c r="Y92" s="2" t="str">
        <f t="shared" si="94"/>
        <v/>
      </c>
      <c r="Z92" s="2" t="str">
        <f t="shared" si="94"/>
        <v/>
      </c>
      <c r="AA92" s="2" t="str">
        <f t="shared" si="94"/>
        <v/>
      </c>
      <c r="AB92" s="2" t="str">
        <f t="shared" si="94"/>
        <v/>
      </c>
      <c r="AC92" s="2" t="str">
        <f t="shared" si="94"/>
        <v/>
      </c>
      <c r="AD92" s="2" t="str">
        <f t="shared" si="94"/>
        <v/>
      </c>
      <c r="AE92" s="2" t="str">
        <f t="shared" si="94"/>
        <v/>
      </c>
      <c r="AF92" s="2" t="str">
        <f t="shared" si="94"/>
        <v/>
      </c>
      <c r="AG92" s="2" t="str">
        <f t="shared" si="94"/>
        <v/>
      </c>
      <c r="AH92" s="2" t="str">
        <f t="shared" si="94"/>
        <v/>
      </c>
      <c r="AI92" s="2" t="str">
        <f t="shared" si="94"/>
        <v/>
      </c>
    </row>
    <row r="93" spans="2:35" x14ac:dyDescent="0.25">
      <c r="B93" s="41" t="s">
        <v>347</v>
      </c>
      <c r="C93" s="41" t="s">
        <v>342</v>
      </c>
      <c r="D93" s="41" t="s">
        <v>8</v>
      </c>
      <c r="E93" s="42" t="s">
        <v>361</v>
      </c>
      <c r="F93" s="41" t="s">
        <v>133</v>
      </c>
      <c r="G93" s="154"/>
      <c r="H93" s="42">
        <v>5</v>
      </c>
      <c r="I93" s="6">
        <f>IF(H93="","",INDEX(Systems!F$4:F$981,MATCH($F93,Systems!D$4:D$981,0),1))</f>
        <v>750</v>
      </c>
      <c r="J93" s="7">
        <f>IF(H93="","",INDEX(Systems!E$4:E$981,MATCH($F93,Systems!D$4:D$981,0),1))</f>
        <v>30</v>
      </c>
      <c r="K93" s="7" t="s">
        <v>97</v>
      </c>
      <c r="L93" s="7">
        <v>1990</v>
      </c>
      <c r="M93" s="7">
        <v>3</v>
      </c>
      <c r="N93" s="6">
        <f t="shared" si="69"/>
        <v>3750</v>
      </c>
      <c r="O93" s="7">
        <f t="shared" si="70"/>
        <v>2020</v>
      </c>
      <c r="P93" s="2" t="str">
        <f t="shared" ref="P93:AI93" si="95">IF($B93="","",IF($O93=P$3,$N93*(1+(O$2*0.03)),IF(P$3=$O93+$J93,$N93*(1+(O$2*0.03)),IF(P$3=$O93+2*$J93,$N93*(1+(O$2*0.03)),IF(P$3=$O93+3*$J93,$N93*(1+(O$2*0.03)),IF(P$3=$O93+4*$J93,$N93*(1+(O$2*0.03)),IF(P$3=$O93+5*$J93,$N93*(1+(O$2*0.03)),"")))))))</f>
        <v/>
      </c>
      <c r="Q93" s="2" t="str">
        <f t="shared" si="95"/>
        <v/>
      </c>
      <c r="R93" s="2">
        <f t="shared" si="95"/>
        <v>3975</v>
      </c>
      <c r="S93" s="2" t="str">
        <f t="shared" si="95"/>
        <v/>
      </c>
      <c r="T93" s="2" t="str">
        <f t="shared" si="95"/>
        <v/>
      </c>
      <c r="U93" s="2" t="str">
        <f t="shared" si="95"/>
        <v/>
      </c>
      <c r="V93" s="2" t="str">
        <f t="shared" si="95"/>
        <v/>
      </c>
      <c r="W93" s="2" t="str">
        <f t="shared" si="95"/>
        <v/>
      </c>
      <c r="X93" s="2" t="str">
        <f t="shared" si="95"/>
        <v/>
      </c>
      <c r="Y93" s="2" t="str">
        <f t="shared" si="95"/>
        <v/>
      </c>
      <c r="Z93" s="2" t="str">
        <f t="shared" si="95"/>
        <v/>
      </c>
      <c r="AA93" s="2" t="str">
        <f t="shared" si="95"/>
        <v/>
      </c>
      <c r="AB93" s="2" t="str">
        <f t="shared" si="95"/>
        <v/>
      </c>
      <c r="AC93" s="2" t="str">
        <f t="shared" si="95"/>
        <v/>
      </c>
      <c r="AD93" s="2" t="str">
        <f t="shared" si="95"/>
        <v/>
      </c>
      <c r="AE93" s="2" t="str">
        <f t="shared" si="95"/>
        <v/>
      </c>
      <c r="AF93" s="2" t="str">
        <f t="shared" si="95"/>
        <v/>
      </c>
      <c r="AG93" s="2" t="str">
        <f t="shared" si="95"/>
        <v/>
      </c>
      <c r="AH93" s="2" t="str">
        <f t="shared" si="95"/>
        <v/>
      </c>
      <c r="AI93" s="2" t="str">
        <f t="shared" si="95"/>
        <v/>
      </c>
    </row>
    <row r="94" spans="2:35" x14ac:dyDescent="0.25">
      <c r="B94" s="41" t="s">
        <v>347</v>
      </c>
      <c r="C94" s="41" t="s">
        <v>342</v>
      </c>
      <c r="D94" s="41" t="s">
        <v>8</v>
      </c>
      <c r="E94" s="42" t="s">
        <v>361</v>
      </c>
      <c r="F94" s="41" t="s">
        <v>134</v>
      </c>
      <c r="G94" s="154"/>
      <c r="H94" s="42">
        <v>4</v>
      </c>
      <c r="I94" s="6">
        <f>IF(H94="","",INDEX(Systems!F$4:F$981,MATCH($F94,Systems!D$4:D$981,0),1))</f>
        <v>650</v>
      </c>
      <c r="J94" s="7">
        <f>IF(H94="","",INDEX(Systems!E$4:E$981,MATCH($F94,Systems!D$4:D$981,0),1))</f>
        <v>30</v>
      </c>
      <c r="K94" s="7" t="s">
        <v>97</v>
      </c>
      <c r="L94" s="7">
        <v>1990</v>
      </c>
      <c r="M94" s="7">
        <v>3</v>
      </c>
      <c r="N94" s="6">
        <f t="shared" si="69"/>
        <v>2600</v>
      </c>
      <c r="O94" s="7">
        <f t="shared" si="70"/>
        <v>2020</v>
      </c>
      <c r="P94" s="2" t="str">
        <f t="shared" ref="P94:AI94" si="96">IF($B94="","",IF($O94=P$3,$N94*(1+(O$2*0.03)),IF(P$3=$O94+$J94,$N94*(1+(O$2*0.03)),IF(P$3=$O94+2*$J94,$N94*(1+(O$2*0.03)),IF(P$3=$O94+3*$J94,$N94*(1+(O$2*0.03)),IF(P$3=$O94+4*$J94,$N94*(1+(O$2*0.03)),IF(P$3=$O94+5*$J94,$N94*(1+(O$2*0.03)),"")))))))</f>
        <v/>
      </c>
      <c r="Q94" s="2" t="str">
        <f t="shared" si="96"/>
        <v/>
      </c>
      <c r="R94" s="2">
        <f t="shared" si="96"/>
        <v>2756</v>
      </c>
      <c r="S94" s="2" t="str">
        <f t="shared" si="96"/>
        <v/>
      </c>
      <c r="T94" s="2" t="str">
        <f t="shared" si="96"/>
        <v/>
      </c>
      <c r="U94" s="2" t="str">
        <f t="shared" si="96"/>
        <v/>
      </c>
      <c r="V94" s="2" t="str">
        <f t="shared" si="96"/>
        <v/>
      </c>
      <c r="W94" s="2" t="str">
        <f t="shared" si="96"/>
        <v/>
      </c>
      <c r="X94" s="2" t="str">
        <f t="shared" si="96"/>
        <v/>
      </c>
      <c r="Y94" s="2" t="str">
        <f t="shared" si="96"/>
        <v/>
      </c>
      <c r="Z94" s="2" t="str">
        <f t="shared" si="96"/>
        <v/>
      </c>
      <c r="AA94" s="2" t="str">
        <f t="shared" si="96"/>
        <v/>
      </c>
      <c r="AB94" s="2" t="str">
        <f t="shared" si="96"/>
        <v/>
      </c>
      <c r="AC94" s="2" t="str">
        <f t="shared" si="96"/>
        <v/>
      </c>
      <c r="AD94" s="2" t="str">
        <f t="shared" si="96"/>
        <v/>
      </c>
      <c r="AE94" s="2" t="str">
        <f t="shared" si="96"/>
        <v/>
      </c>
      <c r="AF94" s="2" t="str">
        <f t="shared" si="96"/>
        <v/>
      </c>
      <c r="AG94" s="2" t="str">
        <f t="shared" si="96"/>
        <v/>
      </c>
      <c r="AH94" s="2" t="str">
        <f t="shared" si="96"/>
        <v/>
      </c>
      <c r="AI94" s="2" t="str">
        <f t="shared" si="96"/>
        <v/>
      </c>
    </row>
    <row r="95" spans="2:35" x14ac:dyDescent="0.25">
      <c r="B95" s="41" t="s">
        <v>347</v>
      </c>
      <c r="C95" s="41" t="s">
        <v>342</v>
      </c>
      <c r="D95" s="41" t="s">
        <v>8</v>
      </c>
      <c r="E95" s="42" t="s">
        <v>361</v>
      </c>
      <c r="F95" s="41" t="s">
        <v>34</v>
      </c>
      <c r="G95" s="154"/>
      <c r="H95" s="42">
        <v>4</v>
      </c>
      <c r="I95" s="6">
        <f>IF(H95="","",INDEX(Systems!F$4:F$981,MATCH($F95,Systems!D$4:D$981,0),1))</f>
        <v>900</v>
      </c>
      <c r="J95" s="7">
        <f>IF(H95="","",INDEX(Systems!E$4:E$981,MATCH($F95,Systems!D$4:D$981,0),1))</f>
        <v>30</v>
      </c>
      <c r="K95" s="7" t="s">
        <v>97</v>
      </c>
      <c r="L95" s="7">
        <v>1990</v>
      </c>
      <c r="M95" s="7">
        <v>3</v>
      </c>
      <c r="N95" s="6">
        <f t="shared" si="69"/>
        <v>3600</v>
      </c>
      <c r="O95" s="7">
        <f t="shared" si="70"/>
        <v>2020</v>
      </c>
      <c r="P95" s="2" t="str">
        <f t="shared" ref="P95:AI95" si="97">IF($B95="","",IF($O95=P$3,$N95*(1+(O$2*0.03)),IF(P$3=$O95+$J95,$N95*(1+(O$2*0.03)),IF(P$3=$O95+2*$J95,$N95*(1+(O$2*0.03)),IF(P$3=$O95+3*$J95,$N95*(1+(O$2*0.03)),IF(P$3=$O95+4*$J95,$N95*(1+(O$2*0.03)),IF(P$3=$O95+5*$J95,$N95*(1+(O$2*0.03)),"")))))))</f>
        <v/>
      </c>
      <c r="Q95" s="2" t="str">
        <f t="shared" si="97"/>
        <v/>
      </c>
      <c r="R95" s="2">
        <f t="shared" si="97"/>
        <v>3816</v>
      </c>
      <c r="S95" s="2" t="str">
        <f t="shared" si="97"/>
        <v/>
      </c>
      <c r="T95" s="2" t="str">
        <f t="shared" si="97"/>
        <v/>
      </c>
      <c r="U95" s="2" t="str">
        <f t="shared" si="97"/>
        <v/>
      </c>
      <c r="V95" s="2" t="str">
        <f t="shared" si="97"/>
        <v/>
      </c>
      <c r="W95" s="2" t="str">
        <f t="shared" si="97"/>
        <v/>
      </c>
      <c r="X95" s="2" t="str">
        <f t="shared" si="97"/>
        <v/>
      </c>
      <c r="Y95" s="2" t="str">
        <f t="shared" si="97"/>
        <v/>
      </c>
      <c r="Z95" s="2" t="str">
        <f t="shared" si="97"/>
        <v/>
      </c>
      <c r="AA95" s="2" t="str">
        <f t="shared" si="97"/>
        <v/>
      </c>
      <c r="AB95" s="2" t="str">
        <f t="shared" si="97"/>
        <v/>
      </c>
      <c r="AC95" s="2" t="str">
        <f t="shared" si="97"/>
        <v/>
      </c>
      <c r="AD95" s="2" t="str">
        <f t="shared" si="97"/>
        <v/>
      </c>
      <c r="AE95" s="2" t="str">
        <f t="shared" si="97"/>
        <v/>
      </c>
      <c r="AF95" s="2" t="str">
        <f t="shared" si="97"/>
        <v/>
      </c>
      <c r="AG95" s="2" t="str">
        <f t="shared" si="97"/>
        <v/>
      </c>
      <c r="AH95" s="2" t="str">
        <f t="shared" si="97"/>
        <v/>
      </c>
      <c r="AI95" s="2" t="str">
        <f t="shared" si="97"/>
        <v/>
      </c>
    </row>
    <row r="96" spans="2:35" x14ac:dyDescent="0.25">
      <c r="B96" s="41" t="s">
        <v>347</v>
      </c>
      <c r="C96" s="41" t="s">
        <v>342</v>
      </c>
      <c r="D96" s="41" t="s">
        <v>7</v>
      </c>
      <c r="E96" s="42" t="s">
        <v>397</v>
      </c>
      <c r="F96" s="41" t="s">
        <v>305</v>
      </c>
      <c r="G96" s="154"/>
      <c r="H96" s="42">
        <v>500</v>
      </c>
      <c r="I96" s="6">
        <f>IF(H96="","",INDEX(Systems!F$4:F$981,MATCH($F96,Systems!D$4:D$981,0),1))</f>
        <v>6.8</v>
      </c>
      <c r="J96" s="7">
        <f>IF(H96="","",INDEX(Systems!E$4:E$981,MATCH($F96,Systems!D$4:D$981,0),1))</f>
        <v>20</v>
      </c>
      <c r="K96" s="7" t="s">
        <v>97</v>
      </c>
      <c r="L96" s="7">
        <v>2015</v>
      </c>
      <c r="M96" s="7">
        <v>3</v>
      </c>
      <c r="N96" s="6">
        <f t="shared" si="69"/>
        <v>3400</v>
      </c>
      <c r="O96" s="7">
        <f t="shared" si="70"/>
        <v>2035</v>
      </c>
      <c r="P96" s="2" t="str">
        <f t="shared" ref="P96:AI96" si="98">IF($B96="","",IF($O96=P$3,$N96*(1+(O$2*0.03)),IF(P$3=$O96+$J96,$N96*(1+(O$2*0.03)),IF(P$3=$O96+2*$J96,$N96*(1+(O$2*0.03)),IF(P$3=$O96+3*$J96,$N96*(1+(O$2*0.03)),IF(P$3=$O96+4*$J96,$N96*(1+(O$2*0.03)),IF(P$3=$O96+5*$J96,$N96*(1+(O$2*0.03)),"")))))))</f>
        <v/>
      </c>
      <c r="Q96" s="2" t="str">
        <f t="shared" si="98"/>
        <v/>
      </c>
      <c r="R96" s="2" t="str">
        <f t="shared" si="98"/>
        <v/>
      </c>
      <c r="S96" s="2" t="str">
        <f t="shared" si="98"/>
        <v/>
      </c>
      <c r="T96" s="2" t="str">
        <f t="shared" si="98"/>
        <v/>
      </c>
      <c r="U96" s="2" t="str">
        <f t="shared" si="98"/>
        <v/>
      </c>
      <c r="V96" s="2" t="str">
        <f t="shared" si="98"/>
        <v/>
      </c>
      <c r="W96" s="2" t="str">
        <f t="shared" si="98"/>
        <v/>
      </c>
      <c r="X96" s="2" t="str">
        <f t="shared" si="98"/>
        <v/>
      </c>
      <c r="Y96" s="2" t="str">
        <f t="shared" si="98"/>
        <v/>
      </c>
      <c r="Z96" s="2" t="str">
        <f t="shared" si="98"/>
        <v/>
      </c>
      <c r="AA96" s="2" t="str">
        <f t="shared" si="98"/>
        <v/>
      </c>
      <c r="AB96" s="2" t="str">
        <f t="shared" si="98"/>
        <v/>
      </c>
      <c r="AC96" s="2" t="str">
        <f t="shared" si="98"/>
        <v/>
      </c>
      <c r="AD96" s="2" t="str">
        <f t="shared" si="98"/>
        <v/>
      </c>
      <c r="AE96" s="2" t="str">
        <f t="shared" si="98"/>
        <v/>
      </c>
      <c r="AF96" s="2" t="str">
        <f t="shared" si="98"/>
        <v/>
      </c>
      <c r="AG96" s="2">
        <f t="shared" si="98"/>
        <v>5134</v>
      </c>
      <c r="AH96" s="2" t="str">
        <f t="shared" si="98"/>
        <v/>
      </c>
      <c r="AI96" s="2" t="str">
        <f t="shared" si="98"/>
        <v/>
      </c>
    </row>
    <row r="97" spans="2:35" x14ac:dyDescent="0.25">
      <c r="B97" s="41" t="s">
        <v>347</v>
      </c>
      <c r="C97" s="41" t="s">
        <v>342</v>
      </c>
      <c r="D97" s="41" t="s">
        <v>7</v>
      </c>
      <c r="E97" s="42" t="s">
        <v>397</v>
      </c>
      <c r="F97" s="41" t="s">
        <v>51</v>
      </c>
      <c r="G97" s="154"/>
      <c r="H97" s="42">
        <v>350</v>
      </c>
      <c r="I97" s="6">
        <f>IF(H97="","",INDEX(Systems!F$4:F$981,MATCH($F97,Systems!D$4:D$981,0),1))</f>
        <v>1.5</v>
      </c>
      <c r="J97" s="7">
        <f>IF(H97="","",INDEX(Systems!E$4:E$981,MATCH($F97,Systems!D$4:D$981,0),1))</f>
        <v>10</v>
      </c>
      <c r="K97" s="7" t="s">
        <v>97</v>
      </c>
      <c r="L97" s="7">
        <v>2015</v>
      </c>
      <c r="M97" s="7">
        <v>3</v>
      </c>
      <c r="N97" s="6">
        <f t="shared" si="69"/>
        <v>525</v>
      </c>
      <c r="O97" s="7">
        <f t="shared" si="70"/>
        <v>2025</v>
      </c>
      <c r="P97" s="2" t="str">
        <f t="shared" ref="P97:AI97" si="99">IF($B97="","",IF($O97=P$3,$N97*(1+(O$2*0.03)),IF(P$3=$O97+$J97,$N97*(1+(O$2*0.03)),IF(P$3=$O97+2*$J97,$N97*(1+(O$2*0.03)),IF(P$3=$O97+3*$J97,$N97*(1+(O$2*0.03)),IF(P$3=$O97+4*$J97,$N97*(1+(O$2*0.03)),IF(P$3=$O97+5*$J97,$N97*(1+(O$2*0.03)),"")))))))</f>
        <v/>
      </c>
      <c r="Q97" s="2" t="str">
        <f t="shared" si="99"/>
        <v/>
      </c>
      <c r="R97" s="2" t="str">
        <f t="shared" si="99"/>
        <v/>
      </c>
      <c r="S97" s="2" t="str">
        <f t="shared" si="99"/>
        <v/>
      </c>
      <c r="T97" s="2" t="str">
        <f t="shared" si="99"/>
        <v/>
      </c>
      <c r="U97" s="2" t="str">
        <f t="shared" si="99"/>
        <v/>
      </c>
      <c r="V97" s="2" t="str">
        <f t="shared" si="99"/>
        <v/>
      </c>
      <c r="W97" s="2">
        <f t="shared" si="99"/>
        <v>635.25</v>
      </c>
      <c r="X97" s="2" t="str">
        <f t="shared" si="99"/>
        <v/>
      </c>
      <c r="Y97" s="2" t="str">
        <f t="shared" si="99"/>
        <v/>
      </c>
      <c r="Z97" s="2" t="str">
        <f t="shared" si="99"/>
        <v/>
      </c>
      <c r="AA97" s="2" t="str">
        <f t="shared" si="99"/>
        <v/>
      </c>
      <c r="AB97" s="2" t="str">
        <f t="shared" si="99"/>
        <v/>
      </c>
      <c r="AC97" s="2" t="str">
        <f t="shared" si="99"/>
        <v/>
      </c>
      <c r="AD97" s="2" t="str">
        <f t="shared" si="99"/>
        <v/>
      </c>
      <c r="AE97" s="2" t="str">
        <f t="shared" si="99"/>
        <v/>
      </c>
      <c r="AF97" s="2" t="str">
        <f t="shared" si="99"/>
        <v/>
      </c>
      <c r="AG97" s="2">
        <f t="shared" si="99"/>
        <v>792.75</v>
      </c>
      <c r="AH97" s="2" t="str">
        <f t="shared" si="99"/>
        <v/>
      </c>
      <c r="AI97" s="2" t="str">
        <f t="shared" si="99"/>
        <v/>
      </c>
    </row>
    <row r="98" spans="2:35" x14ac:dyDescent="0.25">
      <c r="B98" s="41" t="s">
        <v>347</v>
      </c>
      <c r="C98" s="41" t="s">
        <v>342</v>
      </c>
      <c r="D98" s="41" t="s">
        <v>7</v>
      </c>
      <c r="E98" s="42" t="s">
        <v>397</v>
      </c>
      <c r="F98" s="41" t="s">
        <v>289</v>
      </c>
      <c r="G98" s="154"/>
      <c r="H98" s="42">
        <v>350</v>
      </c>
      <c r="I98" s="6">
        <f>IF(H98="","",INDEX(Systems!F$4:F$981,MATCH($F98,Systems!D$4:D$981,0),1))</f>
        <v>4.5</v>
      </c>
      <c r="J98" s="7">
        <f>IF(H98="","",INDEX(Systems!E$4:E$981,MATCH($F98,Systems!D$4:D$981,0),1))</f>
        <v>15</v>
      </c>
      <c r="K98" s="7" t="s">
        <v>97</v>
      </c>
      <c r="L98" s="7">
        <v>2015</v>
      </c>
      <c r="M98" s="7">
        <v>3</v>
      </c>
      <c r="N98" s="6">
        <f t="shared" si="69"/>
        <v>1575</v>
      </c>
      <c r="O98" s="7">
        <f t="shared" si="70"/>
        <v>2030</v>
      </c>
      <c r="P98" s="2" t="str">
        <f t="shared" ref="P98:AI98" si="100">IF($B98="","",IF($O98=P$3,$N98*(1+(O$2*0.03)),IF(P$3=$O98+$J98,$N98*(1+(O$2*0.03)),IF(P$3=$O98+2*$J98,$N98*(1+(O$2*0.03)),IF(P$3=$O98+3*$J98,$N98*(1+(O$2*0.03)),IF(P$3=$O98+4*$J98,$N98*(1+(O$2*0.03)),IF(P$3=$O98+5*$J98,$N98*(1+(O$2*0.03)),"")))))))</f>
        <v/>
      </c>
      <c r="Q98" s="2" t="str">
        <f t="shared" si="100"/>
        <v/>
      </c>
      <c r="R98" s="2" t="str">
        <f t="shared" si="100"/>
        <v/>
      </c>
      <c r="S98" s="2" t="str">
        <f t="shared" si="100"/>
        <v/>
      </c>
      <c r="T98" s="2" t="str">
        <f t="shared" si="100"/>
        <v/>
      </c>
      <c r="U98" s="2" t="str">
        <f t="shared" si="100"/>
        <v/>
      </c>
      <c r="V98" s="2" t="str">
        <f t="shared" si="100"/>
        <v/>
      </c>
      <c r="W98" s="2" t="str">
        <f t="shared" si="100"/>
        <v/>
      </c>
      <c r="X98" s="2" t="str">
        <f t="shared" si="100"/>
        <v/>
      </c>
      <c r="Y98" s="2" t="str">
        <f t="shared" si="100"/>
        <v/>
      </c>
      <c r="Z98" s="2" t="str">
        <f t="shared" si="100"/>
        <v/>
      </c>
      <c r="AA98" s="2" t="str">
        <f t="shared" si="100"/>
        <v/>
      </c>
      <c r="AB98" s="2">
        <f t="shared" si="100"/>
        <v>2142</v>
      </c>
      <c r="AC98" s="2" t="str">
        <f t="shared" si="100"/>
        <v/>
      </c>
      <c r="AD98" s="2" t="str">
        <f t="shared" si="100"/>
        <v/>
      </c>
      <c r="AE98" s="2" t="str">
        <f t="shared" si="100"/>
        <v/>
      </c>
      <c r="AF98" s="2" t="str">
        <f t="shared" si="100"/>
        <v/>
      </c>
      <c r="AG98" s="2" t="str">
        <f t="shared" si="100"/>
        <v/>
      </c>
      <c r="AH98" s="2" t="str">
        <f t="shared" si="100"/>
        <v/>
      </c>
      <c r="AI98" s="2" t="str">
        <f t="shared" si="100"/>
        <v/>
      </c>
    </row>
    <row r="99" spans="2:35" x14ac:dyDescent="0.25">
      <c r="B99" s="41" t="s">
        <v>347</v>
      </c>
      <c r="C99" s="41" t="s">
        <v>342</v>
      </c>
      <c r="D99" s="41" t="s">
        <v>9</v>
      </c>
      <c r="E99" s="42" t="s">
        <v>397</v>
      </c>
      <c r="F99" s="41" t="s">
        <v>131</v>
      </c>
      <c r="G99" s="154"/>
      <c r="H99" s="42">
        <v>500</v>
      </c>
      <c r="I99" s="6">
        <f>IF(H99="","",INDEX(Systems!F$4:F$981,MATCH($F99,Systems!D$4:D$981,0),1))</f>
        <v>4.95</v>
      </c>
      <c r="J99" s="7">
        <f>IF(H99="","",INDEX(Systems!E$4:E$981,MATCH($F99,Systems!D$4:D$981,0),1))</f>
        <v>20</v>
      </c>
      <c r="K99" s="7" t="s">
        <v>97</v>
      </c>
      <c r="L99" s="7">
        <v>2015</v>
      </c>
      <c r="M99" s="7">
        <v>3</v>
      </c>
      <c r="N99" s="6">
        <f t="shared" si="69"/>
        <v>2475</v>
      </c>
      <c r="O99" s="7">
        <f t="shared" si="70"/>
        <v>2035</v>
      </c>
      <c r="P99" s="2" t="str">
        <f t="shared" ref="P99:AI99" si="101">IF($B99="","",IF($O99=P$3,$N99*(1+(O$2*0.03)),IF(P$3=$O99+$J99,$N99*(1+(O$2*0.03)),IF(P$3=$O99+2*$J99,$N99*(1+(O$2*0.03)),IF(P$3=$O99+3*$J99,$N99*(1+(O$2*0.03)),IF(P$3=$O99+4*$J99,$N99*(1+(O$2*0.03)),IF(P$3=$O99+5*$J99,$N99*(1+(O$2*0.03)),"")))))))</f>
        <v/>
      </c>
      <c r="Q99" s="2" t="str">
        <f t="shared" si="101"/>
        <v/>
      </c>
      <c r="R99" s="2" t="str">
        <f t="shared" si="101"/>
        <v/>
      </c>
      <c r="S99" s="2" t="str">
        <f t="shared" si="101"/>
        <v/>
      </c>
      <c r="T99" s="2" t="str">
        <f t="shared" si="101"/>
        <v/>
      </c>
      <c r="U99" s="2" t="str">
        <f t="shared" si="101"/>
        <v/>
      </c>
      <c r="V99" s="2" t="str">
        <f t="shared" si="101"/>
        <v/>
      </c>
      <c r="W99" s="2" t="str">
        <f t="shared" si="101"/>
        <v/>
      </c>
      <c r="X99" s="2" t="str">
        <f t="shared" si="101"/>
        <v/>
      </c>
      <c r="Y99" s="2" t="str">
        <f t="shared" si="101"/>
        <v/>
      </c>
      <c r="Z99" s="2" t="str">
        <f t="shared" si="101"/>
        <v/>
      </c>
      <c r="AA99" s="2" t="str">
        <f t="shared" si="101"/>
        <v/>
      </c>
      <c r="AB99" s="2" t="str">
        <f t="shared" si="101"/>
        <v/>
      </c>
      <c r="AC99" s="2" t="str">
        <f t="shared" si="101"/>
        <v/>
      </c>
      <c r="AD99" s="2" t="str">
        <f t="shared" si="101"/>
        <v/>
      </c>
      <c r="AE99" s="2" t="str">
        <f t="shared" si="101"/>
        <v/>
      </c>
      <c r="AF99" s="2" t="str">
        <f t="shared" si="101"/>
        <v/>
      </c>
      <c r="AG99" s="2">
        <f t="shared" si="101"/>
        <v>3737.25</v>
      </c>
      <c r="AH99" s="2" t="str">
        <f t="shared" si="101"/>
        <v/>
      </c>
      <c r="AI99" s="2" t="str">
        <f t="shared" si="101"/>
        <v/>
      </c>
    </row>
    <row r="100" spans="2:35" x14ac:dyDescent="0.25">
      <c r="B100" s="41" t="s">
        <v>347</v>
      </c>
      <c r="C100" s="41" t="s">
        <v>342</v>
      </c>
      <c r="D100" s="41" t="s">
        <v>7</v>
      </c>
      <c r="E100" s="42" t="s">
        <v>398</v>
      </c>
      <c r="F100" s="41" t="s">
        <v>305</v>
      </c>
      <c r="G100" s="154"/>
      <c r="H100" s="42">
        <v>500</v>
      </c>
      <c r="I100" s="6">
        <f>IF(H100="","",INDEX(Systems!F$4:F$981,MATCH($F100,Systems!D$4:D$981,0),1))</f>
        <v>6.8</v>
      </c>
      <c r="J100" s="7">
        <f>IF(H100="","",INDEX(Systems!E$4:E$981,MATCH($F100,Systems!D$4:D$981,0),1))</f>
        <v>20</v>
      </c>
      <c r="K100" s="7" t="s">
        <v>97</v>
      </c>
      <c r="L100" s="7">
        <v>2015</v>
      </c>
      <c r="M100" s="7">
        <v>3</v>
      </c>
      <c r="N100" s="6">
        <f t="shared" si="69"/>
        <v>3400</v>
      </c>
      <c r="O100" s="7">
        <f t="shared" si="70"/>
        <v>2035</v>
      </c>
      <c r="P100" s="2" t="str">
        <f t="shared" ref="P100:AI100" si="102">IF($B100="","",IF($O100=P$3,$N100*(1+(O$2*0.03)),IF(P$3=$O100+$J100,$N100*(1+(O$2*0.03)),IF(P$3=$O100+2*$J100,$N100*(1+(O$2*0.03)),IF(P$3=$O100+3*$J100,$N100*(1+(O$2*0.03)),IF(P$3=$O100+4*$J100,$N100*(1+(O$2*0.03)),IF(P$3=$O100+5*$J100,$N100*(1+(O$2*0.03)),"")))))))</f>
        <v/>
      </c>
      <c r="Q100" s="2" t="str">
        <f t="shared" si="102"/>
        <v/>
      </c>
      <c r="R100" s="2" t="str">
        <f t="shared" si="102"/>
        <v/>
      </c>
      <c r="S100" s="2" t="str">
        <f t="shared" si="102"/>
        <v/>
      </c>
      <c r="T100" s="2" t="str">
        <f t="shared" si="102"/>
        <v/>
      </c>
      <c r="U100" s="2" t="str">
        <f t="shared" si="102"/>
        <v/>
      </c>
      <c r="V100" s="2" t="str">
        <f t="shared" si="102"/>
        <v/>
      </c>
      <c r="W100" s="2" t="str">
        <f t="shared" si="102"/>
        <v/>
      </c>
      <c r="X100" s="2" t="str">
        <f t="shared" si="102"/>
        <v/>
      </c>
      <c r="Y100" s="2" t="str">
        <f t="shared" si="102"/>
        <v/>
      </c>
      <c r="Z100" s="2" t="str">
        <f t="shared" si="102"/>
        <v/>
      </c>
      <c r="AA100" s="2" t="str">
        <f t="shared" si="102"/>
        <v/>
      </c>
      <c r="AB100" s="2" t="str">
        <f t="shared" si="102"/>
        <v/>
      </c>
      <c r="AC100" s="2" t="str">
        <f t="shared" si="102"/>
        <v/>
      </c>
      <c r="AD100" s="2" t="str">
        <f t="shared" si="102"/>
        <v/>
      </c>
      <c r="AE100" s="2" t="str">
        <f t="shared" si="102"/>
        <v/>
      </c>
      <c r="AF100" s="2" t="str">
        <f t="shared" si="102"/>
        <v/>
      </c>
      <c r="AG100" s="2">
        <f t="shared" si="102"/>
        <v>5134</v>
      </c>
      <c r="AH100" s="2" t="str">
        <f t="shared" si="102"/>
        <v/>
      </c>
      <c r="AI100" s="2" t="str">
        <f t="shared" si="102"/>
        <v/>
      </c>
    </row>
    <row r="101" spans="2:35" x14ac:dyDescent="0.25">
      <c r="B101" s="41" t="s">
        <v>347</v>
      </c>
      <c r="C101" s="41" t="s">
        <v>342</v>
      </c>
      <c r="D101" s="41" t="s">
        <v>7</v>
      </c>
      <c r="E101" s="42" t="s">
        <v>398</v>
      </c>
      <c r="F101" s="41" t="s">
        <v>289</v>
      </c>
      <c r="G101" s="154"/>
      <c r="H101" s="42">
        <v>350</v>
      </c>
      <c r="I101" s="6">
        <f>IF(H101="","",INDEX(Systems!F$4:F$981,MATCH($F101,Systems!D$4:D$981,0),1))</f>
        <v>4.5</v>
      </c>
      <c r="J101" s="7">
        <f>IF(H101="","",INDEX(Systems!E$4:E$981,MATCH($F101,Systems!D$4:D$981,0),1))</f>
        <v>15</v>
      </c>
      <c r="K101" s="7" t="s">
        <v>97</v>
      </c>
      <c r="L101" s="7">
        <v>2015</v>
      </c>
      <c r="M101" s="7">
        <v>3</v>
      </c>
      <c r="N101" s="6">
        <f t="shared" si="69"/>
        <v>1575</v>
      </c>
      <c r="O101" s="7">
        <f t="shared" si="70"/>
        <v>2030</v>
      </c>
      <c r="P101" s="2" t="str">
        <f t="shared" ref="P101:AI101" si="103">IF($B101="","",IF($O101=P$3,$N101*(1+(O$2*0.03)),IF(P$3=$O101+$J101,$N101*(1+(O$2*0.03)),IF(P$3=$O101+2*$J101,$N101*(1+(O$2*0.03)),IF(P$3=$O101+3*$J101,$N101*(1+(O$2*0.03)),IF(P$3=$O101+4*$J101,$N101*(1+(O$2*0.03)),IF(P$3=$O101+5*$J101,$N101*(1+(O$2*0.03)),"")))))))</f>
        <v/>
      </c>
      <c r="Q101" s="2" t="str">
        <f t="shared" si="103"/>
        <v/>
      </c>
      <c r="R101" s="2" t="str">
        <f t="shared" si="103"/>
        <v/>
      </c>
      <c r="S101" s="2" t="str">
        <f t="shared" si="103"/>
        <v/>
      </c>
      <c r="T101" s="2" t="str">
        <f t="shared" si="103"/>
        <v/>
      </c>
      <c r="U101" s="2" t="str">
        <f t="shared" si="103"/>
        <v/>
      </c>
      <c r="V101" s="2" t="str">
        <f t="shared" si="103"/>
        <v/>
      </c>
      <c r="W101" s="2" t="str">
        <f t="shared" si="103"/>
        <v/>
      </c>
      <c r="X101" s="2" t="str">
        <f t="shared" si="103"/>
        <v/>
      </c>
      <c r="Y101" s="2" t="str">
        <f t="shared" si="103"/>
        <v/>
      </c>
      <c r="Z101" s="2" t="str">
        <f t="shared" si="103"/>
        <v/>
      </c>
      <c r="AA101" s="2" t="str">
        <f t="shared" si="103"/>
        <v/>
      </c>
      <c r="AB101" s="2">
        <f t="shared" si="103"/>
        <v>2142</v>
      </c>
      <c r="AC101" s="2" t="str">
        <f t="shared" si="103"/>
        <v/>
      </c>
      <c r="AD101" s="2" t="str">
        <f t="shared" si="103"/>
        <v/>
      </c>
      <c r="AE101" s="2" t="str">
        <f t="shared" si="103"/>
        <v/>
      </c>
      <c r="AF101" s="2" t="str">
        <f t="shared" si="103"/>
        <v/>
      </c>
      <c r="AG101" s="2" t="str">
        <f t="shared" si="103"/>
        <v/>
      </c>
      <c r="AH101" s="2" t="str">
        <f t="shared" si="103"/>
        <v/>
      </c>
      <c r="AI101" s="2" t="str">
        <f t="shared" si="103"/>
        <v/>
      </c>
    </row>
    <row r="102" spans="2:35" x14ac:dyDescent="0.25">
      <c r="B102" s="41" t="s">
        <v>347</v>
      </c>
      <c r="C102" s="41" t="s">
        <v>342</v>
      </c>
      <c r="D102" s="41" t="s">
        <v>7</v>
      </c>
      <c r="E102" s="42" t="s">
        <v>398</v>
      </c>
      <c r="F102" s="41" t="s">
        <v>51</v>
      </c>
      <c r="G102" s="154"/>
      <c r="H102" s="42">
        <v>350</v>
      </c>
      <c r="I102" s="6">
        <f>IF(H102="","",INDEX(Systems!F$4:F$981,MATCH($F102,Systems!D$4:D$981,0),1))</f>
        <v>1.5</v>
      </c>
      <c r="J102" s="7">
        <f>IF(H102="","",INDEX(Systems!E$4:E$981,MATCH($F102,Systems!D$4:D$981,0),1))</f>
        <v>10</v>
      </c>
      <c r="K102" s="7" t="s">
        <v>97</v>
      </c>
      <c r="L102" s="7">
        <v>2015</v>
      </c>
      <c r="M102" s="7">
        <v>3</v>
      </c>
      <c r="N102" s="6">
        <f t="shared" si="69"/>
        <v>525</v>
      </c>
      <c r="O102" s="7">
        <f t="shared" si="70"/>
        <v>2025</v>
      </c>
      <c r="P102" s="2" t="str">
        <f t="shared" ref="P102:AI102" si="104">IF($B102="","",IF($O102=P$3,$N102*(1+(O$2*0.03)),IF(P$3=$O102+$J102,$N102*(1+(O$2*0.03)),IF(P$3=$O102+2*$J102,$N102*(1+(O$2*0.03)),IF(P$3=$O102+3*$J102,$N102*(1+(O$2*0.03)),IF(P$3=$O102+4*$J102,$N102*(1+(O$2*0.03)),IF(P$3=$O102+5*$J102,$N102*(1+(O$2*0.03)),"")))))))</f>
        <v/>
      </c>
      <c r="Q102" s="2" t="str">
        <f t="shared" si="104"/>
        <v/>
      </c>
      <c r="R102" s="2" t="str">
        <f t="shared" si="104"/>
        <v/>
      </c>
      <c r="S102" s="2" t="str">
        <f t="shared" si="104"/>
        <v/>
      </c>
      <c r="T102" s="2" t="str">
        <f t="shared" si="104"/>
        <v/>
      </c>
      <c r="U102" s="2" t="str">
        <f t="shared" si="104"/>
        <v/>
      </c>
      <c r="V102" s="2" t="str">
        <f t="shared" si="104"/>
        <v/>
      </c>
      <c r="W102" s="2">
        <f t="shared" si="104"/>
        <v>635.25</v>
      </c>
      <c r="X102" s="2" t="str">
        <f t="shared" si="104"/>
        <v/>
      </c>
      <c r="Y102" s="2" t="str">
        <f t="shared" si="104"/>
        <v/>
      </c>
      <c r="Z102" s="2" t="str">
        <f t="shared" si="104"/>
        <v/>
      </c>
      <c r="AA102" s="2" t="str">
        <f t="shared" si="104"/>
        <v/>
      </c>
      <c r="AB102" s="2" t="str">
        <f t="shared" si="104"/>
        <v/>
      </c>
      <c r="AC102" s="2" t="str">
        <f t="shared" si="104"/>
        <v/>
      </c>
      <c r="AD102" s="2" t="str">
        <f t="shared" si="104"/>
        <v/>
      </c>
      <c r="AE102" s="2" t="str">
        <f t="shared" si="104"/>
        <v/>
      </c>
      <c r="AF102" s="2" t="str">
        <f t="shared" si="104"/>
        <v/>
      </c>
      <c r="AG102" s="2">
        <f t="shared" si="104"/>
        <v>792.75</v>
      </c>
      <c r="AH102" s="2" t="str">
        <f t="shared" si="104"/>
        <v/>
      </c>
      <c r="AI102" s="2" t="str">
        <f t="shared" si="104"/>
        <v/>
      </c>
    </row>
    <row r="103" spans="2:35" x14ac:dyDescent="0.25">
      <c r="B103" s="41" t="s">
        <v>347</v>
      </c>
      <c r="C103" s="41" t="s">
        <v>342</v>
      </c>
      <c r="D103" s="41" t="s">
        <v>5</v>
      </c>
      <c r="E103" s="42" t="s">
        <v>362</v>
      </c>
      <c r="F103" s="41" t="s">
        <v>117</v>
      </c>
      <c r="G103" s="154"/>
      <c r="H103" s="42">
        <v>1</v>
      </c>
      <c r="I103" s="6">
        <f>IF(H103="","",INDEX(Systems!F$4:F$981,MATCH($F103,Systems!D$4:D$981,0),1))</f>
        <v>7200</v>
      </c>
      <c r="J103" s="7">
        <f>IF(H103="","",INDEX(Systems!E$4:E$981,MATCH($F103,Systems!D$4:D$981,0),1))</f>
        <v>18</v>
      </c>
      <c r="K103" s="7" t="s">
        <v>97</v>
      </c>
      <c r="L103" s="7">
        <v>2017</v>
      </c>
      <c r="M103" s="7">
        <v>3</v>
      </c>
      <c r="N103" s="6">
        <f t="shared" si="69"/>
        <v>7200</v>
      </c>
      <c r="O103" s="7">
        <f t="shared" si="70"/>
        <v>2035</v>
      </c>
      <c r="P103" s="2" t="str">
        <f t="shared" ref="P103:AI103" si="105">IF($B103="","",IF($O103=P$3,$N103*(1+(O$2*0.03)),IF(P$3=$O103+$J103,$N103*(1+(O$2*0.03)),IF(P$3=$O103+2*$J103,$N103*(1+(O$2*0.03)),IF(P$3=$O103+3*$J103,$N103*(1+(O$2*0.03)),IF(P$3=$O103+4*$J103,$N103*(1+(O$2*0.03)),IF(P$3=$O103+5*$J103,$N103*(1+(O$2*0.03)),"")))))))</f>
        <v/>
      </c>
      <c r="Q103" s="2" t="str">
        <f t="shared" si="105"/>
        <v/>
      </c>
      <c r="R103" s="2" t="str">
        <f t="shared" si="105"/>
        <v/>
      </c>
      <c r="S103" s="2" t="str">
        <f t="shared" si="105"/>
        <v/>
      </c>
      <c r="T103" s="2" t="str">
        <f t="shared" si="105"/>
        <v/>
      </c>
      <c r="U103" s="2" t="str">
        <f t="shared" si="105"/>
        <v/>
      </c>
      <c r="V103" s="2" t="str">
        <f t="shared" si="105"/>
        <v/>
      </c>
      <c r="W103" s="2" t="str">
        <f t="shared" si="105"/>
        <v/>
      </c>
      <c r="X103" s="2" t="str">
        <f t="shared" si="105"/>
        <v/>
      </c>
      <c r="Y103" s="2" t="str">
        <f t="shared" si="105"/>
        <v/>
      </c>
      <c r="Z103" s="2" t="str">
        <f t="shared" si="105"/>
        <v/>
      </c>
      <c r="AA103" s="2" t="str">
        <f t="shared" si="105"/>
        <v/>
      </c>
      <c r="AB103" s="2" t="str">
        <f t="shared" si="105"/>
        <v/>
      </c>
      <c r="AC103" s="2" t="str">
        <f t="shared" si="105"/>
        <v/>
      </c>
      <c r="AD103" s="2" t="str">
        <f t="shared" si="105"/>
        <v/>
      </c>
      <c r="AE103" s="2" t="str">
        <f t="shared" si="105"/>
        <v/>
      </c>
      <c r="AF103" s="2" t="str">
        <f t="shared" si="105"/>
        <v/>
      </c>
      <c r="AG103" s="2">
        <f t="shared" si="105"/>
        <v>10872</v>
      </c>
      <c r="AH103" s="2" t="str">
        <f t="shared" si="105"/>
        <v/>
      </c>
      <c r="AI103" s="2" t="str">
        <f t="shared" si="105"/>
        <v/>
      </c>
    </row>
    <row r="104" spans="2:35" x14ac:dyDescent="0.25">
      <c r="B104" s="41" t="s">
        <v>347</v>
      </c>
      <c r="C104" s="41" t="s">
        <v>342</v>
      </c>
      <c r="D104" s="41" t="s">
        <v>7</v>
      </c>
      <c r="E104" s="42" t="s">
        <v>362</v>
      </c>
      <c r="F104" s="41" t="s">
        <v>305</v>
      </c>
      <c r="G104" s="154"/>
      <c r="H104" s="42">
        <v>960</v>
      </c>
      <c r="I104" s="6">
        <f>IF(H104="","",INDEX(Systems!F$4:F$981,MATCH($F104,Systems!D$4:D$981,0),1))</f>
        <v>6.8</v>
      </c>
      <c r="J104" s="7">
        <f>IF(H104="","",INDEX(Systems!E$4:E$981,MATCH($F104,Systems!D$4:D$981,0),1))</f>
        <v>20</v>
      </c>
      <c r="K104" s="7" t="s">
        <v>97</v>
      </c>
      <c r="L104" s="7">
        <v>2015</v>
      </c>
      <c r="M104" s="7">
        <v>3</v>
      </c>
      <c r="N104" s="6">
        <f t="shared" si="69"/>
        <v>6528</v>
      </c>
      <c r="O104" s="7">
        <f t="shared" si="70"/>
        <v>2035</v>
      </c>
      <c r="P104" s="2" t="str">
        <f t="shared" ref="P104:AI104" si="106">IF($B104="","",IF($O104=P$3,$N104*(1+(O$2*0.03)),IF(P$3=$O104+$J104,$N104*(1+(O$2*0.03)),IF(P$3=$O104+2*$J104,$N104*(1+(O$2*0.03)),IF(P$3=$O104+3*$J104,$N104*(1+(O$2*0.03)),IF(P$3=$O104+4*$J104,$N104*(1+(O$2*0.03)),IF(P$3=$O104+5*$J104,$N104*(1+(O$2*0.03)),"")))))))</f>
        <v/>
      </c>
      <c r="Q104" s="2" t="str">
        <f t="shared" si="106"/>
        <v/>
      </c>
      <c r="R104" s="2" t="str">
        <f t="shared" si="106"/>
        <v/>
      </c>
      <c r="S104" s="2" t="str">
        <f t="shared" si="106"/>
        <v/>
      </c>
      <c r="T104" s="2" t="str">
        <f t="shared" si="106"/>
        <v/>
      </c>
      <c r="U104" s="2" t="str">
        <f t="shared" si="106"/>
        <v/>
      </c>
      <c r="V104" s="2" t="str">
        <f t="shared" si="106"/>
        <v/>
      </c>
      <c r="W104" s="2" t="str">
        <f t="shared" si="106"/>
        <v/>
      </c>
      <c r="X104" s="2" t="str">
        <f t="shared" si="106"/>
        <v/>
      </c>
      <c r="Y104" s="2" t="str">
        <f t="shared" si="106"/>
        <v/>
      </c>
      <c r="Z104" s="2" t="str">
        <f t="shared" si="106"/>
        <v/>
      </c>
      <c r="AA104" s="2" t="str">
        <f t="shared" si="106"/>
        <v/>
      </c>
      <c r="AB104" s="2" t="str">
        <f t="shared" si="106"/>
        <v/>
      </c>
      <c r="AC104" s="2" t="str">
        <f t="shared" si="106"/>
        <v/>
      </c>
      <c r="AD104" s="2" t="str">
        <f t="shared" si="106"/>
        <v/>
      </c>
      <c r="AE104" s="2" t="str">
        <f t="shared" si="106"/>
        <v/>
      </c>
      <c r="AF104" s="2" t="str">
        <f t="shared" si="106"/>
        <v/>
      </c>
      <c r="AG104" s="2">
        <f t="shared" si="106"/>
        <v>9857.2800000000007</v>
      </c>
      <c r="AH104" s="2" t="str">
        <f t="shared" si="106"/>
        <v/>
      </c>
      <c r="AI104" s="2" t="str">
        <f t="shared" si="106"/>
        <v/>
      </c>
    </row>
    <row r="105" spans="2:35" x14ac:dyDescent="0.25">
      <c r="B105" s="41" t="s">
        <v>347</v>
      </c>
      <c r="C105" s="41" t="s">
        <v>342</v>
      </c>
      <c r="D105" s="41" t="s">
        <v>7</v>
      </c>
      <c r="E105" s="42" t="s">
        <v>362</v>
      </c>
      <c r="F105" s="41" t="s">
        <v>51</v>
      </c>
      <c r="G105" s="154"/>
      <c r="H105" s="42">
        <v>590</v>
      </c>
      <c r="I105" s="6">
        <f>IF(H105="","",INDEX(Systems!F$4:F$981,MATCH($F105,Systems!D$4:D$981,0),1))</f>
        <v>1.5</v>
      </c>
      <c r="J105" s="7">
        <f>IF(H105="","",INDEX(Systems!E$4:E$981,MATCH($F105,Systems!D$4:D$981,0),1))</f>
        <v>10</v>
      </c>
      <c r="K105" s="7" t="s">
        <v>97</v>
      </c>
      <c r="L105" s="7">
        <v>2015</v>
      </c>
      <c r="M105" s="7">
        <v>3</v>
      </c>
      <c r="N105" s="6">
        <f t="shared" si="69"/>
        <v>885</v>
      </c>
      <c r="O105" s="7">
        <f t="shared" si="70"/>
        <v>2025</v>
      </c>
      <c r="P105" s="2" t="str">
        <f t="shared" ref="P105:AI105" si="107">IF($B105="","",IF($O105=P$3,$N105*(1+(O$2*0.03)),IF(P$3=$O105+$J105,$N105*(1+(O$2*0.03)),IF(P$3=$O105+2*$J105,$N105*(1+(O$2*0.03)),IF(P$3=$O105+3*$J105,$N105*(1+(O$2*0.03)),IF(P$3=$O105+4*$J105,$N105*(1+(O$2*0.03)),IF(P$3=$O105+5*$J105,$N105*(1+(O$2*0.03)),"")))))))</f>
        <v/>
      </c>
      <c r="Q105" s="2" t="str">
        <f t="shared" si="107"/>
        <v/>
      </c>
      <c r="R105" s="2" t="str">
        <f t="shared" si="107"/>
        <v/>
      </c>
      <c r="S105" s="2" t="str">
        <f t="shared" si="107"/>
        <v/>
      </c>
      <c r="T105" s="2" t="str">
        <f t="shared" si="107"/>
        <v/>
      </c>
      <c r="U105" s="2" t="str">
        <f t="shared" si="107"/>
        <v/>
      </c>
      <c r="V105" s="2" t="str">
        <f t="shared" si="107"/>
        <v/>
      </c>
      <c r="W105" s="2">
        <f t="shared" si="107"/>
        <v>1070.8499999999999</v>
      </c>
      <c r="X105" s="2" t="str">
        <f t="shared" si="107"/>
        <v/>
      </c>
      <c r="Y105" s="2" t="str">
        <f t="shared" si="107"/>
        <v/>
      </c>
      <c r="Z105" s="2" t="str">
        <f t="shared" si="107"/>
        <v/>
      </c>
      <c r="AA105" s="2" t="str">
        <f t="shared" si="107"/>
        <v/>
      </c>
      <c r="AB105" s="2" t="str">
        <f t="shared" si="107"/>
        <v/>
      </c>
      <c r="AC105" s="2" t="str">
        <f t="shared" si="107"/>
        <v/>
      </c>
      <c r="AD105" s="2" t="str">
        <f t="shared" si="107"/>
        <v/>
      </c>
      <c r="AE105" s="2" t="str">
        <f t="shared" si="107"/>
        <v/>
      </c>
      <c r="AF105" s="2" t="str">
        <f t="shared" si="107"/>
        <v/>
      </c>
      <c r="AG105" s="2">
        <f t="shared" si="107"/>
        <v>1336.35</v>
      </c>
      <c r="AH105" s="2" t="str">
        <f t="shared" si="107"/>
        <v/>
      </c>
      <c r="AI105" s="2" t="str">
        <f t="shared" si="107"/>
        <v/>
      </c>
    </row>
    <row r="106" spans="2:35" x14ac:dyDescent="0.25">
      <c r="B106" s="41" t="s">
        <v>347</v>
      </c>
      <c r="C106" s="41" t="s">
        <v>342</v>
      </c>
      <c r="D106" s="41" t="s">
        <v>7</v>
      </c>
      <c r="E106" s="42" t="s">
        <v>362</v>
      </c>
      <c r="F106" s="41" t="s">
        <v>289</v>
      </c>
      <c r="G106" s="154"/>
      <c r="H106" s="42">
        <v>590</v>
      </c>
      <c r="I106" s="6">
        <f>IF(H106="","",INDEX(Systems!F$4:F$981,MATCH($F106,Systems!D$4:D$981,0),1))</f>
        <v>4.5</v>
      </c>
      <c r="J106" s="7">
        <f>IF(H106="","",INDEX(Systems!E$4:E$981,MATCH($F106,Systems!D$4:D$981,0),1))</f>
        <v>15</v>
      </c>
      <c r="K106" s="7" t="s">
        <v>97</v>
      </c>
      <c r="L106" s="7">
        <v>2015</v>
      </c>
      <c r="M106" s="7">
        <v>3</v>
      </c>
      <c r="N106" s="6">
        <f t="shared" si="69"/>
        <v>2655</v>
      </c>
      <c r="O106" s="7">
        <f t="shared" si="70"/>
        <v>2030</v>
      </c>
      <c r="P106" s="2" t="str">
        <f t="shared" ref="P106:AI106" si="108">IF($B106="","",IF($O106=P$3,$N106*(1+(O$2*0.03)),IF(P$3=$O106+$J106,$N106*(1+(O$2*0.03)),IF(P$3=$O106+2*$J106,$N106*(1+(O$2*0.03)),IF(P$3=$O106+3*$J106,$N106*(1+(O$2*0.03)),IF(P$3=$O106+4*$J106,$N106*(1+(O$2*0.03)),IF(P$3=$O106+5*$J106,$N106*(1+(O$2*0.03)),"")))))))</f>
        <v/>
      </c>
      <c r="Q106" s="2" t="str">
        <f t="shared" si="108"/>
        <v/>
      </c>
      <c r="R106" s="2" t="str">
        <f t="shared" si="108"/>
        <v/>
      </c>
      <c r="S106" s="2" t="str">
        <f t="shared" si="108"/>
        <v/>
      </c>
      <c r="T106" s="2" t="str">
        <f t="shared" si="108"/>
        <v/>
      </c>
      <c r="U106" s="2" t="str">
        <f t="shared" si="108"/>
        <v/>
      </c>
      <c r="V106" s="2" t="str">
        <f t="shared" si="108"/>
        <v/>
      </c>
      <c r="W106" s="2" t="str">
        <f t="shared" si="108"/>
        <v/>
      </c>
      <c r="X106" s="2" t="str">
        <f t="shared" si="108"/>
        <v/>
      </c>
      <c r="Y106" s="2" t="str">
        <f t="shared" si="108"/>
        <v/>
      </c>
      <c r="Z106" s="2" t="str">
        <f t="shared" si="108"/>
        <v/>
      </c>
      <c r="AA106" s="2" t="str">
        <f t="shared" si="108"/>
        <v/>
      </c>
      <c r="AB106" s="2">
        <f t="shared" si="108"/>
        <v>3610.7999999999997</v>
      </c>
      <c r="AC106" s="2" t="str">
        <f t="shared" si="108"/>
        <v/>
      </c>
      <c r="AD106" s="2" t="str">
        <f t="shared" si="108"/>
        <v/>
      </c>
      <c r="AE106" s="2" t="str">
        <f t="shared" si="108"/>
        <v/>
      </c>
      <c r="AF106" s="2" t="str">
        <f t="shared" si="108"/>
        <v/>
      </c>
      <c r="AG106" s="2" t="str">
        <f t="shared" si="108"/>
        <v/>
      </c>
      <c r="AH106" s="2" t="str">
        <f t="shared" si="108"/>
        <v/>
      </c>
      <c r="AI106" s="2" t="str">
        <f t="shared" si="108"/>
        <v/>
      </c>
    </row>
    <row r="107" spans="2:35" x14ac:dyDescent="0.25">
      <c r="B107" s="41" t="s">
        <v>347</v>
      </c>
      <c r="C107" s="41" t="s">
        <v>342</v>
      </c>
      <c r="D107" s="41" t="s">
        <v>9</v>
      </c>
      <c r="E107" s="42" t="s">
        <v>362</v>
      </c>
      <c r="F107" s="41" t="s">
        <v>131</v>
      </c>
      <c r="G107" s="154"/>
      <c r="H107" s="42">
        <v>960</v>
      </c>
      <c r="I107" s="6">
        <f>IF(H107="","",INDEX(Systems!F$4:F$981,MATCH($F107,Systems!D$4:D$981,0),1))</f>
        <v>4.95</v>
      </c>
      <c r="J107" s="7">
        <f>IF(H107="","",INDEX(Systems!E$4:E$981,MATCH($F107,Systems!D$4:D$981,0),1))</f>
        <v>20</v>
      </c>
      <c r="K107" s="7" t="s">
        <v>97</v>
      </c>
      <c r="L107" s="7">
        <v>2017</v>
      </c>
      <c r="M107" s="7">
        <v>3</v>
      </c>
      <c r="N107" s="6">
        <f t="shared" si="69"/>
        <v>4752</v>
      </c>
      <c r="O107" s="7">
        <f t="shared" si="70"/>
        <v>2037</v>
      </c>
      <c r="P107" s="2" t="str">
        <f t="shared" ref="P107:AI107" si="109">IF($B107="","",IF($O107=P$3,$N107*(1+(O$2*0.03)),IF(P$3=$O107+$J107,$N107*(1+(O$2*0.03)),IF(P$3=$O107+2*$J107,$N107*(1+(O$2*0.03)),IF(P$3=$O107+3*$J107,$N107*(1+(O$2*0.03)),IF(P$3=$O107+4*$J107,$N107*(1+(O$2*0.03)),IF(P$3=$O107+5*$J107,$N107*(1+(O$2*0.03)),"")))))))</f>
        <v/>
      </c>
      <c r="Q107" s="2" t="str">
        <f t="shared" si="109"/>
        <v/>
      </c>
      <c r="R107" s="2" t="str">
        <f t="shared" si="109"/>
        <v/>
      </c>
      <c r="S107" s="2" t="str">
        <f t="shared" si="109"/>
        <v/>
      </c>
      <c r="T107" s="2" t="str">
        <f t="shared" si="109"/>
        <v/>
      </c>
      <c r="U107" s="2" t="str">
        <f t="shared" si="109"/>
        <v/>
      </c>
      <c r="V107" s="2" t="str">
        <f t="shared" si="109"/>
        <v/>
      </c>
      <c r="W107" s="2" t="str">
        <f t="shared" si="109"/>
        <v/>
      </c>
      <c r="X107" s="2" t="str">
        <f t="shared" si="109"/>
        <v/>
      </c>
      <c r="Y107" s="2" t="str">
        <f t="shared" si="109"/>
        <v/>
      </c>
      <c r="Z107" s="2" t="str">
        <f t="shared" si="109"/>
        <v/>
      </c>
      <c r="AA107" s="2" t="str">
        <f t="shared" si="109"/>
        <v/>
      </c>
      <c r="AB107" s="2" t="str">
        <f t="shared" si="109"/>
        <v/>
      </c>
      <c r="AC107" s="2" t="str">
        <f t="shared" si="109"/>
        <v/>
      </c>
      <c r="AD107" s="2" t="str">
        <f t="shared" si="109"/>
        <v/>
      </c>
      <c r="AE107" s="2" t="str">
        <f t="shared" si="109"/>
        <v/>
      </c>
      <c r="AF107" s="2" t="str">
        <f t="shared" si="109"/>
        <v/>
      </c>
      <c r="AG107" s="2" t="str">
        <f t="shared" si="109"/>
        <v/>
      </c>
      <c r="AH107" s="2" t="str">
        <f t="shared" si="109"/>
        <v/>
      </c>
      <c r="AI107" s="2">
        <f t="shared" si="109"/>
        <v>7460.6399999999994</v>
      </c>
    </row>
    <row r="108" spans="2:35" x14ac:dyDescent="0.25">
      <c r="B108" s="41" t="s">
        <v>347</v>
      </c>
      <c r="C108" s="41" t="s">
        <v>342</v>
      </c>
      <c r="D108" s="41" t="s">
        <v>5</v>
      </c>
      <c r="E108" s="42" t="s">
        <v>363</v>
      </c>
      <c r="F108" s="41" t="s">
        <v>117</v>
      </c>
      <c r="G108" s="154"/>
      <c r="H108" s="42">
        <v>1</v>
      </c>
      <c r="I108" s="6">
        <f>IF(H108="","",INDEX(Systems!F$4:F$981,MATCH($F108,Systems!D$4:D$981,0),1))</f>
        <v>7200</v>
      </c>
      <c r="J108" s="7">
        <f>IF(H108="","",INDEX(Systems!E$4:E$981,MATCH($F108,Systems!D$4:D$981,0),1))</f>
        <v>18</v>
      </c>
      <c r="K108" s="7" t="s">
        <v>97</v>
      </c>
      <c r="L108" s="7">
        <v>2017</v>
      </c>
      <c r="M108" s="7">
        <v>3</v>
      </c>
      <c r="N108" s="6">
        <f t="shared" si="69"/>
        <v>7200</v>
      </c>
      <c r="O108" s="7">
        <f t="shared" si="70"/>
        <v>2035</v>
      </c>
      <c r="P108" s="2" t="str">
        <f t="shared" ref="P108:AI108" si="110">IF($B108="","",IF($O108=P$3,$N108*(1+(O$2*0.03)),IF(P$3=$O108+$J108,$N108*(1+(O$2*0.03)),IF(P$3=$O108+2*$J108,$N108*(1+(O$2*0.03)),IF(P$3=$O108+3*$J108,$N108*(1+(O$2*0.03)),IF(P$3=$O108+4*$J108,$N108*(1+(O$2*0.03)),IF(P$3=$O108+5*$J108,$N108*(1+(O$2*0.03)),"")))))))</f>
        <v/>
      </c>
      <c r="Q108" s="2" t="str">
        <f t="shared" si="110"/>
        <v/>
      </c>
      <c r="R108" s="2" t="str">
        <f t="shared" si="110"/>
        <v/>
      </c>
      <c r="S108" s="2" t="str">
        <f t="shared" si="110"/>
        <v/>
      </c>
      <c r="T108" s="2" t="str">
        <f t="shared" si="110"/>
        <v/>
      </c>
      <c r="U108" s="2" t="str">
        <f t="shared" si="110"/>
        <v/>
      </c>
      <c r="V108" s="2" t="str">
        <f t="shared" si="110"/>
        <v/>
      </c>
      <c r="W108" s="2" t="str">
        <f t="shared" si="110"/>
        <v/>
      </c>
      <c r="X108" s="2" t="str">
        <f t="shared" si="110"/>
        <v/>
      </c>
      <c r="Y108" s="2" t="str">
        <f t="shared" si="110"/>
        <v/>
      </c>
      <c r="Z108" s="2" t="str">
        <f t="shared" si="110"/>
        <v/>
      </c>
      <c r="AA108" s="2" t="str">
        <f t="shared" si="110"/>
        <v/>
      </c>
      <c r="AB108" s="2" t="str">
        <f t="shared" si="110"/>
        <v/>
      </c>
      <c r="AC108" s="2" t="str">
        <f t="shared" si="110"/>
        <v/>
      </c>
      <c r="AD108" s="2" t="str">
        <f t="shared" si="110"/>
        <v/>
      </c>
      <c r="AE108" s="2" t="str">
        <f t="shared" si="110"/>
        <v/>
      </c>
      <c r="AF108" s="2" t="str">
        <f t="shared" si="110"/>
        <v/>
      </c>
      <c r="AG108" s="2">
        <f t="shared" si="110"/>
        <v>10872</v>
      </c>
      <c r="AH108" s="2" t="str">
        <f t="shared" si="110"/>
        <v/>
      </c>
      <c r="AI108" s="2" t="str">
        <f t="shared" si="110"/>
        <v/>
      </c>
    </row>
    <row r="109" spans="2:35" x14ac:dyDescent="0.25">
      <c r="B109" s="41" t="s">
        <v>347</v>
      </c>
      <c r="C109" s="41" t="s">
        <v>342</v>
      </c>
      <c r="D109" s="41" t="s">
        <v>7</v>
      </c>
      <c r="E109" s="42" t="s">
        <v>363</v>
      </c>
      <c r="F109" s="41" t="s">
        <v>305</v>
      </c>
      <c r="G109" s="154"/>
      <c r="H109" s="42">
        <v>960</v>
      </c>
      <c r="I109" s="6">
        <f>IF(H109="","",INDEX(Systems!F$4:F$981,MATCH($F109,Systems!D$4:D$981,0),1))</f>
        <v>6.8</v>
      </c>
      <c r="J109" s="7">
        <f>IF(H109="","",INDEX(Systems!E$4:E$981,MATCH($F109,Systems!D$4:D$981,0),1))</f>
        <v>20</v>
      </c>
      <c r="K109" s="7" t="s">
        <v>97</v>
      </c>
      <c r="L109" s="7">
        <v>2015</v>
      </c>
      <c r="M109" s="7">
        <v>3</v>
      </c>
      <c r="N109" s="6">
        <f t="shared" si="69"/>
        <v>6528</v>
      </c>
      <c r="O109" s="7">
        <f t="shared" si="70"/>
        <v>2035</v>
      </c>
      <c r="P109" s="2" t="str">
        <f t="shared" ref="P109:AI109" si="111">IF($B109="","",IF($O109=P$3,$N109*(1+(O$2*0.03)),IF(P$3=$O109+$J109,$N109*(1+(O$2*0.03)),IF(P$3=$O109+2*$J109,$N109*(1+(O$2*0.03)),IF(P$3=$O109+3*$J109,$N109*(1+(O$2*0.03)),IF(P$3=$O109+4*$J109,$N109*(1+(O$2*0.03)),IF(P$3=$O109+5*$J109,$N109*(1+(O$2*0.03)),"")))))))</f>
        <v/>
      </c>
      <c r="Q109" s="2" t="str">
        <f t="shared" si="111"/>
        <v/>
      </c>
      <c r="R109" s="2" t="str">
        <f t="shared" si="111"/>
        <v/>
      </c>
      <c r="S109" s="2" t="str">
        <f t="shared" si="111"/>
        <v/>
      </c>
      <c r="T109" s="2" t="str">
        <f t="shared" si="111"/>
        <v/>
      </c>
      <c r="U109" s="2" t="str">
        <f t="shared" si="111"/>
        <v/>
      </c>
      <c r="V109" s="2" t="str">
        <f t="shared" si="111"/>
        <v/>
      </c>
      <c r="W109" s="2" t="str">
        <f t="shared" si="111"/>
        <v/>
      </c>
      <c r="X109" s="2" t="str">
        <f t="shared" si="111"/>
        <v/>
      </c>
      <c r="Y109" s="2" t="str">
        <f t="shared" si="111"/>
        <v/>
      </c>
      <c r="Z109" s="2" t="str">
        <f t="shared" si="111"/>
        <v/>
      </c>
      <c r="AA109" s="2" t="str">
        <f t="shared" si="111"/>
        <v/>
      </c>
      <c r="AB109" s="2" t="str">
        <f t="shared" si="111"/>
        <v/>
      </c>
      <c r="AC109" s="2" t="str">
        <f t="shared" si="111"/>
        <v/>
      </c>
      <c r="AD109" s="2" t="str">
        <f t="shared" si="111"/>
        <v/>
      </c>
      <c r="AE109" s="2" t="str">
        <f t="shared" si="111"/>
        <v/>
      </c>
      <c r="AF109" s="2" t="str">
        <f t="shared" si="111"/>
        <v/>
      </c>
      <c r="AG109" s="2">
        <f t="shared" si="111"/>
        <v>9857.2800000000007</v>
      </c>
      <c r="AH109" s="2" t="str">
        <f t="shared" si="111"/>
        <v/>
      </c>
      <c r="AI109" s="2" t="str">
        <f t="shared" si="111"/>
        <v/>
      </c>
    </row>
    <row r="110" spans="2:35" x14ac:dyDescent="0.25">
      <c r="B110" s="41" t="s">
        <v>347</v>
      </c>
      <c r="C110" s="41" t="s">
        <v>342</v>
      </c>
      <c r="D110" s="41" t="s">
        <v>7</v>
      </c>
      <c r="E110" s="42" t="s">
        <v>363</v>
      </c>
      <c r="F110" s="41" t="s">
        <v>289</v>
      </c>
      <c r="G110" s="154"/>
      <c r="H110" s="42">
        <v>590</v>
      </c>
      <c r="I110" s="6">
        <f>IF(H110="","",INDEX(Systems!F$4:F$981,MATCH($F110,Systems!D$4:D$981,0),1))</f>
        <v>4.5</v>
      </c>
      <c r="J110" s="7">
        <f>IF(H110="","",INDEX(Systems!E$4:E$981,MATCH($F110,Systems!D$4:D$981,0),1))</f>
        <v>15</v>
      </c>
      <c r="K110" s="7" t="s">
        <v>97</v>
      </c>
      <c r="L110" s="7">
        <v>2015</v>
      </c>
      <c r="M110" s="7">
        <v>3</v>
      </c>
      <c r="N110" s="6">
        <f t="shared" si="69"/>
        <v>2655</v>
      </c>
      <c r="O110" s="7">
        <f t="shared" si="70"/>
        <v>2030</v>
      </c>
      <c r="P110" s="2" t="str">
        <f t="shared" ref="P110:AI110" si="112">IF($B110="","",IF($O110=P$3,$N110*(1+(O$2*0.03)),IF(P$3=$O110+$J110,$N110*(1+(O$2*0.03)),IF(P$3=$O110+2*$J110,$N110*(1+(O$2*0.03)),IF(P$3=$O110+3*$J110,$N110*(1+(O$2*0.03)),IF(P$3=$O110+4*$J110,$N110*(1+(O$2*0.03)),IF(P$3=$O110+5*$J110,$N110*(1+(O$2*0.03)),"")))))))</f>
        <v/>
      </c>
      <c r="Q110" s="2" t="str">
        <f t="shared" si="112"/>
        <v/>
      </c>
      <c r="R110" s="2" t="str">
        <f t="shared" si="112"/>
        <v/>
      </c>
      <c r="S110" s="2" t="str">
        <f t="shared" si="112"/>
        <v/>
      </c>
      <c r="T110" s="2" t="str">
        <f t="shared" si="112"/>
        <v/>
      </c>
      <c r="U110" s="2" t="str">
        <f t="shared" si="112"/>
        <v/>
      </c>
      <c r="V110" s="2" t="str">
        <f t="shared" si="112"/>
        <v/>
      </c>
      <c r="W110" s="2" t="str">
        <f t="shared" si="112"/>
        <v/>
      </c>
      <c r="X110" s="2" t="str">
        <f t="shared" si="112"/>
        <v/>
      </c>
      <c r="Y110" s="2" t="str">
        <f t="shared" si="112"/>
        <v/>
      </c>
      <c r="Z110" s="2" t="str">
        <f t="shared" si="112"/>
        <v/>
      </c>
      <c r="AA110" s="2" t="str">
        <f t="shared" si="112"/>
        <v/>
      </c>
      <c r="AB110" s="2">
        <f t="shared" si="112"/>
        <v>3610.7999999999997</v>
      </c>
      <c r="AC110" s="2" t="str">
        <f t="shared" si="112"/>
        <v/>
      </c>
      <c r="AD110" s="2" t="str">
        <f t="shared" si="112"/>
        <v/>
      </c>
      <c r="AE110" s="2" t="str">
        <f t="shared" si="112"/>
        <v/>
      </c>
      <c r="AF110" s="2" t="str">
        <f t="shared" si="112"/>
        <v/>
      </c>
      <c r="AG110" s="2" t="str">
        <f t="shared" si="112"/>
        <v/>
      </c>
      <c r="AH110" s="2" t="str">
        <f t="shared" si="112"/>
        <v/>
      </c>
      <c r="AI110" s="2" t="str">
        <f t="shared" si="112"/>
        <v/>
      </c>
    </row>
    <row r="111" spans="2:35" x14ac:dyDescent="0.25">
      <c r="B111" s="41" t="s">
        <v>347</v>
      </c>
      <c r="C111" s="41" t="s">
        <v>342</v>
      </c>
      <c r="D111" s="41" t="s">
        <v>7</v>
      </c>
      <c r="E111" s="42" t="s">
        <v>363</v>
      </c>
      <c r="F111" s="41" t="s">
        <v>51</v>
      </c>
      <c r="G111" s="154"/>
      <c r="H111" s="42">
        <v>590</v>
      </c>
      <c r="I111" s="6">
        <f>IF(H111="","",INDEX(Systems!F$4:F$981,MATCH($F111,Systems!D$4:D$981,0),1))</f>
        <v>1.5</v>
      </c>
      <c r="J111" s="7">
        <f>IF(H111="","",INDEX(Systems!E$4:E$981,MATCH($F111,Systems!D$4:D$981,0),1))</f>
        <v>10</v>
      </c>
      <c r="K111" s="7" t="s">
        <v>97</v>
      </c>
      <c r="L111" s="7">
        <v>2015</v>
      </c>
      <c r="M111" s="7">
        <v>3</v>
      </c>
      <c r="N111" s="6">
        <f t="shared" si="69"/>
        <v>885</v>
      </c>
      <c r="O111" s="7">
        <f t="shared" si="70"/>
        <v>2025</v>
      </c>
      <c r="P111" s="2" t="str">
        <f t="shared" ref="P111:AI111" si="113">IF($B111="","",IF($O111=P$3,$N111*(1+(O$2*0.03)),IF(P$3=$O111+$J111,$N111*(1+(O$2*0.03)),IF(P$3=$O111+2*$J111,$N111*(1+(O$2*0.03)),IF(P$3=$O111+3*$J111,$N111*(1+(O$2*0.03)),IF(P$3=$O111+4*$J111,$N111*(1+(O$2*0.03)),IF(P$3=$O111+5*$J111,$N111*(1+(O$2*0.03)),"")))))))</f>
        <v/>
      </c>
      <c r="Q111" s="2" t="str">
        <f t="shared" si="113"/>
        <v/>
      </c>
      <c r="R111" s="2" t="str">
        <f t="shared" si="113"/>
        <v/>
      </c>
      <c r="S111" s="2" t="str">
        <f t="shared" si="113"/>
        <v/>
      </c>
      <c r="T111" s="2" t="str">
        <f t="shared" si="113"/>
        <v/>
      </c>
      <c r="U111" s="2" t="str">
        <f t="shared" si="113"/>
        <v/>
      </c>
      <c r="V111" s="2" t="str">
        <f t="shared" si="113"/>
        <v/>
      </c>
      <c r="W111" s="2">
        <f t="shared" si="113"/>
        <v>1070.8499999999999</v>
      </c>
      <c r="X111" s="2" t="str">
        <f t="shared" si="113"/>
        <v/>
      </c>
      <c r="Y111" s="2" t="str">
        <f t="shared" si="113"/>
        <v/>
      </c>
      <c r="Z111" s="2" t="str">
        <f t="shared" si="113"/>
        <v/>
      </c>
      <c r="AA111" s="2" t="str">
        <f t="shared" si="113"/>
        <v/>
      </c>
      <c r="AB111" s="2" t="str">
        <f t="shared" si="113"/>
        <v/>
      </c>
      <c r="AC111" s="2" t="str">
        <f t="shared" si="113"/>
        <v/>
      </c>
      <c r="AD111" s="2" t="str">
        <f t="shared" si="113"/>
        <v/>
      </c>
      <c r="AE111" s="2" t="str">
        <f t="shared" si="113"/>
        <v/>
      </c>
      <c r="AF111" s="2" t="str">
        <f t="shared" si="113"/>
        <v/>
      </c>
      <c r="AG111" s="2">
        <f t="shared" si="113"/>
        <v>1336.35</v>
      </c>
      <c r="AH111" s="2" t="str">
        <f t="shared" si="113"/>
        <v/>
      </c>
      <c r="AI111" s="2" t="str">
        <f t="shared" si="113"/>
        <v/>
      </c>
    </row>
    <row r="112" spans="2:35" x14ac:dyDescent="0.25">
      <c r="B112" s="41" t="s">
        <v>347</v>
      </c>
      <c r="C112" s="41" t="s">
        <v>342</v>
      </c>
      <c r="D112" s="41" t="s">
        <v>9</v>
      </c>
      <c r="E112" s="42" t="s">
        <v>363</v>
      </c>
      <c r="F112" s="41" t="s">
        <v>131</v>
      </c>
      <c r="G112" s="154"/>
      <c r="H112" s="42">
        <v>960</v>
      </c>
      <c r="I112" s="6">
        <f>IF(H112="","",INDEX(Systems!F$4:F$981,MATCH($F112,Systems!D$4:D$981,0),1))</f>
        <v>4.95</v>
      </c>
      <c r="J112" s="7">
        <f>IF(H112="","",INDEX(Systems!E$4:E$981,MATCH($F112,Systems!D$4:D$981,0),1))</f>
        <v>20</v>
      </c>
      <c r="K112" s="7" t="s">
        <v>97</v>
      </c>
      <c r="L112" s="7">
        <v>2017</v>
      </c>
      <c r="M112" s="7">
        <v>3</v>
      </c>
      <c r="N112" s="6">
        <f t="shared" si="69"/>
        <v>4752</v>
      </c>
      <c r="O112" s="7">
        <f t="shared" si="70"/>
        <v>2037</v>
      </c>
      <c r="P112" s="2" t="str">
        <f t="shared" ref="P112:AI112" si="114">IF($B112="","",IF($O112=P$3,$N112*(1+(O$2*0.03)),IF(P$3=$O112+$J112,$N112*(1+(O$2*0.03)),IF(P$3=$O112+2*$J112,$N112*(1+(O$2*0.03)),IF(P$3=$O112+3*$J112,$N112*(1+(O$2*0.03)),IF(P$3=$O112+4*$J112,$N112*(1+(O$2*0.03)),IF(P$3=$O112+5*$J112,$N112*(1+(O$2*0.03)),"")))))))</f>
        <v/>
      </c>
      <c r="Q112" s="2" t="str">
        <f t="shared" si="114"/>
        <v/>
      </c>
      <c r="R112" s="2" t="str">
        <f t="shared" si="114"/>
        <v/>
      </c>
      <c r="S112" s="2" t="str">
        <f t="shared" si="114"/>
        <v/>
      </c>
      <c r="T112" s="2" t="str">
        <f t="shared" si="114"/>
        <v/>
      </c>
      <c r="U112" s="2" t="str">
        <f t="shared" si="114"/>
        <v/>
      </c>
      <c r="V112" s="2" t="str">
        <f t="shared" si="114"/>
        <v/>
      </c>
      <c r="W112" s="2" t="str">
        <f t="shared" si="114"/>
        <v/>
      </c>
      <c r="X112" s="2" t="str">
        <f t="shared" si="114"/>
        <v/>
      </c>
      <c r="Y112" s="2" t="str">
        <f t="shared" si="114"/>
        <v/>
      </c>
      <c r="Z112" s="2" t="str">
        <f t="shared" si="114"/>
        <v/>
      </c>
      <c r="AA112" s="2" t="str">
        <f t="shared" si="114"/>
        <v/>
      </c>
      <c r="AB112" s="2" t="str">
        <f t="shared" si="114"/>
        <v/>
      </c>
      <c r="AC112" s="2" t="str">
        <f t="shared" si="114"/>
        <v/>
      </c>
      <c r="AD112" s="2" t="str">
        <f t="shared" si="114"/>
        <v/>
      </c>
      <c r="AE112" s="2" t="str">
        <f t="shared" si="114"/>
        <v/>
      </c>
      <c r="AF112" s="2" t="str">
        <f t="shared" si="114"/>
        <v/>
      </c>
      <c r="AG112" s="2" t="str">
        <f t="shared" si="114"/>
        <v/>
      </c>
      <c r="AH112" s="2" t="str">
        <f t="shared" si="114"/>
        <v/>
      </c>
      <c r="AI112" s="2">
        <f t="shared" si="114"/>
        <v>7460.6399999999994</v>
      </c>
    </row>
    <row r="113" spans="2:35" x14ac:dyDescent="0.25">
      <c r="B113" s="41" t="s">
        <v>347</v>
      </c>
      <c r="C113" s="41" t="s">
        <v>342</v>
      </c>
      <c r="D113" s="41" t="s">
        <v>5</v>
      </c>
      <c r="E113" s="42" t="s">
        <v>364</v>
      </c>
      <c r="F113" s="41" t="s">
        <v>117</v>
      </c>
      <c r="G113" s="154"/>
      <c r="H113" s="42">
        <v>1</v>
      </c>
      <c r="I113" s="6">
        <f>IF(H113="","",INDEX(Systems!F$4:F$981,MATCH($F113,Systems!D$4:D$981,0),1))</f>
        <v>7200</v>
      </c>
      <c r="J113" s="7">
        <f>IF(H113="","",INDEX(Systems!E$4:E$981,MATCH($F113,Systems!D$4:D$981,0),1))</f>
        <v>18</v>
      </c>
      <c r="K113" s="7" t="s">
        <v>97</v>
      </c>
      <c r="L113" s="7">
        <v>2017</v>
      </c>
      <c r="M113" s="7">
        <v>3</v>
      </c>
      <c r="N113" s="6">
        <f t="shared" si="69"/>
        <v>7200</v>
      </c>
      <c r="O113" s="7">
        <f t="shared" si="70"/>
        <v>2035</v>
      </c>
      <c r="P113" s="2" t="str">
        <f t="shared" ref="P113:AI113" si="115">IF($B113="","",IF($O113=P$3,$N113*(1+(O$2*0.03)),IF(P$3=$O113+$J113,$N113*(1+(O$2*0.03)),IF(P$3=$O113+2*$J113,$N113*(1+(O$2*0.03)),IF(P$3=$O113+3*$J113,$N113*(1+(O$2*0.03)),IF(P$3=$O113+4*$J113,$N113*(1+(O$2*0.03)),IF(P$3=$O113+5*$J113,$N113*(1+(O$2*0.03)),"")))))))</f>
        <v/>
      </c>
      <c r="Q113" s="2" t="str">
        <f t="shared" si="115"/>
        <v/>
      </c>
      <c r="R113" s="2" t="str">
        <f t="shared" si="115"/>
        <v/>
      </c>
      <c r="S113" s="2" t="str">
        <f t="shared" si="115"/>
        <v/>
      </c>
      <c r="T113" s="2" t="str">
        <f t="shared" si="115"/>
        <v/>
      </c>
      <c r="U113" s="2" t="str">
        <f t="shared" si="115"/>
        <v/>
      </c>
      <c r="V113" s="2" t="str">
        <f t="shared" si="115"/>
        <v/>
      </c>
      <c r="W113" s="2" t="str">
        <f t="shared" si="115"/>
        <v/>
      </c>
      <c r="X113" s="2" t="str">
        <f t="shared" si="115"/>
        <v/>
      </c>
      <c r="Y113" s="2" t="str">
        <f t="shared" si="115"/>
        <v/>
      </c>
      <c r="Z113" s="2" t="str">
        <f t="shared" si="115"/>
        <v/>
      </c>
      <c r="AA113" s="2" t="str">
        <f t="shared" si="115"/>
        <v/>
      </c>
      <c r="AB113" s="2" t="str">
        <f t="shared" si="115"/>
        <v/>
      </c>
      <c r="AC113" s="2" t="str">
        <f t="shared" si="115"/>
        <v/>
      </c>
      <c r="AD113" s="2" t="str">
        <f t="shared" si="115"/>
        <v/>
      </c>
      <c r="AE113" s="2" t="str">
        <f t="shared" si="115"/>
        <v/>
      </c>
      <c r="AF113" s="2" t="str">
        <f t="shared" si="115"/>
        <v/>
      </c>
      <c r="AG113" s="2">
        <f t="shared" si="115"/>
        <v>10872</v>
      </c>
      <c r="AH113" s="2" t="str">
        <f t="shared" si="115"/>
        <v/>
      </c>
      <c r="AI113" s="2" t="str">
        <f t="shared" si="115"/>
        <v/>
      </c>
    </row>
    <row r="114" spans="2:35" x14ac:dyDescent="0.25">
      <c r="B114" s="41" t="s">
        <v>347</v>
      </c>
      <c r="C114" s="41" t="s">
        <v>342</v>
      </c>
      <c r="D114" s="41" t="s">
        <v>7</v>
      </c>
      <c r="E114" s="42" t="s">
        <v>364</v>
      </c>
      <c r="F114" s="41" t="s">
        <v>305</v>
      </c>
      <c r="G114" s="154"/>
      <c r="H114" s="42">
        <v>960</v>
      </c>
      <c r="I114" s="6">
        <f>IF(H114="","",INDEX(Systems!F$4:F$981,MATCH($F114,Systems!D$4:D$981,0),1))</f>
        <v>6.8</v>
      </c>
      <c r="J114" s="7">
        <f>IF(H114="","",INDEX(Systems!E$4:E$981,MATCH($F114,Systems!D$4:D$981,0),1))</f>
        <v>20</v>
      </c>
      <c r="K114" s="7" t="s">
        <v>97</v>
      </c>
      <c r="L114" s="7">
        <v>2015</v>
      </c>
      <c r="M114" s="7">
        <v>3</v>
      </c>
      <c r="N114" s="6">
        <f t="shared" si="69"/>
        <v>6528</v>
      </c>
      <c r="O114" s="7">
        <f t="shared" si="70"/>
        <v>2035</v>
      </c>
      <c r="P114" s="2" t="str">
        <f t="shared" ref="P114:AI114" si="116">IF($B114="","",IF($O114=P$3,$N114*(1+(O$2*0.03)),IF(P$3=$O114+$J114,$N114*(1+(O$2*0.03)),IF(P$3=$O114+2*$J114,$N114*(1+(O$2*0.03)),IF(P$3=$O114+3*$J114,$N114*(1+(O$2*0.03)),IF(P$3=$O114+4*$J114,$N114*(1+(O$2*0.03)),IF(P$3=$O114+5*$J114,$N114*(1+(O$2*0.03)),"")))))))</f>
        <v/>
      </c>
      <c r="Q114" s="2" t="str">
        <f t="shared" si="116"/>
        <v/>
      </c>
      <c r="R114" s="2" t="str">
        <f t="shared" si="116"/>
        <v/>
      </c>
      <c r="S114" s="2" t="str">
        <f t="shared" si="116"/>
        <v/>
      </c>
      <c r="T114" s="2" t="str">
        <f t="shared" si="116"/>
        <v/>
      </c>
      <c r="U114" s="2" t="str">
        <f t="shared" si="116"/>
        <v/>
      </c>
      <c r="V114" s="2" t="str">
        <f t="shared" si="116"/>
        <v/>
      </c>
      <c r="W114" s="2" t="str">
        <f t="shared" si="116"/>
        <v/>
      </c>
      <c r="X114" s="2" t="str">
        <f t="shared" si="116"/>
        <v/>
      </c>
      <c r="Y114" s="2" t="str">
        <f t="shared" si="116"/>
        <v/>
      </c>
      <c r="Z114" s="2" t="str">
        <f t="shared" si="116"/>
        <v/>
      </c>
      <c r="AA114" s="2" t="str">
        <f t="shared" si="116"/>
        <v/>
      </c>
      <c r="AB114" s="2" t="str">
        <f t="shared" si="116"/>
        <v/>
      </c>
      <c r="AC114" s="2" t="str">
        <f t="shared" si="116"/>
        <v/>
      </c>
      <c r="AD114" s="2" t="str">
        <f t="shared" si="116"/>
        <v/>
      </c>
      <c r="AE114" s="2" t="str">
        <f t="shared" si="116"/>
        <v/>
      </c>
      <c r="AF114" s="2" t="str">
        <f t="shared" si="116"/>
        <v/>
      </c>
      <c r="AG114" s="2">
        <f t="shared" si="116"/>
        <v>9857.2800000000007</v>
      </c>
      <c r="AH114" s="2" t="str">
        <f t="shared" si="116"/>
        <v/>
      </c>
      <c r="AI114" s="2" t="str">
        <f t="shared" si="116"/>
        <v/>
      </c>
    </row>
    <row r="115" spans="2:35" x14ac:dyDescent="0.25">
      <c r="B115" s="41" t="s">
        <v>347</v>
      </c>
      <c r="C115" s="41" t="s">
        <v>342</v>
      </c>
      <c r="D115" s="41" t="s">
        <v>7</v>
      </c>
      <c r="E115" s="42" t="s">
        <v>364</v>
      </c>
      <c r="F115" s="41" t="s">
        <v>51</v>
      </c>
      <c r="G115" s="154"/>
      <c r="H115" s="42">
        <v>590</v>
      </c>
      <c r="I115" s="6">
        <f>IF(H115="","",INDEX(Systems!F$4:F$981,MATCH($F115,Systems!D$4:D$981,0),1))</f>
        <v>1.5</v>
      </c>
      <c r="J115" s="7">
        <f>IF(H115="","",INDEX(Systems!E$4:E$981,MATCH($F115,Systems!D$4:D$981,0),1))</f>
        <v>10</v>
      </c>
      <c r="K115" s="7" t="s">
        <v>97</v>
      </c>
      <c r="L115" s="7">
        <v>2015</v>
      </c>
      <c r="M115" s="7">
        <v>3</v>
      </c>
      <c r="N115" s="6">
        <f t="shared" si="69"/>
        <v>885</v>
      </c>
      <c r="O115" s="7">
        <f t="shared" si="70"/>
        <v>2025</v>
      </c>
      <c r="P115" s="2" t="str">
        <f t="shared" ref="P115:AI115" si="117">IF($B115="","",IF($O115=P$3,$N115*(1+(O$2*0.03)),IF(P$3=$O115+$J115,$N115*(1+(O$2*0.03)),IF(P$3=$O115+2*$J115,$N115*(1+(O$2*0.03)),IF(P$3=$O115+3*$J115,$N115*(1+(O$2*0.03)),IF(P$3=$O115+4*$J115,$N115*(1+(O$2*0.03)),IF(P$3=$O115+5*$J115,$N115*(1+(O$2*0.03)),"")))))))</f>
        <v/>
      </c>
      <c r="Q115" s="2" t="str">
        <f t="shared" si="117"/>
        <v/>
      </c>
      <c r="R115" s="2" t="str">
        <f t="shared" si="117"/>
        <v/>
      </c>
      <c r="S115" s="2" t="str">
        <f t="shared" si="117"/>
        <v/>
      </c>
      <c r="T115" s="2" t="str">
        <f t="shared" si="117"/>
        <v/>
      </c>
      <c r="U115" s="2" t="str">
        <f t="shared" si="117"/>
        <v/>
      </c>
      <c r="V115" s="2" t="str">
        <f t="shared" si="117"/>
        <v/>
      </c>
      <c r="W115" s="2">
        <f t="shared" si="117"/>
        <v>1070.8499999999999</v>
      </c>
      <c r="X115" s="2" t="str">
        <f t="shared" si="117"/>
        <v/>
      </c>
      <c r="Y115" s="2" t="str">
        <f t="shared" si="117"/>
        <v/>
      </c>
      <c r="Z115" s="2" t="str">
        <f t="shared" si="117"/>
        <v/>
      </c>
      <c r="AA115" s="2" t="str">
        <f t="shared" si="117"/>
        <v/>
      </c>
      <c r="AB115" s="2" t="str">
        <f t="shared" si="117"/>
        <v/>
      </c>
      <c r="AC115" s="2" t="str">
        <f t="shared" si="117"/>
        <v/>
      </c>
      <c r="AD115" s="2" t="str">
        <f t="shared" si="117"/>
        <v/>
      </c>
      <c r="AE115" s="2" t="str">
        <f t="shared" si="117"/>
        <v/>
      </c>
      <c r="AF115" s="2" t="str">
        <f t="shared" si="117"/>
        <v/>
      </c>
      <c r="AG115" s="2">
        <f t="shared" si="117"/>
        <v>1336.35</v>
      </c>
      <c r="AH115" s="2" t="str">
        <f t="shared" si="117"/>
        <v/>
      </c>
      <c r="AI115" s="2" t="str">
        <f t="shared" si="117"/>
        <v/>
      </c>
    </row>
    <row r="116" spans="2:35" x14ac:dyDescent="0.25">
      <c r="B116" s="41" t="s">
        <v>347</v>
      </c>
      <c r="C116" s="41" t="s">
        <v>342</v>
      </c>
      <c r="D116" s="41" t="s">
        <v>7</v>
      </c>
      <c r="E116" s="42" t="s">
        <v>364</v>
      </c>
      <c r="F116" s="41" t="s">
        <v>289</v>
      </c>
      <c r="G116" s="154"/>
      <c r="H116" s="42">
        <v>590</v>
      </c>
      <c r="I116" s="6">
        <f>IF(H116="","",INDEX(Systems!F$4:F$981,MATCH($F116,Systems!D$4:D$981,0),1))</f>
        <v>4.5</v>
      </c>
      <c r="J116" s="7">
        <f>IF(H116="","",INDEX(Systems!E$4:E$981,MATCH($F116,Systems!D$4:D$981,0),1))</f>
        <v>15</v>
      </c>
      <c r="K116" s="7" t="s">
        <v>97</v>
      </c>
      <c r="L116" s="7">
        <v>2015</v>
      </c>
      <c r="M116" s="7">
        <v>3</v>
      </c>
      <c r="N116" s="6">
        <f t="shared" si="69"/>
        <v>2655</v>
      </c>
      <c r="O116" s="7">
        <f t="shared" si="70"/>
        <v>2030</v>
      </c>
      <c r="P116" s="2" t="str">
        <f t="shared" ref="P116:AI116" si="118">IF($B116="","",IF($O116=P$3,$N116*(1+(O$2*0.03)),IF(P$3=$O116+$J116,$N116*(1+(O$2*0.03)),IF(P$3=$O116+2*$J116,$N116*(1+(O$2*0.03)),IF(P$3=$O116+3*$J116,$N116*(1+(O$2*0.03)),IF(P$3=$O116+4*$J116,$N116*(1+(O$2*0.03)),IF(P$3=$O116+5*$J116,$N116*(1+(O$2*0.03)),"")))))))</f>
        <v/>
      </c>
      <c r="Q116" s="2" t="str">
        <f t="shared" si="118"/>
        <v/>
      </c>
      <c r="R116" s="2" t="str">
        <f t="shared" si="118"/>
        <v/>
      </c>
      <c r="S116" s="2" t="str">
        <f t="shared" si="118"/>
        <v/>
      </c>
      <c r="T116" s="2" t="str">
        <f t="shared" si="118"/>
        <v/>
      </c>
      <c r="U116" s="2" t="str">
        <f t="shared" si="118"/>
        <v/>
      </c>
      <c r="V116" s="2" t="str">
        <f t="shared" si="118"/>
        <v/>
      </c>
      <c r="W116" s="2" t="str">
        <f t="shared" si="118"/>
        <v/>
      </c>
      <c r="X116" s="2" t="str">
        <f t="shared" si="118"/>
        <v/>
      </c>
      <c r="Y116" s="2" t="str">
        <f t="shared" si="118"/>
        <v/>
      </c>
      <c r="Z116" s="2" t="str">
        <f t="shared" si="118"/>
        <v/>
      </c>
      <c r="AA116" s="2" t="str">
        <f t="shared" si="118"/>
        <v/>
      </c>
      <c r="AB116" s="2">
        <f t="shared" si="118"/>
        <v>3610.7999999999997</v>
      </c>
      <c r="AC116" s="2" t="str">
        <f t="shared" si="118"/>
        <v/>
      </c>
      <c r="AD116" s="2" t="str">
        <f t="shared" si="118"/>
        <v/>
      </c>
      <c r="AE116" s="2" t="str">
        <f t="shared" si="118"/>
        <v/>
      </c>
      <c r="AF116" s="2" t="str">
        <f t="shared" si="118"/>
        <v/>
      </c>
      <c r="AG116" s="2" t="str">
        <f t="shared" si="118"/>
        <v/>
      </c>
      <c r="AH116" s="2" t="str">
        <f t="shared" si="118"/>
        <v/>
      </c>
      <c r="AI116" s="2" t="str">
        <f t="shared" si="118"/>
        <v/>
      </c>
    </row>
    <row r="117" spans="2:35" x14ac:dyDescent="0.25">
      <c r="B117" s="41" t="s">
        <v>347</v>
      </c>
      <c r="C117" s="41" t="s">
        <v>342</v>
      </c>
      <c r="D117" s="41" t="s">
        <v>9</v>
      </c>
      <c r="E117" s="42" t="s">
        <v>364</v>
      </c>
      <c r="F117" s="41" t="s">
        <v>131</v>
      </c>
      <c r="G117" s="154"/>
      <c r="H117" s="42">
        <v>960</v>
      </c>
      <c r="I117" s="6">
        <f>IF(H117="","",INDEX(Systems!F$4:F$981,MATCH($F117,Systems!D$4:D$981,0),1))</f>
        <v>4.95</v>
      </c>
      <c r="J117" s="7">
        <f>IF(H117="","",INDEX(Systems!E$4:E$981,MATCH($F117,Systems!D$4:D$981,0),1))</f>
        <v>20</v>
      </c>
      <c r="K117" s="7" t="s">
        <v>97</v>
      </c>
      <c r="L117" s="7">
        <v>2017</v>
      </c>
      <c r="M117" s="7">
        <v>3</v>
      </c>
      <c r="N117" s="6">
        <f t="shared" si="69"/>
        <v>4752</v>
      </c>
      <c r="O117" s="7">
        <f t="shared" si="70"/>
        <v>2037</v>
      </c>
      <c r="P117" s="2" t="str">
        <f t="shared" ref="P117:AI117" si="119">IF($B117="","",IF($O117=P$3,$N117*(1+(O$2*0.03)),IF(P$3=$O117+$J117,$N117*(1+(O$2*0.03)),IF(P$3=$O117+2*$J117,$N117*(1+(O$2*0.03)),IF(P$3=$O117+3*$J117,$N117*(1+(O$2*0.03)),IF(P$3=$O117+4*$J117,$N117*(1+(O$2*0.03)),IF(P$3=$O117+5*$J117,$N117*(1+(O$2*0.03)),"")))))))</f>
        <v/>
      </c>
      <c r="Q117" s="2" t="str">
        <f t="shared" si="119"/>
        <v/>
      </c>
      <c r="R117" s="2" t="str">
        <f t="shared" si="119"/>
        <v/>
      </c>
      <c r="S117" s="2" t="str">
        <f t="shared" si="119"/>
        <v/>
      </c>
      <c r="T117" s="2" t="str">
        <f t="shared" si="119"/>
        <v/>
      </c>
      <c r="U117" s="2" t="str">
        <f t="shared" si="119"/>
        <v/>
      </c>
      <c r="V117" s="2" t="str">
        <f t="shared" si="119"/>
        <v/>
      </c>
      <c r="W117" s="2" t="str">
        <f t="shared" si="119"/>
        <v/>
      </c>
      <c r="X117" s="2" t="str">
        <f t="shared" si="119"/>
        <v/>
      </c>
      <c r="Y117" s="2" t="str">
        <f t="shared" si="119"/>
        <v/>
      </c>
      <c r="Z117" s="2" t="str">
        <f t="shared" si="119"/>
        <v/>
      </c>
      <c r="AA117" s="2" t="str">
        <f t="shared" si="119"/>
        <v/>
      </c>
      <c r="AB117" s="2" t="str">
        <f t="shared" si="119"/>
        <v/>
      </c>
      <c r="AC117" s="2" t="str">
        <f t="shared" si="119"/>
        <v/>
      </c>
      <c r="AD117" s="2" t="str">
        <f t="shared" si="119"/>
        <v/>
      </c>
      <c r="AE117" s="2" t="str">
        <f t="shared" si="119"/>
        <v/>
      </c>
      <c r="AF117" s="2" t="str">
        <f t="shared" si="119"/>
        <v/>
      </c>
      <c r="AG117" s="2" t="str">
        <f t="shared" si="119"/>
        <v/>
      </c>
      <c r="AH117" s="2" t="str">
        <f t="shared" si="119"/>
        <v/>
      </c>
      <c r="AI117" s="2">
        <f t="shared" si="119"/>
        <v>7460.6399999999994</v>
      </c>
    </row>
    <row r="118" spans="2:35" x14ac:dyDescent="0.25">
      <c r="B118" s="41" t="s">
        <v>347</v>
      </c>
      <c r="C118" s="41" t="s">
        <v>342</v>
      </c>
      <c r="D118" s="41" t="s">
        <v>5</v>
      </c>
      <c r="E118" s="42" t="s">
        <v>365</v>
      </c>
      <c r="F118" s="41" t="s">
        <v>117</v>
      </c>
      <c r="G118" s="154"/>
      <c r="H118" s="42">
        <v>1</v>
      </c>
      <c r="I118" s="6">
        <f>IF(H118="","",INDEX(Systems!F$4:F$981,MATCH($F118,Systems!D$4:D$981,0),1))</f>
        <v>7200</v>
      </c>
      <c r="J118" s="7">
        <f>IF(H118="","",INDEX(Systems!E$4:E$981,MATCH($F118,Systems!D$4:D$981,0),1))</f>
        <v>18</v>
      </c>
      <c r="K118" s="7" t="s">
        <v>97</v>
      </c>
      <c r="L118" s="7">
        <v>2016</v>
      </c>
      <c r="M118" s="7">
        <v>3</v>
      </c>
      <c r="N118" s="6">
        <f t="shared" si="69"/>
        <v>7200</v>
      </c>
      <c r="O118" s="7">
        <f t="shared" si="70"/>
        <v>2034</v>
      </c>
      <c r="P118" s="2" t="str">
        <f t="shared" ref="P118:AI118" si="120">IF($B118="","",IF($O118=P$3,$N118*(1+(O$2*0.03)),IF(P$3=$O118+$J118,$N118*(1+(O$2*0.03)),IF(P$3=$O118+2*$J118,$N118*(1+(O$2*0.03)),IF(P$3=$O118+3*$J118,$N118*(1+(O$2*0.03)),IF(P$3=$O118+4*$J118,$N118*(1+(O$2*0.03)),IF(P$3=$O118+5*$J118,$N118*(1+(O$2*0.03)),"")))))))</f>
        <v/>
      </c>
      <c r="Q118" s="2" t="str">
        <f t="shared" si="120"/>
        <v/>
      </c>
      <c r="R118" s="2" t="str">
        <f t="shared" si="120"/>
        <v/>
      </c>
      <c r="S118" s="2" t="str">
        <f t="shared" si="120"/>
        <v/>
      </c>
      <c r="T118" s="2" t="str">
        <f t="shared" si="120"/>
        <v/>
      </c>
      <c r="U118" s="2" t="str">
        <f t="shared" si="120"/>
        <v/>
      </c>
      <c r="V118" s="2" t="str">
        <f t="shared" si="120"/>
        <v/>
      </c>
      <c r="W118" s="2" t="str">
        <f t="shared" si="120"/>
        <v/>
      </c>
      <c r="X118" s="2" t="str">
        <f t="shared" si="120"/>
        <v/>
      </c>
      <c r="Y118" s="2" t="str">
        <f t="shared" si="120"/>
        <v/>
      </c>
      <c r="Z118" s="2" t="str">
        <f t="shared" si="120"/>
        <v/>
      </c>
      <c r="AA118" s="2" t="str">
        <f t="shared" si="120"/>
        <v/>
      </c>
      <c r="AB118" s="2" t="str">
        <f t="shared" si="120"/>
        <v/>
      </c>
      <c r="AC118" s="2" t="str">
        <f t="shared" si="120"/>
        <v/>
      </c>
      <c r="AD118" s="2" t="str">
        <f t="shared" si="120"/>
        <v/>
      </c>
      <c r="AE118" s="2" t="str">
        <f t="shared" si="120"/>
        <v/>
      </c>
      <c r="AF118" s="2">
        <f t="shared" si="120"/>
        <v>10656</v>
      </c>
      <c r="AG118" s="2" t="str">
        <f t="shared" si="120"/>
        <v/>
      </c>
      <c r="AH118" s="2" t="str">
        <f t="shared" si="120"/>
        <v/>
      </c>
      <c r="AI118" s="2" t="str">
        <f t="shared" si="120"/>
        <v/>
      </c>
    </row>
    <row r="119" spans="2:35" x14ac:dyDescent="0.25">
      <c r="B119" s="41" t="s">
        <v>347</v>
      </c>
      <c r="C119" s="41" t="s">
        <v>342</v>
      </c>
      <c r="D119" s="41" t="s">
        <v>7</v>
      </c>
      <c r="E119" s="42" t="s">
        <v>365</v>
      </c>
      <c r="F119" s="41" t="s">
        <v>305</v>
      </c>
      <c r="G119" s="154"/>
      <c r="H119" s="42">
        <v>960</v>
      </c>
      <c r="I119" s="6">
        <f>IF(H119="","",INDEX(Systems!F$4:F$981,MATCH($F119,Systems!D$4:D$981,0),1))</f>
        <v>6.8</v>
      </c>
      <c r="J119" s="7">
        <f>IF(H119="","",INDEX(Systems!E$4:E$981,MATCH($F119,Systems!D$4:D$981,0),1))</f>
        <v>20</v>
      </c>
      <c r="K119" s="7" t="s">
        <v>97</v>
      </c>
      <c r="L119" s="7">
        <v>2015</v>
      </c>
      <c r="M119" s="7">
        <v>3</v>
      </c>
      <c r="N119" s="6">
        <f t="shared" si="69"/>
        <v>6528</v>
      </c>
      <c r="O119" s="7">
        <f t="shared" si="70"/>
        <v>2035</v>
      </c>
      <c r="P119" s="2" t="str">
        <f t="shared" ref="P119:AI119" si="121">IF($B119="","",IF($O119=P$3,$N119*(1+(O$2*0.03)),IF(P$3=$O119+$J119,$N119*(1+(O$2*0.03)),IF(P$3=$O119+2*$J119,$N119*(1+(O$2*0.03)),IF(P$3=$O119+3*$J119,$N119*(1+(O$2*0.03)),IF(P$3=$O119+4*$J119,$N119*(1+(O$2*0.03)),IF(P$3=$O119+5*$J119,$N119*(1+(O$2*0.03)),"")))))))</f>
        <v/>
      </c>
      <c r="Q119" s="2" t="str">
        <f t="shared" si="121"/>
        <v/>
      </c>
      <c r="R119" s="2" t="str">
        <f t="shared" si="121"/>
        <v/>
      </c>
      <c r="S119" s="2" t="str">
        <f t="shared" si="121"/>
        <v/>
      </c>
      <c r="T119" s="2" t="str">
        <f t="shared" si="121"/>
        <v/>
      </c>
      <c r="U119" s="2" t="str">
        <f t="shared" si="121"/>
        <v/>
      </c>
      <c r="V119" s="2" t="str">
        <f t="shared" si="121"/>
        <v/>
      </c>
      <c r="W119" s="2" t="str">
        <f t="shared" si="121"/>
        <v/>
      </c>
      <c r="X119" s="2" t="str">
        <f t="shared" si="121"/>
        <v/>
      </c>
      <c r="Y119" s="2" t="str">
        <f t="shared" si="121"/>
        <v/>
      </c>
      <c r="Z119" s="2" t="str">
        <f t="shared" si="121"/>
        <v/>
      </c>
      <c r="AA119" s="2" t="str">
        <f t="shared" si="121"/>
        <v/>
      </c>
      <c r="AB119" s="2" t="str">
        <f t="shared" si="121"/>
        <v/>
      </c>
      <c r="AC119" s="2" t="str">
        <f t="shared" si="121"/>
        <v/>
      </c>
      <c r="AD119" s="2" t="str">
        <f t="shared" si="121"/>
        <v/>
      </c>
      <c r="AE119" s="2" t="str">
        <f t="shared" si="121"/>
        <v/>
      </c>
      <c r="AF119" s="2" t="str">
        <f t="shared" si="121"/>
        <v/>
      </c>
      <c r="AG119" s="2">
        <f t="shared" si="121"/>
        <v>9857.2800000000007</v>
      </c>
      <c r="AH119" s="2" t="str">
        <f t="shared" si="121"/>
        <v/>
      </c>
      <c r="AI119" s="2" t="str">
        <f t="shared" si="121"/>
        <v/>
      </c>
    </row>
    <row r="120" spans="2:35" x14ac:dyDescent="0.25">
      <c r="B120" s="41" t="s">
        <v>347</v>
      </c>
      <c r="C120" s="41" t="s">
        <v>342</v>
      </c>
      <c r="D120" s="41" t="s">
        <v>7</v>
      </c>
      <c r="E120" s="42" t="s">
        <v>365</v>
      </c>
      <c r="F120" s="41" t="s">
        <v>51</v>
      </c>
      <c r="G120" s="154"/>
      <c r="H120" s="42">
        <v>590</v>
      </c>
      <c r="I120" s="6">
        <f>IF(H120="","",INDEX(Systems!F$4:F$981,MATCH($F120,Systems!D$4:D$981,0),1))</f>
        <v>1.5</v>
      </c>
      <c r="J120" s="7">
        <f>IF(H120="","",INDEX(Systems!E$4:E$981,MATCH($F120,Systems!D$4:D$981,0),1))</f>
        <v>10</v>
      </c>
      <c r="K120" s="7" t="s">
        <v>97</v>
      </c>
      <c r="L120" s="7">
        <v>2015</v>
      </c>
      <c r="M120" s="7">
        <v>3</v>
      </c>
      <c r="N120" s="6">
        <f t="shared" si="69"/>
        <v>885</v>
      </c>
      <c r="O120" s="7">
        <f t="shared" si="70"/>
        <v>2025</v>
      </c>
      <c r="P120" s="2" t="str">
        <f t="shared" ref="P120:AI120" si="122">IF($B120="","",IF($O120=P$3,$N120*(1+(O$2*0.03)),IF(P$3=$O120+$J120,$N120*(1+(O$2*0.03)),IF(P$3=$O120+2*$J120,$N120*(1+(O$2*0.03)),IF(P$3=$O120+3*$J120,$N120*(1+(O$2*0.03)),IF(P$3=$O120+4*$J120,$N120*(1+(O$2*0.03)),IF(P$3=$O120+5*$J120,$N120*(1+(O$2*0.03)),"")))))))</f>
        <v/>
      </c>
      <c r="Q120" s="2" t="str">
        <f t="shared" si="122"/>
        <v/>
      </c>
      <c r="R120" s="2" t="str">
        <f t="shared" si="122"/>
        <v/>
      </c>
      <c r="S120" s="2" t="str">
        <f t="shared" si="122"/>
        <v/>
      </c>
      <c r="T120" s="2" t="str">
        <f t="shared" si="122"/>
        <v/>
      </c>
      <c r="U120" s="2" t="str">
        <f t="shared" si="122"/>
        <v/>
      </c>
      <c r="V120" s="2" t="str">
        <f t="shared" si="122"/>
        <v/>
      </c>
      <c r="W120" s="2">
        <f t="shared" si="122"/>
        <v>1070.8499999999999</v>
      </c>
      <c r="X120" s="2" t="str">
        <f t="shared" si="122"/>
        <v/>
      </c>
      <c r="Y120" s="2" t="str">
        <f t="shared" si="122"/>
        <v/>
      </c>
      <c r="Z120" s="2" t="str">
        <f t="shared" si="122"/>
        <v/>
      </c>
      <c r="AA120" s="2" t="str">
        <f t="shared" si="122"/>
        <v/>
      </c>
      <c r="AB120" s="2" t="str">
        <f t="shared" si="122"/>
        <v/>
      </c>
      <c r="AC120" s="2" t="str">
        <f t="shared" si="122"/>
        <v/>
      </c>
      <c r="AD120" s="2" t="str">
        <f t="shared" si="122"/>
        <v/>
      </c>
      <c r="AE120" s="2" t="str">
        <f t="shared" si="122"/>
        <v/>
      </c>
      <c r="AF120" s="2" t="str">
        <f t="shared" si="122"/>
        <v/>
      </c>
      <c r="AG120" s="2">
        <f t="shared" si="122"/>
        <v>1336.35</v>
      </c>
      <c r="AH120" s="2" t="str">
        <f t="shared" si="122"/>
        <v/>
      </c>
      <c r="AI120" s="2" t="str">
        <f t="shared" si="122"/>
        <v/>
      </c>
    </row>
    <row r="121" spans="2:35" x14ac:dyDescent="0.25">
      <c r="B121" s="41" t="s">
        <v>347</v>
      </c>
      <c r="C121" s="41" t="s">
        <v>342</v>
      </c>
      <c r="D121" s="41" t="s">
        <v>7</v>
      </c>
      <c r="E121" s="42" t="s">
        <v>365</v>
      </c>
      <c r="F121" s="41" t="s">
        <v>289</v>
      </c>
      <c r="G121" s="154"/>
      <c r="H121" s="42">
        <v>590</v>
      </c>
      <c r="I121" s="6">
        <f>IF(H121="","",INDEX(Systems!F$4:F$981,MATCH($F121,Systems!D$4:D$981,0),1))</f>
        <v>4.5</v>
      </c>
      <c r="J121" s="7">
        <f>IF(H121="","",INDEX(Systems!E$4:E$981,MATCH($F121,Systems!D$4:D$981,0),1))</f>
        <v>15</v>
      </c>
      <c r="K121" s="7" t="s">
        <v>97</v>
      </c>
      <c r="L121" s="7">
        <v>2015</v>
      </c>
      <c r="M121" s="7">
        <v>3</v>
      </c>
      <c r="N121" s="6">
        <f t="shared" si="69"/>
        <v>2655</v>
      </c>
      <c r="O121" s="7">
        <f t="shared" si="70"/>
        <v>2030</v>
      </c>
      <c r="P121" s="2" t="str">
        <f t="shared" ref="P121:AI121" si="123">IF($B121="","",IF($O121=P$3,$N121*(1+(O$2*0.03)),IF(P$3=$O121+$J121,$N121*(1+(O$2*0.03)),IF(P$3=$O121+2*$J121,$N121*(1+(O$2*0.03)),IF(P$3=$O121+3*$J121,$N121*(1+(O$2*0.03)),IF(P$3=$O121+4*$J121,$N121*(1+(O$2*0.03)),IF(P$3=$O121+5*$J121,$N121*(1+(O$2*0.03)),"")))))))</f>
        <v/>
      </c>
      <c r="Q121" s="2" t="str">
        <f t="shared" si="123"/>
        <v/>
      </c>
      <c r="R121" s="2" t="str">
        <f t="shared" si="123"/>
        <v/>
      </c>
      <c r="S121" s="2" t="str">
        <f t="shared" si="123"/>
        <v/>
      </c>
      <c r="T121" s="2" t="str">
        <f t="shared" si="123"/>
        <v/>
      </c>
      <c r="U121" s="2" t="str">
        <f t="shared" si="123"/>
        <v/>
      </c>
      <c r="V121" s="2" t="str">
        <f t="shared" si="123"/>
        <v/>
      </c>
      <c r="W121" s="2" t="str">
        <f t="shared" si="123"/>
        <v/>
      </c>
      <c r="X121" s="2" t="str">
        <f t="shared" si="123"/>
        <v/>
      </c>
      <c r="Y121" s="2" t="str">
        <f t="shared" si="123"/>
        <v/>
      </c>
      <c r="Z121" s="2" t="str">
        <f t="shared" si="123"/>
        <v/>
      </c>
      <c r="AA121" s="2" t="str">
        <f t="shared" si="123"/>
        <v/>
      </c>
      <c r="AB121" s="2">
        <f t="shared" si="123"/>
        <v>3610.7999999999997</v>
      </c>
      <c r="AC121" s="2" t="str">
        <f t="shared" si="123"/>
        <v/>
      </c>
      <c r="AD121" s="2" t="str">
        <f t="shared" si="123"/>
        <v/>
      </c>
      <c r="AE121" s="2" t="str">
        <f t="shared" si="123"/>
        <v/>
      </c>
      <c r="AF121" s="2" t="str">
        <f t="shared" si="123"/>
        <v/>
      </c>
      <c r="AG121" s="2" t="str">
        <f t="shared" si="123"/>
        <v/>
      </c>
      <c r="AH121" s="2" t="str">
        <f t="shared" si="123"/>
        <v/>
      </c>
      <c r="AI121" s="2" t="str">
        <f t="shared" si="123"/>
        <v/>
      </c>
    </row>
    <row r="122" spans="2:35" x14ac:dyDescent="0.25">
      <c r="B122" s="41" t="s">
        <v>347</v>
      </c>
      <c r="C122" s="41" t="s">
        <v>342</v>
      </c>
      <c r="D122" s="41" t="s">
        <v>9</v>
      </c>
      <c r="E122" s="42" t="s">
        <v>365</v>
      </c>
      <c r="F122" s="41" t="s">
        <v>131</v>
      </c>
      <c r="G122" s="154"/>
      <c r="H122" s="42">
        <v>960</v>
      </c>
      <c r="I122" s="6">
        <f>IF(H122="","",INDEX(Systems!F$4:F$981,MATCH($F122,Systems!D$4:D$981,0),1))</f>
        <v>4.95</v>
      </c>
      <c r="J122" s="7">
        <f>IF(H122="","",INDEX(Systems!E$4:E$981,MATCH($F122,Systems!D$4:D$981,0),1))</f>
        <v>20</v>
      </c>
      <c r="K122" s="7" t="s">
        <v>97</v>
      </c>
      <c r="L122" s="7">
        <v>2017</v>
      </c>
      <c r="M122" s="7">
        <v>3</v>
      </c>
      <c r="N122" s="6">
        <f t="shared" si="69"/>
        <v>4752</v>
      </c>
      <c r="O122" s="7">
        <f t="shared" si="70"/>
        <v>2037</v>
      </c>
      <c r="P122" s="2" t="str">
        <f t="shared" ref="P122:AI122" si="124">IF($B122="","",IF($O122=P$3,$N122*(1+(O$2*0.03)),IF(P$3=$O122+$J122,$N122*(1+(O$2*0.03)),IF(P$3=$O122+2*$J122,$N122*(1+(O$2*0.03)),IF(P$3=$O122+3*$J122,$N122*(1+(O$2*0.03)),IF(P$3=$O122+4*$J122,$N122*(1+(O$2*0.03)),IF(P$3=$O122+5*$J122,$N122*(1+(O$2*0.03)),"")))))))</f>
        <v/>
      </c>
      <c r="Q122" s="2" t="str">
        <f t="shared" si="124"/>
        <v/>
      </c>
      <c r="R122" s="2" t="str">
        <f t="shared" si="124"/>
        <v/>
      </c>
      <c r="S122" s="2" t="str">
        <f t="shared" si="124"/>
        <v/>
      </c>
      <c r="T122" s="2" t="str">
        <f t="shared" si="124"/>
        <v/>
      </c>
      <c r="U122" s="2" t="str">
        <f t="shared" si="124"/>
        <v/>
      </c>
      <c r="V122" s="2" t="str">
        <f t="shared" si="124"/>
        <v/>
      </c>
      <c r="W122" s="2" t="str">
        <f t="shared" si="124"/>
        <v/>
      </c>
      <c r="X122" s="2" t="str">
        <f t="shared" si="124"/>
        <v/>
      </c>
      <c r="Y122" s="2" t="str">
        <f t="shared" si="124"/>
        <v/>
      </c>
      <c r="Z122" s="2" t="str">
        <f t="shared" si="124"/>
        <v/>
      </c>
      <c r="AA122" s="2" t="str">
        <f t="shared" si="124"/>
        <v/>
      </c>
      <c r="AB122" s="2" t="str">
        <f t="shared" si="124"/>
        <v/>
      </c>
      <c r="AC122" s="2" t="str">
        <f t="shared" si="124"/>
        <v/>
      </c>
      <c r="AD122" s="2" t="str">
        <f t="shared" si="124"/>
        <v/>
      </c>
      <c r="AE122" s="2" t="str">
        <f t="shared" si="124"/>
        <v/>
      </c>
      <c r="AF122" s="2" t="str">
        <f t="shared" si="124"/>
        <v/>
      </c>
      <c r="AG122" s="2" t="str">
        <f t="shared" si="124"/>
        <v/>
      </c>
      <c r="AH122" s="2" t="str">
        <f t="shared" si="124"/>
        <v/>
      </c>
      <c r="AI122" s="2">
        <f t="shared" si="124"/>
        <v>7460.6399999999994</v>
      </c>
    </row>
    <row r="123" spans="2:35" x14ac:dyDescent="0.25">
      <c r="B123" s="41" t="s">
        <v>347</v>
      </c>
      <c r="C123" s="41" t="s">
        <v>342</v>
      </c>
      <c r="D123" s="41" t="s">
        <v>3</v>
      </c>
      <c r="E123" s="42" t="s">
        <v>366</v>
      </c>
      <c r="F123" s="41" t="s">
        <v>21</v>
      </c>
      <c r="G123" s="154"/>
      <c r="H123" s="42">
        <v>6470</v>
      </c>
      <c r="I123" s="6">
        <f>IF(H123="","",INDEX(Systems!F$4:F$981,MATCH($F123,Systems!D$4:D$981,0),1))</f>
        <v>14.05</v>
      </c>
      <c r="J123" s="7">
        <f>IF(H123="","",INDEX(Systems!E$4:E$981,MATCH($F123,Systems!D$4:D$981,0),1))</f>
        <v>25</v>
      </c>
      <c r="K123" s="7" t="s">
        <v>97</v>
      </c>
      <c r="L123" s="7">
        <v>2015</v>
      </c>
      <c r="M123" s="7">
        <v>3</v>
      </c>
      <c r="N123" s="6">
        <f t="shared" si="69"/>
        <v>90903.5</v>
      </c>
      <c r="O123" s="7">
        <f t="shared" si="70"/>
        <v>2040</v>
      </c>
      <c r="P123" s="2" t="str">
        <f t="shared" ref="P123:AI123" si="125">IF($B123="","",IF($O123=P$3,$N123*(1+(O$2*0.03)),IF(P$3=$O123+$J123,$N123*(1+(O$2*0.03)),IF(P$3=$O123+2*$J123,$N123*(1+(O$2*0.03)),IF(P$3=$O123+3*$J123,$N123*(1+(O$2*0.03)),IF(P$3=$O123+4*$J123,$N123*(1+(O$2*0.03)),IF(P$3=$O123+5*$J123,$N123*(1+(O$2*0.03)),"")))))))</f>
        <v/>
      </c>
      <c r="Q123" s="2" t="str">
        <f t="shared" si="125"/>
        <v/>
      </c>
      <c r="R123" s="2" t="str">
        <f t="shared" si="125"/>
        <v/>
      </c>
      <c r="S123" s="2" t="str">
        <f t="shared" si="125"/>
        <v/>
      </c>
      <c r="T123" s="2" t="str">
        <f t="shared" si="125"/>
        <v/>
      </c>
      <c r="U123" s="2" t="str">
        <f t="shared" si="125"/>
        <v/>
      </c>
      <c r="V123" s="2" t="str">
        <f t="shared" si="125"/>
        <v/>
      </c>
      <c r="W123" s="2" t="str">
        <f t="shared" si="125"/>
        <v/>
      </c>
      <c r="X123" s="2" t="str">
        <f t="shared" si="125"/>
        <v/>
      </c>
      <c r="Y123" s="2" t="str">
        <f t="shared" si="125"/>
        <v/>
      </c>
      <c r="Z123" s="2" t="str">
        <f t="shared" si="125"/>
        <v/>
      </c>
      <c r="AA123" s="2" t="str">
        <f t="shared" si="125"/>
        <v/>
      </c>
      <c r="AB123" s="2" t="str">
        <f t="shared" si="125"/>
        <v/>
      </c>
      <c r="AC123" s="2" t="str">
        <f t="shared" si="125"/>
        <v/>
      </c>
      <c r="AD123" s="2" t="str">
        <f t="shared" si="125"/>
        <v/>
      </c>
      <c r="AE123" s="2" t="str">
        <f t="shared" si="125"/>
        <v/>
      </c>
      <c r="AF123" s="2" t="str">
        <f t="shared" si="125"/>
        <v/>
      </c>
      <c r="AG123" s="2" t="str">
        <f t="shared" si="125"/>
        <v/>
      </c>
      <c r="AH123" s="2" t="str">
        <f t="shared" si="125"/>
        <v/>
      </c>
      <c r="AI123" s="2" t="str">
        <f t="shared" si="125"/>
        <v/>
      </c>
    </row>
    <row r="124" spans="2:35" x14ac:dyDescent="0.25">
      <c r="B124" s="41" t="s">
        <v>347</v>
      </c>
      <c r="C124" s="41" t="s">
        <v>342</v>
      </c>
      <c r="D124" s="41" t="s">
        <v>5</v>
      </c>
      <c r="E124" s="42" t="s">
        <v>366</v>
      </c>
      <c r="F124" s="41" t="s">
        <v>124</v>
      </c>
      <c r="G124" s="154"/>
      <c r="H124" s="42">
        <v>1</v>
      </c>
      <c r="I124" s="6">
        <f>IF(H124="","",INDEX(Systems!F$4:F$981,MATCH($F124,Systems!D$4:D$981,0),1))</f>
        <v>20000</v>
      </c>
      <c r="J124" s="7">
        <f>IF(H124="","",INDEX(Systems!E$4:E$981,MATCH($F124,Systems!D$4:D$981,0),1))</f>
        <v>15</v>
      </c>
      <c r="K124" s="7" t="s">
        <v>97</v>
      </c>
      <c r="L124" s="7">
        <v>2003</v>
      </c>
      <c r="M124" s="7">
        <v>3</v>
      </c>
      <c r="N124" s="6">
        <f t="shared" si="69"/>
        <v>20000</v>
      </c>
      <c r="O124" s="7">
        <f t="shared" si="70"/>
        <v>2018</v>
      </c>
      <c r="P124" s="2">
        <f t="shared" ref="P124:AI124" si="126">IF($B124="","",IF($O124=P$3,$N124*(1+(O$2*0.03)),IF(P$3=$O124+$J124,$N124*(1+(O$2*0.03)),IF(P$3=$O124+2*$J124,$N124*(1+(O$2*0.03)),IF(P$3=$O124+3*$J124,$N124*(1+(O$2*0.03)),IF(P$3=$O124+4*$J124,$N124*(1+(O$2*0.03)),IF(P$3=$O124+5*$J124,$N124*(1+(O$2*0.03)),"")))))))</f>
        <v>20000</v>
      </c>
      <c r="Q124" s="2" t="str">
        <f t="shared" si="126"/>
        <v/>
      </c>
      <c r="R124" s="2" t="str">
        <f t="shared" si="126"/>
        <v/>
      </c>
      <c r="S124" s="2" t="str">
        <f t="shared" si="126"/>
        <v/>
      </c>
      <c r="T124" s="2" t="str">
        <f t="shared" si="126"/>
        <v/>
      </c>
      <c r="U124" s="2" t="str">
        <f t="shared" si="126"/>
        <v/>
      </c>
      <c r="V124" s="2" t="str">
        <f t="shared" si="126"/>
        <v/>
      </c>
      <c r="W124" s="2" t="str">
        <f t="shared" si="126"/>
        <v/>
      </c>
      <c r="X124" s="2" t="str">
        <f t="shared" si="126"/>
        <v/>
      </c>
      <c r="Y124" s="2" t="str">
        <f t="shared" si="126"/>
        <v/>
      </c>
      <c r="Z124" s="2" t="str">
        <f t="shared" si="126"/>
        <v/>
      </c>
      <c r="AA124" s="2" t="str">
        <f t="shared" si="126"/>
        <v/>
      </c>
      <c r="AB124" s="2" t="str">
        <f t="shared" si="126"/>
        <v/>
      </c>
      <c r="AC124" s="2" t="str">
        <f t="shared" si="126"/>
        <v/>
      </c>
      <c r="AD124" s="2" t="str">
        <f t="shared" si="126"/>
        <v/>
      </c>
      <c r="AE124" s="2">
        <f t="shared" si="126"/>
        <v>29000</v>
      </c>
      <c r="AF124" s="2" t="str">
        <f t="shared" si="126"/>
        <v/>
      </c>
      <c r="AG124" s="2" t="str">
        <f t="shared" si="126"/>
        <v/>
      </c>
      <c r="AH124" s="2" t="str">
        <f t="shared" si="126"/>
        <v/>
      </c>
      <c r="AI124" s="2" t="str">
        <f t="shared" si="126"/>
        <v/>
      </c>
    </row>
    <row r="125" spans="2:35" x14ac:dyDescent="0.25">
      <c r="B125" s="41" t="s">
        <v>347</v>
      </c>
      <c r="C125" s="41" t="s">
        <v>342</v>
      </c>
      <c r="D125" s="41" t="s">
        <v>7</v>
      </c>
      <c r="E125" s="42" t="s">
        <v>366</v>
      </c>
      <c r="F125" s="41" t="s">
        <v>38</v>
      </c>
      <c r="G125" s="154"/>
      <c r="H125" s="42">
        <v>4726</v>
      </c>
      <c r="I125" s="6">
        <f>IF(H125="","",INDEX(Systems!F$4:F$981,MATCH($F125,Systems!D$4:D$981,0),1))</f>
        <v>6.15</v>
      </c>
      <c r="J125" s="7">
        <f>IF(H125="","",INDEX(Systems!E$4:E$981,MATCH($F125,Systems!D$4:D$981,0),1))</f>
        <v>20</v>
      </c>
      <c r="K125" s="7" t="s">
        <v>97</v>
      </c>
      <c r="L125" s="7">
        <v>2008</v>
      </c>
      <c r="M125" s="7">
        <v>3</v>
      </c>
      <c r="N125" s="6">
        <f t="shared" si="69"/>
        <v>29064.9</v>
      </c>
      <c r="O125" s="7">
        <f t="shared" si="70"/>
        <v>2028</v>
      </c>
      <c r="P125" s="2" t="str">
        <f t="shared" ref="P125:AI125" si="127">IF($B125="","",IF($O125=P$3,$N125*(1+(O$2*0.03)),IF(P$3=$O125+$J125,$N125*(1+(O$2*0.03)),IF(P$3=$O125+2*$J125,$N125*(1+(O$2*0.03)),IF(P$3=$O125+3*$J125,$N125*(1+(O$2*0.03)),IF(P$3=$O125+4*$J125,$N125*(1+(O$2*0.03)),IF(P$3=$O125+5*$J125,$N125*(1+(O$2*0.03)),"")))))))</f>
        <v/>
      </c>
      <c r="Q125" s="2" t="str">
        <f t="shared" si="127"/>
        <v/>
      </c>
      <c r="R125" s="2" t="str">
        <f t="shared" si="127"/>
        <v/>
      </c>
      <c r="S125" s="2" t="str">
        <f t="shared" si="127"/>
        <v/>
      </c>
      <c r="T125" s="2" t="str">
        <f t="shared" si="127"/>
        <v/>
      </c>
      <c r="U125" s="2" t="str">
        <f t="shared" si="127"/>
        <v/>
      </c>
      <c r="V125" s="2" t="str">
        <f t="shared" si="127"/>
        <v/>
      </c>
      <c r="W125" s="2" t="str">
        <f t="shared" si="127"/>
        <v/>
      </c>
      <c r="X125" s="2" t="str">
        <f t="shared" si="127"/>
        <v/>
      </c>
      <c r="Y125" s="2" t="str">
        <f t="shared" si="127"/>
        <v/>
      </c>
      <c r="Z125" s="2">
        <f t="shared" si="127"/>
        <v>37784.370000000003</v>
      </c>
      <c r="AA125" s="2" t="str">
        <f t="shared" si="127"/>
        <v/>
      </c>
      <c r="AB125" s="2" t="str">
        <f t="shared" si="127"/>
        <v/>
      </c>
      <c r="AC125" s="2" t="str">
        <f t="shared" si="127"/>
        <v/>
      </c>
      <c r="AD125" s="2" t="str">
        <f t="shared" si="127"/>
        <v/>
      </c>
      <c r="AE125" s="2" t="str">
        <f t="shared" si="127"/>
        <v/>
      </c>
      <c r="AF125" s="2" t="str">
        <f t="shared" si="127"/>
        <v/>
      </c>
      <c r="AG125" s="2" t="str">
        <f t="shared" si="127"/>
        <v/>
      </c>
      <c r="AH125" s="2" t="str">
        <f t="shared" si="127"/>
        <v/>
      </c>
      <c r="AI125" s="2" t="str">
        <f t="shared" si="127"/>
        <v/>
      </c>
    </row>
    <row r="126" spans="2:35" x14ac:dyDescent="0.25">
      <c r="B126" s="41" t="s">
        <v>347</v>
      </c>
      <c r="C126" s="41" t="s">
        <v>342</v>
      </c>
      <c r="D126" s="41" t="s">
        <v>7</v>
      </c>
      <c r="E126" s="42" t="s">
        <v>366</v>
      </c>
      <c r="F126" s="41" t="s">
        <v>51</v>
      </c>
      <c r="G126" s="154"/>
      <c r="H126" s="42">
        <v>14500</v>
      </c>
      <c r="I126" s="6">
        <f>IF(H126="","",INDEX(Systems!F$4:F$981,MATCH($F126,Systems!D$4:D$981,0),1))</f>
        <v>1.5</v>
      </c>
      <c r="J126" s="7">
        <f>IF(H126="","",INDEX(Systems!E$4:E$981,MATCH($F126,Systems!D$4:D$981,0),1))</f>
        <v>10</v>
      </c>
      <c r="K126" s="7" t="s">
        <v>97</v>
      </c>
      <c r="L126" s="7">
        <v>2015</v>
      </c>
      <c r="M126" s="7">
        <v>3</v>
      </c>
      <c r="N126" s="6">
        <f t="shared" si="69"/>
        <v>21750</v>
      </c>
      <c r="O126" s="7">
        <f t="shared" si="70"/>
        <v>2025</v>
      </c>
      <c r="P126" s="2" t="str">
        <f t="shared" ref="P126:AI126" si="128">IF($B126="","",IF($O126=P$3,$N126*(1+(O$2*0.03)),IF(P$3=$O126+$J126,$N126*(1+(O$2*0.03)),IF(P$3=$O126+2*$J126,$N126*(1+(O$2*0.03)),IF(P$3=$O126+3*$J126,$N126*(1+(O$2*0.03)),IF(P$3=$O126+4*$J126,$N126*(1+(O$2*0.03)),IF(P$3=$O126+5*$J126,$N126*(1+(O$2*0.03)),"")))))))</f>
        <v/>
      </c>
      <c r="Q126" s="2" t="str">
        <f t="shared" si="128"/>
        <v/>
      </c>
      <c r="R126" s="2" t="str">
        <f t="shared" si="128"/>
        <v/>
      </c>
      <c r="S126" s="2" t="str">
        <f t="shared" si="128"/>
        <v/>
      </c>
      <c r="T126" s="2" t="str">
        <f t="shared" si="128"/>
        <v/>
      </c>
      <c r="U126" s="2" t="str">
        <f t="shared" si="128"/>
        <v/>
      </c>
      <c r="V126" s="2" t="str">
        <f t="shared" si="128"/>
        <v/>
      </c>
      <c r="W126" s="2">
        <f t="shared" si="128"/>
        <v>26317.5</v>
      </c>
      <c r="X126" s="2" t="str">
        <f t="shared" si="128"/>
        <v/>
      </c>
      <c r="Y126" s="2" t="str">
        <f t="shared" si="128"/>
        <v/>
      </c>
      <c r="Z126" s="2" t="str">
        <f t="shared" si="128"/>
        <v/>
      </c>
      <c r="AA126" s="2" t="str">
        <f t="shared" si="128"/>
        <v/>
      </c>
      <c r="AB126" s="2" t="str">
        <f t="shared" si="128"/>
        <v/>
      </c>
      <c r="AC126" s="2" t="str">
        <f t="shared" si="128"/>
        <v/>
      </c>
      <c r="AD126" s="2" t="str">
        <f t="shared" si="128"/>
        <v/>
      </c>
      <c r="AE126" s="2" t="str">
        <f t="shared" si="128"/>
        <v/>
      </c>
      <c r="AF126" s="2" t="str">
        <f t="shared" si="128"/>
        <v/>
      </c>
      <c r="AG126" s="2">
        <f t="shared" si="128"/>
        <v>32842.5</v>
      </c>
      <c r="AH126" s="2" t="str">
        <f t="shared" si="128"/>
        <v/>
      </c>
      <c r="AI126" s="2" t="str">
        <f t="shared" si="128"/>
        <v/>
      </c>
    </row>
    <row r="127" spans="2:35" x14ac:dyDescent="0.25">
      <c r="B127" s="41" t="s">
        <v>347</v>
      </c>
      <c r="C127" s="41" t="s">
        <v>342</v>
      </c>
      <c r="D127" s="41" t="s">
        <v>7</v>
      </c>
      <c r="E127" s="42" t="s">
        <v>366</v>
      </c>
      <c r="F127" s="41" t="s">
        <v>50</v>
      </c>
      <c r="G127" s="154"/>
      <c r="H127" s="42">
        <v>14500</v>
      </c>
      <c r="I127" s="6">
        <f>IF(H127="","",INDEX(Systems!F$4:F$981,MATCH($F127,Systems!D$4:D$981,0),1))</f>
        <v>1.6</v>
      </c>
      <c r="J127" s="7">
        <f>IF(H127="","",INDEX(Systems!E$4:E$981,MATCH($F127,Systems!D$4:D$981,0),1))</f>
        <v>10</v>
      </c>
      <c r="K127" s="7" t="s">
        <v>97</v>
      </c>
      <c r="L127" s="7">
        <v>2016</v>
      </c>
      <c r="M127" s="7">
        <v>3</v>
      </c>
      <c r="N127" s="6">
        <f t="shared" si="69"/>
        <v>23200</v>
      </c>
      <c r="O127" s="7">
        <f t="shared" si="70"/>
        <v>2026</v>
      </c>
      <c r="P127" s="2" t="str">
        <f t="shared" ref="P127:AI127" si="129">IF($B127="","",IF($O127=P$3,$N127*(1+(O$2*0.03)),IF(P$3=$O127+$J127,$N127*(1+(O$2*0.03)),IF(P$3=$O127+2*$J127,$N127*(1+(O$2*0.03)),IF(P$3=$O127+3*$J127,$N127*(1+(O$2*0.03)),IF(P$3=$O127+4*$J127,$N127*(1+(O$2*0.03)),IF(P$3=$O127+5*$J127,$N127*(1+(O$2*0.03)),"")))))))</f>
        <v/>
      </c>
      <c r="Q127" s="2" t="str">
        <f t="shared" si="129"/>
        <v/>
      </c>
      <c r="R127" s="2" t="str">
        <f t="shared" si="129"/>
        <v/>
      </c>
      <c r="S127" s="2" t="str">
        <f t="shared" si="129"/>
        <v/>
      </c>
      <c r="T127" s="2" t="str">
        <f t="shared" si="129"/>
        <v/>
      </c>
      <c r="U127" s="2" t="str">
        <f t="shared" si="129"/>
        <v/>
      </c>
      <c r="V127" s="2" t="str">
        <f t="shared" si="129"/>
        <v/>
      </c>
      <c r="W127" s="2" t="str">
        <f t="shared" si="129"/>
        <v/>
      </c>
      <c r="X127" s="2">
        <f t="shared" si="129"/>
        <v>28768</v>
      </c>
      <c r="Y127" s="2" t="str">
        <f t="shared" si="129"/>
        <v/>
      </c>
      <c r="Z127" s="2" t="str">
        <f t="shared" si="129"/>
        <v/>
      </c>
      <c r="AA127" s="2" t="str">
        <f t="shared" si="129"/>
        <v/>
      </c>
      <c r="AB127" s="2" t="str">
        <f t="shared" si="129"/>
        <v/>
      </c>
      <c r="AC127" s="2" t="str">
        <f t="shared" si="129"/>
        <v/>
      </c>
      <c r="AD127" s="2" t="str">
        <f t="shared" si="129"/>
        <v/>
      </c>
      <c r="AE127" s="2" t="str">
        <f t="shared" si="129"/>
        <v/>
      </c>
      <c r="AF127" s="2" t="str">
        <f t="shared" si="129"/>
        <v/>
      </c>
      <c r="AG127" s="2" t="str">
        <f t="shared" si="129"/>
        <v/>
      </c>
      <c r="AH127" s="2">
        <f t="shared" si="129"/>
        <v>35728</v>
      </c>
      <c r="AI127" s="2" t="str">
        <f t="shared" si="129"/>
        <v/>
      </c>
    </row>
    <row r="128" spans="2:35" x14ac:dyDescent="0.25">
      <c r="B128" s="41" t="s">
        <v>347</v>
      </c>
      <c r="C128" s="41" t="s">
        <v>342</v>
      </c>
      <c r="D128" s="41" t="s">
        <v>8</v>
      </c>
      <c r="E128" s="42" t="s">
        <v>366</v>
      </c>
      <c r="F128" s="41" t="s">
        <v>232</v>
      </c>
      <c r="G128" s="154"/>
      <c r="H128" s="42">
        <v>1</v>
      </c>
      <c r="I128" s="6">
        <f>IF(H128="","",INDEX(Systems!F$4:F$981,MATCH($F128,Systems!D$4:D$981,0),1))</f>
        <v>1250</v>
      </c>
      <c r="J128" s="7">
        <f>IF(H128="","",INDEX(Systems!E$4:E$981,MATCH($F128,Systems!D$4:D$981,0),1))</f>
        <v>10</v>
      </c>
      <c r="K128" s="7" t="s">
        <v>97</v>
      </c>
      <c r="L128" s="7">
        <v>2016</v>
      </c>
      <c r="M128" s="7">
        <v>3</v>
      </c>
      <c r="N128" s="6">
        <f t="shared" si="69"/>
        <v>1250</v>
      </c>
      <c r="O128" s="7">
        <f t="shared" si="70"/>
        <v>2026</v>
      </c>
      <c r="P128" s="2" t="str">
        <f t="shared" ref="P128:AI128" si="130">IF($B128="","",IF($O128=P$3,$N128*(1+(O$2*0.03)),IF(P$3=$O128+$J128,$N128*(1+(O$2*0.03)),IF(P$3=$O128+2*$J128,$N128*(1+(O$2*0.03)),IF(P$3=$O128+3*$J128,$N128*(1+(O$2*0.03)),IF(P$3=$O128+4*$J128,$N128*(1+(O$2*0.03)),IF(P$3=$O128+5*$J128,$N128*(1+(O$2*0.03)),"")))))))</f>
        <v/>
      </c>
      <c r="Q128" s="2" t="str">
        <f t="shared" si="130"/>
        <v/>
      </c>
      <c r="R128" s="2" t="str">
        <f t="shared" si="130"/>
        <v/>
      </c>
      <c r="S128" s="2" t="str">
        <f t="shared" si="130"/>
        <v/>
      </c>
      <c r="T128" s="2" t="str">
        <f t="shared" si="130"/>
        <v/>
      </c>
      <c r="U128" s="2" t="str">
        <f t="shared" si="130"/>
        <v/>
      </c>
      <c r="V128" s="2" t="str">
        <f t="shared" si="130"/>
        <v/>
      </c>
      <c r="W128" s="2" t="str">
        <f t="shared" si="130"/>
        <v/>
      </c>
      <c r="X128" s="2">
        <f t="shared" si="130"/>
        <v>1550</v>
      </c>
      <c r="Y128" s="2" t="str">
        <f t="shared" si="130"/>
        <v/>
      </c>
      <c r="Z128" s="2" t="str">
        <f t="shared" si="130"/>
        <v/>
      </c>
      <c r="AA128" s="2" t="str">
        <f t="shared" si="130"/>
        <v/>
      </c>
      <c r="AB128" s="2" t="str">
        <f t="shared" si="130"/>
        <v/>
      </c>
      <c r="AC128" s="2" t="str">
        <f t="shared" si="130"/>
        <v/>
      </c>
      <c r="AD128" s="2" t="str">
        <f t="shared" si="130"/>
        <v/>
      </c>
      <c r="AE128" s="2" t="str">
        <f t="shared" si="130"/>
        <v/>
      </c>
      <c r="AF128" s="2" t="str">
        <f t="shared" si="130"/>
        <v/>
      </c>
      <c r="AG128" s="2" t="str">
        <f t="shared" si="130"/>
        <v/>
      </c>
      <c r="AH128" s="2">
        <f t="shared" si="130"/>
        <v>1925</v>
      </c>
      <c r="AI128" s="2" t="str">
        <f t="shared" si="130"/>
        <v/>
      </c>
    </row>
    <row r="129" spans="2:35" x14ac:dyDescent="0.25">
      <c r="B129" s="41" t="s">
        <v>347</v>
      </c>
      <c r="C129" s="41" t="s">
        <v>342</v>
      </c>
      <c r="D129" s="41" t="s">
        <v>8</v>
      </c>
      <c r="E129" s="42" t="s">
        <v>366</v>
      </c>
      <c r="F129" s="41" t="s">
        <v>34</v>
      </c>
      <c r="G129" s="154"/>
      <c r="H129" s="42">
        <v>1</v>
      </c>
      <c r="I129" s="6">
        <f>IF(H129="","",INDEX(Systems!F$4:F$981,MATCH($F129,Systems!D$4:D$981,0),1))</f>
        <v>900</v>
      </c>
      <c r="J129" s="7">
        <f>IF(H129="","",INDEX(Systems!E$4:E$981,MATCH($F129,Systems!D$4:D$981,0),1))</f>
        <v>30</v>
      </c>
      <c r="K129" s="7" t="s">
        <v>97</v>
      </c>
      <c r="L129" s="7">
        <v>2000</v>
      </c>
      <c r="M129" s="7">
        <v>3</v>
      </c>
      <c r="N129" s="6">
        <f t="shared" si="69"/>
        <v>900</v>
      </c>
      <c r="O129" s="7">
        <f t="shared" si="70"/>
        <v>2030</v>
      </c>
      <c r="P129" s="2" t="str">
        <f t="shared" ref="P129:AI129" si="131">IF($B129="","",IF($O129=P$3,$N129*(1+(O$2*0.03)),IF(P$3=$O129+$J129,$N129*(1+(O$2*0.03)),IF(P$3=$O129+2*$J129,$N129*(1+(O$2*0.03)),IF(P$3=$O129+3*$J129,$N129*(1+(O$2*0.03)),IF(P$3=$O129+4*$J129,$N129*(1+(O$2*0.03)),IF(P$3=$O129+5*$J129,$N129*(1+(O$2*0.03)),"")))))))</f>
        <v/>
      </c>
      <c r="Q129" s="2" t="str">
        <f t="shared" si="131"/>
        <v/>
      </c>
      <c r="R129" s="2" t="str">
        <f t="shared" si="131"/>
        <v/>
      </c>
      <c r="S129" s="2" t="str">
        <f t="shared" si="131"/>
        <v/>
      </c>
      <c r="T129" s="2" t="str">
        <f t="shared" si="131"/>
        <v/>
      </c>
      <c r="U129" s="2" t="str">
        <f t="shared" si="131"/>
        <v/>
      </c>
      <c r="V129" s="2" t="str">
        <f t="shared" si="131"/>
        <v/>
      </c>
      <c r="W129" s="2" t="str">
        <f t="shared" si="131"/>
        <v/>
      </c>
      <c r="X129" s="2" t="str">
        <f t="shared" si="131"/>
        <v/>
      </c>
      <c r="Y129" s="2" t="str">
        <f t="shared" si="131"/>
        <v/>
      </c>
      <c r="Z129" s="2" t="str">
        <f t="shared" si="131"/>
        <v/>
      </c>
      <c r="AA129" s="2" t="str">
        <f t="shared" si="131"/>
        <v/>
      </c>
      <c r="AB129" s="2">
        <f t="shared" si="131"/>
        <v>1224</v>
      </c>
      <c r="AC129" s="2" t="str">
        <f t="shared" si="131"/>
        <v/>
      </c>
      <c r="AD129" s="2" t="str">
        <f t="shared" si="131"/>
        <v/>
      </c>
      <c r="AE129" s="2" t="str">
        <f t="shared" si="131"/>
        <v/>
      </c>
      <c r="AF129" s="2" t="str">
        <f t="shared" si="131"/>
        <v/>
      </c>
      <c r="AG129" s="2" t="str">
        <f t="shared" si="131"/>
        <v/>
      </c>
      <c r="AH129" s="2" t="str">
        <f t="shared" si="131"/>
        <v/>
      </c>
      <c r="AI129" s="2" t="str">
        <f t="shared" si="131"/>
        <v/>
      </c>
    </row>
    <row r="130" spans="2:35" x14ac:dyDescent="0.25">
      <c r="B130" s="41" t="s">
        <v>347</v>
      </c>
      <c r="C130" s="41" t="s">
        <v>342</v>
      </c>
      <c r="D130" s="41" t="s">
        <v>8</v>
      </c>
      <c r="E130" s="42" t="s">
        <v>366</v>
      </c>
      <c r="F130" s="41" t="s">
        <v>134</v>
      </c>
      <c r="G130" s="154"/>
      <c r="H130" s="42">
        <v>1</v>
      </c>
      <c r="I130" s="6">
        <f>IF(H130="","",INDEX(Systems!F$4:F$981,MATCH($F130,Systems!D$4:D$981,0),1))</f>
        <v>650</v>
      </c>
      <c r="J130" s="7">
        <f>IF(H130="","",INDEX(Systems!E$4:E$981,MATCH($F130,Systems!D$4:D$981,0),1))</f>
        <v>30</v>
      </c>
      <c r="K130" s="7" t="s">
        <v>97</v>
      </c>
      <c r="L130" s="7">
        <v>2000</v>
      </c>
      <c r="M130" s="7">
        <v>3</v>
      </c>
      <c r="N130" s="6">
        <f t="shared" si="69"/>
        <v>650</v>
      </c>
      <c r="O130" s="7">
        <f t="shared" si="70"/>
        <v>2030</v>
      </c>
      <c r="P130" s="2" t="str">
        <f t="shared" ref="P130:AI130" si="132">IF($B130="","",IF($O130=P$3,$N130*(1+(O$2*0.03)),IF(P$3=$O130+$J130,$N130*(1+(O$2*0.03)),IF(P$3=$O130+2*$J130,$N130*(1+(O$2*0.03)),IF(P$3=$O130+3*$J130,$N130*(1+(O$2*0.03)),IF(P$3=$O130+4*$J130,$N130*(1+(O$2*0.03)),IF(P$3=$O130+5*$J130,$N130*(1+(O$2*0.03)),"")))))))</f>
        <v/>
      </c>
      <c r="Q130" s="2" t="str">
        <f t="shared" si="132"/>
        <v/>
      </c>
      <c r="R130" s="2" t="str">
        <f t="shared" si="132"/>
        <v/>
      </c>
      <c r="S130" s="2" t="str">
        <f t="shared" si="132"/>
        <v/>
      </c>
      <c r="T130" s="2" t="str">
        <f t="shared" si="132"/>
        <v/>
      </c>
      <c r="U130" s="2" t="str">
        <f t="shared" si="132"/>
        <v/>
      </c>
      <c r="V130" s="2" t="str">
        <f t="shared" si="132"/>
        <v/>
      </c>
      <c r="W130" s="2" t="str">
        <f t="shared" si="132"/>
        <v/>
      </c>
      <c r="X130" s="2" t="str">
        <f t="shared" si="132"/>
        <v/>
      </c>
      <c r="Y130" s="2" t="str">
        <f t="shared" si="132"/>
        <v/>
      </c>
      <c r="Z130" s="2" t="str">
        <f t="shared" si="132"/>
        <v/>
      </c>
      <c r="AA130" s="2" t="str">
        <f t="shared" si="132"/>
        <v/>
      </c>
      <c r="AB130" s="2">
        <f t="shared" si="132"/>
        <v>883.99999999999989</v>
      </c>
      <c r="AC130" s="2" t="str">
        <f t="shared" si="132"/>
        <v/>
      </c>
      <c r="AD130" s="2" t="str">
        <f t="shared" si="132"/>
        <v/>
      </c>
      <c r="AE130" s="2" t="str">
        <f t="shared" si="132"/>
        <v/>
      </c>
      <c r="AF130" s="2" t="str">
        <f t="shared" si="132"/>
        <v/>
      </c>
      <c r="AG130" s="2" t="str">
        <f t="shared" si="132"/>
        <v/>
      </c>
      <c r="AH130" s="2" t="str">
        <f t="shared" si="132"/>
        <v/>
      </c>
      <c r="AI130" s="2" t="str">
        <f t="shared" si="132"/>
        <v/>
      </c>
    </row>
    <row r="131" spans="2:35" x14ac:dyDescent="0.25">
      <c r="B131" s="41" t="s">
        <v>347</v>
      </c>
      <c r="C131" s="41" t="s">
        <v>342</v>
      </c>
      <c r="D131" s="41" t="s">
        <v>9</v>
      </c>
      <c r="E131" s="42" t="s">
        <v>366</v>
      </c>
      <c r="F131" s="41" t="s">
        <v>131</v>
      </c>
      <c r="G131" s="154"/>
      <c r="H131" s="42">
        <v>4726</v>
      </c>
      <c r="I131" s="6">
        <f>IF(H131="","",INDEX(Systems!F$4:F$981,MATCH($F131,Systems!D$4:D$981,0),1))</f>
        <v>4.95</v>
      </c>
      <c r="J131" s="7">
        <f>IF(H131="","",INDEX(Systems!E$4:E$981,MATCH($F131,Systems!D$4:D$981,0),1))</f>
        <v>20</v>
      </c>
      <c r="K131" s="7" t="s">
        <v>97</v>
      </c>
      <c r="L131" s="7">
        <v>2017</v>
      </c>
      <c r="M131" s="7">
        <v>3</v>
      </c>
      <c r="N131" s="6">
        <f t="shared" si="69"/>
        <v>23393.7</v>
      </c>
      <c r="O131" s="7">
        <f t="shared" si="70"/>
        <v>2037</v>
      </c>
      <c r="P131" s="2" t="str">
        <f t="shared" ref="P131:AI131" si="133">IF($B131="","",IF($O131=P$3,$N131*(1+(O$2*0.03)),IF(P$3=$O131+$J131,$N131*(1+(O$2*0.03)),IF(P$3=$O131+2*$J131,$N131*(1+(O$2*0.03)),IF(P$3=$O131+3*$J131,$N131*(1+(O$2*0.03)),IF(P$3=$O131+4*$J131,$N131*(1+(O$2*0.03)),IF(P$3=$O131+5*$J131,$N131*(1+(O$2*0.03)),"")))))))</f>
        <v/>
      </c>
      <c r="Q131" s="2" t="str">
        <f t="shared" si="133"/>
        <v/>
      </c>
      <c r="R131" s="2" t="str">
        <f t="shared" si="133"/>
        <v/>
      </c>
      <c r="S131" s="2" t="str">
        <f t="shared" si="133"/>
        <v/>
      </c>
      <c r="T131" s="2" t="str">
        <f t="shared" si="133"/>
        <v/>
      </c>
      <c r="U131" s="2" t="str">
        <f t="shared" si="133"/>
        <v/>
      </c>
      <c r="V131" s="2" t="str">
        <f t="shared" si="133"/>
        <v/>
      </c>
      <c r="W131" s="2" t="str">
        <f t="shared" si="133"/>
        <v/>
      </c>
      <c r="X131" s="2" t="str">
        <f t="shared" si="133"/>
        <v/>
      </c>
      <c r="Y131" s="2" t="str">
        <f t="shared" si="133"/>
        <v/>
      </c>
      <c r="Z131" s="2" t="str">
        <f t="shared" si="133"/>
        <v/>
      </c>
      <c r="AA131" s="2" t="str">
        <f t="shared" si="133"/>
        <v/>
      </c>
      <c r="AB131" s="2" t="str">
        <f t="shared" si="133"/>
        <v/>
      </c>
      <c r="AC131" s="2" t="str">
        <f t="shared" si="133"/>
        <v/>
      </c>
      <c r="AD131" s="2" t="str">
        <f t="shared" si="133"/>
        <v/>
      </c>
      <c r="AE131" s="2" t="str">
        <f t="shared" si="133"/>
        <v/>
      </c>
      <c r="AF131" s="2" t="str">
        <f t="shared" si="133"/>
        <v/>
      </c>
      <c r="AG131" s="2" t="str">
        <f t="shared" si="133"/>
        <v/>
      </c>
      <c r="AH131" s="2" t="str">
        <f t="shared" si="133"/>
        <v/>
      </c>
      <c r="AI131" s="2">
        <f t="shared" si="133"/>
        <v>36728.108999999997</v>
      </c>
    </row>
    <row r="132" spans="2:35" x14ac:dyDescent="0.25">
      <c r="B132" s="41" t="s">
        <v>347</v>
      </c>
      <c r="C132" s="41" t="s">
        <v>342</v>
      </c>
      <c r="D132" s="41" t="s">
        <v>3</v>
      </c>
      <c r="E132" s="42" t="s">
        <v>368</v>
      </c>
      <c r="F132" s="41" t="s">
        <v>24</v>
      </c>
      <c r="G132" s="154"/>
      <c r="H132" s="42">
        <v>1152</v>
      </c>
      <c r="I132" s="6">
        <f>IF(H132="","",INDEX(Systems!F$4:F$981,MATCH($F132,Systems!D$4:D$981,0),1))</f>
        <v>9.57</v>
      </c>
      <c r="J132" s="7">
        <f>IF(H132="","",INDEX(Systems!E$4:E$981,MATCH($F132,Systems!D$4:D$981,0),1))</f>
        <v>20</v>
      </c>
      <c r="K132" s="7" t="s">
        <v>96</v>
      </c>
      <c r="L132" s="42">
        <v>2002</v>
      </c>
      <c r="M132" s="7">
        <v>2</v>
      </c>
      <c r="N132" s="6">
        <f t="shared" si="69"/>
        <v>11024.64</v>
      </c>
      <c r="O132" s="7">
        <f t="shared" si="70"/>
        <v>2018</v>
      </c>
      <c r="P132" s="2">
        <f t="shared" ref="P132:AI132" si="134">IF($B132="","",IF($O132=P$3,$N132*(1+(O$2*0.03)),IF(P$3=$O132+$J132,$N132*(1+(O$2*0.03)),IF(P$3=$O132+2*$J132,$N132*(1+(O$2*0.03)),IF(P$3=$O132+3*$J132,$N132*(1+(O$2*0.03)),IF(P$3=$O132+4*$J132,$N132*(1+(O$2*0.03)),IF(P$3=$O132+5*$J132,$N132*(1+(O$2*0.03)),"")))))))</f>
        <v>11024.64</v>
      </c>
      <c r="Q132" s="2" t="str">
        <f t="shared" si="134"/>
        <v/>
      </c>
      <c r="R132" s="2" t="str">
        <f t="shared" si="134"/>
        <v/>
      </c>
      <c r="S132" s="2" t="str">
        <f t="shared" si="134"/>
        <v/>
      </c>
      <c r="T132" s="2" t="str">
        <f t="shared" si="134"/>
        <v/>
      </c>
      <c r="U132" s="2" t="str">
        <f t="shared" si="134"/>
        <v/>
      </c>
      <c r="V132" s="2" t="str">
        <f t="shared" si="134"/>
        <v/>
      </c>
      <c r="W132" s="2" t="str">
        <f t="shared" si="134"/>
        <v/>
      </c>
      <c r="X132" s="2" t="str">
        <f t="shared" si="134"/>
        <v/>
      </c>
      <c r="Y132" s="2" t="str">
        <f t="shared" si="134"/>
        <v/>
      </c>
      <c r="Z132" s="2" t="str">
        <f t="shared" si="134"/>
        <v/>
      </c>
      <c r="AA132" s="2" t="str">
        <f t="shared" si="134"/>
        <v/>
      </c>
      <c r="AB132" s="2" t="str">
        <f t="shared" si="134"/>
        <v/>
      </c>
      <c r="AC132" s="2" t="str">
        <f t="shared" si="134"/>
        <v/>
      </c>
      <c r="AD132" s="2" t="str">
        <f t="shared" si="134"/>
        <v/>
      </c>
      <c r="AE132" s="2" t="str">
        <f t="shared" si="134"/>
        <v/>
      </c>
      <c r="AF132" s="2" t="str">
        <f t="shared" si="134"/>
        <v/>
      </c>
      <c r="AG132" s="2" t="str">
        <f t="shared" si="134"/>
        <v/>
      </c>
      <c r="AH132" s="2" t="str">
        <f t="shared" si="134"/>
        <v/>
      </c>
      <c r="AI132" s="2" t="str">
        <f t="shared" si="134"/>
        <v/>
      </c>
    </row>
    <row r="133" spans="2:35" x14ac:dyDescent="0.25">
      <c r="B133" s="41" t="s">
        <v>347</v>
      </c>
      <c r="C133" s="41" t="s">
        <v>342</v>
      </c>
      <c r="D133" s="41" t="s">
        <v>7</v>
      </c>
      <c r="E133" s="42" t="s">
        <v>368</v>
      </c>
      <c r="F133" s="41" t="s">
        <v>47</v>
      </c>
      <c r="G133" s="154"/>
      <c r="H133" s="42">
        <v>960</v>
      </c>
      <c r="I133" s="6">
        <f>IF(H133="","",INDEX(Systems!F$4:F$981,MATCH($F133,Systems!D$4:D$981,0),1))</f>
        <v>9.42</v>
      </c>
      <c r="J133" s="7">
        <f>IF(H133="","",INDEX(Systems!E$4:E$981,MATCH($F133,Systems!D$4:D$981,0),1))</f>
        <v>20</v>
      </c>
      <c r="K133" s="7" t="s">
        <v>96</v>
      </c>
      <c r="L133" s="7">
        <v>2002</v>
      </c>
      <c r="M133" s="7">
        <v>2</v>
      </c>
      <c r="N133" s="6">
        <f t="shared" ref="N133:N137" si="135">IF(H133="","",H133*I133)</f>
        <v>9043.2000000000007</v>
      </c>
      <c r="O133" s="7">
        <f t="shared" ref="O133:O137" si="136">IF(M133="","",IF(IF(M133=1,$C$1,IF(M133=2,L133+(0.8*J133),IF(M133=3,L133+J133)))&lt;$C$1,$C$1,(IF(M133=1,$C$1,IF(M133=2,L133+(0.8*J133),IF(M133=3,L133+J133))))))</f>
        <v>2018</v>
      </c>
      <c r="P133" s="2">
        <f t="shared" ref="P133:AI133" si="137">IF($B133="","",IF($O133=P$3,$N133*(1+(O$2*0.03)),IF(P$3=$O133+$J133,$N133*(1+(O$2*0.03)),IF(P$3=$O133+2*$J133,$N133*(1+(O$2*0.03)),IF(P$3=$O133+3*$J133,$N133*(1+(O$2*0.03)),IF(P$3=$O133+4*$J133,$N133*(1+(O$2*0.03)),IF(P$3=$O133+5*$J133,$N133*(1+(O$2*0.03)),"")))))))</f>
        <v>9043.2000000000007</v>
      </c>
      <c r="Q133" s="2" t="str">
        <f t="shared" si="137"/>
        <v/>
      </c>
      <c r="R133" s="2" t="str">
        <f t="shared" si="137"/>
        <v/>
      </c>
      <c r="S133" s="2" t="str">
        <f t="shared" si="137"/>
        <v/>
      </c>
      <c r="T133" s="2" t="str">
        <f t="shared" si="137"/>
        <v/>
      </c>
      <c r="U133" s="2" t="str">
        <f t="shared" si="137"/>
        <v/>
      </c>
      <c r="V133" s="2" t="str">
        <f t="shared" si="137"/>
        <v/>
      </c>
      <c r="W133" s="2" t="str">
        <f t="shared" si="137"/>
        <v/>
      </c>
      <c r="X133" s="2" t="str">
        <f t="shared" si="137"/>
        <v/>
      </c>
      <c r="Y133" s="2" t="str">
        <f t="shared" si="137"/>
        <v/>
      </c>
      <c r="Z133" s="2" t="str">
        <f t="shared" si="137"/>
        <v/>
      </c>
      <c r="AA133" s="2" t="str">
        <f t="shared" si="137"/>
        <v/>
      </c>
      <c r="AB133" s="2" t="str">
        <f t="shared" si="137"/>
        <v/>
      </c>
      <c r="AC133" s="2" t="str">
        <f t="shared" si="137"/>
        <v/>
      </c>
      <c r="AD133" s="2" t="str">
        <f t="shared" si="137"/>
        <v/>
      </c>
      <c r="AE133" s="2" t="str">
        <f t="shared" si="137"/>
        <v/>
      </c>
      <c r="AF133" s="2" t="str">
        <f t="shared" si="137"/>
        <v/>
      </c>
      <c r="AG133" s="2" t="str">
        <f t="shared" si="137"/>
        <v/>
      </c>
      <c r="AH133" s="2" t="str">
        <f t="shared" si="137"/>
        <v/>
      </c>
      <c r="AI133" s="2" t="str">
        <f t="shared" si="137"/>
        <v/>
      </c>
    </row>
    <row r="134" spans="2:35" x14ac:dyDescent="0.25">
      <c r="B134" s="41" t="s">
        <v>347</v>
      </c>
      <c r="C134" s="41" t="s">
        <v>342</v>
      </c>
      <c r="D134" s="41" t="s">
        <v>7</v>
      </c>
      <c r="E134" s="42" t="s">
        <v>368</v>
      </c>
      <c r="F134" s="41" t="s">
        <v>50</v>
      </c>
      <c r="G134" s="154"/>
      <c r="H134" s="42">
        <v>1150</v>
      </c>
      <c r="I134" s="6">
        <f>IF(H134="","",INDEX(Systems!F$4:F$981,MATCH($F134,Systems!D$4:D$981,0),1))</f>
        <v>1.6</v>
      </c>
      <c r="J134" s="7">
        <f>IF(H134="","",INDEX(Systems!E$4:E$981,MATCH($F134,Systems!D$4:D$981,0),1))</f>
        <v>10</v>
      </c>
      <c r="K134" s="7" t="s">
        <v>96</v>
      </c>
      <c r="L134" s="7">
        <v>2010</v>
      </c>
      <c r="M134" s="7">
        <v>2</v>
      </c>
      <c r="N134" s="6">
        <f t="shared" si="135"/>
        <v>1840</v>
      </c>
      <c r="O134" s="7">
        <f t="shared" si="136"/>
        <v>2018</v>
      </c>
      <c r="P134" s="2">
        <f t="shared" ref="P134:AI134" si="138">IF($B134="","",IF($O134=P$3,$N134*(1+(O$2*0.03)),IF(P$3=$O134+$J134,$N134*(1+(O$2*0.03)),IF(P$3=$O134+2*$J134,$N134*(1+(O$2*0.03)),IF(P$3=$O134+3*$J134,$N134*(1+(O$2*0.03)),IF(P$3=$O134+4*$J134,$N134*(1+(O$2*0.03)),IF(P$3=$O134+5*$J134,$N134*(1+(O$2*0.03)),"")))))))</f>
        <v>1840</v>
      </c>
      <c r="Q134" s="2" t="str">
        <f t="shared" si="138"/>
        <v/>
      </c>
      <c r="R134" s="2" t="str">
        <f t="shared" si="138"/>
        <v/>
      </c>
      <c r="S134" s="2" t="str">
        <f t="shared" si="138"/>
        <v/>
      </c>
      <c r="T134" s="2" t="str">
        <f t="shared" si="138"/>
        <v/>
      </c>
      <c r="U134" s="2" t="str">
        <f t="shared" si="138"/>
        <v/>
      </c>
      <c r="V134" s="2" t="str">
        <f t="shared" si="138"/>
        <v/>
      </c>
      <c r="W134" s="2" t="str">
        <f t="shared" si="138"/>
        <v/>
      </c>
      <c r="X134" s="2" t="str">
        <f t="shared" si="138"/>
        <v/>
      </c>
      <c r="Y134" s="2" t="str">
        <f t="shared" si="138"/>
        <v/>
      </c>
      <c r="Z134" s="2">
        <f t="shared" si="138"/>
        <v>2392</v>
      </c>
      <c r="AA134" s="2" t="str">
        <f t="shared" si="138"/>
        <v/>
      </c>
      <c r="AB134" s="2" t="str">
        <f t="shared" si="138"/>
        <v/>
      </c>
      <c r="AC134" s="2" t="str">
        <f t="shared" si="138"/>
        <v/>
      </c>
      <c r="AD134" s="2" t="str">
        <f t="shared" si="138"/>
        <v/>
      </c>
      <c r="AE134" s="2" t="str">
        <f t="shared" si="138"/>
        <v/>
      </c>
      <c r="AF134" s="2" t="str">
        <f t="shared" si="138"/>
        <v/>
      </c>
      <c r="AG134" s="2" t="str">
        <f t="shared" si="138"/>
        <v/>
      </c>
      <c r="AH134" s="2" t="str">
        <f t="shared" si="138"/>
        <v/>
      </c>
      <c r="AI134" s="2" t="str">
        <f t="shared" si="138"/>
        <v/>
      </c>
    </row>
    <row r="135" spans="2:35" x14ac:dyDescent="0.25">
      <c r="B135" s="41" t="s">
        <v>347</v>
      </c>
      <c r="C135" s="41" t="s">
        <v>342</v>
      </c>
      <c r="D135" s="41" t="s">
        <v>7</v>
      </c>
      <c r="E135" s="42" t="s">
        <v>368</v>
      </c>
      <c r="F135" s="41" t="s">
        <v>51</v>
      </c>
      <c r="G135" s="154"/>
      <c r="H135" s="42">
        <v>1150</v>
      </c>
      <c r="I135" s="6">
        <f>IF(H135="","",INDEX(Systems!F$4:F$981,MATCH($F135,Systems!D$4:D$981,0),1))</f>
        <v>1.5</v>
      </c>
      <c r="J135" s="7">
        <f>IF(H135="","",INDEX(Systems!E$4:E$981,MATCH($F135,Systems!D$4:D$981,0),1))</f>
        <v>10</v>
      </c>
      <c r="K135" s="7" t="s">
        <v>96</v>
      </c>
      <c r="L135" s="7">
        <v>2010</v>
      </c>
      <c r="M135" s="7">
        <v>2</v>
      </c>
      <c r="N135" s="6">
        <f t="shared" si="135"/>
        <v>1725</v>
      </c>
      <c r="O135" s="7">
        <f t="shared" si="136"/>
        <v>2018</v>
      </c>
      <c r="P135" s="2">
        <f t="shared" ref="P135:AI135" si="139">IF($B135="","",IF($O135=P$3,$N135*(1+(O$2*0.03)),IF(P$3=$O135+$J135,$N135*(1+(O$2*0.03)),IF(P$3=$O135+2*$J135,$N135*(1+(O$2*0.03)),IF(P$3=$O135+3*$J135,$N135*(1+(O$2*0.03)),IF(P$3=$O135+4*$J135,$N135*(1+(O$2*0.03)),IF(P$3=$O135+5*$J135,$N135*(1+(O$2*0.03)),"")))))))</f>
        <v>1725</v>
      </c>
      <c r="Q135" s="2" t="str">
        <f t="shared" si="139"/>
        <v/>
      </c>
      <c r="R135" s="2" t="str">
        <f t="shared" si="139"/>
        <v/>
      </c>
      <c r="S135" s="2" t="str">
        <f t="shared" si="139"/>
        <v/>
      </c>
      <c r="T135" s="2" t="str">
        <f t="shared" si="139"/>
        <v/>
      </c>
      <c r="U135" s="2" t="str">
        <f t="shared" si="139"/>
        <v/>
      </c>
      <c r="V135" s="2" t="str">
        <f t="shared" si="139"/>
        <v/>
      </c>
      <c r="W135" s="2" t="str">
        <f t="shared" si="139"/>
        <v/>
      </c>
      <c r="X135" s="2" t="str">
        <f t="shared" si="139"/>
        <v/>
      </c>
      <c r="Y135" s="2" t="str">
        <f t="shared" si="139"/>
        <v/>
      </c>
      <c r="Z135" s="2">
        <f t="shared" si="139"/>
        <v>2242.5</v>
      </c>
      <c r="AA135" s="2" t="str">
        <f t="shared" si="139"/>
        <v/>
      </c>
      <c r="AB135" s="2" t="str">
        <f t="shared" si="139"/>
        <v/>
      </c>
      <c r="AC135" s="2" t="str">
        <f t="shared" si="139"/>
        <v/>
      </c>
      <c r="AD135" s="2" t="str">
        <f t="shared" si="139"/>
        <v/>
      </c>
      <c r="AE135" s="2" t="str">
        <f t="shared" si="139"/>
        <v/>
      </c>
      <c r="AF135" s="2" t="str">
        <f t="shared" si="139"/>
        <v/>
      </c>
      <c r="AG135" s="2" t="str">
        <f t="shared" si="139"/>
        <v/>
      </c>
      <c r="AH135" s="2" t="str">
        <f t="shared" si="139"/>
        <v/>
      </c>
      <c r="AI135" s="2" t="str">
        <f t="shared" si="139"/>
        <v/>
      </c>
    </row>
    <row r="136" spans="2:35" x14ac:dyDescent="0.25">
      <c r="B136" s="41" t="s">
        <v>347</v>
      </c>
      <c r="C136" s="41" t="s">
        <v>342</v>
      </c>
      <c r="D136" s="41" t="s">
        <v>5</v>
      </c>
      <c r="E136" s="42" t="s">
        <v>368</v>
      </c>
      <c r="F136" s="41" t="s">
        <v>60</v>
      </c>
      <c r="G136" s="154"/>
      <c r="H136" s="42">
        <v>1</v>
      </c>
      <c r="I136" s="6">
        <f>IF(H136="","",INDEX(Systems!F$4:F$981,MATCH($F136,Systems!D$4:D$981,0),1))</f>
        <v>12000</v>
      </c>
      <c r="J136" s="7">
        <f>IF(H136="","",INDEX(Systems!E$4:E$981,MATCH($F136,Systems!D$4:D$981,0),1))</f>
        <v>18</v>
      </c>
      <c r="K136" s="7" t="s">
        <v>96</v>
      </c>
      <c r="L136" s="7">
        <v>2011</v>
      </c>
      <c r="M136" s="7">
        <v>3</v>
      </c>
      <c r="N136" s="6">
        <f t="shared" si="135"/>
        <v>12000</v>
      </c>
      <c r="O136" s="7">
        <f t="shared" si="136"/>
        <v>2029</v>
      </c>
      <c r="P136" s="2" t="str">
        <f t="shared" ref="P136:AI136" si="140">IF($B136="","",IF($O136=P$3,$N136*(1+(O$2*0.03)),IF(P$3=$O136+$J136,$N136*(1+(O$2*0.03)),IF(P$3=$O136+2*$J136,$N136*(1+(O$2*0.03)),IF(P$3=$O136+3*$J136,$N136*(1+(O$2*0.03)),IF(P$3=$O136+4*$J136,$N136*(1+(O$2*0.03)),IF(P$3=$O136+5*$J136,$N136*(1+(O$2*0.03)),"")))))))</f>
        <v/>
      </c>
      <c r="Q136" s="2" t="str">
        <f t="shared" si="140"/>
        <v/>
      </c>
      <c r="R136" s="2" t="str">
        <f t="shared" si="140"/>
        <v/>
      </c>
      <c r="S136" s="2" t="str">
        <f t="shared" si="140"/>
        <v/>
      </c>
      <c r="T136" s="2" t="str">
        <f t="shared" si="140"/>
        <v/>
      </c>
      <c r="U136" s="2" t="str">
        <f t="shared" si="140"/>
        <v/>
      </c>
      <c r="V136" s="2" t="str">
        <f t="shared" si="140"/>
        <v/>
      </c>
      <c r="W136" s="2" t="str">
        <f t="shared" si="140"/>
        <v/>
      </c>
      <c r="X136" s="2" t="str">
        <f t="shared" si="140"/>
        <v/>
      </c>
      <c r="Y136" s="2" t="str">
        <f t="shared" si="140"/>
        <v/>
      </c>
      <c r="Z136" s="2" t="str">
        <f t="shared" si="140"/>
        <v/>
      </c>
      <c r="AA136" s="2">
        <f t="shared" si="140"/>
        <v>15960</v>
      </c>
      <c r="AB136" s="2" t="str">
        <f t="shared" si="140"/>
        <v/>
      </c>
      <c r="AC136" s="2" t="str">
        <f t="shared" si="140"/>
        <v/>
      </c>
      <c r="AD136" s="2" t="str">
        <f t="shared" si="140"/>
        <v/>
      </c>
      <c r="AE136" s="2" t="str">
        <f t="shared" si="140"/>
        <v/>
      </c>
      <c r="AF136" s="2" t="str">
        <f t="shared" si="140"/>
        <v/>
      </c>
      <c r="AG136" s="2" t="str">
        <f t="shared" si="140"/>
        <v/>
      </c>
      <c r="AH136" s="2" t="str">
        <f t="shared" si="140"/>
        <v/>
      </c>
      <c r="AI136" s="2" t="str">
        <f t="shared" si="140"/>
        <v/>
      </c>
    </row>
    <row r="137" spans="2:35" x14ac:dyDescent="0.25">
      <c r="B137" s="41" t="s">
        <v>347</v>
      </c>
      <c r="C137" s="41" t="s">
        <v>342</v>
      </c>
      <c r="D137" s="41" t="s">
        <v>9</v>
      </c>
      <c r="E137" s="42" t="s">
        <v>368</v>
      </c>
      <c r="F137" s="41" t="s">
        <v>131</v>
      </c>
      <c r="G137" s="154"/>
      <c r="H137" s="42">
        <v>960</v>
      </c>
      <c r="I137" s="6">
        <f>IF(H137="","",INDEX(Systems!F$4:F$981,MATCH($F137,Systems!D$4:D$981,0),1))</f>
        <v>4.95</v>
      </c>
      <c r="J137" s="7">
        <f>IF(H137="","",INDEX(Systems!E$4:E$981,MATCH($F137,Systems!D$4:D$981,0),1))</f>
        <v>20</v>
      </c>
      <c r="K137" s="7" t="s">
        <v>96</v>
      </c>
      <c r="L137" s="7">
        <v>2017</v>
      </c>
      <c r="M137" s="7">
        <v>3</v>
      </c>
      <c r="N137" s="6">
        <f t="shared" si="135"/>
        <v>4752</v>
      </c>
      <c r="O137" s="7">
        <f t="shared" si="136"/>
        <v>2037</v>
      </c>
      <c r="P137" s="2" t="str">
        <f t="shared" ref="P137:AI137" si="141">IF($B137="","",IF($O137=P$3,$N137*(1+(O$2*0.03)),IF(P$3=$O137+$J137,$N137*(1+(O$2*0.03)),IF(P$3=$O137+2*$J137,$N137*(1+(O$2*0.03)),IF(P$3=$O137+3*$J137,$N137*(1+(O$2*0.03)),IF(P$3=$O137+4*$J137,$N137*(1+(O$2*0.03)),IF(P$3=$O137+5*$J137,$N137*(1+(O$2*0.03)),"")))))))</f>
        <v/>
      </c>
      <c r="Q137" s="2" t="str">
        <f t="shared" si="141"/>
        <v/>
      </c>
      <c r="R137" s="2" t="str">
        <f t="shared" si="141"/>
        <v/>
      </c>
      <c r="S137" s="2" t="str">
        <f t="shared" si="141"/>
        <v/>
      </c>
      <c r="T137" s="2" t="str">
        <f t="shared" si="141"/>
        <v/>
      </c>
      <c r="U137" s="2" t="str">
        <f t="shared" si="141"/>
        <v/>
      </c>
      <c r="V137" s="2" t="str">
        <f t="shared" si="141"/>
        <v/>
      </c>
      <c r="W137" s="2" t="str">
        <f t="shared" si="141"/>
        <v/>
      </c>
      <c r="X137" s="2" t="str">
        <f t="shared" si="141"/>
        <v/>
      </c>
      <c r="Y137" s="2" t="str">
        <f t="shared" si="141"/>
        <v/>
      </c>
      <c r="Z137" s="2" t="str">
        <f t="shared" si="141"/>
        <v/>
      </c>
      <c r="AA137" s="2" t="str">
        <f t="shared" si="141"/>
        <v/>
      </c>
      <c r="AB137" s="2" t="str">
        <f t="shared" si="141"/>
        <v/>
      </c>
      <c r="AC137" s="2" t="str">
        <f t="shared" si="141"/>
        <v/>
      </c>
      <c r="AD137" s="2" t="str">
        <f t="shared" si="141"/>
        <v/>
      </c>
      <c r="AE137" s="2" t="str">
        <f t="shared" si="141"/>
        <v/>
      </c>
      <c r="AF137" s="2" t="str">
        <f t="shared" si="141"/>
        <v/>
      </c>
      <c r="AG137" s="2" t="str">
        <f t="shared" si="141"/>
        <v/>
      </c>
      <c r="AH137" s="2" t="str">
        <f t="shared" si="141"/>
        <v/>
      </c>
      <c r="AI137" s="2">
        <f t="shared" si="141"/>
        <v>7460.6399999999994</v>
      </c>
    </row>
    <row r="138" spans="2:35" x14ac:dyDescent="0.25">
      <c r="B138" s="41" t="s">
        <v>347</v>
      </c>
      <c r="C138" s="41" t="s">
        <v>342</v>
      </c>
      <c r="D138" s="41" t="s">
        <v>3</v>
      </c>
      <c r="E138" s="42" t="s">
        <v>369</v>
      </c>
      <c r="F138" s="41" t="s">
        <v>20</v>
      </c>
      <c r="G138" s="154"/>
      <c r="H138" s="42">
        <v>1152</v>
      </c>
      <c r="I138" s="6">
        <f>IF(H138="","",INDEX(Systems!F$4:F$981,MATCH($F138,Systems!D$4:D$981,0),1))</f>
        <v>17.71</v>
      </c>
      <c r="J138" s="7">
        <f>IF(H138="","",INDEX(Systems!E$4:E$981,MATCH($F138,Systems!D$4:D$981,0),1))</f>
        <v>30</v>
      </c>
      <c r="K138" s="7" t="s">
        <v>96</v>
      </c>
      <c r="L138" s="42">
        <v>1995</v>
      </c>
      <c r="M138" s="7">
        <v>2</v>
      </c>
      <c r="N138" s="6">
        <f t="shared" ref="N138:N201" si="142">IF(H138="","",H138*I138)</f>
        <v>20401.920000000002</v>
      </c>
      <c r="O138" s="7">
        <f t="shared" ref="O138:O201" si="143">IF(M138="","",IF(IF(M138=1,$C$1,IF(M138=2,L138+(0.8*J138),IF(M138=3,L138+J138)))&lt;$C$1,$C$1,(IF(M138=1,$C$1,IF(M138=2,L138+(0.8*J138),IF(M138=3,L138+J138))))))</f>
        <v>2019</v>
      </c>
      <c r="P138" s="2" t="str">
        <f t="shared" ref="P138:AI138" si="144">IF($B138="","",IF($O138=P$3,$N138*(1+(O$2*0.03)),IF(P$3=$O138+$J138,$N138*(1+(O$2*0.03)),IF(P$3=$O138+2*$J138,$N138*(1+(O$2*0.03)),IF(P$3=$O138+3*$J138,$N138*(1+(O$2*0.03)),IF(P$3=$O138+4*$J138,$N138*(1+(O$2*0.03)),IF(P$3=$O138+5*$J138,$N138*(1+(O$2*0.03)),"")))))))</f>
        <v/>
      </c>
      <c r="Q138" s="2">
        <f t="shared" si="144"/>
        <v>21013.977600000002</v>
      </c>
      <c r="R138" s="2" t="str">
        <f t="shared" si="144"/>
        <v/>
      </c>
      <c r="S138" s="2" t="str">
        <f t="shared" si="144"/>
        <v/>
      </c>
      <c r="T138" s="2" t="str">
        <f t="shared" si="144"/>
        <v/>
      </c>
      <c r="U138" s="2" t="str">
        <f t="shared" si="144"/>
        <v/>
      </c>
      <c r="V138" s="2" t="str">
        <f t="shared" si="144"/>
        <v/>
      </c>
      <c r="W138" s="2" t="str">
        <f t="shared" si="144"/>
        <v/>
      </c>
      <c r="X138" s="2" t="str">
        <f t="shared" si="144"/>
        <v/>
      </c>
      <c r="Y138" s="2" t="str">
        <f t="shared" si="144"/>
        <v/>
      </c>
      <c r="Z138" s="2" t="str">
        <f t="shared" si="144"/>
        <v/>
      </c>
      <c r="AA138" s="2" t="str">
        <f t="shared" si="144"/>
        <v/>
      </c>
      <c r="AB138" s="2" t="str">
        <f t="shared" si="144"/>
        <v/>
      </c>
      <c r="AC138" s="2" t="str">
        <f t="shared" si="144"/>
        <v/>
      </c>
      <c r="AD138" s="2" t="str">
        <f t="shared" si="144"/>
        <v/>
      </c>
      <c r="AE138" s="2" t="str">
        <f t="shared" si="144"/>
        <v/>
      </c>
      <c r="AF138" s="2" t="str">
        <f t="shared" si="144"/>
        <v/>
      </c>
      <c r="AG138" s="2" t="str">
        <f t="shared" si="144"/>
        <v/>
      </c>
      <c r="AH138" s="2" t="str">
        <f t="shared" si="144"/>
        <v/>
      </c>
      <c r="AI138" s="2" t="str">
        <f t="shared" si="144"/>
        <v/>
      </c>
    </row>
    <row r="139" spans="2:35" x14ac:dyDescent="0.25">
      <c r="B139" s="41" t="s">
        <v>347</v>
      </c>
      <c r="C139" s="41" t="s">
        <v>342</v>
      </c>
      <c r="D139" s="41" t="s">
        <v>7</v>
      </c>
      <c r="E139" s="42" t="s">
        <v>369</v>
      </c>
      <c r="F139" s="41" t="s">
        <v>47</v>
      </c>
      <c r="G139" s="154"/>
      <c r="H139" s="42">
        <v>960</v>
      </c>
      <c r="I139" s="6">
        <f>IF(H139="","",INDEX(Systems!F$4:F$981,MATCH($F139,Systems!D$4:D$981,0),1))</f>
        <v>9.42</v>
      </c>
      <c r="J139" s="7">
        <f>IF(H139="","",INDEX(Systems!E$4:E$981,MATCH($F139,Systems!D$4:D$981,0),1))</f>
        <v>20</v>
      </c>
      <c r="K139" s="7" t="s">
        <v>96</v>
      </c>
      <c r="L139" s="42">
        <v>2000</v>
      </c>
      <c r="M139" s="7">
        <v>2</v>
      </c>
      <c r="N139" s="6">
        <f t="shared" si="142"/>
        <v>9043.2000000000007</v>
      </c>
      <c r="O139" s="7">
        <f t="shared" si="143"/>
        <v>2018</v>
      </c>
      <c r="P139" s="2">
        <f t="shared" ref="P139:AI139" si="145">IF($B139="","",IF($O139=P$3,$N139*(1+(O$2*0.03)),IF(P$3=$O139+$J139,$N139*(1+(O$2*0.03)),IF(P$3=$O139+2*$J139,$N139*(1+(O$2*0.03)),IF(P$3=$O139+3*$J139,$N139*(1+(O$2*0.03)),IF(P$3=$O139+4*$J139,$N139*(1+(O$2*0.03)),IF(P$3=$O139+5*$J139,$N139*(1+(O$2*0.03)),"")))))))</f>
        <v>9043.2000000000007</v>
      </c>
      <c r="Q139" s="2" t="str">
        <f t="shared" si="145"/>
        <v/>
      </c>
      <c r="R139" s="2" t="str">
        <f t="shared" si="145"/>
        <v/>
      </c>
      <c r="S139" s="2" t="str">
        <f t="shared" si="145"/>
        <v/>
      </c>
      <c r="T139" s="2" t="str">
        <f t="shared" si="145"/>
        <v/>
      </c>
      <c r="U139" s="2" t="str">
        <f t="shared" si="145"/>
        <v/>
      </c>
      <c r="V139" s="2" t="str">
        <f t="shared" si="145"/>
        <v/>
      </c>
      <c r="W139" s="2" t="str">
        <f t="shared" si="145"/>
        <v/>
      </c>
      <c r="X139" s="2" t="str">
        <f t="shared" si="145"/>
        <v/>
      </c>
      <c r="Y139" s="2" t="str">
        <f t="shared" si="145"/>
        <v/>
      </c>
      <c r="Z139" s="2" t="str">
        <f t="shared" si="145"/>
        <v/>
      </c>
      <c r="AA139" s="2" t="str">
        <f t="shared" si="145"/>
        <v/>
      </c>
      <c r="AB139" s="2" t="str">
        <f t="shared" si="145"/>
        <v/>
      </c>
      <c r="AC139" s="2" t="str">
        <f t="shared" si="145"/>
        <v/>
      </c>
      <c r="AD139" s="2" t="str">
        <f t="shared" si="145"/>
        <v/>
      </c>
      <c r="AE139" s="2" t="str">
        <f t="shared" si="145"/>
        <v/>
      </c>
      <c r="AF139" s="2" t="str">
        <f t="shared" si="145"/>
        <v/>
      </c>
      <c r="AG139" s="2" t="str">
        <f t="shared" si="145"/>
        <v/>
      </c>
      <c r="AH139" s="2" t="str">
        <f t="shared" si="145"/>
        <v/>
      </c>
      <c r="AI139" s="2" t="str">
        <f t="shared" si="145"/>
        <v/>
      </c>
    </row>
    <row r="140" spans="2:35" x14ac:dyDescent="0.25">
      <c r="B140" s="41" t="s">
        <v>347</v>
      </c>
      <c r="C140" s="41" t="s">
        <v>342</v>
      </c>
      <c r="D140" s="41" t="s">
        <v>7</v>
      </c>
      <c r="E140" s="42" t="s">
        <v>369</v>
      </c>
      <c r="F140" s="41" t="s">
        <v>50</v>
      </c>
      <c r="G140" s="154"/>
      <c r="H140" s="42">
        <v>1150</v>
      </c>
      <c r="I140" s="6">
        <f>IF(H140="","",INDEX(Systems!F$4:F$981,MATCH($F140,Systems!D$4:D$981,0),1))</f>
        <v>1.6</v>
      </c>
      <c r="J140" s="7">
        <f>IF(H140="","",INDEX(Systems!E$4:E$981,MATCH($F140,Systems!D$4:D$981,0),1))</f>
        <v>10</v>
      </c>
      <c r="K140" s="7" t="s">
        <v>96</v>
      </c>
      <c r="L140" s="42">
        <v>1990</v>
      </c>
      <c r="M140" s="7">
        <v>1</v>
      </c>
      <c r="N140" s="6">
        <f t="shared" si="142"/>
        <v>1840</v>
      </c>
      <c r="O140" s="7">
        <f t="shared" si="143"/>
        <v>2018</v>
      </c>
      <c r="P140" s="2">
        <f t="shared" ref="P140:AI140" si="146">IF($B140="","",IF($O140=P$3,$N140*(1+(O$2*0.03)),IF(P$3=$O140+$J140,$N140*(1+(O$2*0.03)),IF(P$3=$O140+2*$J140,$N140*(1+(O$2*0.03)),IF(P$3=$O140+3*$J140,$N140*(1+(O$2*0.03)),IF(P$3=$O140+4*$J140,$N140*(1+(O$2*0.03)),IF(P$3=$O140+5*$J140,$N140*(1+(O$2*0.03)),"")))))))</f>
        <v>1840</v>
      </c>
      <c r="Q140" s="2" t="str">
        <f t="shared" si="146"/>
        <v/>
      </c>
      <c r="R140" s="2" t="str">
        <f t="shared" si="146"/>
        <v/>
      </c>
      <c r="S140" s="2" t="str">
        <f t="shared" si="146"/>
        <v/>
      </c>
      <c r="T140" s="2" t="str">
        <f t="shared" si="146"/>
        <v/>
      </c>
      <c r="U140" s="2" t="str">
        <f t="shared" si="146"/>
        <v/>
      </c>
      <c r="V140" s="2" t="str">
        <f t="shared" si="146"/>
        <v/>
      </c>
      <c r="W140" s="2" t="str">
        <f t="shared" si="146"/>
        <v/>
      </c>
      <c r="X140" s="2" t="str">
        <f t="shared" si="146"/>
        <v/>
      </c>
      <c r="Y140" s="2" t="str">
        <f t="shared" si="146"/>
        <v/>
      </c>
      <c r="Z140" s="2">
        <f t="shared" si="146"/>
        <v>2392</v>
      </c>
      <c r="AA140" s="2" t="str">
        <f t="shared" si="146"/>
        <v/>
      </c>
      <c r="AB140" s="2" t="str">
        <f t="shared" si="146"/>
        <v/>
      </c>
      <c r="AC140" s="2" t="str">
        <f t="shared" si="146"/>
        <v/>
      </c>
      <c r="AD140" s="2" t="str">
        <f t="shared" si="146"/>
        <v/>
      </c>
      <c r="AE140" s="2" t="str">
        <f t="shared" si="146"/>
        <v/>
      </c>
      <c r="AF140" s="2" t="str">
        <f t="shared" si="146"/>
        <v/>
      </c>
      <c r="AG140" s="2" t="str">
        <f t="shared" si="146"/>
        <v/>
      </c>
      <c r="AH140" s="2" t="str">
        <f t="shared" si="146"/>
        <v/>
      </c>
      <c r="AI140" s="2" t="str">
        <f t="shared" si="146"/>
        <v/>
      </c>
    </row>
    <row r="141" spans="2:35" x14ac:dyDescent="0.25">
      <c r="B141" s="41" t="s">
        <v>347</v>
      </c>
      <c r="C141" s="41" t="s">
        <v>342</v>
      </c>
      <c r="D141" s="41" t="s">
        <v>7</v>
      </c>
      <c r="E141" s="42" t="s">
        <v>369</v>
      </c>
      <c r="F141" s="41" t="s">
        <v>51</v>
      </c>
      <c r="G141" s="154"/>
      <c r="H141" s="42">
        <v>1150</v>
      </c>
      <c r="I141" s="6">
        <f>IF(H141="","",INDEX(Systems!F$4:F$981,MATCH($F141,Systems!D$4:D$981,0),1))</f>
        <v>1.5</v>
      </c>
      <c r="J141" s="7">
        <f>IF(H141="","",INDEX(Systems!E$4:E$981,MATCH($F141,Systems!D$4:D$981,0),1))</f>
        <v>10</v>
      </c>
      <c r="K141" s="7" t="s">
        <v>96</v>
      </c>
      <c r="L141" s="7">
        <v>2010</v>
      </c>
      <c r="M141" s="7">
        <v>3</v>
      </c>
      <c r="N141" s="6">
        <f t="shared" si="142"/>
        <v>1725</v>
      </c>
      <c r="O141" s="7">
        <f t="shared" si="143"/>
        <v>2020</v>
      </c>
      <c r="P141" s="2" t="str">
        <f t="shared" ref="P141:AI141" si="147">IF($B141="","",IF($O141=P$3,$N141*(1+(O$2*0.03)),IF(P$3=$O141+$J141,$N141*(1+(O$2*0.03)),IF(P$3=$O141+2*$J141,$N141*(1+(O$2*0.03)),IF(P$3=$O141+3*$J141,$N141*(1+(O$2*0.03)),IF(P$3=$O141+4*$J141,$N141*(1+(O$2*0.03)),IF(P$3=$O141+5*$J141,$N141*(1+(O$2*0.03)),"")))))))</f>
        <v/>
      </c>
      <c r="Q141" s="2" t="str">
        <f t="shared" si="147"/>
        <v/>
      </c>
      <c r="R141" s="2">
        <f t="shared" si="147"/>
        <v>1828.5</v>
      </c>
      <c r="S141" s="2" t="str">
        <f t="shared" si="147"/>
        <v/>
      </c>
      <c r="T141" s="2" t="str">
        <f t="shared" si="147"/>
        <v/>
      </c>
      <c r="U141" s="2" t="str">
        <f t="shared" si="147"/>
        <v/>
      </c>
      <c r="V141" s="2" t="str">
        <f t="shared" si="147"/>
        <v/>
      </c>
      <c r="W141" s="2" t="str">
        <f t="shared" si="147"/>
        <v/>
      </c>
      <c r="X141" s="2" t="str">
        <f t="shared" si="147"/>
        <v/>
      </c>
      <c r="Y141" s="2" t="str">
        <f t="shared" si="147"/>
        <v/>
      </c>
      <c r="Z141" s="2" t="str">
        <f t="shared" si="147"/>
        <v/>
      </c>
      <c r="AA141" s="2" t="str">
        <f t="shared" si="147"/>
        <v/>
      </c>
      <c r="AB141" s="2">
        <f t="shared" si="147"/>
        <v>2346</v>
      </c>
      <c r="AC141" s="2" t="str">
        <f t="shared" si="147"/>
        <v/>
      </c>
      <c r="AD141" s="2" t="str">
        <f t="shared" si="147"/>
        <v/>
      </c>
      <c r="AE141" s="2" t="str">
        <f t="shared" si="147"/>
        <v/>
      </c>
      <c r="AF141" s="2" t="str">
        <f t="shared" si="147"/>
        <v/>
      </c>
      <c r="AG141" s="2" t="str">
        <f t="shared" si="147"/>
        <v/>
      </c>
      <c r="AH141" s="2" t="str">
        <f t="shared" si="147"/>
        <v/>
      </c>
      <c r="AI141" s="2" t="str">
        <f t="shared" si="147"/>
        <v/>
      </c>
    </row>
    <row r="142" spans="2:35" x14ac:dyDescent="0.25">
      <c r="B142" s="41" t="s">
        <v>347</v>
      </c>
      <c r="C142" s="41" t="s">
        <v>342</v>
      </c>
      <c r="D142" s="41" t="s">
        <v>5</v>
      </c>
      <c r="E142" s="42" t="s">
        <v>369</v>
      </c>
      <c r="F142" s="41" t="s">
        <v>118</v>
      </c>
      <c r="G142" s="154"/>
      <c r="H142" s="42">
        <v>1</v>
      </c>
      <c r="I142" s="6">
        <f>IF(H142="","",INDEX(Systems!F$4:F$981,MATCH($F142,Systems!D$4:D$981,0),1))</f>
        <v>6300</v>
      </c>
      <c r="J142" s="7">
        <f>IF(H142="","",INDEX(Systems!E$4:E$981,MATCH($F142,Systems!D$4:D$981,0),1))</f>
        <v>18</v>
      </c>
      <c r="K142" s="7" t="s">
        <v>96</v>
      </c>
      <c r="L142" s="7">
        <v>1997</v>
      </c>
      <c r="M142" s="7">
        <v>3</v>
      </c>
      <c r="N142" s="6">
        <f t="shared" si="142"/>
        <v>6300</v>
      </c>
      <c r="O142" s="7">
        <f t="shared" si="143"/>
        <v>2018</v>
      </c>
      <c r="P142" s="2">
        <f t="shared" ref="P142:AI142" si="148">IF($B142="","",IF($O142=P$3,$N142*(1+(O$2*0.03)),IF(P$3=$O142+$J142,$N142*(1+(O$2*0.03)),IF(P$3=$O142+2*$J142,$N142*(1+(O$2*0.03)),IF(P$3=$O142+3*$J142,$N142*(1+(O$2*0.03)),IF(P$3=$O142+4*$J142,$N142*(1+(O$2*0.03)),IF(P$3=$O142+5*$J142,$N142*(1+(O$2*0.03)),"")))))))</f>
        <v>6300</v>
      </c>
      <c r="Q142" s="2" t="str">
        <f t="shared" si="148"/>
        <v/>
      </c>
      <c r="R142" s="2" t="str">
        <f t="shared" si="148"/>
        <v/>
      </c>
      <c r="S142" s="2" t="str">
        <f t="shared" si="148"/>
        <v/>
      </c>
      <c r="T142" s="2" t="str">
        <f t="shared" si="148"/>
        <v/>
      </c>
      <c r="U142" s="2" t="str">
        <f t="shared" si="148"/>
        <v/>
      </c>
      <c r="V142" s="2" t="str">
        <f t="shared" si="148"/>
        <v/>
      </c>
      <c r="W142" s="2" t="str">
        <f t="shared" si="148"/>
        <v/>
      </c>
      <c r="X142" s="2" t="str">
        <f t="shared" si="148"/>
        <v/>
      </c>
      <c r="Y142" s="2" t="str">
        <f t="shared" si="148"/>
        <v/>
      </c>
      <c r="Z142" s="2" t="str">
        <f t="shared" si="148"/>
        <v/>
      </c>
      <c r="AA142" s="2" t="str">
        <f t="shared" si="148"/>
        <v/>
      </c>
      <c r="AB142" s="2" t="str">
        <f t="shared" si="148"/>
        <v/>
      </c>
      <c r="AC142" s="2" t="str">
        <f t="shared" si="148"/>
        <v/>
      </c>
      <c r="AD142" s="2" t="str">
        <f t="shared" si="148"/>
        <v/>
      </c>
      <c r="AE142" s="2" t="str">
        <f t="shared" si="148"/>
        <v/>
      </c>
      <c r="AF142" s="2" t="str">
        <f t="shared" si="148"/>
        <v/>
      </c>
      <c r="AG142" s="2" t="str">
        <f t="shared" si="148"/>
        <v/>
      </c>
      <c r="AH142" s="2">
        <f t="shared" si="148"/>
        <v>9702</v>
      </c>
      <c r="AI142" s="2" t="str">
        <f t="shared" si="148"/>
        <v/>
      </c>
    </row>
    <row r="143" spans="2:35" x14ac:dyDescent="0.25">
      <c r="B143" s="41" t="s">
        <v>347</v>
      </c>
      <c r="C143" s="41" t="s">
        <v>342</v>
      </c>
      <c r="D143" s="41" t="s">
        <v>9</v>
      </c>
      <c r="E143" s="42" t="s">
        <v>369</v>
      </c>
      <c r="F143" s="41" t="s">
        <v>131</v>
      </c>
      <c r="G143" s="154"/>
      <c r="H143" s="42">
        <v>960</v>
      </c>
      <c r="I143" s="6">
        <f>IF(H143="","",INDEX(Systems!F$4:F$981,MATCH($F143,Systems!D$4:D$981,0),1))</f>
        <v>4.95</v>
      </c>
      <c r="J143" s="7">
        <f>IF(H143="","",INDEX(Systems!E$4:E$981,MATCH($F143,Systems!D$4:D$981,0),1))</f>
        <v>20</v>
      </c>
      <c r="K143" s="7" t="s">
        <v>96</v>
      </c>
      <c r="L143" s="7">
        <v>2017</v>
      </c>
      <c r="M143" s="7">
        <v>3</v>
      </c>
      <c r="N143" s="6">
        <f t="shared" si="142"/>
        <v>4752</v>
      </c>
      <c r="O143" s="7">
        <f t="shared" si="143"/>
        <v>2037</v>
      </c>
      <c r="P143" s="2" t="str">
        <f t="shared" ref="P143:AI143" si="149">IF($B143="","",IF($O143=P$3,$N143*(1+(O$2*0.03)),IF(P$3=$O143+$J143,$N143*(1+(O$2*0.03)),IF(P$3=$O143+2*$J143,$N143*(1+(O$2*0.03)),IF(P$3=$O143+3*$J143,$N143*(1+(O$2*0.03)),IF(P$3=$O143+4*$J143,$N143*(1+(O$2*0.03)),IF(P$3=$O143+5*$J143,$N143*(1+(O$2*0.03)),"")))))))</f>
        <v/>
      </c>
      <c r="Q143" s="2" t="str">
        <f t="shared" si="149"/>
        <v/>
      </c>
      <c r="R143" s="2" t="str">
        <f t="shared" si="149"/>
        <v/>
      </c>
      <c r="S143" s="2" t="str">
        <f t="shared" si="149"/>
        <v/>
      </c>
      <c r="T143" s="2" t="str">
        <f t="shared" si="149"/>
        <v/>
      </c>
      <c r="U143" s="2" t="str">
        <f t="shared" si="149"/>
        <v/>
      </c>
      <c r="V143" s="2" t="str">
        <f t="shared" si="149"/>
        <v/>
      </c>
      <c r="W143" s="2" t="str">
        <f t="shared" si="149"/>
        <v/>
      </c>
      <c r="X143" s="2" t="str">
        <f t="shared" si="149"/>
        <v/>
      </c>
      <c r="Y143" s="2" t="str">
        <f t="shared" si="149"/>
        <v/>
      </c>
      <c r="Z143" s="2" t="str">
        <f t="shared" si="149"/>
        <v/>
      </c>
      <c r="AA143" s="2" t="str">
        <f t="shared" si="149"/>
        <v/>
      </c>
      <c r="AB143" s="2" t="str">
        <f t="shared" si="149"/>
        <v/>
      </c>
      <c r="AC143" s="2" t="str">
        <f t="shared" si="149"/>
        <v/>
      </c>
      <c r="AD143" s="2" t="str">
        <f t="shared" si="149"/>
        <v/>
      </c>
      <c r="AE143" s="2" t="str">
        <f t="shared" si="149"/>
        <v/>
      </c>
      <c r="AF143" s="2" t="str">
        <f t="shared" si="149"/>
        <v/>
      </c>
      <c r="AG143" s="2" t="str">
        <f t="shared" si="149"/>
        <v/>
      </c>
      <c r="AH143" s="2" t="str">
        <f t="shared" si="149"/>
        <v/>
      </c>
      <c r="AI143" s="2">
        <f t="shared" si="149"/>
        <v>7460.6399999999994</v>
      </c>
    </row>
    <row r="144" spans="2:35" x14ac:dyDescent="0.25">
      <c r="B144" s="41" t="s">
        <v>347</v>
      </c>
      <c r="C144" s="41" t="s">
        <v>342</v>
      </c>
      <c r="D144" s="41" t="s">
        <v>3</v>
      </c>
      <c r="E144" s="42" t="s">
        <v>370</v>
      </c>
      <c r="F144" s="41" t="s">
        <v>20</v>
      </c>
      <c r="G144" s="154"/>
      <c r="H144" s="42">
        <v>1152</v>
      </c>
      <c r="I144" s="6">
        <f>IF(H144="","",INDEX(Systems!F$4:F$981,MATCH($F144,Systems!D$4:D$981,0),1))</f>
        <v>17.71</v>
      </c>
      <c r="J144" s="7">
        <f>IF(H144="","",INDEX(Systems!E$4:E$981,MATCH($F144,Systems!D$4:D$981,0),1))</f>
        <v>30</v>
      </c>
      <c r="K144" s="7" t="s">
        <v>96</v>
      </c>
      <c r="L144" s="7">
        <v>1995</v>
      </c>
      <c r="M144" s="7">
        <v>2</v>
      </c>
      <c r="N144" s="6">
        <f t="shared" si="142"/>
        <v>20401.920000000002</v>
      </c>
      <c r="O144" s="7">
        <f t="shared" si="143"/>
        <v>2019</v>
      </c>
      <c r="P144" s="2" t="str">
        <f t="shared" ref="P144:AI144" si="150">IF($B144="","",IF($O144=P$3,$N144*(1+(O$2*0.03)),IF(P$3=$O144+$J144,$N144*(1+(O$2*0.03)),IF(P$3=$O144+2*$J144,$N144*(1+(O$2*0.03)),IF(P$3=$O144+3*$J144,$N144*(1+(O$2*0.03)),IF(P$3=$O144+4*$J144,$N144*(1+(O$2*0.03)),IF(P$3=$O144+5*$J144,$N144*(1+(O$2*0.03)),"")))))))</f>
        <v/>
      </c>
      <c r="Q144" s="2">
        <f t="shared" si="150"/>
        <v>21013.977600000002</v>
      </c>
      <c r="R144" s="2" t="str">
        <f t="shared" si="150"/>
        <v/>
      </c>
      <c r="S144" s="2" t="str">
        <f t="shared" si="150"/>
        <v/>
      </c>
      <c r="T144" s="2" t="str">
        <f t="shared" si="150"/>
        <v/>
      </c>
      <c r="U144" s="2" t="str">
        <f t="shared" si="150"/>
        <v/>
      </c>
      <c r="V144" s="2" t="str">
        <f t="shared" si="150"/>
        <v/>
      </c>
      <c r="W144" s="2" t="str">
        <f t="shared" si="150"/>
        <v/>
      </c>
      <c r="X144" s="2" t="str">
        <f t="shared" si="150"/>
        <v/>
      </c>
      <c r="Y144" s="2" t="str">
        <f t="shared" si="150"/>
        <v/>
      </c>
      <c r="Z144" s="2" t="str">
        <f t="shared" si="150"/>
        <v/>
      </c>
      <c r="AA144" s="2" t="str">
        <f t="shared" si="150"/>
        <v/>
      </c>
      <c r="AB144" s="2" t="str">
        <f t="shared" si="150"/>
        <v/>
      </c>
      <c r="AC144" s="2" t="str">
        <f t="shared" si="150"/>
        <v/>
      </c>
      <c r="AD144" s="2" t="str">
        <f t="shared" si="150"/>
        <v/>
      </c>
      <c r="AE144" s="2" t="str">
        <f t="shared" si="150"/>
        <v/>
      </c>
      <c r="AF144" s="2" t="str">
        <f t="shared" si="150"/>
        <v/>
      </c>
      <c r="AG144" s="2" t="str">
        <f t="shared" si="150"/>
        <v/>
      </c>
      <c r="AH144" s="2" t="str">
        <f t="shared" si="150"/>
        <v/>
      </c>
      <c r="AI144" s="2" t="str">
        <f t="shared" si="150"/>
        <v/>
      </c>
    </row>
    <row r="145" spans="2:35" x14ac:dyDescent="0.25">
      <c r="B145" s="41" t="s">
        <v>347</v>
      </c>
      <c r="C145" s="41" t="s">
        <v>342</v>
      </c>
      <c r="D145" s="41" t="s">
        <v>7</v>
      </c>
      <c r="E145" s="42" t="s">
        <v>370</v>
      </c>
      <c r="F145" s="41" t="s">
        <v>47</v>
      </c>
      <c r="G145" s="154"/>
      <c r="H145" s="42">
        <v>960</v>
      </c>
      <c r="I145" s="6">
        <f>IF(H145="","",INDEX(Systems!F$4:F$981,MATCH($F145,Systems!D$4:D$981,0),1))</f>
        <v>9.42</v>
      </c>
      <c r="J145" s="7">
        <f>IF(H145="","",INDEX(Systems!E$4:E$981,MATCH($F145,Systems!D$4:D$981,0),1))</f>
        <v>20</v>
      </c>
      <c r="K145" s="7" t="s">
        <v>96</v>
      </c>
      <c r="L145" s="7">
        <v>2000</v>
      </c>
      <c r="M145" s="7">
        <v>2</v>
      </c>
      <c r="N145" s="6">
        <f t="shared" si="142"/>
        <v>9043.2000000000007</v>
      </c>
      <c r="O145" s="7">
        <f t="shared" si="143"/>
        <v>2018</v>
      </c>
      <c r="P145" s="2">
        <f t="shared" ref="P145:AI145" si="151">IF($B145="","",IF($O145=P$3,$N145*(1+(O$2*0.03)),IF(P$3=$O145+$J145,$N145*(1+(O$2*0.03)),IF(P$3=$O145+2*$J145,$N145*(1+(O$2*0.03)),IF(P$3=$O145+3*$J145,$N145*(1+(O$2*0.03)),IF(P$3=$O145+4*$J145,$N145*(1+(O$2*0.03)),IF(P$3=$O145+5*$J145,$N145*(1+(O$2*0.03)),"")))))))</f>
        <v>9043.2000000000007</v>
      </c>
      <c r="Q145" s="2" t="str">
        <f t="shared" si="151"/>
        <v/>
      </c>
      <c r="R145" s="2" t="str">
        <f t="shared" si="151"/>
        <v/>
      </c>
      <c r="S145" s="2" t="str">
        <f t="shared" si="151"/>
        <v/>
      </c>
      <c r="T145" s="2" t="str">
        <f t="shared" si="151"/>
        <v/>
      </c>
      <c r="U145" s="2" t="str">
        <f t="shared" si="151"/>
        <v/>
      </c>
      <c r="V145" s="2" t="str">
        <f t="shared" si="151"/>
        <v/>
      </c>
      <c r="W145" s="2" t="str">
        <f t="shared" si="151"/>
        <v/>
      </c>
      <c r="X145" s="2" t="str">
        <f t="shared" si="151"/>
        <v/>
      </c>
      <c r="Y145" s="2" t="str">
        <f t="shared" si="151"/>
        <v/>
      </c>
      <c r="Z145" s="2" t="str">
        <f t="shared" si="151"/>
        <v/>
      </c>
      <c r="AA145" s="2" t="str">
        <f t="shared" si="151"/>
        <v/>
      </c>
      <c r="AB145" s="2" t="str">
        <f t="shared" si="151"/>
        <v/>
      </c>
      <c r="AC145" s="2" t="str">
        <f t="shared" si="151"/>
        <v/>
      </c>
      <c r="AD145" s="2" t="str">
        <f t="shared" si="151"/>
        <v/>
      </c>
      <c r="AE145" s="2" t="str">
        <f t="shared" si="151"/>
        <v/>
      </c>
      <c r="AF145" s="2" t="str">
        <f t="shared" si="151"/>
        <v/>
      </c>
      <c r="AG145" s="2" t="str">
        <f t="shared" si="151"/>
        <v/>
      </c>
      <c r="AH145" s="2" t="str">
        <f t="shared" si="151"/>
        <v/>
      </c>
      <c r="AI145" s="2" t="str">
        <f t="shared" si="151"/>
        <v/>
      </c>
    </row>
    <row r="146" spans="2:35" x14ac:dyDescent="0.25">
      <c r="B146" s="41" t="s">
        <v>347</v>
      </c>
      <c r="C146" s="41" t="s">
        <v>342</v>
      </c>
      <c r="D146" s="41" t="s">
        <v>7</v>
      </c>
      <c r="E146" s="42" t="s">
        <v>370</v>
      </c>
      <c r="F146" s="41" t="s">
        <v>50</v>
      </c>
      <c r="G146" s="154"/>
      <c r="H146" s="42">
        <v>1150</v>
      </c>
      <c r="I146" s="6">
        <f>IF(H146="","",INDEX(Systems!F$4:F$981,MATCH($F146,Systems!D$4:D$981,0),1))</f>
        <v>1.6</v>
      </c>
      <c r="J146" s="7">
        <f>IF(H146="","",INDEX(Systems!E$4:E$981,MATCH($F146,Systems!D$4:D$981,0),1))</f>
        <v>10</v>
      </c>
      <c r="K146" s="7" t="s">
        <v>96</v>
      </c>
      <c r="L146" s="7">
        <v>2010</v>
      </c>
      <c r="M146" s="7">
        <v>2</v>
      </c>
      <c r="N146" s="6">
        <f t="shared" si="142"/>
        <v>1840</v>
      </c>
      <c r="O146" s="7">
        <f t="shared" si="143"/>
        <v>2018</v>
      </c>
      <c r="P146" s="2">
        <f t="shared" ref="P146:AI146" si="152">IF($B146="","",IF($O146=P$3,$N146*(1+(O$2*0.03)),IF(P$3=$O146+$J146,$N146*(1+(O$2*0.03)),IF(P$3=$O146+2*$J146,$N146*(1+(O$2*0.03)),IF(P$3=$O146+3*$J146,$N146*(1+(O$2*0.03)),IF(P$3=$O146+4*$J146,$N146*(1+(O$2*0.03)),IF(P$3=$O146+5*$J146,$N146*(1+(O$2*0.03)),"")))))))</f>
        <v>1840</v>
      </c>
      <c r="Q146" s="2" t="str">
        <f t="shared" si="152"/>
        <v/>
      </c>
      <c r="R146" s="2" t="str">
        <f t="shared" si="152"/>
        <v/>
      </c>
      <c r="S146" s="2" t="str">
        <f t="shared" si="152"/>
        <v/>
      </c>
      <c r="T146" s="2" t="str">
        <f t="shared" si="152"/>
        <v/>
      </c>
      <c r="U146" s="2" t="str">
        <f t="shared" si="152"/>
        <v/>
      </c>
      <c r="V146" s="2" t="str">
        <f t="shared" si="152"/>
        <v/>
      </c>
      <c r="W146" s="2" t="str">
        <f t="shared" si="152"/>
        <v/>
      </c>
      <c r="X146" s="2" t="str">
        <f t="shared" si="152"/>
        <v/>
      </c>
      <c r="Y146" s="2" t="str">
        <f t="shared" si="152"/>
        <v/>
      </c>
      <c r="Z146" s="2">
        <f t="shared" si="152"/>
        <v>2392</v>
      </c>
      <c r="AA146" s="2" t="str">
        <f t="shared" si="152"/>
        <v/>
      </c>
      <c r="AB146" s="2" t="str">
        <f t="shared" si="152"/>
        <v/>
      </c>
      <c r="AC146" s="2" t="str">
        <f t="shared" si="152"/>
        <v/>
      </c>
      <c r="AD146" s="2" t="str">
        <f t="shared" si="152"/>
        <v/>
      </c>
      <c r="AE146" s="2" t="str">
        <f t="shared" si="152"/>
        <v/>
      </c>
      <c r="AF146" s="2" t="str">
        <f t="shared" si="152"/>
        <v/>
      </c>
      <c r="AG146" s="2" t="str">
        <f t="shared" si="152"/>
        <v/>
      </c>
      <c r="AH146" s="2" t="str">
        <f t="shared" si="152"/>
        <v/>
      </c>
      <c r="AI146" s="2" t="str">
        <f t="shared" si="152"/>
        <v/>
      </c>
    </row>
    <row r="147" spans="2:35" x14ac:dyDescent="0.25">
      <c r="B147" s="41" t="s">
        <v>347</v>
      </c>
      <c r="C147" s="41" t="s">
        <v>342</v>
      </c>
      <c r="D147" s="41" t="s">
        <v>7</v>
      </c>
      <c r="E147" s="42" t="s">
        <v>370</v>
      </c>
      <c r="F147" s="41" t="s">
        <v>51</v>
      </c>
      <c r="G147" s="154"/>
      <c r="H147" s="42">
        <v>1150</v>
      </c>
      <c r="I147" s="6">
        <f>IF(H147="","",INDEX(Systems!F$4:F$981,MATCH($F147,Systems!D$4:D$981,0),1))</f>
        <v>1.5</v>
      </c>
      <c r="J147" s="7">
        <f>IF(H147="","",INDEX(Systems!E$4:E$981,MATCH($F147,Systems!D$4:D$981,0),1))</f>
        <v>10</v>
      </c>
      <c r="K147" s="7" t="s">
        <v>96</v>
      </c>
      <c r="L147" s="7">
        <v>1990</v>
      </c>
      <c r="M147" s="7">
        <v>3</v>
      </c>
      <c r="N147" s="6">
        <f t="shared" si="142"/>
        <v>1725</v>
      </c>
      <c r="O147" s="7">
        <f t="shared" si="143"/>
        <v>2018</v>
      </c>
      <c r="P147" s="2">
        <f t="shared" ref="P147:AI147" si="153">IF($B147="","",IF($O147=P$3,$N147*(1+(O$2*0.03)),IF(P$3=$O147+$J147,$N147*(1+(O$2*0.03)),IF(P$3=$O147+2*$J147,$N147*(1+(O$2*0.03)),IF(P$3=$O147+3*$J147,$N147*(1+(O$2*0.03)),IF(P$3=$O147+4*$J147,$N147*(1+(O$2*0.03)),IF(P$3=$O147+5*$J147,$N147*(1+(O$2*0.03)),"")))))))</f>
        <v>1725</v>
      </c>
      <c r="Q147" s="2" t="str">
        <f t="shared" si="153"/>
        <v/>
      </c>
      <c r="R147" s="2" t="str">
        <f t="shared" si="153"/>
        <v/>
      </c>
      <c r="S147" s="2" t="str">
        <f t="shared" si="153"/>
        <v/>
      </c>
      <c r="T147" s="2" t="str">
        <f t="shared" si="153"/>
        <v/>
      </c>
      <c r="U147" s="2" t="str">
        <f t="shared" si="153"/>
        <v/>
      </c>
      <c r="V147" s="2" t="str">
        <f t="shared" si="153"/>
        <v/>
      </c>
      <c r="W147" s="2" t="str">
        <f t="shared" si="153"/>
        <v/>
      </c>
      <c r="X147" s="2" t="str">
        <f t="shared" si="153"/>
        <v/>
      </c>
      <c r="Y147" s="2" t="str">
        <f t="shared" si="153"/>
        <v/>
      </c>
      <c r="Z147" s="2">
        <f t="shared" si="153"/>
        <v>2242.5</v>
      </c>
      <c r="AA147" s="2" t="str">
        <f t="shared" si="153"/>
        <v/>
      </c>
      <c r="AB147" s="2" t="str">
        <f t="shared" si="153"/>
        <v/>
      </c>
      <c r="AC147" s="2" t="str">
        <f t="shared" si="153"/>
        <v/>
      </c>
      <c r="AD147" s="2" t="str">
        <f t="shared" si="153"/>
        <v/>
      </c>
      <c r="AE147" s="2" t="str">
        <f t="shared" si="153"/>
        <v/>
      </c>
      <c r="AF147" s="2" t="str">
        <f t="shared" si="153"/>
        <v/>
      </c>
      <c r="AG147" s="2" t="str">
        <f t="shared" si="153"/>
        <v/>
      </c>
      <c r="AH147" s="2" t="str">
        <f t="shared" si="153"/>
        <v/>
      </c>
      <c r="AI147" s="2" t="str">
        <f t="shared" si="153"/>
        <v/>
      </c>
    </row>
    <row r="148" spans="2:35" x14ac:dyDescent="0.25">
      <c r="B148" s="41" t="s">
        <v>347</v>
      </c>
      <c r="C148" s="41" t="s">
        <v>342</v>
      </c>
      <c r="D148" s="41" t="s">
        <v>5</v>
      </c>
      <c r="E148" s="42" t="s">
        <v>370</v>
      </c>
      <c r="F148" s="41" t="s">
        <v>118</v>
      </c>
      <c r="G148" s="154"/>
      <c r="H148" s="42">
        <v>1</v>
      </c>
      <c r="I148" s="6">
        <f>IF(H148="","",INDEX(Systems!F$4:F$981,MATCH($F148,Systems!D$4:D$981,0),1))</f>
        <v>6300</v>
      </c>
      <c r="J148" s="7">
        <f>IF(H148="","",INDEX(Systems!E$4:E$981,MATCH($F148,Systems!D$4:D$981,0),1))</f>
        <v>18</v>
      </c>
      <c r="K148" s="7" t="s">
        <v>96</v>
      </c>
      <c r="L148" s="7">
        <v>1997</v>
      </c>
      <c r="M148" s="7">
        <v>3</v>
      </c>
      <c r="N148" s="6">
        <f t="shared" si="142"/>
        <v>6300</v>
      </c>
      <c r="O148" s="7">
        <f t="shared" si="143"/>
        <v>2018</v>
      </c>
      <c r="P148" s="2">
        <f t="shared" ref="P148:AI148" si="154">IF($B148="","",IF($O148=P$3,$N148*(1+(O$2*0.03)),IF(P$3=$O148+$J148,$N148*(1+(O$2*0.03)),IF(P$3=$O148+2*$J148,$N148*(1+(O$2*0.03)),IF(P$3=$O148+3*$J148,$N148*(1+(O$2*0.03)),IF(P$3=$O148+4*$J148,$N148*(1+(O$2*0.03)),IF(P$3=$O148+5*$J148,$N148*(1+(O$2*0.03)),"")))))))</f>
        <v>6300</v>
      </c>
      <c r="Q148" s="2" t="str">
        <f t="shared" si="154"/>
        <v/>
      </c>
      <c r="R148" s="2" t="str">
        <f t="shared" si="154"/>
        <v/>
      </c>
      <c r="S148" s="2" t="str">
        <f t="shared" si="154"/>
        <v/>
      </c>
      <c r="T148" s="2" t="str">
        <f t="shared" si="154"/>
        <v/>
      </c>
      <c r="U148" s="2" t="str">
        <f t="shared" si="154"/>
        <v/>
      </c>
      <c r="V148" s="2" t="str">
        <f t="shared" si="154"/>
        <v/>
      </c>
      <c r="W148" s="2" t="str">
        <f t="shared" si="154"/>
        <v/>
      </c>
      <c r="X148" s="2" t="str">
        <f t="shared" si="154"/>
        <v/>
      </c>
      <c r="Y148" s="2" t="str">
        <f t="shared" si="154"/>
        <v/>
      </c>
      <c r="Z148" s="2" t="str">
        <f t="shared" si="154"/>
        <v/>
      </c>
      <c r="AA148" s="2" t="str">
        <f t="shared" si="154"/>
        <v/>
      </c>
      <c r="AB148" s="2" t="str">
        <f t="shared" si="154"/>
        <v/>
      </c>
      <c r="AC148" s="2" t="str">
        <f t="shared" si="154"/>
        <v/>
      </c>
      <c r="AD148" s="2" t="str">
        <f t="shared" si="154"/>
        <v/>
      </c>
      <c r="AE148" s="2" t="str">
        <f t="shared" si="154"/>
        <v/>
      </c>
      <c r="AF148" s="2" t="str">
        <f t="shared" si="154"/>
        <v/>
      </c>
      <c r="AG148" s="2" t="str">
        <f t="shared" si="154"/>
        <v/>
      </c>
      <c r="AH148" s="2">
        <f t="shared" si="154"/>
        <v>9702</v>
      </c>
      <c r="AI148" s="2" t="str">
        <f t="shared" si="154"/>
        <v/>
      </c>
    </row>
    <row r="149" spans="2:35" x14ac:dyDescent="0.25">
      <c r="B149" s="41" t="s">
        <v>347</v>
      </c>
      <c r="C149" s="41" t="s">
        <v>342</v>
      </c>
      <c r="D149" s="41" t="s">
        <v>9</v>
      </c>
      <c r="E149" s="42" t="s">
        <v>370</v>
      </c>
      <c r="F149" s="41" t="s">
        <v>131</v>
      </c>
      <c r="G149" s="154"/>
      <c r="H149" s="42">
        <v>960</v>
      </c>
      <c r="I149" s="6">
        <f>IF(H149="","",INDEX(Systems!F$4:F$981,MATCH($F149,Systems!D$4:D$981,0),1))</f>
        <v>4.95</v>
      </c>
      <c r="J149" s="7">
        <f>IF(H149="","",INDEX(Systems!E$4:E$981,MATCH($F149,Systems!D$4:D$981,0),1))</f>
        <v>20</v>
      </c>
      <c r="K149" s="7" t="s">
        <v>96</v>
      </c>
      <c r="L149" s="7">
        <v>2017</v>
      </c>
      <c r="M149" s="7">
        <v>3</v>
      </c>
      <c r="N149" s="6">
        <f t="shared" si="142"/>
        <v>4752</v>
      </c>
      <c r="O149" s="7">
        <f t="shared" si="143"/>
        <v>2037</v>
      </c>
      <c r="P149" s="2" t="str">
        <f t="shared" ref="P149:AI149" si="155">IF($B149="","",IF($O149=P$3,$N149*(1+(O$2*0.03)),IF(P$3=$O149+$J149,$N149*(1+(O$2*0.03)),IF(P$3=$O149+2*$J149,$N149*(1+(O$2*0.03)),IF(P$3=$O149+3*$J149,$N149*(1+(O$2*0.03)),IF(P$3=$O149+4*$J149,$N149*(1+(O$2*0.03)),IF(P$3=$O149+5*$J149,$N149*(1+(O$2*0.03)),"")))))))</f>
        <v/>
      </c>
      <c r="Q149" s="2" t="str">
        <f t="shared" si="155"/>
        <v/>
      </c>
      <c r="R149" s="2" t="str">
        <f t="shared" si="155"/>
        <v/>
      </c>
      <c r="S149" s="2" t="str">
        <f t="shared" si="155"/>
        <v/>
      </c>
      <c r="T149" s="2" t="str">
        <f t="shared" si="155"/>
        <v/>
      </c>
      <c r="U149" s="2" t="str">
        <f t="shared" si="155"/>
        <v/>
      </c>
      <c r="V149" s="2" t="str">
        <f t="shared" si="155"/>
        <v/>
      </c>
      <c r="W149" s="2" t="str">
        <f t="shared" si="155"/>
        <v/>
      </c>
      <c r="X149" s="2" t="str">
        <f t="shared" si="155"/>
        <v/>
      </c>
      <c r="Y149" s="2" t="str">
        <f t="shared" si="155"/>
        <v/>
      </c>
      <c r="Z149" s="2" t="str">
        <f t="shared" si="155"/>
        <v/>
      </c>
      <c r="AA149" s="2" t="str">
        <f t="shared" si="155"/>
        <v/>
      </c>
      <c r="AB149" s="2" t="str">
        <f t="shared" si="155"/>
        <v/>
      </c>
      <c r="AC149" s="2" t="str">
        <f t="shared" si="155"/>
        <v/>
      </c>
      <c r="AD149" s="2" t="str">
        <f t="shared" si="155"/>
        <v/>
      </c>
      <c r="AE149" s="2" t="str">
        <f t="shared" si="155"/>
        <v/>
      </c>
      <c r="AF149" s="2" t="str">
        <f t="shared" si="155"/>
        <v/>
      </c>
      <c r="AG149" s="2" t="str">
        <f t="shared" si="155"/>
        <v/>
      </c>
      <c r="AH149" s="2" t="str">
        <f t="shared" si="155"/>
        <v/>
      </c>
      <c r="AI149" s="2">
        <f t="shared" si="155"/>
        <v>7460.6399999999994</v>
      </c>
    </row>
    <row r="150" spans="2:35" x14ac:dyDescent="0.25">
      <c r="B150" s="41" t="s">
        <v>347</v>
      </c>
      <c r="C150" s="41" t="s">
        <v>342</v>
      </c>
      <c r="D150" s="41" t="s">
        <v>3</v>
      </c>
      <c r="E150" s="42" t="s">
        <v>371</v>
      </c>
      <c r="F150" s="41" t="s">
        <v>20</v>
      </c>
      <c r="G150" s="154"/>
      <c r="H150" s="42">
        <v>1150</v>
      </c>
      <c r="I150" s="6">
        <f>IF(H150="","",INDEX(Systems!F$4:F$981,MATCH($F150,Systems!D$4:D$981,0),1))</f>
        <v>17.71</v>
      </c>
      <c r="J150" s="7">
        <f>IF(H150="","",INDEX(Systems!E$4:E$981,MATCH($F150,Systems!D$4:D$981,0),1))</f>
        <v>30</v>
      </c>
      <c r="K150" s="7" t="s">
        <v>96</v>
      </c>
      <c r="L150" s="7">
        <v>1990</v>
      </c>
      <c r="M150" s="7">
        <v>2</v>
      </c>
      <c r="N150" s="6">
        <f t="shared" si="142"/>
        <v>20366.5</v>
      </c>
      <c r="O150" s="7">
        <f t="shared" si="143"/>
        <v>2018</v>
      </c>
      <c r="P150" s="2">
        <f t="shared" ref="P150:AI150" si="156">IF($B150="","",IF($O150=P$3,$N150*(1+(O$2*0.03)),IF(P$3=$O150+$J150,$N150*(1+(O$2*0.03)),IF(P$3=$O150+2*$J150,$N150*(1+(O$2*0.03)),IF(P$3=$O150+3*$J150,$N150*(1+(O$2*0.03)),IF(P$3=$O150+4*$J150,$N150*(1+(O$2*0.03)),IF(P$3=$O150+5*$J150,$N150*(1+(O$2*0.03)),"")))))))</f>
        <v>20366.5</v>
      </c>
      <c r="Q150" s="2" t="str">
        <f t="shared" si="156"/>
        <v/>
      </c>
      <c r="R150" s="2" t="str">
        <f t="shared" si="156"/>
        <v/>
      </c>
      <c r="S150" s="2" t="str">
        <f t="shared" si="156"/>
        <v/>
      </c>
      <c r="T150" s="2" t="str">
        <f t="shared" si="156"/>
        <v/>
      </c>
      <c r="U150" s="2" t="str">
        <f t="shared" si="156"/>
        <v/>
      </c>
      <c r="V150" s="2" t="str">
        <f t="shared" si="156"/>
        <v/>
      </c>
      <c r="W150" s="2" t="str">
        <f t="shared" si="156"/>
        <v/>
      </c>
      <c r="X150" s="2" t="str">
        <f t="shared" si="156"/>
        <v/>
      </c>
      <c r="Y150" s="2" t="str">
        <f t="shared" si="156"/>
        <v/>
      </c>
      <c r="Z150" s="2" t="str">
        <f t="shared" si="156"/>
        <v/>
      </c>
      <c r="AA150" s="2" t="str">
        <f t="shared" si="156"/>
        <v/>
      </c>
      <c r="AB150" s="2" t="str">
        <f t="shared" si="156"/>
        <v/>
      </c>
      <c r="AC150" s="2" t="str">
        <f t="shared" si="156"/>
        <v/>
      </c>
      <c r="AD150" s="2" t="str">
        <f t="shared" si="156"/>
        <v/>
      </c>
      <c r="AE150" s="2" t="str">
        <f t="shared" si="156"/>
        <v/>
      </c>
      <c r="AF150" s="2" t="str">
        <f t="shared" si="156"/>
        <v/>
      </c>
      <c r="AG150" s="2" t="str">
        <f t="shared" si="156"/>
        <v/>
      </c>
      <c r="AH150" s="2" t="str">
        <f t="shared" si="156"/>
        <v/>
      </c>
      <c r="AI150" s="2" t="str">
        <f t="shared" si="156"/>
        <v/>
      </c>
    </row>
    <row r="151" spans="2:35" x14ac:dyDescent="0.25">
      <c r="B151" s="41" t="s">
        <v>347</v>
      </c>
      <c r="C151" s="41" t="s">
        <v>342</v>
      </c>
      <c r="D151" s="41" t="s">
        <v>7</v>
      </c>
      <c r="E151" s="42" t="s">
        <v>371</v>
      </c>
      <c r="F151" s="41" t="s">
        <v>47</v>
      </c>
      <c r="G151" s="154"/>
      <c r="H151" s="42">
        <v>960</v>
      </c>
      <c r="I151" s="6">
        <f>IF(H151="","",INDEX(Systems!F$4:F$981,MATCH($F151,Systems!D$4:D$981,0),1))</f>
        <v>9.42</v>
      </c>
      <c r="J151" s="7">
        <f>IF(H151="","",INDEX(Systems!E$4:E$981,MATCH($F151,Systems!D$4:D$981,0),1))</f>
        <v>20</v>
      </c>
      <c r="K151" s="7" t="s">
        <v>96</v>
      </c>
      <c r="L151" s="7">
        <v>1990</v>
      </c>
      <c r="M151" s="7">
        <v>2</v>
      </c>
      <c r="N151" s="6">
        <f t="shared" si="142"/>
        <v>9043.2000000000007</v>
      </c>
      <c r="O151" s="7">
        <f t="shared" si="143"/>
        <v>2018</v>
      </c>
      <c r="P151" s="2">
        <f t="shared" ref="P151:AI151" si="157">IF($B151="","",IF($O151=P$3,$N151*(1+(O$2*0.03)),IF(P$3=$O151+$J151,$N151*(1+(O$2*0.03)),IF(P$3=$O151+2*$J151,$N151*(1+(O$2*0.03)),IF(P$3=$O151+3*$J151,$N151*(1+(O$2*0.03)),IF(P$3=$O151+4*$J151,$N151*(1+(O$2*0.03)),IF(P$3=$O151+5*$J151,$N151*(1+(O$2*0.03)),"")))))))</f>
        <v>9043.2000000000007</v>
      </c>
      <c r="Q151" s="2" t="str">
        <f t="shared" si="157"/>
        <v/>
      </c>
      <c r="R151" s="2" t="str">
        <f t="shared" si="157"/>
        <v/>
      </c>
      <c r="S151" s="2" t="str">
        <f t="shared" si="157"/>
        <v/>
      </c>
      <c r="T151" s="2" t="str">
        <f t="shared" si="157"/>
        <v/>
      </c>
      <c r="U151" s="2" t="str">
        <f t="shared" si="157"/>
        <v/>
      </c>
      <c r="V151" s="2" t="str">
        <f t="shared" si="157"/>
        <v/>
      </c>
      <c r="W151" s="2" t="str">
        <f t="shared" si="157"/>
        <v/>
      </c>
      <c r="X151" s="2" t="str">
        <f t="shared" si="157"/>
        <v/>
      </c>
      <c r="Y151" s="2" t="str">
        <f t="shared" si="157"/>
        <v/>
      </c>
      <c r="Z151" s="2" t="str">
        <f t="shared" si="157"/>
        <v/>
      </c>
      <c r="AA151" s="2" t="str">
        <f t="shared" si="157"/>
        <v/>
      </c>
      <c r="AB151" s="2" t="str">
        <f t="shared" si="157"/>
        <v/>
      </c>
      <c r="AC151" s="2" t="str">
        <f t="shared" si="157"/>
        <v/>
      </c>
      <c r="AD151" s="2" t="str">
        <f t="shared" si="157"/>
        <v/>
      </c>
      <c r="AE151" s="2" t="str">
        <f t="shared" si="157"/>
        <v/>
      </c>
      <c r="AF151" s="2" t="str">
        <f t="shared" si="157"/>
        <v/>
      </c>
      <c r="AG151" s="2" t="str">
        <f t="shared" si="157"/>
        <v/>
      </c>
      <c r="AH151" s="2" t="str">
        <f t="shared" si="157"/>
        <v/>
      </c>
      <c r="AI151" s="2" t="str">
        <f t="shared" si="157"/>
        <v/>
      </c>
    </row>
    <row r="152" spans="2:35" x14ac:dyDescent="0.25">
      <c r="B152" s="41" t="s">
        <v>347</v>
      </c>
      <c r="C152" s="41" t="s">
        <v>342</v>
      </c>
      <c r="D152" s="41" t="s">
        <v>7</v>
      </c>
      <c r="E152" s="42" t="s">
        <v>371</v>
      </c>
      <c r="F152" s="41" t="s">
        <v>50</v>
      </c>
      <c r="G152" s="154"/>
      <c r="H152" s="42">
        <v>1150</v>
      </c>
      <c r="I152" s="6">
        <f>IF(H152="","",INDEX(Systems!F$4:F$981,MATCH($F152,Systems!D$4:D$981,0),1))</f>
        <v>1.6</v>
      </c>
      <c r="J152" s="7">
        <f>IF(H152="","",INDEX(Systems!E$4:E$981,MATCH($F152,Systems!D$4:D$981,0),1))</f>
        <v>10</v>
      </c>
      <c r="K152" s="7" t="s">
        <v>96</v>
      </c>
      <c r="L152" s="7">
        <v>1990</v>
      </c>
      <c r="M152" s="7">
        <v>2</v>
      </c>
      <c r="N152" s="6">
        <f t="shared" si="142"/>
        <v>1840</v>
      </c>
      <c r="O152" s="7">
        <f t="shared" si="143"/>
        <v>2018</v>
      </c>
      <c r="P152" s="2">
        <f t="shared" ref="P152:AI152" si="158">IF($B152="","",IF($O152=P$3,$N152*(1+(O$2*0.03)),IF(P$3=$O152+$J152,$N152*(1+(O$2*0.03)),IF(P$3=$O152+2*$J152,$N152*(1+(O$2*0.03)),IF(P$3=$O152+3*$J152,$N152*(1+(O$2*0.03)),IF(P$3=$O152+4*$J152,$N152*(1+(O$2*0.03)),IF(P$3=$O152+5*$J152,$N152*(1+(O$2*0.03)),"")))))))</f>
        <v>1840</v>
      </c>
      <c r="Q152" s="2" t="str">
        <f t="shared" si="158"/>
        <v/>
      </c>
      <c r="R152" s="2" t="str">
        <f t="shared" si="158"/>
        <v/>
      </c>
      <c r="S152" s="2" t="str">
        <f t="shared" si="158"/>
        <v/>
      </c>
      <c r="T152" s="2" t="str">
        <f t="shared" si="158"/>
        <v/>
      </c>
      <c r="U152" s="2" t="str">
        <f t="shared" si="158"/>
        <v/>
      </c>
      <c r="V152" s="2" t="str">
        <f t="shared" si="158"/>
        <v/>
      </c>
      <c r="W152" s="2" t="str">
        <f t="shared" si="158"/>
        <v/>
      </c>
      <c r="X152" s="2" t="str">
        <f t="shared" si="158"/>
        <v/>
      </c>
      <c r="Y152" s="2" t="str">
        <f t="shared" si="158"/>
        <v/>
      </c>
      <c r="Z152" s="2">
        <f t="shared" si="158"/>
        <v>2392</v>
      </c>
      <c r="AA152" s="2" t="str">
        <f t="shared" si="158"/>
        <v/>
      </c>
      <c r="AB152" s="2" t="str">
        <f t="shared" si="158"/>
        <v/>
      </c>
      <c r="AC152" s="2" t="str">
        <f t="shared" si="158"/>
        <v/>
      </c>
      <c r="AD152" s="2" t="str">
        <f t="shared" si="158"/>
        <v/>
      </c>
      <c r="AE152" s="2" t="str">
        <f t="shared" si="158"/>
        <v/>
      </c>
      <c r="AF152" s="2" t="str">
        <f t="shared" si="158"/>
        <v/>
      </c>
      <c r="AG152" s="2" t="str">
        <f t="shared" si="158"/>
        <v/>
      </c>
      <c r="AH152" s="2" t="str">
        <f t="shared" si="158"/>
        <v/>
      </c>
      <c r="AI152" s="2" t="str">
        <f t="shared" si="158"/>
        <v/>
      </c>
    </row>
    <row r="153" spans="2:35" x14ac:dyDescent="0.25">
      <c r="B153" s="41" t="s">
        <v>347</v>
      </c>
      <c r="C153" s="41" t="s">
        <v>342</v>
      </c>
      <c r="D153" s="41" t="s">
        <v>7</v>
      </c>
      <c r="E153" s="42" t="s">
        <v>371</v>
      </c>
      <c r="F153" s="41" t="s">
        <v>51</v>
      </c>
      <c r="G153" s="154"/>
      <c r="H153" s="42">
        <v>1150</v>
      </c>
      <c r="I153" s="6">
        <f>IF(H153="","",INDEX(Systems!F$4:F$981,MATCH($F153,Systems!D$4:D$981,0),1))</f>
        <v>1.5</v>
      </c>
      <c r="J153" s="7">
        <f>IF(H153="","",INDEX(Systems!E$4:E$981,MATCH($F153,Systems!D$4:D$981,0),1))</f>
        <v>10</v>
      </c>
      <c r="K153" s="7" t="s">
        <v>96</v>
      </c>
      <c r="L153" s="7">
        <v>1990</v>
      </c>
      <c r="M153" s="7">
        <v>3</v>
      </c>
      <c r="N153" s="6">
        <f t="shared" si="142"/>
        <v>1725</v>
      </c>
      <c r="O153" s="7">
        <f t="shared" si="143"/>
        <v>2018</v>
      </c>
      <c r="P153" s="2">
        <f t="shared" ref="P153:AI153" si="159">IF($B153="","",IF($O153=P$3,$N153*(1+(O$2*0.03)),IF(P$3=$O153+$J153,$N153*(1+(O$2*0.03)),IF(P$3=$O153+2*$J153,$N153*(1+(O$2*0.03)),IF(P$3=$O153+3*$J153,$N153*(1+(O$2*0.03)),IF(P$3=$O153+4*$J153,$N153*(1+(O$2*0.03)),IF(P$3=$O153+5*$J153,$N153*(1+(O$2*0.03)),"")))))))</f>
        <v>1725</v>
      </c>
      <c r="Q153" s="2" t="str">
        <f t="shared" si="159"/>
        <v/>
      </c>
      <c r="R153" s="2" t="str">
        <f t="shared" si="159"/>
        <v/>
      </c>
      <c r="S153" s="2" t="str">
        <f t="shared" si="159"/>
        <v/>
      </c>
      <c r="T153" s="2" t="str">
        <f t="shared" si="159"/>
        <v/>
      </c>
      <c r="U153" s="2" t="str">
        <f t="shared" si="159"/>
        <v/>
      </c>
      <c r="V153" s="2" t="str">
        <f t="shared" si="159"/>
        <v/>
      </c>
      <c r="W153" s="2" t="str">
        <f t="shared" si="159"/>
        <v/>
      </c>
      <c r="X153" s="2" t="str">
        <f t="shared" si="159"/>
        <v/>
      </c>
      <c r="Y153" s="2" t="str">
        <f t="shared" si="159"/>
        <v/>
      </c>
      <c r="Z153" s="2">
        <f t="shared" si="159"/>
        <v>2242.5</v>
      </c>
      <c r="AA153" s="2" t="str">
        <f t="shared" si="159"/>
        <v/>
      </c>
      <c r="AB153" s="2" t="str">
        <f t="shared" si="159"/>
        <v/>
      </c>
      <c r="AC153" s="2" t="str">
        <f t="shared" si="159"/>
        <v/>
      </c>
      <c r="AD153" s="2" t="str">
        <f t="shared" si="159"/>
        <v/>
      </c>
      <c r="AE153" s="2" t="str">
        <f t="shared" si="159"/>
        <v/>
      </c>
      <c r="AF153" s="2" t="str">
        <f t="shared" si="159"/>
        <v/>
      </c>
      <c r="AG153" s="2" t="str">
        <f t="shared" si="159"/>
        <v/>
      </c>
      <c r="AH153" s="2" t="str">
        <f t="shared" si="159"/>
        <v/>
      </c>
      <c r="AI153" s="2" t="str">
        <f t="shared" si="159"/>
        <v/>
      </c>
    </row>
    <row r="154" spans="2:35" x14ac:dyDescent="0.25">
      <c r="B154" s="41" t="s">
        <v>347</v>
      </c>
      <c r="C154" s="41" t="s">
        <v>342</v>
      </c>
      <c r="D154" s="41" t="s">
        <v>5</v>
      </c>
      <c r="E154" s="42" t="s">
        <v>371</v>
      </c>
      <c r="F154" s="41" t="s">
        <v>118</v>
      </c>
      <c r="G154" s="154"/>
      <c r="H154" s="42">
        <v>1</v>
      </c>
      <c r="I154" s="6">
        <f>IF(H154="","",INDEX(Systems!F$4:F$981,MATCH($F154,Systems!D$4:D$981,0),1))</f>
        <v>6300</v>
      </c>
      <c r="J154" s="7">
        <f>IF(H154="","",INDEX(Systems!E$4:E$981,MATCH($F154,Systems!D$4:D$981,0),1))</f>
        <v>18</v>
      </c>
      <c r="K154" s="7" t="s">
        <v>96</v>
      </c>
      <c r="L154" s="7">
        <v>1997</v>
      </c>
      <c r="M154" s="7">
        <v>3</v>
      </c>
      <c r="N154" s="6">
        <f t="shared" si="142"/>
        <v>6300</v>
      </c>
      <c r="O154" s="7">
        <f t="shared" si="143"/>
        <v>2018</v>
      </c>
      <c r="P154" s="2">
        <f t="shared" ref="P154:AI154" si="160">IF($B154="","",IF($O154=P$3,$N154*(1+(O$2*0.03)),IF(P$3=$O154+$J154,$N154*(1+(O$2*0.03)),IF(P$3=$O154+2*$J154,$N154*(1+(O$2*0.03)),IF(P$3=$O154+3*$J154,$N154*(1+(O$2*0.03)),IF(P$3=$O154+4*$J154,$N154*(1+(O$2*0.03)),IF(P$3=$O154+5*$J154,$N154*(1+(O$2*0.03)),"")))))))</f>
        <v>6300</v>
      </c>
      <c r="Q154" s="2" t="str">
        <f t="shared" si="160"/>
        <v/>
      </c>
      <c r="R154" s="2" t="str">
        <f t="shared" si="160"/>
        <v/>
      </c>
      <c r="S154" s="2" t="str">
        <f t="shared" si="160"/>
        <v/>
      </c>
      <c r="T154" s="2" t="str">
        <f t="shared" si="160"/>
        <v/>
      </c>
      <c r="U154" s="2" t="str">
        <f t="shared" si="160"/>
        <v/>
      </c>
      <c r="V154" s="2" t="str">
        <f t="shared" si="160"/>
        <v/>
      </c>
      <c r="W154" s="2" t="str">
        <f t="shared" si="160"/>
        <v/>
      </c>
      <c r="X154" s="2" t="str">
        <f t="shared" si="160"/>
        <v/>
      </c>
      <c r="Y154" s="2" t="str">
        <f t="shared" si="160"/>
        <v/>
      </c>
      <c r="Z154" s="2" t="str">
        <f t="shared" si="160"/>
        <v/>
      </c>
      <c r="AA154" s="2" t="str">
        <f t="shared" si="160"/>
        <v/>
      </c>
      <c r="AB154" s="2" t="str">
        <f t="shared" si="160"/>
        <v/>
      </c>
      <c r="AC154" s="2" t="str">
        <f t="shared" si="160"/>
        <v/>
      </c>
      <c r="AD154" s="2" t="str">
        <f t="shared" si="160"/>
        <v/>
      </c>
      <c r="AE154" s="2" t="str">
        <f t="shared" si="160"/>
        <v/>
      </c>
      <c r="AF154" s="2" t="str">
        <f t="shared" si="160"/>
        <v/>
      </c>
      <c r="AG154" s="2" t="str">
        <f t="shared" si="160"/>
        <v/>
      </c>
      <c r="AH154" s="2">
        <f t="shared" si="160"/>
        <v>9702</v>
      </c>
      <c r="AI154" s="2" t="str">
        <f t="shared" si="160"/>
        <v/>
      </c>
    </row>
    <row r="155" spans="2:35" x14ac:dyDescent="0.25">
      <c r="B155" s="41" t="s">
        <v>347</v>
      </c>
      <c r="C155" s="41" t="s">
        <v>342</v>
      </c>
      <c r="D155" s="41" t="s">
        <v>9</v>
      </c>
      <c r="E155" s="42" t="s">
        <v>371</v>
      </c>
      <c r="F155" s="41" t="s">
        <v>131</v>
      </c>
      <c r="G155" s="154"/>
      <c r="H155" s="42">
        <v>960</v>
      </c>
      <c r="I155" s="6">
        <f>IF(H155="","",INDEX(Systems!F$4:F$981,MATCH($F155,Systems!D$4:D$981,0),1))</f>
        <v>4.95</v>
      </c>
      <c r="J155" s="7">
        <f>IF(H155="","",INDEX(Systems!E$4:E$981,MATCH($F155,Systems!D$4:D$981,0),1))</f>
        <v>20</v>
      </c>
      <c r="K155" s="7" t="s">
        <v>96</v>
      </c>
      <c r="L155" s="7">
        <v>2017</v>
      </c>
      <c r="M155" s="7">
        <v>3</v>
      </c>
      <c r="N155" s="6">
        <f t="shared" si="142"/>
        <v>4752</v>
      </c>
      <c r="O155" s="7">
        <f t="shared" si="143"/>
        <v>2037</v>
      </c>
      <c r="P155" s="2" t="str">
        <f t="shared" ref="P155:AI155" si="161">IF($B155="","",IF($O155=P$3,$N155*(1+(O$2*0.03)),IF(P$3=$O155+$J155,$N155*(1+(O$2*0.03)),IF(P$3=$O155+2*$J155,$N155*(1+(O$2*0.03)),IF(P$3=$O155+3*$J155,$N155*(1+(O$2*0.03)),IF(P$3=$O155+4*$J155,$N155*(1+(O$2*0.03)),IF(P$3=$O155+5*$J155,$N155*(1+(O$2*0.03)),"")))))))</f>
        <v/>
      </c>
      <c r="Q155" s="2" t="str">
        <f t="shared" si="161"/>
        <v/>
      </c>
      <c r="R155" s="2" t="str">
        <f t="shared" si="161"/>
        <v/>
      </c>
      <c r="S155" s="2" t="str">
        <f t="shared" si="161"/>
        <v/>
      </c>
      <c r="T155" s="2" t="str">
        <f t="shared" si="161"/>
        <v/>
      </c>
      <c r="U155" s="2" t="str">
        <f t="shared" si="161"/>
        <v/>
      </c>
      <c r="V155" s="2" t="str">
        <f t="shared" si="161"/>
        <v/>
      </c>
      <c r="W155" s="2" t="str">
        <f t="shared" si="161"/>
        <v/>
      </c>
      <c r="X155" s="2" t="str">
        <f t="shared" si="161"/>
        <v/>
      </c>
      <c r="Y155" s="2" t="str">
        <f t="shared" si="161"/>
        <v/>
      </c>
      <c r="Z155" s="2" t="str">
        <f t="shared" si="161"/>
        <v/>
      </c>
      <c r="AA155" s="2" t="str">
        <f t="shared" si="161"/>
        <v/>
      </c>
      <c r="AB155" s="2" t="str">
        <f t="shared" si="161"/>
        <v/>
      </c>
      <c r="AC155" s="2" t="str">
        <f t="shared" si="161"/>
        <v/>
      </c>
      <c r="AD155" s="2" t="str">
        <f t="shared" si="161"/>
        <v/>
      </c>
      <c r="AE155" s="2" t="str">
        <f t="shared" si="161"/>
        <v/>
      </c>
      <c r="AF155" s="2" t="str">
        <f t="shared" si="161"/>
        <v/>
      </c>
      <c r="AG155" s="2" t="str">
        <f t="shared" si="161"/>
        <v/>
      </c>
      <c r="AH155" s="2" t="str">
        <f t="shared" si="161"/>
        <v/>
      </c>
      <c r="AI155" s="2">
        <f t="shared" si="161"/>
        <v>7460.6399999999994</v>
      </c>
    </row>
    <row r="156" spans="2:35" x14ac:dyDescent="0.25">
      <c r="B156" s="41" t="s">
        <v>347</v>
      </c>
      <c r="C156" s="41" t="s">
        <v>342</v>
      </c>
      <c r="D156" s="41" t="s">
        <v>3</v>
      </c>
      <c r="E156" s="42" t="s">
        <v>372</v>
      </c>
      <c r="F156" s="41" t="s">
        <v>26</v>
      </c>
      <c r="G156" s="154"/>
      <c r="H156" s="42">
        <v>1152</v>
      </c>
      <c r="I156" s="6">
        <f>IF(H156="","",INDEX(Systems!F$4:F$981,MATCH($F156,Systems!D$4:D$981,0),1))</f>
        <v>21.78</v>
      </c>
      <c r="J156" s="7">
        <f>IF(H156="","",INDEX(Systems!E$4:E$981,MATCH($F156,Systems!D$4:D$981,0),1))</f>
        <v>25</v>
      </c>
      <c r="K156" s="7" t="s">
        <v>96</v>
      </c>
      <c r="L156" s="7">
        <v>1997</v>
      </c>
      <c r="M156" s="7">
        <v>1</v>
      </c>
      <c r="N156" s="6">
        <f t="shared" si="142"/>
        <v>25090.560000000001</v>
      </c>
      <c r="O156" s="7">
        <f t="shared" si="143"/>
        <v>2018</v>
      </c>
      <c r="P156" s="2">
        <f t="shared" ref="P156:AI156" si="162">IF($B156="","",IF($O156=P$3,$N156*(1+(O$2*0.03)),IF(P$3=$O156+$J156,$N156*(1+(O$2*0.03)),IF(P$3=$O156+2*$J156,$N156*(1+(O$2*0.03)),IF(P$3=$O156+3*$J156,$N156*(1+(O$2*0.03)),IF(P$3=$O156+4*$J156,$N156*(1+(O$2*0.03)),IF(P$3=$O156+5*$J156,$N156*(1+(O$2*0.03)),"")))))))</f>
        <v>25090.560000000001</v>
      </c>
      <c r="Q156" s="2" t="str">
        <f t="shared" si="162"/>
        <v/>
      </c>
      <c r="R156" s="2" t="str">
        <f t="shared" si="162"/>
        <v/>
      </c>
      <c r="S156" s="2" t="str">
        <f t="shared" si="162"/>
        <v/>
      </c>
      <c r="T156" s="2" t="str">
        <f t="shared" si="162"/>
        <v/>
      </c>
      <c r="U156" s="2" t="str">
        <f t="shared" si="162"/>
        <v/>
      </c>
      <c r="V156" s="2" t="str">
        <f t="shared" si="162"/>
        <v/>
      </c>
      <c r="W156" s="2" t="str">
        <f t="shared" si="162"/>
        <v/>
      </c>
      <c r="X156" s="2" t="str">
        <f t="shared" si="162"/>
        <v/>
      </c>
      <c r="Y156" s="2" t="str">
        <f t="shared" si="162"/>
        <v/>
      </c>
      <c r="Z156" s="2" t="str">
        <f t="shared" si="162"/>
        <v/>
      </c>
      <c r="AA156" s="2" t="str">
        <f t="shared" si="162"/>
        <v/>
      </c>
      <c r="AB156" s="2" t="str">
        <f t="shared" si="162"/>
        <v/>
      </c>
      <c r="AC156" s="2" t="str">
        <f t="shared" si="162"/>
        <v/>
      </c>
      <c r="AD156" s="2" t="str">
        <f t="shared" si="162"/>
        <v/>
      </c>
      <c r="AE156" s="2" t="str">
        <f t="shared" si="162"/>
        <v/>
      </c>
      <c r="AF156" s="2" t="str">
        <f t="shared" si="162"/>
        <v/>
      </c>
      <c r="AG156" s="2" t="str">
        <f t="shared" si="162"/>
        <v/>
      </c>
      <c r="AH156" s="2" t="str">
        <f t="shared" si="162"/>
        <v/>
      </c>
      <c r="AI156" s="2" t="str">
        <f t="shared" si="162"/>
        <v/>
      </c>
    </row>
    <row r="157" spans="2:35" x14ac:dyDescent="0.25">
      <c r="B157" s="41" t="s">
        <v>347</v>
      </c>
      <c r="C157" s="41" t="s">
        <v>342</v>
      </c>
      <c r="D157" s="41" t="s">
        <v>7</v>
      </c>
      <c r="E157" s="42" t="s">
        <v>372</v>
      </c>
      <c r="F157" s="41" t="s">
        <v>47</v>
      </c>
      <c r="G157" s="154"/>
      <c r="H157" s="42">
        <v>960</v>
      </c>
      <c r="I157" s="6">
        <f>IF(H157="","",INDEX(Systems!F$4:F$981,MATCH($F157,Systems!D$4:D$981,0),1))</f>
        <v>9.42</v>
      </c>
      <c r="J157" s="7">
        <f>IF(H157="","",INDEX(Systems!E$4:E$981,MATCH($F157,Systems!D$4:D$981,0),1))</f>
        <v>20</v>
      </c>
      <c r="K157" s="7" t="s">
        <v>96</v>
      </c>
      <c r="L157" s="7">
        <v>2005</v>
      </c>
      <c r="M157" s="7">
        <v>2</v>
      </c>
      <c r="N157" s="6">
        <f t="shared" si="142"/>
        <v>9043.2000000000007</v>
      </c>
      <c r="O157" s="7">
        <f t="shared" si="143"/>
        <v>2021</v>
      </c>
      <c r="P157" s="2" t="str">
        <f t="shared" ref="P157:AI157" si="163">IF($B157="","",IF($O157=P$3,$N157*(1+(O$2*0.03)),IF(P$3=$O157+$J157,$N157*(1+(O$2*0.03)),IF(P$3=$O157+2*$J157,$N157*(1+(O$2*0.03)),IF(P$3=$O157+3*$J157,$N157*(1+(O$2*0.03)),IF(P$3=$O157+4*$J157,$N157*(1+(O$2*0.03)),IF(P$3=$O157+5*$J157,$N157*(1+(O$2*0.03)),"")))))))</f>
        <v/>
      </c>
      <c r="Q157" s="2" t="str">
        <f t="shared" si="163"/>
        <v/>
      </c>
      <c r="R157" s="2" t="str">
        <f t="shared" si="163"/>
        <v/>
      </c>
      <c r="S157" s="2">
        <f t="shared" si="163"/>
        <v>9857.0880000000016</v>
      </c>
      <c r="T157" s="2" t="str">
        <f t="shared" si="163"/>
        <v/>
      </c>
      <c r="U157" s="2" t="str">
        <f t="shared" si="163"/>
        <v/>
      </c>
      <c r="V157" s="2" t="str">
        <f t="shared" si="163"/>
        <v/>
      </c>
      <c r="W157" s="2" t="str">
        <f t="shared" si="163"/>
        <v/>
      </c>
      <c r="X157" s="2" t="str">
        <f t="shared" si="163"/>
        <v/>
      </c>
      <c r="Y157" s="2" t="str">
        <f t="shared" si="163"/>
        <v/>
      </c>
      <c r="Z157" s="2" t="str">
        <f t="shared" si="163"/>
        <v/>
      </c>
      <c r="AA157" s="2" t="str">
        <f t="shared" si="163"/>
        <v/>
      </c>
      <c r="AB157" s="2" t="str">
        <f t="shared" si="163"/>
        <v/>
      </c>
      <c r="AC157" s="2" t="str">
        <f t="shared" si="163"/>
        <v/>
      </c>
      <c r="AD157" s="2" t="str">
        <f t="shared" si="163"/>
        <v/>
      </c>
      <c r="AE157" s="2" t="str">
        <f t="shared" si="163"/>
        <v/>
      </c>
      <c r="AF157" s="2" t="str">
        <f t="shared" si="163"/>
        <v/>
      </c>
      <c r="AG157" s="2" t="str">
        <f t="shared" si="163"/>
        <v/>
      </c>
      <c r="AH157" s="2" t="str">
        <f t="shared" si="163"/>
        <v/>
      </c>
      <c r="AI157" s="2" t="str">
        <f t="shared" si="163"/>
        <v/>
      </c>
    </row>
    <row r="158" spans="2:35" x14ac:dyDescent="0.25">
      <c r="B158" s="41" t="s">
        <v>347</v>
      </c>
      <c r="C158" s="41" t="s">
        <v>342</v>
      </c>
      <c r="D158" s="41" t="s">
        <v>7</v>
      </c>
      <c r="E158" s="42" t="s">
        <v>372</v>
      </c>
      <c r="F158" s="41" t="s">
        <v>50</v>
      </c>
      <c r="G158" s="154"/>
      <c r="H158" s="42">
        <v>1150</v>
      </c>
      <c r="I158" s="6">
        <f>IF(H158="","",INDEX(Systems!F$4:F$981,MATCH($F158,Systems!D$4:D$981,0),1))</f>
        <v>1.6</v>
      </c>
      <c r="J158" s="7">
        <f>IF(H158="","",INDEX(Systems!E$4:E$981,MATCH($F158,Systems!D$4:D$981,0),1))</f>
        <v>10</v>
      </c>
      <c r="K158" s="7" t="s">
        <v>96</v>
      </c>
      <c r="L158" s="7">
        <v>2010</v>
      </c>
      <c r="M158" s="7">
        <v>2</v>
      </c>
      <c r="N158" s="6">
        <f t="shared" si="142"/>
        <v>1840</v>
      </c>
      <c r="O158" s="7">
        <f t="shared" si="143"/>
        <v>2018</v>
      </c>
      <c r="P158" s="2">
        <f t="shared" ref="P158:AI158" si="164">IF($B158="","",IF($O158=P$3,$N158*(1+(O$2*0.03)),IF(P$3=$O158+$J158,$N158*(1+(O$2*0.03)),IF(P$3=$O158+2*$J158,$N158*(1+(O$2*0.03)),IF(P$3=$O158+3*$J158,$N158*(1+(O$2*0.03)),IF(P$3=$O158+4*$J158,$N158*(1+(O$2*0.03)),IF(P$3=$O158+5*$J158,$N158*(1+(O$2*0.03)),"")))))))</f>
        <v>1840</v>
      </c>
      <c r="Q158" s="2" t="str">
        <f t="shared" si="164"/>
        <v/>
      </c>
      <c r="R158" s="2" t="str">
        <f t="shared" si="164"/>
        <v/>
      </c>
      <c r="S158" s="2" t="str">
        <f t="shared" si="164"/>
        <v/>
      </c>
      <c r="T158" s="2" t="str">
        <f t="shared" si="164"/>
        <v/>
      </c>
      <c r="U158" s="2" t="str">
        <f t="shared" si="164"/>
        <v/>
      </c>
      <c r="V158" s="2" t="str">
        <f t="shared" si="164"/>
        <v/>
      </c>
      <c r="W158" s="2" t="str">
        <f t="shared" si="164"/>
        <v/>
      </c>
      <c r="X158" s="2" t="str">
        <f t="shared" si="164"/>
        <v/>
      </c>
      <c r="Y158" s="2" t="str">
        <f t="shared" si="164"/>
        <v/>
      </c>
      <c r="Z158" s="2">
        <f t="shared" si="164"/>
        <v>2392</v>
      </c>
      <c r="AA158" s="2" t="str">
        <f t="shared" si="164"/>
        <v/>
      </c>
      <c r="AB158" s="2" t="str">
        <f t="shared" si="164"/>
        <v/>
      </c>
      <c r="AC158" s="2" t="str">
        <f t="shared" si="164"/>
        <v/>
      </c>
      <c r="AD158" s="2" t="str">
        <f t="shared" si="164"/>
        <v/>
      </c>
      <c r="AE158" s="2" t="str">
        <f t="shared" si="164"/>
        <v/>
      </c>
      <c r="AF158" s="2" t="str">
        <f t="shared" si="164"/>
        <v/>
      </c>
      <c r="AG158" s="2" t="str">
        <f t="shared" si="164"/>
        <v/>
      </c>
      <c r="AH158" s="2" t="str">
        <f t="shared" si="164"/>
        <v/>
      </c>
      <c r="AI158" s="2" t="str">
        <f t="shared" si="164"/>
        <v/>
      </c>
    </row>
    <row r="159" spans="2:35" x14ac:dyDescent="0.25">
      <c r="B159" s="41" t="s">
        <v>347</v>
      </c>
      <c r="C159" s="41" t="s">
        <v>342</v>
      </c>
      <c r="D159" s="41" t="s">
        <v>7</v>
      </c>
      <c r="E159" s="42" t="s">
        <v>372</v>
      </c>
      <c r="F159" s="41" t="s">
        <v>51</v>
      </c>
      <c r="G159" s="154"/>
      <c r="H159" s="42">
        <v>1150</v>
      </c>
      <c r="I159" s="6">
        <f>IF(H159="","",INDEX(Systems!F$4:F$981,MATCH($F159,Systems!D$4:D$981,0),1))</f>
        <v>1.5</v>
      </c>
      <c r="J159" s="7">
        <f>IF(H159="","",INDEX(Systems!E$4:E$981,MATCH($F159,Systems!D$4:D$981,0),1))</f>
        <v>10</v>
      </c>
      <c r="K159" s="7" t="s">
        <v>96</v>
      </c>
      <c r="L159" s="7">
        <v>2010</v>
      </c>
      <c r="M159" s="7">
        <v>3</v>
      </c>
      <c r="N159" s="6">
        <f t="shared" si="142"/>
        <v>1725</v>
      </c>
      <c r="O159" s="7">
        <f t="shared" si="143"/>
        <v>2020</v>
      </c>
      <c r="P159" s="2" t="str">
        <f t="shared" ref="P159:AI159" si="165">IF($B159="","",IF($O159=P$3,$N159*(1+(O$2*0.03)),IF(P$3=$O159+$J159,$N159*(1+(O$2*0.03)),IF(P$3=$O159+2*$J159,$N159*(1+(O$2*0.03)),IF(P$3=$O159+3*$J159,$N159*(1+(O$2*0.03)),IF(P$3=$O159+4*$J159,$N159*(1+(O$2*0.03)),IF(P$3=$O159+5*$J159,$N159*(1+(O$2*0.03)),"")))))))</f>
        <v/>
      </c>
      <c r="Q159" s="2" t="str">
        <f t="shared" si="165"/>
        <v/>
      </c>
      <c r="R159" s="2">
        <f t="shared" si="165"/>
        <v>1828.5</v>
      </c>
      <c r="S159" s="2" t="str">
        <f t="shared" si="165"/>
        <v/>
      </c>
      <c r="T159" s="2" t="str">
        <f t="shared" si="165"/>
        <v/>
      </c>
      <c r="U159" s="2" t="str">
        <f t="shared" si="165"/>
        <v/>
      </c>
      <c r="V159" s="2" t="str">
        <f t="shared" si="165"/>
        <v/>
      </c>
      <c r="W159" s="2" t="str">
        <f t="shared" si="165"/>
        <v/>
      </c>
      <c r="X159" s="2" t="str">
        <f t="shared" si="165"/>
        <v/>
      </c>
      <c r="Y159" s="2" t="str">
        <f t="shared" si="165"/>
        <v/>
      </c>
      <c r="Z159" s="2" t="str">
        <f t="shared" si="165"/>
        <v/>
      </c>
      <c r="AA159" s="2" t="str">
        <f t="shared" si="165"/>
        <v/>
      </c>
      <c r="AB159" s="2">
        <f t="shared" si="165"/>
        <v>2346</v>
      </c>
      <c r="AC159" s="2" t="str">
        <f t="shared" si="165"/>
        <v/>
      </c>
      <c r="AD159" s="2" t="str">
        <f t="shared" si="165"/>
        <v/>
      </c>
      <c r="AE159" s="2" t="str">
        <f t="shared" si="165"/>
        <v/>
      </c>
      <c r="AF159" s="2" t="str">
        <f t="shared" si="165"/>
        <v/>
      </c>
      <c r="AG159" s="2" t="str">
        <f t="shared" si="165"/>
        <v/>
      </c>
      <c r="AH159" s="2" t="str">
        <f t="shared" si="165"/>
        <v/>
      </c>
      <c r="AI159" s="2" t="str">
        <f t="shared" si="165"/>
        <v/>
      </c>
    </row>
    <row r="160" spans="2:35" x14ac:dyDescent="0.25">
      <c r="B160" s="41" t="s">
        <v>347</v>
      </c>
      <c r="C160" s="41" t="s">
        <v>342</v>
      </c>
      <c r="D160" s="41" t="s">
        <v>5</v>
      </c>
      <c r="E160" s="42" t="s">
        <v>372</v>
      </c>
      <c r="F160" s="41" t="s">
        <v>60</v>
      </c>
      <c r="G160" s="154"/>
      <c r="H160" s="42">
        <v>1</v>
      </c>
      <c r="I160" s="6">
        <f>IF(H160="","",INDEX(Systems!F$4:F$981,MATCH($F160,Systems!D$4:D$981,0),1))</f>
        <v>12000</v>
      </c>
      <c r="J160" s="7">
        <f>IF(H160="","",INDEX(Systems!E$4:E$981,MATCH($F160,Systems!D$4:D$981,0),1))</f>
        <v>18</v>
      </c>
      <c r="K160" s="7" t="s">
        <v>96</v>
      </c>
      <c r="L160" s="7">
        <v>2011</v>
      </c>
      <c r="M160" s="7">
        <v>3</v>
      </c>
      <c r="N160" s="6">
        <f t="shared" si="142"/>
        <v>12000</v>
      </c>
      <c r="O160" s="7">
        <f t="shared" si="143"/>
        <v>2029</v>
      </c>
      <c r="P160" s="2" t="str">
        <f t="shared" ref="P160:AI160" si="166">IF($B160="","",IF($O160=P$3,$N160*(1+(O$2*0.03)),IF(P$3=$O160+$J160,$N160*(1+(O$2*0.03)),IF(P$3=$O160+2*$J160,$N160*(1+(O$2*0.03)),IF(P$3=$O160+3*$J160,$N160*(1+(O$2*0.03)),IF(P$3=$O160+4*$J160,$N160*(1+(O$2*0.03)),IF(P$3=$O160+5*$J160,$N160*(1+(O$2*0.03)),"")))))))</f>
        <v/>
      </c>
      <c r="Q160" s="2" t="str">
        <f t="shared" si="166"/>
        <v/>
      </c>
      <c r="R160" s="2" t="str">
        <f t="shared" si="166"/>
        <v/>
      </c>
      <c r="S160" s="2" t="str">
        <f t="shared" si="166"/>
        <v/>
      </c>
      <c r="T160" s="2" t="str">
        <f t="shared" si="166"/>
        <v/>
      </c>
      <c r="U160" s="2" t="str">
        <f t="shared" si="166"/>
        <v/>
      </c>
      <c r="V160" s="2" t="str">
        <f t="shared" si="166"/>
        <v/>
      </c>
      <c r="W160" s="2" t="str">
        <f t="shared" si="166"/>
        <v/>
      </c>
      <c r="X160" s="2" t="str">
        <f t="shared" si="166"/>
        <v/>
      </c>
      <c r="Y160" s="2" t="str">
        <f t="shared" si="166"/>
        <v/>
      </c>
      <c r="Z160" s="2" t="str">
        <f t="shared" si="166"/>
        <v/>
      </c>
      <c r="AA160" s="2">
        <f t="shared" si="166"/>
        <v>15960</v>
      </c>
      <c r="AB160" s="2" t="str">
        <f t="shared" si="166"/>
        <v/>
      </c>
      <c r="AC160" s="2" t="str">
        <f t="shared" si="166"/>
        <v/>
      </c>
      <c r="AD160" s="2" t="str">
        <f t="shared" si="166"/>
        <v/>
      </c>
      <c r="AE160" s="2" t="str">
        <f t="shared" si="166"/>
        <v/>
      </c>
      <c r="AF160" s="2" t="str">
        <f t="shared" si="166"/>
        <v/>
      </c>
      <c r="AG160" s="2" t="str">
        <f t="shared" si="166"/>
        <v/>
      </c>
      <c r="AH160" s="2" t="str">
        <f t="shared" si="166"/>
        <v/>
      </c>
      <c r="AI160" s="2" t="str">
        <f t="shared" si="166"/>
        <v/>
      </c>
    </row>
    <row r="161" spans="2:35" x14ac:dyDescent="0.25">
      <c r="B161" s="41" t="s">
        <v>347</v>
      </c>
      <c r="C161" s="41" t="s">
        <v>342</v>
      </c>
      <c r="D161" s="41" t="s">
        <v>9</v>
      </c>
      <c r="E161" s="42" t="s">
        <v>372</v>
      </c>
      <c r="F161" s="41" t="s">
        <v>131</v>
      </c>
      <c r="G161" s="154"/>
      <c r="H161" s="42">
        <v>960</v>
      </c>
      <c r="I161" s="6">
        <f>IF(H161="","",INDEX(Systems!F$4:F$981,MATCH($F161,Systems!D$4:D$981,0),1))</f>
        <v>4.95</v>
      </c>
      <c r="J161" s="7">
        <f>IF(H161="","",INDEX(Systems!E$4:E$981,MATCH($F161,Systems!D$4:D$981,0),1))</f>
        <v>20</v>
      </c>
      <c r="K161" s="7" t="s">
        <v>96</v>
      </c>
      <c r="L161" s="7">
        <v>2017</v>
      </c>
      <c r="M161" s="7">
        <v>3</v>
      </c>
      <c r="N161" s="6">
        <f t="shared" si="142"/>
        <v>4752</v>
      </c>
      <c r="O161" s="7">
        <f t="shared" si="143"/>
        <v>2037</v>
      </c>
      <c r="P161" s="2" t="str">
        <f t="shared" ref="P161:AI161" si="167">IF($B161="","",IF($O161=P$3,$N161*(1+(O$2*0.03)),IF(P$3=$O161+$J161,$N161*(1+(O$2*0.03)),IF(P$3=$O161+2*$J161,$N161*(1+(O$2*0.03)),IF(P$3=$O161+3*$J161,$N161*(1+(O$2*0.03)),IF(P$3=$O161+4*$J161,$N161*(1+(O$2*0.03)),IF(P$3=$O161+5*$J161,$N161*(1+(O$2*0.03)),"")))))))</f>
        <v/>
      </c>
      <c r="Q161" s="2" t="str">
        <f t="shared" si="167"/>
        <v/>
      </c>
      <c r="R161" s="2" t="str">
        <f t="shared" si="167"/>
        <v/>
      </c>
      <c r="S161" s="2" t="str">
        <f t="shared" si="167"/>
        <v/>
      </c>
      <c r="T161" s="2" t="str">
        <f t="shared" si="167"/>
        <v/>
      </c>
      <c r="U161" s="2" t="str">
        <f t="shared" si="167"/>
        <v/>
      </c>
      <c r="V161" s="2" t="str">
        <f t="shared" si="167"/>
        <v/>
      </c>
      <c r="W161" s="2" t="str">
        <f t="shared" si="167"/>
        <v/>
      </c>
      <c r="X161" s="2" t="str">
        <f t="shared" si="167"/>
        <v/>
      </c>
      <c r="Y161" s="2" t="str">
        <f t="shared" si="167"/>
        <v/>
      </c>
      <c r="Z161" s="2" t="str">
        <f t="shared" si="167"/>
        <v/>
      </c>
      <c r="AA161" s="2" t="str">
        <f t="shared" si="167"/>
        <v/>
      </c>
      <c r="AB161" s="2" t="str">
        <f t="shared" si="167"/>
        <v/>
      </c>
      <c r="AC161" s="2" t="str">
        <f t="shared" si="167"/>
        <v/>
      </c>
      <c r="AD161" s="2" t="str">
        <f t="shared" si="167"/>
        <v/>
      </c>
      <c r="AE161" s="2" t="str">
        <f t="shared" si="167"/>
        <v/>
      </c>
      <c r="AF161" s="2" t="str">
        <f t="shared" si="167"/>
        <v/>
      </c>
      <c r="AG161" s="2" t="str">
        <f t="shared" si="167"/>
        <v/>
      </c>
      <c r="AH161" s="2" t="str">
        <f t="shared" si="167"/>
        <v/>
      </c>
      <c r="AI161" s="2">
        <f t="shared" si="167"/>
        <v>7460.6399999999994</v>
      </c>
    </row>
    <row r="162" spans="2:35" x14ac:dyDescent="0.25">
      <c r="B162" s="41" t="s">
        <v>347</v>
      </c>
      <c r="C162" s="41" t="s">
        <v>342</v>
      </c>
      <c r="D162" s="41" t="s">
        <v>3</v>
      </c>
      <c r="E162" s="42" t="s">
        <v>373</v>
      </c>
      <c r="F162" s="41" t="s">
        <v>26</v>
      </c>
      <c r="G162" s="154"/>
      <c r="H162" s="42">
        <v>1152</v>
      </c>
      <c r="I162" s="6">
        <f>IF(H162="","",INDEX(Systems!F$4:F$981,MATCH($F162,Systems!D$4:D$981,0),1))</f>
        <v>21.78</v>
      </c>
      <c r="J162" s="7">
        <f>IF(H162="","",INDEX(Systems!E$4:E$981,MATCH($F162,Systems!D$4:D$981,0),1))</f>
        <v>25</v>
      </c>
      <c r="K162" s="7" t="s">
        <v>96</v>
      </c>
      <c r="L162" s="7">
        <v>1997</v>
      </c>
      <c r="M162" s="7">
        <v>1</v>
      </c>
      <c r="N162" s="6">
        <f t="shared" si="142"/>
        <v>25090.560000000001</v>
      </c>
      <c r="O162" s="7">
        <f t="shared" si="143"/>
        <v>2018</v>
      </c>
      <c r="P162" s="2">
        <f t="shared" ref="P162:AI162" si="168">IF($B162="","",IF($O162=P$3,$N162*(1+(O$2*0.03)),IF(P$3=$O162+$J162,$N162*(1+(O$2*0.03)),IF(P$3=$O162+2*$J162,$N162*(1+(O$2*0.03)),IF(P$3=$O162+3*$J162,$N162*(1+(O$2*0.03)),IF(P$3=$O162+4*$J162,$N162*(1+(O$2*0.03)),IF(P$3=$O162+5*$J162,$N162*(1+(O$2*0.03)),"")))))))</f>
        <v>25090.560000000001</v>
      </c>
      <c r="Q162" s="2" t="str">
        <f t="shared" si="168"/>
        <v/>
      </c>
      <c r="R162" s="2" t="str">
        <f t="shared" si="168"/>
        <v/>
      </c>
      <c r="S162" s="2" t="str">
        <f t="shared" si="168"/>
        <v/>
      </c>
      <c r="T162" s="2" t="str">
        <f t="shared" si="168"/>
        <v/>
      </c>
      <c r="U162" s="2" t="str">
        <f t="shared" si="168"/>
        <v/>
      </c>
      <c r="V162" s="2" t="str">
        <f t="shared" si="168"/>
        <v/>
      </c>
      <c r="W162" s="2" t="str">
        <f t="shared" si="168"/>
        <v/>
      </c>
      <c r="X162" s="2" t="str">
        <f t="shared" si="168"/>
        <v/>
      </c>
      <c r="Y162" s="2" t="str">
        <f t="shared" si="168"/>
        <v/>
      </c>
      <c r="Z162" s="2" t="str">
        <f t="shared" si="168"/>
        <v/>
      </c>
      <c r="AA162" s="2" t="str">
        <f t="shared" si="168"/>
        <v/>
      </c>
      <c r="AB162" s="2" t="str">
        <f t="shared" si="168"/>
        <v/>
      </c>
      <c r="AC162" s="2" t="str">
        <f t="shared" si="168"/>
        <v/>
      </c>
      <c r="AD162" s="2" t="str">
        <f t="shared" si="168"/>
        <v/>
      </c>
      <c r="AE162" s="2" t="str">
        <f t="shared" si="168"/>
        <v/>
      </c>
      <c r="AF162" s="2" t="str">
        <f t="shared" si="168"/>
        <v/>
      </c>
      <c r="AG162" s="2" t="str">
        <f t="shared" si="168"/>
        <v/>
      </c>
      <c r="AH162" s="2" t="str">
        <f t="shared" si="168"/>
        <v/>
      </c>
      <c r="AI162" s="2" t="str">
        <f t="shared" si="168"/>
        <v/>
      </c>
    </row>
    <row r="163" spans="2:35" x14ac:dyDescent="0.25">
      <c r="B163" s="41" t="s">
        <v>347</v>
      </c>
      <c r="C163" s="41" t="s">
        <v>342</v>
      </c>
      <c r="D163" s="41" t="s">
        <v>7</v>
      </c>
      <c r="E163" s="42" t="s">
        <v>373</v>
      </c>
      <c r="F163" s="41" t="s">
        <v>47</v>
      </c>
      <c r="G163" s="154"/>
      <c r="H163" s="42">
        <v>960</v>
      </c>
      <c r="I163" s="6">
        <f>IF(H163="","",INDEX(Systems!F$4:F$981,MATCH($F163,Systems!D$4:D$981,0),1))</f>
        <v>9.42</v>
      </c>
      <c r="J163" s="7">
        <f>IF(H163="","",INDEX(Systems!E$4:E$981,MATCH($F163,Systems!D$4:D$981,0),1))</f>
        <v>20</v>
      </c>
      <c r="K163" s="7" t="s">
        <v>96</v>
      </c>
      <c r="L163" s="7">
        <v>2005</v>
      </c>
      <c r="M163" s="7">
        <v>2</v>
      </c>
      <c r="N163" s="6">
        <f t="shared" si="142"/>
        <v>9043.2000000000007</v>
      </c>
      <c r="O163" s="7">
        <f t="shared" si="143"/>
        <v>2021</v>
      </c>
      <c r="P163" s="2" t="str">
        <f t="shared" ref="P163:AI163" si="169">IF($B163="","",IF($O163=P$3,$N163*(1+(O$2*0.03)),IF(P$3=$O163+$J163,$N163*(1+(O$2*0.03)),IF(P$3=$O163+2*$J163,$N163*(1+(O$2*0.03)),IF(P$3=$O163+3*$J163,$N163*(1+(O$2*0.03)),IF(P$3=$O163+4*$J163,$N163*(1+(O$2*0.03)),IF(P$3=$O163+5*$J163,$N163*(1+(O$2*0.03)),"")))))))</f>
        <v/>
      </c>
      <c r="Q163" s="2" t="str">
        <f t="shared" si="169"/>
        <v/>
      </c>
      <c r="R163" s="2" t="str">
        <f t="shared" si="169"/>
        <v/>
      </c>
      <c r="S163" s="2">
        <f t="shared" si="169"/>
        <v>9857.0880000000016</v>
      </c>
      <c r="T163" s="2" t="str">
        <f t="shared" si="169"/>
        <v/>
      </c>
      <c r="U163" s="2" t="str">
        <f t="shared" si="169"/>
        <v/>
      </c>
      <c r="V163" s="2" t="str">
        <f t="shared" si="169"/>
        <v/>
      </c>
      <c r="W163" s="2" t="str">
        <f t="shared" si="169"/>
        <v/>
      </c>
      <c r="X163" s="2" t="str">
        <f t="shared" si="169"/>
        <v/>
      </c>
      <c r="Y163" s="2" t="str">
        <f t="shared" si="169"/>
        <v/>
      </c>
      <c r="Z163" s="2" t="str">
        <f t="shared" si="169"/>
        <v/>
      </c>
      <c r="AA163" s="2" t="str">
        <f t="shared" si="169"/>
        <v/>
      </c>
      <c r="AB163" s="2" t="str">
        <f t="shared" si="169"/>
        <v/>
      </c>
      <c r="AC163" s="2" t="str">
        <f t="shared" si="169"/>
        <v/>
      </c>
      <c r="AD163" s="2" t="str">
        <f t="shared" si="169"/>
        <v/>
      </c>
      <c r="AE163" s="2" t="str">
        <f t="shared" si="169"/>
        <v/>
      </c>
      <c r="AF163" s="2" t="str">
        <f t="shared" si="169"/>
        <v/>
      </c>
      <c r="AG163" s="2" t="str">
        <f t="shared" si="169"/>
        <v/>
      </c>
      <c r="AH163" s="2" t="str">
        <f t="shared" si="169"/>
        <v/>
      </c>
      <c r="AI163" s="2" t="str">
        <f t="shared" si="169"/>
        <v/>
      </c>
    </row>
    <row r="164" spans="2:35" x14ac:dyDescent="0.25">
      <c r="B164" s="41" t="s">
        <v>347</v>
      </c>
      <c r="C164" s="41" t="s">
        <v>342</v>
      </c>
      <c r="D164" s="41" t="s">
        <v>7</v>
      </c>
      <c r="E164" s="42" t="s">
        <v>373</v>
      </c>
      <c r="F164" s="41" t="s">
        <v>50</v>
      </c>
      <c r="G164" s="154"/>
      <c r="H164" s="42">
        <v>1150</v>
      </c>
      <c r="I164" s="6">
        <f>IF(H164="","",INDEX(Systems!F$4:F$981,MATCH($F164,Systems!D$4:D$981,0),1))</f>
        <v>1.6</v>
      </c>
      <c r="J164" s="7">
        <f>IF(H164="","",INDEX(Systems!E$4:E$981,MATCH($F164,Systems!D$4:D$981,0),1))</f>
        <v>10</v>
      </c>
      <c r="K164" s="7" t="s">
        <v>96</v>
      </c>
      <c r="L164" s="7">
        <v>2012</v>
      </c>
      <c r="M164" s="7">
        <v>2</v>
      </c>
      <c r="N164" s="6">
        <f t="shared" si="142"/>
        <v>1840</v>
      </c>
      <c r="O164" s="7">
        <f t="shared" si="143"/>
        <v>2020</v>
      </c>
      <c r="P164" s="2" t="str">
        <f t="shared" ref="P164:AI164" si="170">IF($B164="","",IF($O164=P$3,$N164*(1+(O$2*0.03)),IF(P$3=$O164+$J164,$N164*(1+(O$2*0.03)),IF(P$3=$O164+2*$J164,$N164*(1+(O$2*0.03)),IF(P$3=$O164+3*$J164,$N164*(1+(O$2*0.03)),IF(P$3=$O164+4*$J164,$N164*(1+(O$2*0.03)),IF(P$3=$O164+5*$J164,$N164*(1+(O$2*0.03)),"")))))))</f>
        <v/>
      </c>
      <c r="Q164" s="2" t="str">
        <f t="shared" si="170"/>
        <v/>
      </c>
      <c r="R164" s="2">
        <f t="shared" si="170"/>
        <v>1950.4</v>
      </c>
      <c r="S164" s="2" t="str">
        <f t="shared" si="170"/>
        <v/>
      </c>
      <c r="T164" s="2" t="str">
        <f t="shared" si="170"/>
        <v/>
      </c>
      <c r="U164" s="2" t="str">
        <f t="shared" si="170"/>
        <v/>
      </c>
      <c r="V164" s="2" t="str">
        <f t="shared" si="170"/>
        <v/>
      </c>
      <c r="W164" s="2" t="str">
        <f t="shared" si="170"/>
        <v/>
      </c>
      <c r="X164" s="2" t="str">
        <f t="shared" si="170"/>
        <v/>
      </c>
      <c r="Y164" s="2" t="str">
        <f t="shared" si="170"/>
        <v/>
      </c>
      <c r="Z164" s="2" t="str">
        <f t="shared" si="170"/>
        <v/>
      </c>
      <c r="AA164" s="2" t="str">
        <f t="shared" si="170"/>
        <v/>
      </c>
      <c r="AB164" s="2">
        <f t="shared" si="170"/>
        <v>2502.3999999999996</v>
      </c>
      <c r="AC164" s="2" t="str">
        <f t="shared" si="170"/>
        <v/>
      </c>
      <c r="AD164" s="2" t="str">
        <f t="shared" si="170"/>
        <v/>
      </c>
      <c r="AE164" s="2" t="str">
        <f t="shared" si="170"/>
        <v/>
      </c>
      <c r="AF164" s="2" t="str">
        <f t="shared" si="170"/>
        <v/>
      </c>
      <c r="AG164" s="2" t="str">
        <f t="shared" si="170"/>
        <v/>
      </c>
      <c r="AH164" s="2" t="str">
        <f t="shared" si="170"/>
        <v/>
      </c>
      <c r="AI164" s="2" t="str">
        <f t="shared" si="170"/>
        <v/>
      </c>
    </row>
    <row r="165" spans="2:35" x14ac:dyDescent="0.25">
      <c r="B165" s="41" t="s">
        <v>347</v>
      </c>
      <c r="C165" s="41" t="s">
        <v>342</v>
      </c>
      <c r="D165" s="41" t="s">
        <v>7</v>
      </c>
      <c r="E165" s="42" t="s">
        <v>373</v>
      </c>
      <c r="F165" s="41" t="s">
        <v>51</v>
      </c>
      <c r="G165" s="154"/>
      <c r="H165" s="42">
        <v>1150</v>
      </c>
      <c r="I165" s="6">
        <f>IF(H165="","",INDEX(Systems!F$4:F$981,MATCH($F165,Systems!D$4:D$981,0),1))</f>
        <v>1.5</v>
      </c>
      <c r="J165" s="7">
        <f>IF(H165="","",INDEX(Systems!E$4:E$981,MATCH($F165,Systems!D$4:D$981,0),1))</f>
        <v>10</v>
      </c>
      <c r="K165" s="7" t="s">
        <v>96</v>
      </c>
      <c r="L165" s="7">
        <v>1997</v>
      </c>
      <c r="M165" s="7">
        <v>3</v>
      </c>
      <c r="N165" s="6">
        <f t="shared" si="142"/>
        <v>1725</v>
      </c>
      <c r="O165" s="7">
        <f t="shared" si="143"/>
        <v>2018</v>
      </c>
      <c r="P165" s="2">
        <f t="shared" ref="P165:AI165" si="171">IF($B165="","",IF($O165=P$3,$N165*(1+(O$2*0.03)),IF(P$3=$O165+$J165,$N165*(1+(O$2*0.03)),IF(P$3=$O165+2*$J165,$N165*(1+(O$2*0.03)),IF(P$3=$O165+3*$J165,$N165*(1+(O$2*0.03)),IF(P$3=$O165+4*$J165,$N165*(1+(O$2*0.03)),IF(P$3=$O165+5*$J165,$N165*(1+(O$2*0.03)),"")))))))</f>
        <v>1725</v>
      </c>
      <c r="Q165" s="2" t="str">
        <f t="shared" si="171"/>
        <v/>
      </c>
      <c r="R165" s="2" t="str">
        <f t="shared" si="171"/>
        <v/>
      </c>
      <c r="S165" s="2" t="str">
        <f t="shared" si="171"/>
        <v/>
      </c>
      <c r="T165" s="2" t="str">
        <f t="shared" si="171"/>
        <v/>
      </c>
      <c r="U165" s="2" t="str">
        <f t="shared" si="171"/>
        <v/>
      </c>
      <c r="V165" s="2" t="str">
        <f t="shared" si="171"/>
        <v/>
      </c>
      <c r="W165" s="2" t="str">
        <f t="shared" si="171"/>
        <v/>
      </c>
      <c r="X165" s="2" t="str">
        <f t="shared" si="171"/>
        <v/>
      </c>
      <c r="Y165" s="2" t="str">
        <f t="shared" si="171"/>
        <v/>
      </c>
      <c r="Z165" s="2">
        <f t="shared" si="171"/>
        <v>2242.5</v>
      </c>
      <c r="AA165" s="2" t="str">
        <f t="shared" si="171"/>
        <v/>
      </c>
      <c r="AB165" s="2" t="str">
        <f t="shared" si="171"/>
        <v/>
      </c>
      <c r="AC165" s="2" t="str">
        <f t="shared" si="171"/>
        <v/>
      </c>
      <c r="AD165" s="2" t="str">
        <f t="shared" si="171"/>
        <v/>
      </c>
      <c r="AE165" s="2" t="str">
        <f t="shared" si="171"/>
        <v/>
      </c>
      <c r="AF165" s="2" t="str">
        <f t="shared" si="171"/>
        <v/>
      </c>
      <c r="AG165" s="2" t="str">
        <f t="shared" si="171"/>
        <v/>
      </c>
      <c r="AH165" s="2" t="str">
        <f t="shared" si="171"/>
        <v/>
      </c>
      <c r="AI165" s="2" t="str">
        <f t="shared" si="171"/>
        <v/>
      </c>
    </row>
    <row r="166" spans="2:35" x14ac:dyDescent="0.25">
      <c r="B166" s="41" t="s">
        <v>347</v>
      </c>
      <c r="C166" s="41" t="s">
        <v>342</v>
      </c>
      <c r="D166" s="41" t="s">
        <v>5</v>
      </c>
      <c r="E166" s="42" t="s">
        <v>373</v>
      </c>
      <c r="F166" s="41" t="s">
        <v>60</v>
      </c>
      <c r="G166" s="154"/>
      <c r="H166" s="42">
        <v>1</v>
      </c>
      <c r="I166" s="6">
        <f>IF(H166="","",INDEX(Systems!F$4:F$981,MATCH($F166,Systems!D$4:D$981,0),1))</f>
        <v>12000</v>
      </c>
      <c r="J166" s="7">
        <f>IF(H166="","",INDEX(Systems!E$4:E$981,MATCH($F166,Systems!D$4:D$981,0),1))</f>
        <v>18</v>
      </c>
      <c r="K166" s="7" t="s">
        <v>96</v>
      </c>
      <c r="L166" s="7">
        <v>2011</v>
      </c>
      <c r="M166" s="7">
        <v>3</v>
      </c>
      <c r="N166" s="6">
        <f t="shared" si="142"/>
        <v>12000</v>
      </c>
      <c r="O166" s="7">
        <f t="shared" si="143"/>
        <v>2029</v>
      </c>
      <c r="P166" s="2" t="str">
        <f t="shared" ref="P166:AI166" si="172">IF($B166="","",IF($O166=P$3,$N166*(1+(O$2*0.03)),IF(P$3=$O166+$J166,$N166*(1+(O$2*0.03)),IF(P$3=$O166+2*$J166,$N166*(1+(O$2*0.03)),IF(P$3=$O166+3*$J166,$N166*(1+(O$2*0.03)),IF(P$3=$O166+4*$J166,$N166*(1+(O$2*0.03)),IF(P$3=$O166+5*$J166,$N166*(1+(O$2*0.03)),"")))))))</f>
        <v/>
      </c>
      <c r="Q166" s="2" t="str">
        <f t="shared" si="172"/>
        <v/>
      </c>
      <c r="R166" s="2" t="str">
        <f t="shared" si="172"/>
        <v/>
      </c>
      <c r="S166" s="2" t="str">
        <f t="shared" si="172"/>
        <v/>
      </c>
      <c r="T166" s="2" t="str">
        <f t="shared" si="172"/>
        <v/>
      </c>
      <c r="U166" s="2" t="str">
        <f t="shared" si="172"/>
        <v/>
      </c>
      <c r="V166" s="2" t="str">
        <f t="shared" si="172"/>
        <v/>
      </c>
      <c r="W166" s="2" t="str">
        <f t="shared" si="172"/>
        <v/>
      </c>
      <c r="X166" s="2" t="str">
        <f t="shared" si="172"/>
        <v/>
      </c>
      <c r="Y166" s="2" t="str">
        <f t="shared" si="172"/>
        <v/>
      </c>
      <c r="Z166" s="2" t="str">
        <f t="shared" si="172"/>
        <v/>
      </c>
      <c r="AA166" s="2">
        <f t="shared" si="172"/>
        <v>15960</v>
      </c>
      <c r="AB166" s="2" t="str">
        <f t="shared" si="172"/>
        <v/>
      </c>
      <c r="AC166" s="2" t="str">
        <f t="shared" si="172"/>
        <v/>
      </c>
      <c r="AD166" s="2" t="str">
        <f t="shared" si="172"/>
        <v/>
      </c>
      <c r="AE166" s="2" t="str">
        <f t="shared" si="172"/>
        <v/>
      </c>
      <c r="AF166" s="2" t="str">
        <f t="shared" si="172"/>
        <v/>
      </c>
      <c r="AG166" s="2" t="str">
        <f t="shared" si="172"/>
        <v/>
      </c>
      <c r="AH166" s="2" t="str">
        <f t="shared" si="172"/>
        <v/>
      </c>
      <c r="AI166" s="2" t="str">
        <f t="shared" si="172"/>
        <v/>
      </c>
    </row>
    <row r="167" spans="2:35" x14ac:dyDescent="0.25">
      <c r="B167" s="41" t="s">
        <v>347</v>
      </c>
      <c r="C167" s="41" t="s">
        <v>342</v>
      </c>
      <c r="D167" s="41" t="s">
        <v>9</v>
      </c>
      <c r="E167" s="42" t="s">
        <v>373</v>
      </c>
      <c r="F167" s="41" t="s">
        <v>131</v>
      </c>
      <c r="G167" s="154"/>
      <c r="H167" s="42">
        <v>960</v>
      </c>
      <c r="I167" s="6">
        <f>IF(H167="","",INDEX(Systems!F$4:F$981,MATCH($F167,Systems!D$4:D$981,0),1))</f>
        <v>4.95</v>
      </c>
      <c r="J167" s="7">
        <f>IF(H167="","",INDEX(Systems!E$4:E$981,MATCH($F167,Systems!D$4:D$981,0),1))</f>
        <v>20</v>
      </c>
      <c r="K167" s="7" t="s">
        <v>96</v>
      </c>
      <c r="L167" s="7">
        <v>2017</v>
      </c>
      <c r="M167" s="7">
        <v>3</v>
      </c>
      <c r="N167" s="6">
        <f t="shared" si="142"/>
        <v>4752</v>
      </c>
      <c r="O167" s="7">
        <f t="shared" si="143"/>
        <v>2037</v>
      </c>
      <c r="P167" s="2" t="str">
        <f t="shared" ref="P167:AI167" si="173">IF($B167="","",IF($O167=P$3,$N167*(1+(O$2*0.03)),IF(P$3=$O167+$J167,$N167*(1+(O$2*0.03)),IF(P$3=$O167+2*$J167,$N167*(1+(O$2*0.03)),IF(P$3=$O167+3*$J167,$N167*(1+(O$2*0.03)),IF(P$3=$O167+4*$J167,$N167*(1+(O$2*0.03)),IF(P$3=$O167+5*$J167,$N167*(1+(O$2*0.03)),"")))))))</f>
        <v/>
      </c>
      <c r="Q167" s="2" t="str">
        <f t="shared" si="173"/>
        <v/>
      </c>
      <c r="R167" s="2" t="str">
        <f t="shared" si="173"/>
        <v/>
      </c>
      <c r="S167" s="2" t="str">
        <f t="shared" si="173"/>
        <v/>
      </c>
      <c r="T167" s="2" t="str">
        <f t="shared" si="173"/>
        <v/>
      </c>
      <c r="U167" s="2" t="str">
        <f t="shared" si="173"/>
        <v/>
      </c>
      <c r="V167" s="2" t="str">
        <f t="shared" si="173"/>
        <v/>
      </c>
      <c r="W167" s="2" t="str">
        <f t="shared" si="173"/>
        <v/>
      </c>
      <c r="X167" s="2" t="str">
        <f t="shared" si="173"/>
        <v/>
      </c>
      <c r="Y167" s="2" t="str">
        <f t="shared" si="173"/>
        <v/>
      </c>
      <c r="Z167" s="2" t="str">
        <f t="shared" si="173"/>
        <v/>
      </c>
      <c r="AA167" s="2" t="str">
        <f t="shared" si="173"/>
        <v/>
      </c>
      <c r="AB167" s="2" t="str">
        <f t="shared" si="173"/>
        <v/>
      </c>
      <c r="AC167" s="2" t="str">
        <f t="shared" si="173"/>
        <v/>
      </c>
      <c r="AD167" s="2" t="str">
        <f t="shared" si="173"/>
        <v/>
      </c>
      <c r="AE167" s="2" t="str">
        <f t="shared" si="173"/>
        <v/>
      </c>
      <c r="AF167" s="2" t="str">
        <f t="shared" si="173"/>
        <v/>
      </c>
      <c r="AG167" s="2" t="str">
        <f t="shared" si="173"/>
        <v/>
      </c>
      <c r="AH167" s="2" t="str">
        <f t="shared" si="173"/>
        <v/>
      </c>
      <c r="AI167" s="2">
        <f t="shared" si="173"/>
        <v>7460.6399999999994</v>
      </c>
    </row>
    <row r="168" spans="2:35" x14ac:dyDescent="0.25">
      <c r="B168" s="41" t="s">
        <v>347</v>
      </c>
      <c r="C168" s="41" t="s">
        <v>342</v>
      </c>
      <c r="D168" s="41" t="s">
        <v>3</v>
      </c>
      <c r="E168" s="42" t="s">
        <v>374</v>
      </c>
      <c r="F168" s="41" t="s">
        <v>26</v>
      </c>
      <c r="G168" s="154"/>
      <c r="H168" s="42">
        <v>1152</v>
      </c>
      <c r="I168" s="6">
        <f>IF(H168="","",INDEX(Systems!F$4:F$981,MATCH($F168,Systems!D$4:D$981,0),1))</f>
        <v>21.78</v>
      </c>
      <c r="J168" s="7">
        <f>IF(H168="","",INDEX(Systems!E$4:E$981,MATCH($F168,Systems!D$4:D$981,0),1))</f>
        <v>25</v>
      </c>
      <c r="K168" s="7" t="s">
        <v>96</v>
      </c>
      <c r="L168" s="7">
        <v>1990</v>
      </c>
      <c r="M168" s="7">
        <v>1</v>
      </c>
      <c r="N168" s="6">
        <f t="shared" si="142"/>
        <v>25090.560000000001</v>
      </c>
      <c r="O168" s="7">
        <f t="shared" si="143"/>
        <v>2018</v>
      </c>
      <c r="P168" s="2">
        <f t="shared" ref="P168:AI168" si="174">IF($B168="","",IF($O168=P$3,$N168*(1+(O$2*0.03)),IF(P$3=$O168+$J168,$N168*(1+(O$2*0.03)),IF(P$3=$O168+2*$J168,$N168*(1+(O$2*0.03)),IF(P$3=$O168+3*$J168,$N168*(1+(O$2*0.03)),IF(P$3=$O168+4*$J168,$N168*(1+(O$2*0.03)),IF(P$3=$O168+5*$J168,$N168*(1+(O$2*0.03)),"")))))))</f>
        <v>25090.560000000001</v>
      </c>
      <c r="Q168" s="2" t="str">
        <f t="shared" si="174"/>
        <v/>
      </c>
      <c r="R168" s="2" t="str">
        <f t="shared" si="174"/>
        <v/>
      </c>
      <c r="S168" s="2" t="str">
        <f t="shared" si="174"/>
        <v/>
      </c>
      <c r="T168" s="2" t="str">
        <f t="shared" si="174"/>
        <v/>
      </c>
      <c r="U168" s="2" t="str">
        <f t="shared" si="174"/>
        <v/>
      </c>
      <c r="V168" s="2" t="str">
        <f t="shared" si="174"/>
        <v/>
      </c>
      <c r="W168" s="2" t="str">
        <f t="shared" si="174"/>
        <v/>
      </c>
      <c r="X168" s="2" t="str">
        <f t="shared" si="174"/>
        <v/>
      </c>
      <c r="Y168" s="2" t="str">
        <f t="shared" si="174"/>
        <v/>
      </c>
      <c r="Z168" s="2" t="str">
        <f t="shared" si="174"/>
        <v/>
      </c>
      <c r="AA168" s="2" t="str">
        <f t="shared" si="174"/>
        <v/>
      </c>
      <c r="AB168" s="2" t="str">
        <f t="shared" si="174"/>
        <v/>
      </c>
      <c r="AC168" s="2" t="str">
        <f t="shared" si="174"/>
        <v/>
      </c>
      <c r="AD168" s="2" t="str">
        <f t="shared" si="174"/>
        <v/>
      </c>
      <c r="AE168" s="2" t="str">
        <f t="shared" si="174"/>
        <v/>
      </c>
      <c r="AF168" s="2" t="str">
        <f t="shared" si="174"/>
        <v/>
      </c>
      <c r="AG168" s="2" t="str">
        <f t="shared" si="174"/>
        <v/>
      </c>
      <c r="AH168" s="2" t="str">
        <f t="shared" si="174"/>
        <v/>
      </c>
      <c r="AI168" s="2" t="str">
        <f t="shared" si="174"/>
        <v/>
      </c>
    </row>
    <row r="169" spans="2:35" x14ac:dyDescent="0.25">
      <c r="B169" s="41" t="s">
        <v>347</v>
      </c>
      <c r="C169" s="41" t="s">
        <v>342</v>
      </c>
      <c r="D169" s="41" t="s">
        <v>7</v>
      </c>
      <c r="E169" s="42" t="s">
        <v>374</v>
      </c>
      <c r="F169" s="41" t="s">
        <v>47</v>
      </c>
      <c r="G169" s="154"/>
      <c r="H169" s="42">
        <v>960</v>
      </c>
      <c r="I169" s="6">
        <f>IF(H169="","",INDEX(Systems!F$4:F$981,MATCH($F169,Systems!D$4:D$981,0),1))</f>
        <v>9.42</v>
      </c>
      <c r="J169" s="7">
        <f>IF(H169="","",INDEX(Systems!E$4:E$981,MATCH($F169,Systems!D$4:D$981,0),1))</f>
        <v>20</v>
      </c>
      <c r="K169" s="7" t="s">
        <v>96</v>
      </c>
      <c r="L169" s="7">
        <v>2005</v>
      </c>
      <c r="M169" s="7">
        <v>2</v>
      </c>
      <c r="N169" s="6">
        <f t="shared" si="142"/>
        <v>9043.2000000000007</v>
      </c>
      <c r="O169" s="7">
        <f t="shared" si="143"/>
        <v>2021</v>
      </c>
      <c r="P169" s="2" t="str">
        <f t="shared" ref="P169:AI169" si="175">IF($B169="","",IF($O169=P$3,$N169*(1+(O$2*0.03)),IF(P$3=$O169+$J169,$N169*(1+(O$2*0.03)),IF(P$3=$O169+2*$J169,$N169*(1+(O$2*0.03)),IF(P$3=$O169+3*$J169,$N169*(1+(O$2*0.03)),IF(P$3=$O169+4*$J169,$N169*(1+(O$2*0.03)),IF(P$3=$O169+5*$J169,$N169*(1+(O$2*0.03)),"")))))))</f>
        <v/>
      </c>
      <c r="Q169" s="2" t="str">
        <f t="shared" si="175"/>
        <v/>
      </c>
      <c r="R169" s="2" t="str">
        <f t="shared" si="175"/>
        <v/>
      </c>
      <c r="S169" s="2">
        <f t="shared" si="175"/>
        <v>9857.0880000000016</v>
      </c>
      <c r="T169" s="2" t="str">
        <f t="shared" si="175"/>
        <v/>
      </c>
      <c r="U169" s="2" t="str">
        <f t="shared" si="175"/>
        <v/>
      </c>
      <c r="V169" s="2" t="str">
        <f t="shared" si="175"/>
        <v/>
      </c>
      <c r="W169" s="2" t="str">
        <f t="shared" si="175"/>
        <v/>
      </c>
      <c r="X169" s="2" t="str">
        <f t="shared" si="175"/>
        <v/>
      </c>
      <c r="Y169" s="2" t="str">
        <f t="shared" si="175"/>
        <v/>
      </c>
      <c r="Z169" s="2" t="str">
        <f t="shared" si="175"/>
        <v/>
      </c>
      <c r="AA169" s="2" t="str">
        <f t="shared" si="175"/>
        <v/>
      </c>
      <c r="AB169" s="2" t="str">
        <f t="shared" si="175"/>
        <v/>
      </c>
      <c r="AC169" s="2" t="str">
        <f t="shared" si="175"/>
        <v/>
      </c>
      <c r="AD169" s="2" t="str">
        <f t="shared" si="175"/>
        <v/>
      </c>
      <c r="AE169" s="2" t="str">
        <f t="shared" si="175"/>
        <v/>
      </c>
      <c r="AF169" s="2" t="str">
        <f t="shared" si="175"/>
        <v/>
      </c>
      <c r="AG169" s="2" t="str">
        <f t="shared" si="175"/>
        <v/>
      </c>
      <c r="AH169" s="2" t="str">
        <f t="shared" si="175"/>
        <v/>
      </c>
      <c r="AI169" s="2" t="str">
        <f t="shared" si="175"/>
        <v/>
      </c>
    </row>
    <row r="170" spans="2:35" x14ac:dyDescent="0.25">
      <c r="B170" s="41" t="s">
        <v>347</v>
      </c>
      <c r="C170" s="41" t="s">
        <v>342</v>
      </c>
      <c r="D170" s="41" t="s">
        <v>7</v>
      </c>
      <c r="E170" s="42" t="s">
        <v>374</v>
      </c>
      <c r="F170" s="41" t="s">
        <v>50</v>
      </c>
      <c r="G170" s="154"/>
      <c r="H170" s="42">
        <v>1150</v>
      </c>
      <c r="I170" s="6">
        <f>IF(H170="","",INDEX(Systems!F$4:F$981,MATCH($F170,Systems!D$4:D$981,0),1))</f>
        <v>1.6</v>
      </c>
      <c r="J170" s="7">
        <f>IF(H170="","",INDEX(Systems!E$4:E$981,MATCH($F170,Systems!D$4:D$981,0),1))</f>
        <v>10</v>
      </c>
      <c r="K170" s="7" t="s">
        <v>96</v>
      </c>
      <c r="L170" s="7">
        <v>2012</v>
      </c>
      <c r="M170" s="7">
        <v>2</v>
      </c>
      <c r="N170" s="6">
        <f t="shared" si="142"/>
        <v>1840</v>
      </c>
      <c r="O170" s="7">
        <f t="shared" si="143"/>
        <v>2020</v>
      </c>
      <c r="P170" s="2" t="str">
        <f t="shared" ref="P170:AI170" si="176">IF($B170="","",IF($O170=P$3,$N170*(1+(O$2*0.03)),IF(P$3=$O170+$J170,$N170*(1+(O$2*0.03)),IF(P$3=$O170+2*$J170,$N170*(1+(O$2*0.03)),IF(P$3=$O170+3*$J170,$N170*(1+(O$2*0.03)),IF(P$3=$O170+4*$J170,$N170*(1+(O$2*0.03)),IF(P$3=$O170+5*$J170,$N170*(1+(O$2*0.03)),"")))))))</f>
        <v/>
      </c>
      <c r="Q170" s="2" t="str">
        <f t="shared" si="176"/>
        <v/>
      </c>
      <c r="R170" s="2">
        <f t="shared" si="176"/>
        <v>1950.4</v>
      </c>
      <c r="S170" s="2" t="str">
        <f t="shared" si="176"/>
        <v/>
      </c>
      <c r="T170" s="2" t="str">
        <f t="shared" si="176"/>
        <v/>
      </c>
      <c r="U170" s="2" t="str">
        <f t="shared" si="176"/>
        <v/>
      </c>
      <c r="V170" s="2" t="str">
        <f t="shared" si="176"/>
        <v/>
      </c>
      <c r="W170" s="2" t="str">
        <f t="shared" si="176"/>
        <v/>
      </c>
      <c r="X170" s="2" t="str">
        <f t="shared" si="176"/>
        <v/>
      </c>
      <c r="Y170" s="2" t="str">
        <f t="shared" si="176"/>
        <v/>
      </c>
      <c r="Z170" s="2" t="str">
        <f t="shared" si="176"/>
        <v/>
      </c>
      <c r="AA170" s="2" t="str">
        <f t="shared" si="176"/>
        <v/>
      </c>
      <c r="AB170" s="2">
        <f t="shared" si="176"/>
        <v>2502.3999999999996</v>
      </c>
      <c r="AC170" s="2" t="str">
        <f t="shared" si="176"/>
        <v/>
      </c>
      <c r="AD170" s="2" t="str">
        <f t="shared" si="176"/>
        <v/>
      </c>
      <c r="AE170" s="2" t="str">
        <f t="shared" si="176"/>
        <v/>
      </c>
      <c r="AF170" s="2" t="str">
        <f t="shared" si="176"/>
        <v/>
      </c>
      <c r="AG170" s="2" t="str">
        <f t="shared" si="176"/>
        <v/>
      </c>
      <c r="AH170" s="2" t="str">
        <f t="shared" si="176"/>
        <v/>
      </c>
      <c r="AI170" s="2" t="str">
        <f t="shared" si="176"/>
        <v/>
      </c>
    </row>
    <row r="171" spans="2:35" x14ac:dyDescent="0.25">
      <c r="B171" s="41" t="s">
        <v>347</v>
      </c>
      <c r="C171" s="41" t="s">
        <v>342</v>
      </c>
      <c r="D171" s="41" t="s">
        <v>7</v>
      </c>
      <c r="E171" s="42" t="s">
        <v>374</v>
      </c>
      <c r="F171" s="41" t="s">
        <v>51</v>
      </c>
      <c r="G171" s="154"/>
      <c r="H171" s="42">
        <v>1150</v>
      </c>
      <c r="I171" s="6">
        <f>IF(H171="","",INDEX(Systems!F$4:F$981,MATCH($F171,Systems!D$4:D$981,0),1))</f>
        <v>1.5</v>
      </c>
      <c r="J171" s="7">
        <f>IF(H171="","",INDEX(Systems!E$4:E$981,MATCH($F171,Systems!D$4:D$981,0),1))</f>
        <v>10</v>
      </c>
      <c r="K171" s="7" t="s">
        <v>96</v>
      </c>
      <c r="L171" s="7">
        <v>2010</v>
      </c>
      <c r="M171" s="7">
        <v>3</v>
      </c>
      <c r="N171" s="6">
        <f t="shared" si="142"/>
        <v>1725</v>
      </c>
      <c r="O171" s="7">
        <f t="shared" si="143"/>
        <v>2020</v>
      </c>
      <c r="P171" s="2" t="str">
        <f t="shared" ref="P171:AI171" si="177">IF($B171="","",IF($O171=P$3,$N171*(1+(O$2*0.03)),IF(P$3=$O171+$J171,$N171*(1+(O$2*0.03)),IF(P$3=$O171+2*$J171,$N171*(1+(O$2*0.03)),IF(P$3=$O171+3*$J171,$N171*(1+(O$2*0.03)),IF(P$3=$O171+4*$J171,$N171*(1+(O$2*0.03)),IF(P$3=$O171+5*$J171,$N171*(1+(O$2*0.03)),"")))))))</f>
        <v/>
      </c>
      <c r="Q171" s="2" t="str">
        <f t="shared" si="177"/>
        <v/>
      </c>
      <c r="R171" s="2">
        <f t="shared" si="177"/>
        <v>1828.5</v>
      </c>
      <c r="S171" s="2" t="str">
        <f t="shared" si="177"/>
        <v/>
      </c>
      <c r="T171" s="2" t="str">
        <f t="shared" si="177"/>
        <v/>
      </c>
      <c r="U171" s="2" t="str">
        <f t="shared" si="177"/>
        <v/>
      </c>
      <c r="V171" s="2" t="str">
        <f t="shared" si="177"/>
        <v/>
      </c>
      <c r="W171" s="2" t="str">
        <f t="shared" si="177"/>
        <v/>
      </c>
      <c r="X171" s="2" t="str">
        <f t="shared" si="177"/>
        <v/>
      </c>
      <c r="Y171" s="2" t="str">
        <f t="shared" si="177"/>
        <v/>
      </c>
      <c r="Z171" s="2" t="str">
        <f t="shared" si="177"/>
        <v/>
      </c>
      <c r="AA171" s="2" t="str">
        <f t="shared" si="177"/>
        <v/>
      </c>
      <c r="AB171" s="2">
        <f t="shared" si="177"/>
        <v>2346</v>
      </c>
      <c r="AC171" s="2" t="str">
        <f t="shared" si="177"/>
        <v/>
      </c>
      <c r="AD171" s="2" t="str">
        <f t="shared" si="177"/>
        <v/>
      </c>
      <c r="AE171" s="2" t="str">
        <f t="shared" si="177"/>
        <v/>
      </c>
      <c r="AF171" s="2" t="str">
        <f t="shared" si="177"/>
        <v/>
      </c>
      <c r="AG171" s="2" t="str">
        <f t="shared" si="177"/>
        <v/>
      </c>
      <c r="AH171" s="2" t="str">
        <f t="shared" si="177"/>
        <v/>
      </c>
      <c r="AI171" s="2" t="str">
        <f t="shared" si="177"/>
        <v/>
      </c>
    </row>
    <row r="172" spans="2:35" x14ac:dyDescent="0.25">
      <c r="B172" s="41" t="s">
        <v>347</v>
      </c>
      <c r="C172" s="41" t="s">
        <v>342</v>
      </c>
      <c r="D172" s="41" t="s">
        <v>5</v>
      </c>
      <c r="E172" s="42" t="s">
        <v>374</v>
      </c>
      <c r="F172" s="41" t="s">
        <v>60</v>
      </c>
      <c r="G172" s="154"/>
      <c r="H172" s="42">
        <v>1</v>
      </c>
      <c r="I172" s="6">
        <f>IF(H172="","",INDEX(Systems!F$4:F$981,MATCH($F172,Systems!D$4:D$981,0),1))</f>
        <v>12000</v>
      </c>
      <c r="J172" s="7">
        <f>IF(H172="","",INDEX(Systems!E$4:E$981,MATCH($F172,Systems!D$4:D$981,0),1))</f>
        <v>18</v>
      </c>
      <c r="K172" s="7" t="s">
        <v>96</v>
      </c>
      <c r="L172" s="7">
        <v>2011</v>
      </c>
      <c r="M172" s="7">
        <v>3</v>
      </c>
      <c r="N172" s="6">
        <f t="shared" si="142"/>
        <v>12000</v>
      </c>
      <c r="O172" s="7">
        <f t="shared" si="143"/>
        <v>2029</v>
      </c>
      <c r="P172" s="2" t="str">
        <f t="shared" ref="P172:AI172" si="178">IF($B172="","",IF($O172=P$3,$N172*(1+(O$2*0.03)),IF(P$3=$O172+$J172,$N172*(1+(O$2*0.03)),IF(P$3=$O172+2*$J172,$N172*(1+(O$2*0.03)),IF(P$3=$O172+3*$J172,$N172*(1+(O$2*0.03)),IF(P$3=$O172+4*$J172,$N172*(1+(O$2*0.03)),IF(P$3=$O172+5*$J172,$N172*(1+(O$2*0.03)),"")))))))</f>
        <v/>
      </c>
      <c r="Q172" s="2" t="str">
        <f t="shared" si="178"/>
        <v/>
      </c>
      <c r="R172" s="2" t="str">
        <f t="shared" si="178"/>
        <v/>
      </c>
      <c r="S172" s="2" t="str">
        <f t="shared" si="178"/>
        <v/>
      </c>
      <c r="T172" s="2" t="str">
        <f t="shared" si="178"/>
        <v/>
      </c>
      <c r="U172" s="2" t="str">
        <f t="shared" si="178"/>
        <v/>
      </c>
      <c r="V172" s="2" t="str">
        <f t="shared" si="178"/>
        <v/>
      </c>
      <c r="W172" s="2" t="str">
        <f t="shared" si="178"/>
        <v/>
      </c>
      <c r="X172" s="2" t="str">
        <f t="shared" si="178"/>
        <v/>
      </c>
      <c r="Y172" s="2" t="str">
        <f t="shared" si="178"/>
        <v/>
      </c>
      <c r="Z172" s="2" t="str">
        <f t="shared" si="178"/>
        <v/>
      </c>
      <c r="AA172" s="2">
        <f t="shared" si="178"/>
        <v>15960</v>
      </c>
      <c r="AB172" s="2" t="str">
        <f t="shared" si="178"/>
        <v/>
      </c>
      <c r="AC172" s="2" t="str">
        <f t="shared" si="178"/>
        <v/>
      </c>
      <c r="AD172" s="2" t="str">
        <f t="shared" si="178"/>
        <v/>
      </c>
      <c r="AE172" s="2" t="str">
        <f t="shared" si="178"/>
        <v/>
      </c>
      <c r="AF172" s="2" t="str">
        <f t="shared" si="178"/>
        <v/>
      </c>
      <c r="AG172" s="2" t="str">
        <f t="shared" si="178"/>
        <v/>
      </c>
      <c r="AH172" s="2" t="str">
        <f t="shared" si="178"/>
        <v/>
      </c>
      <c r="AI172" s="2" t="str">
        <f t="shared" si="178"/>
        <v/>
      </c>
    </row>
    <row r="173" spans="2:35" x14ac:dyDescent="0.25">
      <c r="B173" s="41" t="s">
        <v>347</v>
      </c>
      <c r="C173" s="41" t="s">
        <v>342</v>
      </c>
      <c r="D173" s="41" t="s">
        <v>9</v>
      </c>
      <c r="E173" s="42" t="s">
        <v>374</v>
      </c>
      <c r="F173" s="41" t="s">
        <v>131</v>
      </c>
      <c r="G173" s="154"/>
      <c r="H173" s="42">
        <v>960</v>
      </c>
      <c r="I173" s="6">
        <f>IF(H173="","",INDEX(Systems!F$4:F$981,MATCH($F173,Systems!D$4:D$981,0),1))</f>
        <v>4.95</v>
      </c>
      <c r="J173" s="7">
        <f>IF(H173="","",INDEX(Systems!E$4:E$981,MATCH($F173,Systems!D$4:D$981,0),1))</f>
        <v>20</v>
      </c>
      <c r="K173" s="7" t="s">
        <v>96</v>
      </c>
      <c r="L173" s="7">
        <v>2017</v>
      </c>
      <c r="M173" s="7">
        <v>3</v>
      </c>
      <c r="N173" s="6">
        <f t="shared" si="142"/>
        <v>4752</v>
      </c>
      <c r="O173" s="7">
        <f t="shared" si="143"/>
        <v>2037</v>
      </c>
      <c r="P173" s="2" t="str">
        <f t="shared" ref="P173:AI173" si="179">IF($B173="","",IF($O173=P$3,$N173*(1+(O$2*0.03)),IF(P$3=$O173+$J173,$N173*(1+(O$2*0.03)),IF(P$3=$O173+2*$J173,$N173*(1+(O$2*0.03)),IF(P$3=$O173+3*$J173,$N173*(1+(O$2*0.03)),IF(P$3=$O173+4*$J173,$N173*(1+(O$2*0.03)),IF(P$3=$O173+5*$J173,$N173*(1+(O$2*0.03)),"")))))))</f>
        <v/>
      </c>
      <c r="Q173" s="2" t="str">
        <f t="shared" si="179"/>
        <v/>
      </c>
      <c r="R173" s="2" t="str">
        <f t="shared" si="179"/>
        <v/>
      </c>
      <c r="S173" s="2" t="str">
        <f t="shared" si="179"/>
        <v/>
      </c>
      <c r="T173" s="2" t="str">
        <f t="shared" si="179"/>
        <v/>
      </c>
      <c r="U173" s="2" t="str">
        <f t="shared" si="179"/>
        <v/>
      </c>
      <c r="V173" s="2" t="str">
        <f t="shared" si="179"/>
        <v/>
      </c>
      <c r="W173" s="2" t="str">
        <f t="shared" si="179"/>
        <v/>
      </c>
      <c r="X173" s="2" t="str">
        <f t="shared" si="179"/>
        <v/>
      </c>
      <c r="Y173" s="2" t="str">
        <f t="shared" si="179"/>
        <v/>
      </c>
      <c r="Z173" s="2" t="str">
        <f t="shared" si="179"/>
        <v/>
      </c>
      <c r="AA173" s="2" t="str">
        <f t="shared" si="179"/>
        <v/>
      </c>
      <c r="AB173" s="2" t="str">
        <f t="shared" si="179"/>
        <v/>
      </c>
      <c r="AC173" s="2" t="str">
        <f t="shared" si="179"/>
        <v/>
      </c>
      <c r="AD173" s="2" t="str">
        <f t="shared" si="179"/>
        <v/>
      </c>
      <c r="AE173" s="2" t="str">
        <f t="shared" si="179"/>
        <v/>
      </c>
      <c r="AF173" s="2" t="str">
        <f t="shared" si="179"/>
        <v/>
      </c>
      <c r="AG173" s="2" t="str">
        <f t="shared" si="179"/>
        <v/>
      </c>
      <c r="AH173" s="2" t="str">
        <f t="shared" si="179"/>
        <v/>
      </c>
      <c r="AI173" s="2">
        <f t="shared" si="179"/>
        <v>7460.6399999999994</v>
      </c>
    </row>
    <row r="174" spans="2:35" x14ac:dyDescent="0.25">
      <c r="B174" s="41" t="s">
        <v>347</v>
      </c>
      <c r="C174" s="41" t="s">
        <v>342</v>
      </c>
      <c r="D174" s="41" t="s">
        <v>3</v>
      </c>
      <c r="E174" s="42" t="s">
        <v>375</v>
      </c>
      <c r="F174" s="41" t="s">
        <v>26</v>
      </c>
      <c r="G174" s="154"/>
      <c r="H174" s="42">
        <v>1152</v>
      </c>
      <c r="I174" s="6">
        <f>IF(H174="","",INDEX(Systems!F$4:F$981,MATCH($F174,Systems!D$4:D$981,0),1))</f>
        <v>21.78</v>
      </c>
      <c r="J174" s="7">
        <f>IF(H174="","",INDEX(Systems!E$4:E$981,MATCH($F174,Systems!D$4:D$981,0),1))</f>
        <v>25</v>
      </c>
      <c r="K174" s="7" t="s">
        <v>96</v>
      </c>
      <c r="L174" s="7">
        <v>2005</v>
      </c>
      <c r="M174" s="7">
        <v>2</v>
      </c>
      <c r="N174" s="6">
        <f t="shared" si="142"/>
        <v>25090.560000000001</v>
      </c>
      <c r="O174" s="7">
        <f t="shared" si="143"/>
        <v>2025</v>
      </c>
      <c r="P174" s="2" t="str">
        <f t="shared" ref="P174:AI174" si="180">IF($B174="","",IF($O174=P$3,$N174*(1+(O$2*0.03)),IF(P$3=$O174+$J174,$N174*(1+(O$2*0.03)),IF(P$3=$O174+2*$J174,$N174*(1+(O$2*0.03)),IF(P$3=$O174+3*$J174,$N174*(1+(O$2*0.03)),IF(P$3=$O174+4*$J174,$N174*(1+(O$2*0.03)),IF(P$3=$O174+5*$J174,$N174*(1+(O$2*0.03)),"")))))))</f>
        <v/>
      </c>
      <c r="Q174" s="2" t="str">
        <f t="shared" si="180"/>
        <v/>
      </c>
      <c r="R174" s="2" t="str">
        <f t="shared" si="180"/>
        <v/>
      </c>
      <c r="S174" s="2" t="str">
        <f t="shared" si="180"/>
        <v/>
      </c>
      <c r="T174" s="2" t="str">
        <f t="shared" si="180"/>
        <v/>
      </c>
      <c r="U174" s="2" t="str">
        <f t="shared" si="180"/>
        <v/>
      </c>
      <c r="V174" s="2" t="str">
        <f t="shared" si="180"/>
        <v/>
      </c>
      <c r="W174" s="2">
        <f t="shared" si="180"/>
        <v>30359.577600000001</v>
      </c>
      <c r="X174" s="2" t="str">
        <f t="shared" si="180"/>
        <v/>
      </c>
      <c r="Y174" s="2" t="str">
        <f t="shared" si="180"/>
        <v/>
      </c>
      <c r="Z174" s="2" t="str">
        <f t="shared" si="180"/>
        <v/>
      </c>
      <c r="AA174" s="2" t="str">
        <f t="shared" si="180"/>
        <v/>
      </c>
      <c r="AB174" s="2" t="str">
        <f t="shared" si="180"/>
        <v/>
      </c>
      <c r="AC174" s="2" t="str">
        <f t="shared" si="180"/>
        <v/>
      </c>
      <c r="AD174" s="2" t="str">
        <f t="shared" si="180"/>
        <v/>
      </c>
      <c r="AE174" s="2" t="str">
        <f t="shared" si="180"/>
        <v/>
      </c>
      <c r="AF174" s="2" t="str">
        <f t="shared" si="180"/>
        <v/>
      </c>
      <c r="AG174" s="2" t="str">
        <f t="shared" si="180"/>
        <v/>
      </c>
      <c r="AH174" s="2" t="str">
        <f t="shared" si="180"/>
        <v/>
      </c>
      <c r="AI174" s="2" t="str">
        <f t="shared" si="180"/>
        <v/>
      </c>
    </row>
    <row r="175" spans="2:35" x14ac:dyDescent="0.25">
      <c r="B175" s="41" t="s">
        <v>347</v>
      </c>
      <c r="C175" s="41" t="s">
        <v>342</v>
      </c>
      <c r="D175" s="41" t="s">
        <v>7</v>
      </c>
      <c r="E175" s="42" t="s">
        <v>375</v>
      </c>
      <c r="F175" s="41" t="s">
        <v>47</v>
      </c>
      <c r="G175" s="154"/>
      <c r="H175" s="42">
        <v>960</v>
      </c>
      <c r="I175" s="6">
        <f>IF(H175="","",INDEX(Systems!F$4:F$981,MATCH($F175,Systems!D$4:D$981,0),1))</f>
        <v>9.42</v>
      </c>
      <c r="J175" s="7">
        <f>IF(H175="","",INDEX(Systems!E$4:E$981,MATCH($F175,Systems!D$4:D$981,0),1))</f>
        <v>20</v>
      </c>
      <c r="K175" s="7" t="s">
        <v>96</v>
      </c>
      <c r="L175" s="7">
        <v>2005</v>
      </c>
      <c r="M175" s="7">
        <v>2</v>
      </c>
      <c r="N175" s="6">
        <f t="shared" si="142"/>
        <v>9043.2000000000007</v>
      </c>
      <c r="O175" s="7">
        <f t="shared" si="143"/>
        <v>2021</v>
      </c>
      <c r="P175" s="2" t="str">
        <f t="shared" ref="P175:AI175" si="181">IF($B175="","",IF($O175=P$3,$N175*(1+(O$2*0.03)),IF(P$3=$O175+$J175,$N175*(1+(O$2*0.03)),IF(P$3=$O175+2*$J175,$N175*(1+(O$2*0.03)),IF(P$3=$O175+3*$J175,$N175*(1+(O$2*0.03)),IF(P$3=$O175+4*$J175,$N175*(1+(O$2*0.03)),IF(P$3=$O175+5*$J175,$N175*(1+(O$2*0.03)),"")))))))</f>
        <v/>
      </c>
      <c r="Q175" s="2" t="str">
        <f t="shared" si="181"/>
        <v/>
      </c>
      <c r="R175" s="2" t="str">
        <f t="shared" si="181"/>
        <v/>
      </c>
      <c r="S175" s="2">
        <f t="shared" si="181"/>
        <v>9857.0880000000016</v>
      </c>
      <c r="T175" s="2" t="str">
        <f t="shared" si="181"/>
        <v/>
      </c>
      <c r="U175" s="2" t="str">
        <f t="shared" si="181"/>
        <v/>
      </c>
      <c r="V175" s="2" t="str">
        <f t="shared" si="181"/>
        <v/>
      </c>
      <c r="W175" s="2" t="str">
        <f t="shared" si="181"/>
        <v/>
      </c>
      <c r="X175" s="2" t="str">
        <f t="shared" si="181"/>
        <v/>
      </c>
      <c r="Y175" s="2" t="str">
        <f t="shared" si="181"/>
        <v/>
      </c>
      <c r="Z175" s="2" t="str">
        <f t="shared" si="181"/>
        <v/>
      </c>
      <c r="AA175" s="2" t="str">
        <f t="shared" si="181"/>
        <v/>
      </c>
      <c r="AB175" s="2" t="str">
        <f t="shared" si="181"/>
        <v/>
      </c>
      <c r="AC175" s="2" t="str">
        <f t="shared" si="181"/>
        <v/>
      </c>
      <c r="AD175" s="2" t="str">
        <f t="shared" si="181"/>
        <v/>
      </c>
      <c r="AE175" s="2" t="str">
        <f t="shared" si="181"/>
        <v/>
      </c>
      <c r="AF175" s="2" t="str">
        <f t="shared" si="181"/>
        <v/>
      </c>
      <c r="AG175" s="2" t="str">
        <f t="shared" si="181"/>
        <v/>
      </c>
      <c r="AH175" s="2" t="str">
        <f t="shared" si="181"/>
        <v/>
      </c>
      <c r="AI175" s="2" t="str">
        <f t="shared" si="181"/>
        <v/>
      </c>
    </row>
    <row r="176" spans="2:35" x14ac:dyDescent="0.25">
      <c r="B176" s="41" t="s">
        <v>347</v>
      </c>
      <c r="C176" s="41" t="s">
        <v>342</v>
      </c>
      <c r="D176" s="41" t="s">
        <v>7</v>
      </c>
      <c r="E176" s="42" t="s">
        <v>375</v>
      </c>
      <c r="F176" s="41" t="s">
        <v>50</v>
      </c>
      <c r="G176" s="154"/>
      <c r="H176" s="42">
        <v>1150</v>
      </c>
      <c r="I176" s="6">
        <f>IF(H176="","",INDEX(Systems!F$4:F$981,MATCH($F176,Systems!D$4:D$981,0),1))</f>
        <v>1.6</v>
      </c>
      <c r="J176" s="7">
        <f>IF(H176="","",INDEX(Systems!E$4:E$981,MATCH($F176,Systems!D$4:D$981,0),1))</f>
        <v>10</v>
      </c>
      <c r="K176" s="7" t="s">
        <v>96</v>
      </c>
      <c r="L176" s="7">
        <v>2012</v>
      </c>
      <c r="M176" s="7">
        <v>2</v>
      </c>
      <c r="N176" s="6">
        <f t="shared" si="142"/>
        <v>1840</v>
      </c>
      <c r="O176" s="7">
        <f t="shared" si="143"/>
        <v>2020</v>
      </c>
      <c r="P176" s="2" t="str">
        <f t="shared" ref="P176:AI176" si="182">IF($B176="","",IF($O176=P$3,$N176*(1+(O$2*0.03)),IF(P$3=$O176+$J176,$N176*(1+(O$2*0.03)),IF(P$3=$O176+2*$J176,$N176*(1+(O$2*0.03)),IF(P$3=$O176+3*$J176,$N176*(1+(O$2*0.03)),IF(P$3=$O176+4*$J176,$N176*(1+(O$2*0.03)),IF(P$3=$O176+5*$J176,$N176*(1+(O$2*0.03)),"")))))))</f>
        <v/>
      </c>
      <c r="Q176" s="2" t="str">
        <f t="shared" si="182"/>
        <v/>
      </c>
      <c r="R176" s="2">
        <f t="shared" si="182"/>
        <v>1950.4</v>
      </c>
      <c r="S176" s="2" t="str">
        <f t="shared" si="182"/>
        <v/>
      </c>
      <c r="T176" s="2" t="str">
        <f t="shared" si="182"/>
        <v/>
      </c>
      <c r="U176" s="2" t="str">
        <f t="shared" si="182"/>
        <v/>
      </c>
      <c r="V176" s="2" t="str">
        <f t="shared" si="182"/>
        <v/>
      </c>
      <c r="W176" s="2" t="str">
        <f t="shared" si="182"/>
        <v/>
      </c>
      <c r="X176" s="2" t="str">
        <f t="shared" si="182"/>
        <v/>
      </c>
      <c r="Y176" s="2" t="str">
        <f t="shared" si="182"/>
        <v/>
      </c>
      <c r="Z176" s="2" t="str">
        <f t="shared" si="182"/>
        <v/>
      </c>
      <c r="AA176" s="2" t="str">
        <f t="shared" si="182"/>
        <v/>
      </c>
      <c r="AB176" s="2">
        <f t="shared" si="182"/>
        <v>2502.3999999999996</v>
      </c>
      <c r="AC176" s="2" t="str">
        <f t="shared" si="182"/>
        <v/>
      </c>
      <c r="AD176" s="2" t="str">
        <f t="shared" si="182"/>
        <v/>
      </c>
      <c r="AE176" s="2" t="str">
        <f t="shared" si="182"/>
        <v/>
      </c>
      <c r="AF176" s="2" t="str">
        <f t="shared" si="182"/>
        <v/>
      </c>
      <c r="AG176" s="2" t="str">
        <f t="shared" si="182"/>
        <v/>
      </c>
      <c r="AH176" s="2" t="str">
        <f t="shared" si="182"/>
        <v/>
      </c>
      <c r="AI176" s="2" t="str">
        <f t="shared" si="182"/>
        <v/>
      </c>
    </row>
    <row r="177" spans="2:35" x14ac:dyDescent="0.25">
      <c r="B177" s="41" t="s">
        <v>347</v>
      </c>
      <c r="C177" s="41" t="s">
        <v>342</v>
      </c>
      <c r="D177" s="41" t="s">
        <v>7</v>
      </c>
      <c r="E177" s="42" t="s">
        <v>375</v>
      </c>
      <c r="F177" s="41" t="s">
        <v>51</v>
      </c>
      <c r="G177" s="154"/>
      <c r="H177" s="42">
        <v>1150</v>
      </c>
      <c r="I177" s="6">
        <f>IF(H177="","",INDEX(Systems!F$4:F$981,MATCH($F177,Systems!D$4:D$981,0),1))</f>
        <v>1.5</v>
      </c>
      <c r="J177" s="7">
        <f>IF(H177="","",INDEX(Systems!E$4:E$981,MATCH($F177,Systems!D$4:D$981,0),1))</f>
        <v>10</v>
      </c>
      <c r="K177" s="7" t="s">
        <v>96</v>
      </c>
      <c r="L177" s="7">
        <v>2015</v>
      </c>
      <c r="M177" s="7">
        <v>3</v>
      </c>
      <c r="N177" s="6">
        <f t="shared" si="142"/>
        <v>1725</v>
      </c>
      <c r="O177" s="7">
        <f t="shared" si="143"/>
        <v>2025</v>
      </c>
      <c r="P177" s="2" t="str">
        <f t="shared" ref="P177:AI177" si="183">IF($B177="","",IF($O177=P$3,$N177*(1+(O$2*0.03)),IF(P$3=$O177+$J177,$N177*(1+(O$2*0.03)),IF(P$3=$O177+2*$J177,$N177*(1+(O$2*0.03)),IF(P$3=$O177+3*$J177,$N177*(1+(O$2*0.03)),IF(P$3=$O177+4*$J177,$N177*(1+(O$2*0.03)),IF(P$3=$O177+5*$J177,$N177*(1+(O$2*0.03)),"")))))))</f>
        <v/>
      </c>
      <c r="Q177" s="2" t="str">
        <f t="shared" si="183"/>
        <v/>
      </c>
      <c r="R177" s="2" t="str">
        <f t="shared" si="183"/>
        <v/>
      </c>
      <c r="S177" s="2" t="str">
        <f t="shared" si="183"/>
        <v/>
      </c>
      <c r="T177" s="2" t="str">
        <f t="shared" si="183"/>
        <v/>
      </c>
      <c r="U177" s="2" t="str">
        <f t="shared" si="183"/>
        <v/>
      </c>
      <c r="V177" s="2" t="str">
        <f t="shared" si="183"/>
        <v/>
      </c>
      <c r="W177" s="2">
        <f t="shared" si="183"/>
        <v>2087.25</v>
      </c>
      <c r="X177" s="2" t="str">
        <f t="shared" si="183"/>
        <v/>
      </c>
      <c r="Y177" s="2" t="str">
        <f t="shared" si="183"/>
        <v/>
      </c>
      <c r="Z177" s="2" t="str">
        <f t="shared" si="183"/>
        <v/>
      </c>
      <c r="AA177" s="2" t="str">
        <f t="shared" si="183"/>
        <v/>
      </c>
      <c r="AB177" s="2" t="str">
        <f t="shared" si="183"/>
        <v/>
      </c>
      <c r="AC177" s="2" t="str">
        <f t="shared" si="183"/>
        <v/>
      </c>
      <c r="AD177" s="2" t="str">
        <f t="shared" si="183"/>
        <v/>
      </c>
      <c r="AE177" s="2" t="str">
        <f t="shared" si="183"/>
        <v/>
      </c>
      <c r="AF177" s="2" t="str">
        <f t="shared" si="183"/>
        <v/>
      </c>
      <c r="AG177" s="2">
        <f t="shared" si="183"/>
        <v>2604.75</v>
      </c>
      <c r="AH177" s="2" t="str">
        <f t="shared" si="183"/>
        <v/>
      </c>
      <c r="AI177" s="2" t="str">
        <f t="shared" si="183"/>
        <v/>
      </c>
    </row>
    <row r="178" spans="2:35" x14ac:dyDescent="0.25">
      <c r="B178" s="41" t="s">
        <v>347</v>
      </c>
      <c r="C178" s="41" t="s">
        <v>342</v>
      </c>
      <c r="D178" s="41" t="s">
        <v>5</v>
      </c>
      <c r="E178" s="42" t="s">
        <v>375</v>
      </c>
      <c r="F178" s="41" t="s">
        <v>60</v>
      </c>
      <c r="G178" s="154"/>
      <c r="H178" s="42">
        <v>1</v>
      </c>
      <c r="I178" s="6">
        <f>IF(H178="","",INDEX(Systems!F$4:F$981,MATCH($F178,Systems!D$4:D$981,0),1))</f>
        <v>12000</v>
      </c>
      <c r="J178" s="7">
        <f>IF(H178="","",INDEX(Systems!E$4:E$981,MATCH($F178,Systems!D$4:D$981,0),1))</f>
        <v>18</v>
      </c>
      <c r="K178" s="7" t="s">
        <v>96</v>
      </c>
      <c r="L178" s="7">
        <v>2017</v>
      </c>
      <c r="M178" s="7">
        <v>3</v>
      </c>
      <c r="N178" s="6">
        <f t="shared" si="142"/>
        <v>12000</v>
      </c>
      <c r="O178" s="7">
        <f t="shared" si="143"/>
        <v>2035</v>
      </c>
      <c r="P178" s="2" t="str">
        <f t="shared" ref="P178:AI178" si="184">IF($B178="","",IF($O178=P$3,$N178*(1+(O$2*0.03)),IF(P$3=$O178+$J178,$N178*(1+(O$2*0.03)),IF(P$3=$O178+2*$J178,$N178*(1+(O$2*0.03)),IF(P$3=$O178+3*$J178,$N178*(1+(O$2*0.03)),IF(P$3=$O178+4*$J178,$N178*(1+(O$2*0.03)),IF(P$3=$O178+5*$J178,$N178*(1+(O$2*0.03)),"")))))))</f>
        <v/>
      </c>
      <c r="Q178" s="2" t="str">
        <f t="shared" si="184"/>
        <v/>
      </c>
      <c r="R178" s="2" t="str">
        <f t="shared" si="184"/>
        <v/>
      </c>
      <c r="S178" s="2" t="str">
        <f t="shared" si="184"/>
        <v/>
      </c>
      <c r="T178" s="2" t="str">
        <f t="shared" si="184"/>
        <v/>
      </c>
      <c r="U178" s="2" t="str">
        <f t="shared" si="184"/>
        <v/>
      </c>
      <c r="V178" s="2" t="str">
        <f t="shared" si="184"/>
        <v/>
      </c>
      <c r="W178" s="2" t="str">
        <f t="shared" si="184"/>
        <v/>
      </c>
      <c r="X178" s="2" t="str">
        <f t="shared" si="184"/>
        <v/>
      </c>
      <c r="Y178" s="2" t="str">
        <f t="shared" si="184"/>
        <v/>
      </c>
      <c r="Z178" s="2" t="str">
        <f t="shared" si="184"/>
        <v/>
      </c>
      <c r="AA178" s="2" t="str">
        <f t="shared" si="184"/>
        <v/>
      </c>
      <c r="AB178" s="2" t="str">
        <f t="shared" si="184"/>
        <v/>
      </c>
      <c r="AC178" s="2" t="str">
        <f t="shared" si="184"/>
        <v/>
      </c>
      <c r="AD178" s="2" t="str">
        <f t="shared" si="184"/>
        <v/>
      </c>
      <c r="AE178" s="2" t="str">
        <f t="shared" si="184"/>
        <v/>
      </c>
      <c r="AF178" s="2" t="str">
        <f t="shared" si="184"/>
        <v/>
      </c>
      <c r="AG178" s="2">
        <f t="shared" si="184"/>
        <v>18120</v>
      </c>
      <c r="AH178" s="2" t="str">
        <f t="shared" si="184"/>
        <v/>
      </c>
      <c r="AI178" s="2" t="str">
        <f t="shared" si="184"/>
        <v/>
      </c>
    </row>
    <row r="179" spans="2:35" x14ac:dyDescent="0.25">
      <c r="B179" s="41" t="s">
        <v>347</v>
      </c>
      <c r="C179" s="41" t="s">
        <v>342</v>
      </c>
      <c r="D179" s="41" t="s">
        <v>9</v>
      </c>
      <c r="E179" s="42" t="s">
        <v>375</v>
      </c>
      <c r="F179" s="41" t="s">
        <v>131</v>
      </c>
      <c r="G179" s="154"/>
      <c r="H179" s="42">
        <v>960</v>
      </c>
      <c r="I179" s="6">
        <f>IF(H179="","",INDEX(Systems!F$4:F$981,MATCH($F179,Systems!D$4:D$981,0),1))</f>
        <v>4.95</v>
      </c>
      <c r="J179" s="7">
        <f>IF(H179="","",INDEX(Systems!E$4:E$981,MATCH($F179,Systems!D$4:D$981,0),1))</f>
        <v>20</v>
      </c>
      <c r="K179" s="7" t="s">
        <v>96</v>
      </c>
      <c r="L179" s="7">
        <v>2017</v>
      </c>
      <c r="M179" s="7">
        <v>3</v>
      </c>
      <c r="N179" s="6">
        <f t="shared" si="142"/>
        <v>4752</v>
      </c>
      <c r="O179" s="7">
        <f t="shared" si="143"/>
        <v>2037</v>
      </c>
      <c r="P179" s="2" t="str">
        <f t="shared" ref="P179:AI179" si="185">IF($B179="","",IF($O179=P$3,$N179*(1+(O$2*0.03)),IF(P$3=$O179+$J179,$N179*(1+(O$2*0.03)),IF(P$3=$O179+2*$J179,$N179*(1+(O$2*0.03)),IF(P$3=$O179+3*$J179,$N179*(1+(O$2*0.03)),IF(P$3=$O179+4*$J179,$N179*(1+(O$2*0.03)),IF(P$3=$O179+5*$J179,$N179*(1+(O$2*0.03)),"")))))))</f>
        <v/>
      </c>
      <c r="Q179" s="2" t="str">
        <f t="shared" si="185"/>
        <v/>
      </c>
      <c r="R179" s="2" t="str">
        <f t="shared" si="185"/>
        <v/>
      </c>
      <c r="S179" s="2" t="str">
        <f t="shared" si="185"/>
        <v/>
      </c>
      <c r="T179" s="2" t="str">
        <f t="shared" si="185"/>
        <v/>
      </c>
      <c r="U179" s="2" t="str">
        <f t="shared" si="185"/>
        <v/>
      </c>
      <c r="V179" s="2" t="str">
        <f t="shared" si="185"/>
        <v/>
      </c>
      <c r="W179" s="2" t="str">
        <f t="shared" si="185"/>
        <v/>
      </c>
      <c r="X179" s="2" t="str">
        <f t="shared" si="185"/>
        <v/>
      </c>
      <c r="Y179" s="2" t="str">
        <f t="shared" si="185"/>
        <v/>
      </c>
      <c r="Z179" s="2" t="str">
        <f t="shared" si="185"/>
        <v/>
      </c>
      <c r="AA179" s="2" t="str">
        <f t="shared" si="185"/>
        <v/>
      </c>
      <c r="AB179" s="2" t="str">
        <f t="shared" si="185"/>
        <v/>
      </c>
      <c r="AC179" s="2" t="str">
        <f t="shared" si="185"/>
        <v/>
      </c>
      <c r="AD179" s="2" t="str">
        <f t="shared" si="185"/>
        <v/>
      </c>
      <c r="AE179" s="2" t="str">
        <f t="shared" si="185"/>
        <v/>
      </c>
      <c r="AF179" s="2" t="str">
        <f t="shared" si="185"/>
        <v/>
      </c>
      <c r="AG179" s="2" t="str">
        <f t="shared" si="185"/>
        <v/>
      </c>
      <c r="AH179" s="2" t="str">
        <f t="shared" si="185"/>
        <v/>
      </c>
      <c r="AI179" s="2">
        <f t="shared" si="185"/>
        <v>7460.6399999999994</v>
      </c>
    </row>
    <row r="180" spans="2:35" x14ac:dyDescent="0.25">
      <c r="B180" s="41" t="s">
        <v>347</v>
      </c>
      <c r="C180" s="41" t="s">
        <v>342</v>
      </c>
      <c r="D180" s="41" t="s">
        <v>3</v>
      </c>
      <c r="E180" s="42" t="s">
        <v>376</v>
      </c>
      <c r="F180" s="41" t="s">
        <v>26</v>
      </c>
      <c r="G180" s="154"/>
      <c r="H180" s="42">
        <v>1152</v>
      </c>
      <c r="I180" s="6">
        <f>IF(H180="","",INDEX(Systems!F$4:F$981,MATCH($F180,Systems!D$4:D$981,0),1))</f>
        <v>21.78</v>
      </c>
      <c r="J180" s="7">
        <f>IF(H180="","",INDEX(Systems!E$4:E$981,MATCH($F180,Systems!D$4:D$981,0),1))</f>
        <v>25</v>
      </c>
      <c r="K180" s="7" t="s">
        <v>96</v>
      </c>
      <c r="L180" s="7">
        <v>2010</v>
      </c>
      <c r="M180" s="7">
        <v>2</v>
      </c>
      <c r="N180" s="6">
        <f t="shared" si="142"/>
        <v>25090.560000000001</v>
      </c>
      <c r="O180" s="7">
        <f t="shared" si="143"/>
        <v>2030</v>
      </c>
      <c r="P180" s="2" t="str">
        <f t="shared" ref="P180:AI180" si="186">IF($B180="","",IF($O180=P$3,$N180*(1+(O$2*0.03)),IF(P$3=$O180+$J180,$N180*(1+(O$2*0.03)),IF(P$3=$O180+2*$J180,$N180*(1+(O$2*0.03)),IF(P$3=$O180+3*$J180,$N180*(1+(O$2*0.03)),IF(P$3=$O180+4*$J180,$N180*(1+(O$2*0.03)),IF(P$3=$O180+5*$J180,$N180*(1+(O$2*0.03)),"")))))))</f>
        <v/>
      </c>
      <c r="Q180" s="2" t="str">
        <f t="shared" si="186"/>
        <v/>
      </c>
      <c r="R180" s="2" t="str">
        <f t="shared" si="186"/>
        <v/>
      </c>
      <c r="S180" s="2" t="str">
        <f t="shared" si="186"/>
        <v/>
      </c>
      <c r="T180" s="2" t="str">
        <f t="shared" si="186"/>
        <v/>
      </c>
      <c r="U180" s="2" t="str">
        <f t="shared" si="186"/>
        <v/>
      </c>
      <c r="V180" s="2" t="str">
        <f t="shared" si="186"/>
        <v/>
      </c>
      <c r="W180" s="2" t="str">
        <f t="shared" si="186"/>
        <v/>
      </c>
      <c r="X180" s="2" t="str">
        <f t="shared" si="186"/>
        <v/>
      </c>
      <c r="Y180" s="2" t="str">
        <f t="shared" si="186"/>
        <v/>
      </c>
      <c r="Z180" s="2" t="str">
        <f t="shared" si="186"/>
        <v/>
      </c>
      <c r="AA180" s="2" t="str">
        <f t="shared" si="186"/>
        <v/>
      </c>
      <c r="AB180" s="2">
        <f t="shared" si="186"/>
        <v>34123.161599999999</v>
      </c>
      <c r="AC180" s="2" t="str">
        <f t="shared" si="186"/>
        <v/>
      </c>
      <c r="AD180" s="2" t="str">
        <f t="shared" si="186"/>
        <v/>
      </c>
      <c r="AE180" s="2" t="str">
        <f t="shared" si="186"/>
        <v/>
      </c>
      <c r="AF180" s="2" t="str">
        <f t="shared" si="186"/>
        <v/>
      </c>
      <c r="AG180" s="2" t="str">
        <f t="shared" si="186"/>
        <v/>
      </c>
      <c r="AH180" s="2" t="str">
        <f t="shared" si="186"/>
        <v/>
      </c>
      <c r="AI180" s="2" t="str">
        <f t="shared" si="186"/>
        <v/>
      </c>
    </row>
    <row r="181" spans="2:35" x14ac:dyDescent="0.25">
      <c r="B181" s="41" t="s">
        <v>347</v>
      </c>
      <c r="C181" s="41" t="s">
        <v>342</v>
      </c>
      <c r="D181" s="41" t="s">
        <v>7</v>
      </c>
      <c r="E181" s="42" t="s">
        <v>376</v>
      </c>
      <c r="F181" s="41" t="s">
        <v>47</v>
      </c>
      <c r="G181" s="154"/>
      <c r="H181" s="42">
        <v>960</v>
      </c>
      <c r="I181" s="6">
        <f>IF(H181="","",INDEX(Systems!F$4:F$981,MATCH($F181,Systems!D$4:D$981,0),1))</f>
        <v>9.42</v>
      </c>
      <c r="J181" s="7">
        <f>IF(H181="","",INDEX(Systems!E$4:E$981,MATCH($F181,Systems!D$4:D$981,0),1))</f>
        <v>20</v>
      </c>
      <c r="K181" s="7" t="s">
        <v>96</v>
      </c>
      <c r="L181" s="7">
        <v>2014</v>
      </c>
      <c r="M181" s="7">
        <v>2</v>
      </c>
      <c r="N181" s="6">
        <f t="shared" si="142"/>
        <v>9043.2000000000007</v>
      </c>
      <c r="O181" s="7">
        <f t="shared" si="143"/>
        <v>2030</v>
      </c>
      <c r="P181" s="2" t="str">
        <f t="shared" ref="P181:AI181" si="187">IF($B181="","",IF($O181=P$3,$N181*(1+(O$2*0.03)),IF(P$3=$O181+$J181,$N181*(1+(O$2*0.03)),IF(P$3=$O181+2*$J181,$N181*(1+(O$2*0.03)),IF(P$3=$O181+3*$J181,$N181*(1+(O$2*0.03)),IF(P$3=$O181+4*$J181,$N181*(1+(O$2*0.03)),IF(P$3=$O181+5*$J181,$N181*(1+(O$2*0.03)),"")))))))</f>
        <v/>
      </c>
      <c r="Q181" s="2" t="str">
        <f t="shared" si="187"/>
        <v/>
      </c>
      <c r="R181" s="2" t="str">
        <f t="shared" si="187"/>
        <v/>
      </c>
      <c r="S181" s="2" t="str">
        <f t="shared" si="187"/>
        <v/>
      </c>
      <c r="T181" s="2" t="str">
        <f t="shared" si="187"/>
        <v/>
      </c>
      <c r="U181" s="2" t="str">
        <f t="shared" si="187"/>
        <v/>
      </c>
      <c r="V181" s="2" t="str">
        <f t="shared" si="187"/>
        <v/>
      </c>
      <c r="W181" s="2" t="str">
        <f t="shared" si="187"/>
        <v/>
      </c>
      <c r="X181" s="2" t="str">
        <f t="shared" si="187"/>
        <v/>
      </c>
      <c r="Y181" s="2" t="str">
        <f t="shared" si="187"/>
        <v/>
      </c>
      <c r="Z181" s="2" t="str">
        <f t="shared" si="187"/>
        <v/>
      </c>
      <c r="AA181" s="2" t="str">
        <f t="shared" si="187"/>
        <v/>
      </c>
      <c r="AB181" s="2">
        <f t="shared" si="187"/>
        <v>12298.752</v>
      </c>
      <c r="AC181" s="2" t="str">
        <f t="shared" si="187"/>
        <v/>
      </c>
      <c r="AD181" s="2" t="str">
        <f t="shared" si="187"/>
        <v/>
      </c>
      <c r="AE181" s="2" t="str">
        <f t="shared" si="187"/>
        <v/>
      </c>
      <c r="AF181" s="2" t="str">
        <f t="shared" si="187"/>
        <v/>
      </c>
      <c r="AG181" s="2" t="str">
        <f t="shared" si="187"/>
        <v/>
      </c>
      <c r="AH181" s="2" t="str">
        <f t="shared" si="187"/>
        <v/>
      </c>
      <c r="AI181" s="2" t="str">
        <f t="shared" si="187"/>
        <v/>
      </c>
    </row>
    <row r="182" spans="2:35" x14ac:dyDescent="0.25">
      <c r="B182" s="41" t="s">
        <v>347</v>
      </c>
      <c r="C182" s="41" t="s">
        <v>342</v>
      </c>
      <c r="D182" s="41" t="s">
        <v>7</v>
      </c>
      <c r="E182" s="42" t="s">
        <v>376</v>
      </c>
      <c r="F182" s="41" t="s">
        <v>50</v>
      </c>
      <c r="G182" s="154"/>
      <c r="H182" s="42">
        <v>1150</v>
      </c>
      <c r="I182" s="6">
        <f>IF(H182="","",INDEX(Systems!F$4:F$981,MATCH($F182,Systems!D$4:D$981,0),1))</f>
        <v>1.6</v>
      </c>
      <c r="J182" s="7">
        <f>IF(H182="","",INDEX(Systems!E$4:E$981,MATCH($F182,Systems!D$4:D$981,0),1))</f>
        <v>10</v>
      </c>
      <c r="K182" s="7" t="s">
        <v>96</v>
      </c>
      <c r="L182" s="7">
        <v>2014</v>
      </c>
      <c r="M182" s="7">
        <v>2</v>
      </c>
      <c r="N182" s="6">
        <f t="shared" si="142"/>
        <v>1840</v>
      </c>
      <c r="O182" s="7">
        <f t="shared" si="143"/>
        <v>2022</v>
      </c>
      <c r="P182" s="2" t="str">
        <f t="shared" ref="P182:AI182" si="188">IF($B182="","",IF($O182=P$3,$N182*(1+(O$2*0.03)),IF(P$3=$O182+$J182,$N182*(1+(O$2*0.03)),IF(P$3=$O182+2*$J182,$N182*(1+(O$2*0.03)),IF(P$3=$O182+3*$J182,$N182*(1+(O$2*0.03)),IF(P$3=$O182+4*$J182,$N182*(1+(O$2*0.03)),IF(P$3=$O182+5*$J182,$N182*(1+(O$2*0.03)),"")))))))</f>
        <v/>
      </c>
      <c r="Q182" s="2" t="str">
        <f t="shared" si="188"/>
        <v/>
      </c>
      <c r="R182" s="2" t="str">
        <f t="shared" si="188"/>
        <v/>
      </c>
      <c r="S182" s="2" t="str">
        <f t="shared" si="188"/>
        <v/>
      </c>
      <c r="T182" s="2">
        <f t="shared" si="188"/>
        <v>2060.8000000000002</v>
      </c>
      <c r="U182" s="2" t="str">
        <f t="shared" si="188"/>
        <v/>
      </c>
      <c r="V182" s="2" t="str">
        <f t="shared" si="188"/>
        <v/>
      </c>
      <c r="W182" s="2" t="str">
        <f t="shared" si="188"/>
        <v/>
      </c>
      <c r="X182" s="2" t="str">
        <f t="shared" si="188"/>
        <v/>
      </c>
      <c r="Y182" s="2" t="str">
        <f t="shared" si="188"/>
        <v/>
      </c>
      <c r="Z182" s="2" t="str">
        <f t="shared" si="188"/>
        <v/>
      </c>
      <c r="AA182" s="2" t="str">
        <f t="shared" si="188"/>
        <v/>
      </c>
      <c r="AB182" s="2" t="str">
        <f t="shared" si="188"/>
        <v/>
      </c>
      <c r="AC182" s="2" t="str">
        <f t="shared" si="188"/>
        <v/>
      </c>
      <c r="AD182" s="2">
        <f t="shared" si="188"/>
        <v>2612.7999999999997</v>
      </c>
      <c r="AE182" s="2" t="str">
        <f t="shared" si="188"/>
        <v/>
      </c>
      <c r="AF182" s="2" t="str">
        <f t="shared" si="188"/>
        <v/>
      </c>
      <c r="AG182" s="2" t="str">
        <f t="shared" si="188"/>
        <v/>
      </c>
      <c r="AH182" s="2" t="str">
        <f t="shared" si="188"/>
        <v/>
      </c>
      <c r="AI182" s="2" t="str">
        <f t="shared" si="188"/>
        <v/>
      </c>
    </row>
    <row r="183" spans="2:35" x14ac:dyDescent="0.25">
      <c r="B183" s="41" t="s">
        <v>347</v>
      </c>
      <c r="C183" s="41" t="s">
        <v>342</v>
      </c>
      <c r="D183" s="41" t="s">
        <v>7</v>
      </c>
      <c r="E183" s="42" t="s">
        <v>376</v>
      </c>
      <c r="F183" s="41" t="s">
        <v>51</v>
      </c>
      <c r="G183" s="154"/>
      <c r="H183" s="42">
        <v>1150</v>
      </c>
      <c r="I183" s="6">
        <f>IF(H183="","",INDEX(Systems!F$4:F$981,MATCH($F183,Systems!D$4:D$981,0),1))</f>
        <v>1.5</v>
      </c>
      <c r="J183" s="7">
        <f>IF(H183="","",INDEX(Systems!E$4:E$981,MATCH($F183,Systems!D$4:D$981,0),1))</f>
        <v>10</v>
      </c>
      <c r="K183" s="7" t="s">
        <v>96</v>
      </c>
      <c r="L183" s="7">
        <v>2017</v>
      </c>
      <c r="M183" s="7">
        <v>3</v>
      </c>
      <c r="N183" s="6">
        <f t="shared" si="142"/>
        <v>1725</v>
      </c>
      <c r="O183" s="7">
        <f t="shared" si="143"/>
        <v>2027</v>
      </c>
      <c r="P183" s="2" t="str">
        <f t="shared" ref="P183:AI183" si="189">IF($B183="","",IF($O183=P$3,$N183*(1+(O$2*0.03)),IF(P$3=$O183+$J183,$N183*(1+(O$2*0.03)),IF(P$3=$O183+2*$J183,$N183*(1+(O$2*0.03)),IF(P$3=$O183+3*$J183,$N183*(1+(O$2*0.03)),IF(P$3=$O183+4*$J183,$N183*(1+(O$2*0.03)),IF(P$3=$O183+5*$J183,$N183*(1+(O$2*0.03)),"")))))))</f>
        <v/>
      </c>
      <c r="Q183" s="2" t="str">
        <f t="shared" si="189"/>
        <v/>
      </c>
      <c r="R183" s="2" t="str">
        <f t="shared" si="189"/>
        <v/>
      </c>
      <c r="S183" s="2" t="str">
        <f t="shared" si="189"/>
        <v/>
      </c>
      <c r="T183" s="2" t="str">
        <f t="shared" si="189"/>
        <v/>
      </c>
      <c r="U183" s="2" t="str">
        <f t="shared" si="189"/>
        <v/>
      </c>
      <c r="V183" s="2" t="str">
        <f t="shared" si="189"/>
        <v/>
      </c>
      <c r="W183" s="2" t="str">
        <f t="shared" si="189"/>
        <v/>
      </c>
      <c r="X183" s="2" t="str">
        <f t="shared" si="189"/>
        <v/>
      </c>
      <c r="Y183" s="2">
        <f t="shared" si="189"/>
        <v>2190.75</v>
      </c>
      <c r="Z183" s="2" t="str">
        <f t="shared" si="189"/>
        <v/>
      </c>
      <c r="AA183" s="2" t="str">
        <f t="shared" si="189"/>
        <v/>
      </c>
      <c r="AB183" s="2" t="str">
        <f t="shared" si="189"/>
        <v/>
      </c>
      <c r="AC183" s="2" t="str">
        <f t="shared" si="189"/>
        <v/>
      </c>
      <c r="AD183" s="2" t="str">
        <f t="shared" si="189"/>
        <v/>
      </c>
      <c r="AE183" s="2" t="str">
        <f t="shared" si="189"/>
        <v/>
      </c>
      <c r="AF183" s="2" t="str">
        <f t="shared" si="189"/>
        <v/>
      </c>
      <c r="AG183" s="2" t="str">
        <f t="shared" si="189"/>
        <v/>
      </c>
      <c r="AH183" s="2" t="str">
        <f t="shared" si="189"/>
        <v/>
      </c>
      <c r="AI183" s="2">
        <f t="shared" si="189"/>
        <v>2708.2499999999995</v>
      </c>
    </row>
    <row r="184" spans="2:35" x14ac:dyDescent="0.25">
      <c r="B184" s="41" t="s">
        <v>347</v>
      </c>
      <c r="C184" s="41" t="s">
        <v>342</v>
      </c>
      <c r="D184" s="41" t="s">
        <v>5</v>
      </c>
      <c r="E184" s="42" t="s">
        <v>376</v>
      </c>
      <c r="F184" s="41" t="s">
        <v>60</v>
      </c>
      <c r="G184" s="154"/>
      <c r="H184" s="42">
        <v>1</v>
      </c>
      <c r="I184" s="6">
        <f>IF(H184="","",INDEX(Systems!F$4:F$981,MATCH($F184,Systems!D$4:D$981,0),1))</f>
        <v>12000</v>
      </c>
      <c r="J184" s="7">
        <f>IF(H184="","",INDEX(Systems!E$4:E$981,MATCH($F184,Systems!D$4:D$981,0),1))</f>
        <v>18</v>
      </c>
      <c r="K184" s="7" t="s">
        <v>96</v>
      </c>
      <c r="L184" s="7">
        <v>2017</v>
      </c>
      <c r="M184" s="7">
        <v>3</v>
      </c>
      <c r="N184" s="6">
        <f t="shared" si="142"/>
        <v>12000</v>
      </c>
      <c r="O184" s="7">
        <f t="shared" si="143"/>
        <v>2035</v>
      </c>
      <c r="P184" s="2" t="str">
        <f t="shared" ref="P184:AI184" si="190">IF($B184="","",IF($O184=P$3,$N184*(1+(O$2*0.03)),IF(P$3=$O184+$J184,$N184*(1+(O$2*0.03)),IF(P$3=$O184+2*$J184,$N184*(1+(O$2*0.03)),IF(P$3=$O184+3*$J184,$N184*(1+(O$2*0.03)),IF(P$3=$O184+4*$J184,$N184*(1+(O$2*0.03)),IF(P$3=$O184+5*$J184,$N184*(1+(O$2*0.03)),"")))))))</f>
        <v/>
      </c>
      <c r="Q184" s="2" t="str">
        <f t="shared" si="190"/>
        <v/>
      </c>
      <c r="R184" s="2" t="str">
        <f t="shared" si="190"/>
        <v/>
      </c>
      <c r="S184" s="2" t="str">
        <f t="shared" si="190"/>
        <v/>
      </c>
      <c r="T184" s="2" t="str">
        <f t="shared" si="190"/>
        <v/>
      </c>
      <c r="U184" s="2" t="str">
        <f t="shared" si="190"/>
        <v/>
      </c>
      <c r="V184" s="2" t="str">
        <f t="shared" si="190"/>
        <v/>
      </c>
      <c r="W184" s="2" t="str">
        <f t="shared" si="190"/>
        <v/>
      </c>
      <c r="X184" s="2" t="str">
        <f t="shared" si="190"/>
        <v/>
      </c>
      <c r="Y184" s="2" t="str">
        <f t="shared" si="190"/>
        <v/>
      </c>
      <c r="Z184" s="2" t="str">
        <f t="shared" si="190"/>
        <v/>
      </c>
      <c r="AA184" s="2" t="str">
        <f t="shared" si="190"/>
        <v/>
      </c>
      <c r="AB184" s="2" t="str">
        <f t="shared" si="190"/>
        <v/>
      </c>
      <c r="AC184" s="2" t="str">
        <f t="shared" si="190"/>
        <v/>
      </c>
      <c r="AD184" s="2" t="str">
        <f t="shared" si="190"/>
        <v/>
      </c>
      <c r="AE184" s="2" t="str">
        <f t="shared" si="190"/>
        <v/>
      </c>
      <c r="AF184" s="2" t="str">
        <f t="shared" si="190"/>
        <v/>
      </c>
      <c r="AG184" s="2">
        <f t="shared" si="190"/>
        <v>18120</v>
      </c>
      <c r="AH184" s="2" t="str">
        <f t="shared" si="190"/>
        <v/>
      </c>
      <c r="AI184" s="2" t="str">
        <f t="shared" si="190"/>
        <v/>
      </c>
    </row>
    <row r="185" spans="2:35" x14ac:dyDescent="0.25">
      <c r="B185" s="41" t="s">
        <v>347</v>
      </c>
      <c r="C185" s="41" t="s">
        <v>342</v>
      </c>
      <c r="D185" s="41" t="s">
        <v>9</v>
      </c>
      <c r="E185" s="42" t="s">
        <v>376</v>
      </c>
      <c r="F185" s="41" t="s">
        <v>131</v>
      </c>
      <c r="G185" s="154"/>
      <c r="H185" s="42">
        <v>960</v>
      </c>
      <c r="I185" s="6">
        <f>IF(H185="","",INDEX(Systems!F$4:F$981,MATCH($F185,Systems!D$4:D$981,0),1))</f>
        <v>4.95</v>
      </c>
      <c r="J185" s="7">
        <f>IF(H185="","",INDEX(Systems!E$4:E$981,MATCH($F185,Systems!D$4:D$981,0),1))</f>
        <v>20</v>
      </c>
      <c r="K185" s="7" t="s">
        <v>96</v>
      </c>
      <c r="L185" s="7">
        <v>2017</v>
      </c>
      <c r="M185" s="7">
        <v>3</v>
      </c>
      <c r="N185" s="6">
        <f t="shared" si="142"/>
        <v>4752</v>
      </c>
      <c r="O185" s="7">
        <f t="shared" si="143"/>
        <v>2037</v>
      </c>
      <c r="P185" s="2" t="str">
        <f t="shared" ref="P185:AI185" si="191">IF($B185="","",IF($O185=P$3,$N185*(1+(O$2*0.03)),IF(P$3=$O185+$J185,$N185*(1+(O$2*0.03)),IF(P$3=$O185+2*$J185,$N185*(1+(O$2*0.03)),IF(P$3=$O185+3*$J185,$N185*(1+(O$2*0.03)),IF(P$3=$O185+4*$J185,$N185*(1+(O$2*0.03)),IF(P$3=$O185+5*$J185,$N185*(1+(O$2*0.03)),"")))))))</f>
        <v/>
      </c>
      <c r="Q185" s="2" t="str">
        <f t="shared" si="191"/>
        <v/>
      </c>
      <c r="R185" s="2" t="str">
        <f t="shared" si="191"/>
        <v/>
      </c>
      <c r="S185" s="2" t="str">
        <f t="shared" si="191"/>
        <v/>
      </c>
      <c r="T185" s="2" t="str">
        <f t="shared" si="191"/>
        <v/>
      </c>
      <c r="U185" s="2" t="str">
        <f t="shared" si="191"/>
        <v/>
      </c>
      <c r="V185" s="2" t="str">
        <f t="shared" si="191"/>
        <v/>
      </c>
      <c r="W185" s="2" t="str">
        <f t="shared" si="191"/>
        <v/>
      </c>
      <c r="X185" s="2" t="str">
        <f t="shared" si="191"/>
        <v/>
      </c>
      <c r="Y185" s="2" t="str">
        <f t="shared" si="191"/>
        <v/>
      </c>
      <c r="Z185" s="2" t="str">
        <f t="shared" si="191"/>
        <v/>
      </c>
      <c r="AA185" s="2" t="str">
        <f t="shared" si="191"/>
        <v/>
      </c>
      <c r="AB185" s="2" t="str">
        <f t="shared" si="191"/>
        <v/>
      </c>
      <c r="AC185" s="2" t="str">
        <f t="shared" si="191"/>
        <v/>
      </c>
      <c r="AD185" s="2" t="str">
        <f t="shared" si="191"/>
        <v/>
      </c>
      <c r="AE185" s="2" t="str">
        <f t="shared" si="191"/>
        <v/>
      </c>
      <c r="AF185" s="2" t="str">
        <f t="shared" si="191"/>
        <v/>
      </c>
      <c r="AG185" s="2" t="str">
        <f t="shared" si="191"/>
        <v/>
      </c>
      <c r="AH185" s="2" t="str">
        <f t="shared" si="191"/>
        <v/>
      </c>
      <c r="AI185" s="2">
        <f t="shared" si="191"/>
        <v>7460.6399999999994</v>
      </c>
    </row>
    <row r="186" spans="2:35" x14ac:dyDescent="0.25">
      <c r="B186" s="41" t="s">
        <v>347</v>
      </c>
      <c r="C186" s="41" t="s">
        <v>342</v>
      </c>
      <c r="D186" s="41" t="s">
        <v>3</v>
      </c>
      <c r="E186" s="42" t="s">
        <v>377</v>
      </c>
      <c r="F186" s="41" t="s">
        <v>26</v>
      </c>
      <c r="G186" s="154"/>
      <c r="H186" s="42">
        <v>1152</v>
      </c>
      <c r="I186" s="6">
        <f>IF(H186="","",INDEX(Systems!F$4:F$981,MATCH($F186,Systems!D$4:D$981,0),1))</f>
        <v>21.78</v>
      </c>
      <c r="J186" s="7">
        <f>IF(H186="","",INDEX(Systems!E$4:E$981,MATCH($F186,Systems!D$4:D$981,0),1))</f>
        <v>25</v>
      </c>
      <c r="K186" s="7" t="s">
        <v>96</v>
      </c>
      <c r="L186" s="7">
        <v>2014</v>
      </c>
      <c r="M186" s="7">
        <v>2</v>
      </c>
      <c r="N186" s="6">
        <f t="shared" si="142"/>
        <v>25090.560000000001</v>
      </c>
      <c r="O186" s="7">
        <f t="shared" si="143"/>
        <v>2034</v>
      </c>
      <c r="P186" s="2" t="str">
        <f t="shared" ref="P186:AI186" si="192">IF($B186="","",IF($O186=P$3,$N186*(1+(O$2*0.03)),IF(P$3=$O186+$J186,$N186*(1+(O$2*0.03)),IF(P$3=$O186+2*$J186,$N186*(1+(O$2*0.03)),IF(P$3=$O186+3*$J186,$N186*(1+(O$2*0.03)),IF(P$3=$O186+4*$J186,$N186*(1+(O$2*0.03)),IF(P$3=$O186+5*$J186,$N186*(1+(O$2*0.03)),"")))))))</f>
        <v/>
      </c>
      <c r="Q186" s="2" t="str">
        <f t="shared" si="192"/>
        <v/>
      </c>
      <c r="R186" s="2" t="str">
        <f t="shared" si="192"/>
        <v/>
      </c>
      <c r="S186" s="2" t="str">
        <f t="shared" si="192"/>
        <v/>
      </c>
      <c r="T186" s="2" t="str">
        <f t="shared" si="192"/>
        <v/>
      </c>
      <c r="U186" s="2" t="str">
        <f t="shared" si="192"/>
        <v/>
      </c>
      <c r="V186" s="2" t="str">
        <f t="shared" si="192"/>
        <v/>
      </c>
      <c r="W186" s="2" t="str">
        <f t="shared" si="192"/>
        <v/>
      </c>
      <c r="X186" s="2" t="str">
        <f t="shared" si="192"/>
        <v/>
      </c>
      <c r="Y186" s="2" t="str">
        <f t="shared" si="192"/>
        <v/>
      </c>
      <c r="Z186" s="2" t="str">
        <f t="shared" si="192"/>
        <v/>
      </c>
      <c r="AA186" s="2" t="str">
        <f t="shared" si="192"/>
        <v/>
      </c>
      <c r="AB186" s="2" t="str">
        <f t="shared" si="192"/>
        <v/>
      </c>
      <c r="AC186" s="2" t="str">
        <f t="shared" si="192"/>
        <v/>
      </c>
      <c r="AD186" s="2" t="str">
        <f t="shared" si="192"/>
        <v/>
      </c>
      <c r="AE186" s="2" t="str">
        <f t="shared" si="192"/>
        <v/>
      </c>
      <c r="AF186" s="2">
        <f t="shared" si="192"/>
        <v>37134.0288</v>
      </c>
      <c r="AG186" s="2" t="str">
        <f t="shared" si="192"/>
        <v/>
      </c>
      <c r="AH186" s="2" t="str">
        <f t="shared" si="192"/>
        <v/>
      </c>
      <c r="AI186" s="2" t="str">
        <f t="shared" si="192"/>
        <v/>
      </c>
    </row>
    <row r="187" spans="2:35" x14ac:dyDescent="0.25">
      <c r="B187" s="41" t="s">
        <v>347</v>
      </c>
      <c r="C187" s="41" t="s">
        <v>342</v>
      </c>
      <c r="D187" s="41" t="s">
        <v>7</v>
      </c>
      <c r="E187" s="42" t="s">
        <v>377</v>
      </c>
      <c r="F187" s="41" t="s">
        <v>47</v>
      </c>
      <c r="G187" s="154"/>
      <c r="H187" s="42">
        <v>960</v>
      </c>
      <c r="I187" s="6">
        <f>IF(H187="","",INDEX(Systems!F$4:F$981,MATCH($F187,Systems!D$4:D$981,0),1))</f>
        <v>9.42</v>
      </c>
      <c r="J187" s="7">
        <f>IF(H187="","",INDEX(Systems!E$4:E$981,MATCH($F187,Systems!D$4:D$981,0),1))</f>
        <v>20</v>
      </c>
      <c r="K187" s="7" t="s">
        <v>96</v>
      </c>
      <c r="L187" s="7">
        <v>2014</v>
      </c>
      <c r="M187" s="7">
        <v>2</v>
      </c>
      <c r="N187" s="6">
        <f t="shared" si="142"/>
        <v>9043.2000000000007</v>
      </c>
      <c r="O187" s="7">
        <f t="shared" si="143"/>
        <v>2030</v>
      </c>
      <c r="P187" s="2" t="str">
        <f t="shared" ref="P187:AI187" si="193">IF($B187="","",IF($O187=P$3,$N187*(1+(O$2*0.03)),IF(P$3=$O187+$J187,$N187*(1+(O$2*0.03)),IF(P$3=$O187+2*$J187,$N187*(1+(O$2*0.03)),IF(P$3=$O187+3*$J187,$N187*(1+(O$2*0.03)),IF(P$3=$O187+4*$J187,$N187*(1+(O$2*0.03)),IF(P$3=$O187+5*$J187,$N187*(1+(O$2*0.03)),"")))))))</f>
        <v/>
      </c>
      <c r="Q187" s="2" t="str">
        <f t="shared" si="193"/>
        <v/>
      </c>
      <c r="R187" s="2" t="str">
        <f t="shared" si="193"/>
        <v/>
      </c>
      <c r="S187" s="2" t="str">
        <f t="shared" si="193"/>
        <v/>
      </c>
      <c r="T187" s="2" t="str">
        <f t="shared" si="193"/>
        <v/>
      </c>
      <c r="U187" s="2" t="str">
        <f t="shared" si="193"/>
        <v/>
      </c>
      <c r="V187" s="2" t="str">
        <f t="shared" si="193"/>
        <v/>
      </c>
      <c r="W187" s="2" t="str">
        <f t="shared" si="193"/>
        <v/>
      </c>
      <c r="X187" s="2" t="str">
        <f t="shared" si="193"/>
        <v/>
      </c>
      <c r="Y187" s="2" t="str">
        <f t="shared" si="193"/>
        <v/>
      </c>
      <c r="Z187" s="2" t="str">
        <f t="shared" si="193"/>
        <v/>
      </c>
      <c r="AA187" s="2" t="str">
        <f t="shared" si="193"/>
        <v/>
      </c>
      <c r="AB187" s="2">
        <f t="shared" si="193"/>
        <v>12298.752</v>
      </c>
      <c r="AC187" s="2" t="str">
        <f t="shared" si="193"/>
        <v/>
      </c>
      <c r="AD187" s="2" t="str">
        <f t="shared" si="193"/>
        <v/>
      </c>
      <c r="AE187" s="2" t="str">
        <f t="shared" si="193"/>
        <v/>
      </c>
      <c r="AF187" s="2" t="str">
        <f t="shared" si="193"/>
        <v/>
      </c>
      <c r="AG187" s="2" t="str">
        <f t="shared" si="193"/>
        <v/>
      </c>
      <c r="AH187" s="2" t="str">
        <f t="shared" si="193"/>
        <v/>
      </c>
      <c r="AI187" s="2" t="str">
        <f t="shared" si="193"/>
        <v/>
      </c>
    </row>
    <row r="188" spans="2:35" x14ac:dyDescent="0.25">
      <c r="B188" s="41" t="s">
        <v>347</v>
      </c>
      <c r="C188" s="41" t="s">
        <v>342</v>
      </c>
      <c r="D188" s="41" t="s">
        <v>7</v>
      </c>
      <c r="E188" s="42" t="s">
        <v>377</v>
      </c>
      <c r="F188" s="41" t="s">
        <v>50</v>
      </c>
      <c r="G188" s="155"/>
      <c r="H188" s="42">
        <v>1150</v>
      </c>
      <c r="I188" s="6">
        <f>IF(H188="","",INDEX(Systems!F$4:F$981,MATCH($F188,Systems!D$4:D$981,0),1))</f>
        <v>1.6</v>
      </c>
      <c r="J188" s="7">
        <f>IF(H188="","",INDEX(Systems!E$4:E$981,MATCH($F188,Systems!D$4:D$981,0),1))</f>
        <v>10</v>
      </c>
      <c r="K188" s="7" t="s">
        <v>96</v>
      </c>
      <c r="L188" s="7">
        <v>2014</v>
      </c>
      <c r="M188" s="7">
        <v>2</v>
      </c>
      <c r="N188" s="6">
        <f t="shared" si="142"/>
        <v>1840</v>
      </c>
      <c r="O188" s="7">
        <f t="shared" si="143"/>
        <v>2022</v>
      </c>
      <c r="P188" s="2" t="str">
        <f t="shared" ref="P188:AI188" si="194">IF($B188="","",IF($O188=P$3,$N188*(1+(O$2*0.03)),IF(P$3=$O188+$J188,$N188*(1+(O$2*0.03)),IF(P$3=$O188+2*$J188,$N188*(1+(O$2*0.03)),IF(P$3=$O188+3*$J188,$N188*(1+(O$2*0.03)),IF(P$3=$O188+4*$J188,$N188*(1+(O$2*0.03)),IF(P$3=$O188+5*$J188,$N188*(1+(O$2*0.03)),"")))))))</f>
        <v/>
      </c>
      <c r="Q188" s="2" t="str">
        <f t="shared" si="194"/>
        <v/>
      </c>
      <c r="R188" s="2" t="str">
        <f t="shared" si="194"/>
        <v/>
      </c>
      <c r="S188" s="2" t="str">
        <f t="shared" si="194"/>
        <v/>
      </c>
      <c r="T188" s="2">
        <f t="shared" si="194"/>
        <v>2060.8000000000002</v>
      </c>
      <c r="U188" s="2" t="str">
        <f t="shared" si="194"/>
        <v/>
      </c>
      <c r="V188" s="2" t="str">
        <f t="shared" si="194"/>
        <v/>
      </c>
      <c r="W188" s="2" t="str">
        <f t="shared" si="194"/>
        <v/>
      </c>
      <c r="X188" s="2" t="str">
        <f t="shared" si="194"/>
        <v/>
      </c>
      <c r="Y188" s="2" t="str">
        <f t="shared" si="194"/>
        <v/>
      </c>
      <c r="Z188" s="2" t="str">
        <f t="shared" si="194"/>
        <v/>
      </c>
      <c r="AA188" s="2" t="str">
        <f t="shared" si="194"/>
        <v/>
      </c>
      <c r="AB188" s="2" t="str">
        <f t="shared" si="194"/>
        <v/>
      </c>
      <c r="AC188" s="2" t="str">
        <f t="shared" si="194"/>
        <v/>
      </c>
      <c r="AD188" s="2">
        <f t="shared" si="194"/>
        <v>2612.7999999999997</v>
      </c>
      <c r="AE188" s="2" t="str">
        <f t="shared" si="194"/>
        <v/>
      </c>
      <c r="AF188" s="2" t="str">
        <f t="shared" si="194"/>
        <v/>
      </c>
      <c r="AG188" s="2" t="str">
        <f t="shared" si="194"/>
        <v/>
      </c>
      <c r="AH188" s="2" t="str">
        <f t="shared" si="194"/>
        <v/>
      </c>
      <c r="AI188" s="2" t="str">
        <f t="shared" si="194"/>
        <v/>
      </c>
    </row>
    <row r="189" spans="2:35" x14ac:dyDescent="0.25">
      <c r="B189" s="41" t="s">
        <v>347</v>
      </c>
      <c r="C189" s="41" t="s">
        <v>342</v>
      </c>
      <c r="D189" s="41" t="s">
        <v>7</v>
      </c>
      <c r="E189" s="42" t="s">
        <v>377</v>
      </c>
      <c r="F189" s="41" t="s">
        <v>51</v>
      </c>
      <c r="G189" s="155"/>
      <c r="H189" s="42">
        <v>1150</v>
      </c>
      <c r="I189" s="6">
        <f>IF(H189="","",INDEX(Systems!F$4:F$981,MATCH($F189,Systems!D$4:D$981,0),1))</f>
        <v>1.5</v>
      </c>
      <c r="J189" s="7">
        <f>IF(H189="","",INDEX(Systems!E$4:E$981,MATCH($F189,Systems!D$4:D$981,0),1))</f>
        <v>10</v>
      </c>
      <c r="K189" s="7" t="s">
        <v>96</v>
      </c>
      <c r="L189" s="7">
        <v>2014</v>
      </c>
      <c r="M189" s="7">
        <v>3</v>
      </c>
      <c r="N189" s="6">
        <f t="shared" si="142"/>
        <v>1725</v>
      </c>
      <c r="O189" s="7">
        <f t="shared" si="143"/>
        <v>2024</v>
      </c>
      <c r="P189" s="2" t="str">
        <f t="shared" ref="P189:AI189" si="195">IF($B189="","",IF($O189=P$3,$N189*(1+(O$2*0.03)),IF(P$3=$O189+$J189,$N189*(1+(O$2*0.03)),IF(P$3=$O189+2*$J189,$N189*(1+(O$2*0.03)),IF(P$3=$O189+3*$J189,$N189*(1+(O$2*0.03)),IF(P$3=$O189+4*$J189,$N189*(1+(O$2*0.03)),IF(P$3=$O189+5*$J189,$N189*(1+(O$2*0.03)),"")))))))</f>
        <v/>
      </c>
      <c r="Q189" s="2" t="str">
        <f t="shared" si="195"/>
        <v/>
      </c>
      <c r="R189" s="2" t="str">
        <f t="shared" si="195"/>
        <v/>
      </c>
      <c r="S189" s="2" t="str">
        <f t="shared" si="195"/>
        <v/>
      </c>
      <c r="T189" s="2" t="str">
        <f t="shared" si="195"/>
        <v/>
      </c>
      <c r="U189" s="2" t="str">
        <f t="shared" si="195"/>
        <v/>
      </c>
      <c r="V189" s="2">
        <f t="shared" si="195"/>
        <v>2035.5</v>
      </c>
      <c r="W189" s="2" t="str">
        <f t="shared" si="195"/>
        <v/>
      </c>
      <c r="X189" s="2" t="str">
        <f t="shared" si="195"/>
        <v/>
      </c>
      <c r="Y189" s="2" t="str">
        <f t="shared" si="195"/>
        <v/>
      </c>
      <c r="Z189" s="2" t="str">
        <f t="shared" si="195"/>
        <v/>
      </c>
      <c r="AA189" s="2" t="str">
        <f t="shared" si="195"/>
        <v/>
      </c>
      <c r="AB189" s="2" t="str">
        <f t="shared" si="195"/>
        <v/>
      </c>
      <c r="AC189" s="2" t="str">
        <f t="shared" si="195"/>
        <v/>
      </c>
      <c r="AD189" s="2" t="str">
        <f t="shared" si="195"/>
        <v/>
      </c>
      <c r="AE189" s="2" t="str">
        <f t="shared" si="195"/>
        <v/>
      </c>
      <c r="AF189" s="2">
        <f t="shared" si="195"/>
        <v>2553</v>
      </c>
      <c r="AG189" s="2" t="str">
        <f t="shared" si="195"/>
        <v/>
      </c>
      <c r="AH189" s="2" t="str">
        <f t="shared" si="195"/>
        <v/>
      </c>
      <c r="AI189" s="2" t="str">
        <f t="shared" si="195"/>
        <v/>
      </c>
    </row>
    <row r="190" spans="2:35" x14ac:dyDescent="0.25">
      <c r="B190" s="41" t="s">
        <v>347</v>
      </c>
      <c r="C190" s="41" t="s">
        <v>342</v>
      </c>
      <c r="D190" s="41" t="s">
        <v>5</v>
      </c>
      <c r="E190" s="42" t="s">
        <v>377</v>
      </c>
      <c r="F190" s="41" t="s">
        <v>60</v>
      </c>
      <c r="G190" s="154"/>
      <c r="H190" s="42">
        <v>1</v>
      </c>
      <c r="I190" s="6">
        <f>IF(H190="","",INDEX(Systems!F$4:F$981,MATCH($F190,Systems!D$4:D$981,0),1))</f>
        <v>12000</v>
      </c>
      <c r="J190" s="7">
        <f>IF(H190="","",INDEX(Systems!E$4:E$981,MATCH($F190,Systems!D$4:D$981,0),1))</f>
        <v>18</v>
      </c>
      <c r="K190" s="7" t="s">
        <v>96</v>
      </c>
      <c r="L190" s="7">
        <v>2014</v>
      </c>
      <c r="M190" s="7">
        <v>3</v>
      </c>
      <c r="N190" s="6">
        <f t="shared" si="142"/>
        <v>12000</v>
      </c>
      <c r="O190" s="7">
        <f t="shared" si="143"/>
        <v>2032</v>
      </c>
      <c r="P190" s="2" t="str">
        <f t="shared" ref="P190:AI190" si="196">IF($B190="","",IF($O190=P$3,$N190*(1+(O$2*0.03)),IF(P$3=$O190+$J190,$N190*(1+(O$2*0.03)),IF(P$3=$O190+2*$J190,$N190*(1+(O$2*0.03)),IF(P$3=$O190+3*$J190,$N190*(1+(O$2*0.03)),IF(P$3=$O190+4*$J190,$N190*(1+(O$2*0.03)),IF(P$3=$O190+5*$J190,$N190*(1+(O$2*0.03)),"")))))))</f>
        <v/>
      </c>
      <c r="Q190" s="2" t="str">
        <f t="shared" si="196"/>
        <v/>
      </c>
      <c r="R190" s="2" t="str">
        <f t="shared" si="196"/>
        <v/>
      </c>
      <c r="S190" s="2" t="str">
        <f t="shared" si="196"/>
        <v/>
      </c>
      <c r="T190" s="2" t="str">
        <f t="shared" si="196"/>
        <v/>
      </c>
      <c r="U190" s="2" t="str">
        <f t="shared" si="196"/>
        <v/>
      </c>
      <c r="V190" s="2" t="str">
        <f t="shared" si="196"/>
        <v/>
      </c>
      <c r="W190" s="2" t="str">
        <f t="shared" si="196"/>
        <v/>
      </c>
      <c r="X190" s="2" t="str">
        <f t="shared" si="196"/>
        <v/>
      </c>
      <c r="Y190" s="2" t="str">
        <f t="shared" si="196"/>
        <v/>
      </c>
      <c r="Z190" s="2" t="str">
        <f t="shared" si="196"/>
        <v/>
      </c>
      <c r="AA190" s="2" t="str">
        <f t="shared" si="196"/>
        <v/>
      </c>
      <c r="AB190" s="2" t="str">
        <f t="shared" si="196"/>
        <v/>
      </c>
      <c r="AC190" s="2" t="str">
        <f t="shared" si="196"/>
        <v/>
      </c>
      <c r="AD190" s="2">
        <f t="shared" si="196"/>
        <v>17040</v>
      </c>
      <c r="AE190" s="2" t="str">
        <f t="shared" si="196"/>
        <v/>
      </c>
      <c r="AF190" s="2" t="str">
        <f t="shared" si="196"/>
        <v/>
      </c>
      <c r="AG190" s="2" t="str">
        <f t="shared" si="196"/>
        <v/>
      </c>
      <c r="AH190" s="2" t="str">
        <f t="shared" si="196"/>
        <v/>
      </c>
      <c r="AI190" s="2" t="str">
        <f t="shared" si="196"/>
        <v/>
      </c>
    </row>
    <row r="191" spans="2:35" x14ac:dyDescent="0.25">
      <c r="B191" s="41" t="s">
        <v>347</v>
      </c>
      <c r="C191" s="41" t="s">
        <v>342</v>
      </c>
      <c r="D191" s="41" t="s">
        <v>9</v>
      </c>
      <c r="E191" s="42" t="s">
        <v>377</v>
      </c>
      <c r="F191" s="41" t="s">
        <v>131</v>
      </c>
      <c r="G191" s="154"/>
      <c r="H191" s="42">
        <v>960</v>
      </c>
      <c r="I191" s="6">
        <f>IF(H191="","",INDEX(Systems!F$4:F$981,MATCH($F191,Systems!D$4:D$981,0),1))</f>
        <v>4.95</v>
      </c>
      <c r="J191" s="7">
        <f>IF(H191="","",INDEX(Systems!E$4:E$981,MATCH($F191,Systems!D$4:D$981,0),1))</f>
        <v>20</v>
      </c>
      <c r="K191" s="7" t="s">
        <v>96</v>
      </c>
      <c r="L191" s="7">
        <v>2017</v>
      </c>
      <c r="M191" s="7">
        <v>3</v>
      </c>
      <c r="N191" s="6">
        <f t="shared" si="142"/>
        <v>4752</v>
      </c>
      <c r="O191" s="7">
        <f t="shared" si="143"/>
        <v>2037</v>
      </c>
      <c r="P191" s="2" t="str">
        <f t="shared" ref="P191:AI191" si="197">IF($B191="","",IF($O191=P$3,$N191*(1+(O$2*0.03)),IF(P$3=$O191+$J191,$N191*(1+(O$2*0.03)),IF(P$3=$O191+2*$J191,$N191*(1+(O$2*0.03)),IF(P$3=$O191+3*$J191,$N191*(1+(O$2*0.03)),IF(P$3=$O191+4*$J191,$N191*(1+(O$2*0.03)),IF(P$3=$O191+5*$J191,$N191*(1+(O$2*0.03)),"")))))))</f>
        <v/>
      </c>
      <c r="Q191" s="2" t="str">
        <f t="shared" si="197"/>
        <v/>
      </c>
      <c r="R191" s="2" t="str">
        <f t="shared" si="197"/>
        <v/>
      </c>
      <c r="S191" s="2" t="str">
        <f t="shared" si="197"/>
        <v/>
      </c>
      <c r="T191" s="2" t="str">
        <f t="shared" si="197"/>
        <v/>
      </c>
      <c r="U191" s="2" t="str">
        <f t="shared" si="197"/>
        <v/>
      </c>
      <c r="V191" s="2" t="str">
        <f t="shared" si="197"/>
        <v/>
      </c>
      <c r="W191" s="2" t="str">
        <f t="shared" si="197"/>
        <v/>
      </c>
      <c r="X191" s="2" t="str">
        <f t="shared" si="197"/>
        <v/>
      </c>
      <c r="Y191" s="2" t="str">
        <f t="shared" si="197"/>
        <v/>
      </c>
      <c r="Z191" s="2" t="str">
        <f t="shared" si="197"/>
        <v/>
      </c>
      <c r="AA191" s="2" t="str">
        <f t="shared" si="197"/>
        <v/>
      </c>
      <c r="AB191" s="2" t="str">
        <f t="shared" si="197"/>
        <v/>
      </c>
      <c r="AC191" s="2" t="str">
        <f t="shared" si="197"/>
        <v/>
      </c>
      <c r="AD191" s="2" t="str">
        <f t="shared" si="197"/>
        <v/>
      </c>
      <c r="AE191" s="2" t="str">
        <f t="shared" si="197"/>
        <v/>
      </c>
      <c r="AF191" s="2" t="str">
        <f t="shared" si="197"/>
        <v/>
      </c>
      <c r="AG191" s="2" t="str">
        <f t="shared" si="197"/>
        <v/>
      </c>
      <c r="AH191" s="2" t="str">
        <f t="shared" si="197"/>
        <v/>
      </c>
      <c r="AI191" s="2">
        <f t="shared" si="197"/>
        <v>7460.6399999999994</v>
      </c>
    </row>
    <row r="192" spans="2:35" x14ac:dyDescent="0.25">
      <c r="B192" s="41" t="s">
        <v>347</v>
      </c>
      <c r="C192" s="41" t="s">
        <v>342</v>
      </c>
      <c r="D192" s="41" t="s">
        <v>3</v>
      </c>
      <c r="E192" s="42" t="s">
        <v>378</v>
      </c>
      <c r="F192" s="41" t="s">
        <v>26</v>
      </c>
      <c r="G192" s="154"/>
      <c r="H192" s="42">
        <v>1152</v>
      </c>
      <c r="I192" s="6">
        <f>IF(H192="","",INDEX(Systems!F$4:F$981,MATCH($F192,Systems!D$4:D$981,0),1))</f>
        <v>21.78</v>
      </c>
      <c r="J192" s="7">
        <f>IF(H192="","",INDEX(Systems!E$4:E$981,MATCH($F192,Systems!D$4:D$981,0),1))</f>
        <v>25</v>
      </c>
      <c r="K192" s="7" t="s">
        <v>96</v>
      </c>
      <c r="L192" s="7">
        <v>2014</v>
      </c>
      <c r="M192" s="7">
        <v>3</v>
      </c>
      <c r="N192" s="6">
        <f t="shared" si="142"/>
        <v>25090.560000000001</v>
      </c>
      <c r="O192" s="7">
        <f t="shared" si="143"/>
        <v>2039</v>
      </c>
      <c r="P192" s="2" t="str">
        <f t="shared" ref="P192:AI192" si="198">IF($B192="","",IF($O192=P$3,$N192*(1+(O$2*0.03)),IF(P$3=$O192+$J192,$N192*(1+(O$2*0.03)),IF(P$3=$O192+2*$J192,$N192*(1+(O$2*0.03)),IF(P$3=$O192+3*$J192,$N192*(1+(O$2*0.03)),IF(P$3=$O192+4*$J192,$N192*(1+(O$2*0.03)),IF(P$3=$O192+5*$J192,$N192*(1+(O$2*0.03)),"")))))))</f>
        <v/>
      </c>
      <c r="Q192" s="2" t="str">
        <f t="shared" si="198"/>
        <v/>
      </c>
      <c r="R192" s="2" t="str">
        <f t="shared" si="198"/>
        <v/>
      </c>
      <c r="S192" s="2" t="str">
        <f t="shared" si="198"/>
        <v/>
      </c>
      <c r="T192" s="2" t="str">
        <f t="shared" si="198"/>
        <v/>
      </c>
      <c r="U192" s="2" t="str">
        <f t="shared" si="198"/>
        <v/>
      </c>
      <c r="V192" s="2" t="str">
        <f t="shared" si="198"/>
        <v/>
      </c>
      <c r="W192" s="2" t="str">
        <f t="shared" si="198"/>
        <v/>
      </c>
      <c r="X192" s="2" t="str">
        <f t="shared" si="198"/>
        <v/>
      </c>
      <c r="Y192" s="2" t="str">
        <f t="shared" si="198"/>
        <v/>
      </c>
      <c r="Z192" s="2" t="str">
        <f t="shared" si="198"/>
        <v/>
      </c>
      <c r="AA192" s="2" t="str">
        <f t="shared" si="198"/>
        <v/>
      </c>
      <c r="AB192" s="2" t="str">
        <f t="shared" si="198"/>
        <v/>
      </c>
      <c r="AC192" s="2" t="str">
        <f t="shared" si="198"/>
        <v/>
      </c>
      <c r="AD192" s="2" t="str">
        <f t="shared" si="198"/>
        <v/>
      </c>
      <c r="AE192" s="2" t="str">
        <f t="shared" si="198"/>
        <v/>
      </c>
      <c r="AF192" s="2" t="str">
        <f t="shared" si="198"/>
        <v/>
      </c>
      <c r="AG192" s="2" t="str">
        <f t="shared" si="198"/>
        <v/>
      </c>
      <c r="AH192" s="2" t="str">
        <f t="shared" si="198"/>
        <v/>
      </c>
      <c r="AI192" s="2" t="str">
        <f t="shared" si="198"/>
        <v/>
      </c>
    </row>
    <row r="193" spans="2:35" x14ac:dyDescent="0.25">
      <c r="B193" s="41" t="s">
        <v>347</v>
      </c>
      <c r="C193" s="41" t="s">
        <v>342</v>
      </c>
      <c r="D193" s="41" t="s">
        <v>7</v>
      </c>
      <c r="E193" s="42" t="s">
        <v>378</v>
      </c>
      <c r="F193" s="41" t="s">
        <v>47</v>
      </c>
      <c r="G193" s="154"/>
      <c r="H193" s="42">
        <v>960</v>
      </c>
      <c r="I193" s="6">
        <f>IF(H193="","",INDEX(Systems!F$4:F$981,MATCH($F193,Systems!D$4:D$981,0),1))</f>
        <v>9.42</v>
      </c>
      <c r="J193" s="7">
        <f>IF(H193="","",INDEX(Systems!E$4:E$981,MATCH($F193,Systems!D$4:D$981,0),1))</f>
        <v>20</v>
      </c>
      <c r="K193" s="7" t="s">
        <v>96</v>
      </c>
      <c r="L193" s="7">
        <v>2014</v>
      </c>
      <c r="M193" s="7">
        <v>3</v>
      </c>
      <c r="N193" s="6">
        <f t="shared" si="142"/>
        <v>9043.2000000000007</v>
      </c>
      <c r="O193" s="7">
        <f t="shared" si="143"/>
        <v>2034</v>
      </c>
      <c r="P193" s="2" t="str">
        <f t="shared" ref="P193:P196" si="199">IF($B193="","",IF($O193=P$3,$N193*(1+(O$2*0.03)),IF(P$3=$O193+$J193,$N193*(1+(O$2*0.03)),IF(P$3=$O193+2*$J193,$N193*(1+(O$2*0.03)),IF(P$3=$O193+3*$J193,$N193*(1+(O$2*0.03)),IF(P$3=$O193+4*$J193,$N193*(1+(O$2*0.03)),IF(P$3=$O193+5*$J193,$N193*(1+(O$2*0.03)),"")))))))</f>
        <v/>
      </c>
      <c r="Q193" s="2" t="str">
        <f t="shared" ref="Q193:Q196" si="200">IF($B193="","",IF($O193=Q$3,$N193*(1+(P$2*0.03)),IF(Q$3=$O193+$J193,$N193*(1+(P$2*0.03)),IF(Q$3=$O193+2*$J193,$N193*(1+(P$2*0.03)),IF(Q$3=$O193+3*$J193,$N193*(1+(P$2*0.03)),IF(Q$3=$O193+4*$J193,$N193*(1+(P$2*0.03)),IF(Q$3=$O193+5*$J193,$N193*(1+(P$2*0.03)),"")))))))</f>
        <v/>
      </c>
      <c r="R193" s="2" t="str">
        <f t="shared" ref="R193:R196" si="201">IF($B193="","",IF($O193=R$3,$N193*(1+(Q$2*0.03)),IF(R$3=$O193+$J193,$N193*(1+(Q$2*0.03)),IF(R$3=$O193+2*$J193,$N193*(1+(Q$2*0.03)),IF(R$3=$O193+3*$J193,$N193*(1+(Q$2*0.03)),IF(R$3=$O193+4*$J193,$N193*(1+(Q$2*0.03)),IF(R$3=$O193+5*$J193,$N193*(1+(Q$2*0.03)),"")))))))</f>
        <v/>
      </c>
      <c r="S193" s="2" t="str">
        <f t="shared" ref="S193:S196" si="202">IF($B193="","",IF($O193=S$3,$N193*(1+(R$2*0.03)),IF(S$3=$O193+$J193,$N193*(1+(R$2*0.03)),IF(S$3=$O193+2*$J193,$N193*(1+(R$2*0.03)),IF(S$3=$O193+3*$J193,$N193*(1+(R$2*0.03)),IF(S$3=$O193+4*$J193,$N193*(1+(R$2*0.03)),IF(S$3=$O193+5*$J193,$N193*(1+(R$2*0.03)),"")))))))</f>
        <v/>
      </c>
      <c r="T193" s="2" t="str">
        <f t="shared" ref="T193:T196" si="203">IF($B193="","",IF($O193=T$3,$N193*(1+(S$2*0.03)),IF(T$3=$O193+$J193,$N193*(1+(S$2*0.03)),IF(T$3=$O193+2*$J193,$N193*(1+(S$2*0.03)),IF(T$3=$O193+3*$J193,$N193*(1+(S$2*0.03)),IF(T$3=$O193+4*$J193,$N193*(1+(S$2*0.03)),IF(T$3=$O193+5*$J193,$N193*(1+(S$2*0.03)),"")))))))</f>
        <v/>
      </c>
      <c r="U193" s="2" t="str">
        <f t="shared" ref="U193:U196" si="204">IF($B193="","",IF($O193=U$3,$N193*(1+(T$2*0.03)),IF(U$3=$O193+$J193,$N193*(1+(T$2*0.03)),IF(U$3=$O193+2*$J193,$N193*(1+(T$2*0.03)),IF(U$3=$O193+3*$J193,$N193*(1+(T$2*0.03)),IF(U$3=$O193+4*$J193,$N193*(1+(T$2*0.03)),IF(U$3=$O193+5*$J193,$N193*(1+(T$2*0.03)),"")))))))</f>
        <v/>
      </c>
      <c r="V193" s="2" t="str">
        <f t="shared" ref="V193:V196" si="205">IF($B193="","",IF($O193=V$3,$N193*(1+(U$2*0.03)),IF(V$3=$O193+$J193,$N193*(1+(U$2*0.03)),IF(V$3=$O193+2*$J193,$N193*(1+(U$2*0.03)),IF(V$3=$O193+3*$J193,$N193*(1+(U$2*0.03)),IF(V$3=$O193+4*$J193,$N193*(1+(U$2*0.03)),IF(V$3=$O193+5*$J193,$N193*(1+(U$2*0.03)),"")))))))</f>
        <v/>
      </c>
      <c r="W193" s="2" t="str">
        <f t="shared" ref="W193:W196" si="206">IF($B193="","",IF($O193=W$3,$N193*(1+(V$2*0.03)),IF(W$3=$O193+$J193,$N193*(1+(V$2*0.03)),IF(W$3=$O193+2*$J193,$N193*(1+(V$2*0.03)),IF(W$3=$O193+3*$J193,$N193*(1+(V$2*0.03)),IF(W$3=$O193+4*$J193,$N193*(1+(V$2*0.03)),IF(W$3=$O193+5*$J193,$N193*(1+(V$2*0.03)),"")))))))</f>
        <v/>
      </c>
      <c r="X193" s="2" t="str">
        <f t="shared" ref="X193:X196" si="207">IF($B193="","",IF($O193=X$3,$N193*(1+(W$2*0.03)),IF(X$3=$O193+$J193,$N193*(1+(W$2*0.03)),IF(X$3=$O193+2*$J193,$N193*(1+(W$2*0.03)),IF(X$3=$O193+3*$J193,$N193*(1+(W$2*0.03)),IF(X$3=$O193+4*$J193,$N193*(1+(W$2*0.03)),IF(X$3=$O193+5*$J193,$N193*(1+(W$2*0.03)),"")))))))</f>
        <v/>
      </c>
      <c r="Y193" s="2" t="str">
        <f t="shared" ref="Y193:Y196" si="208">IF($B193="","",IF($O193=Y$3,$N193*(1+(X$2*0.03)),IF(Y$3=$O193+$J193,$N193*(1+(X$2*0.03)),IF(Y$3=$O193+2*$J193,$N193*(1+(X$2*0.03)),IF(Y$3=$O193+3*$J193,$N193*(1+(X$2*0.03)),IF(Y$3=$O193+4*$J193,$N193*(1+(X$2*0.03)),IF(Y$3=$O193+5*$J193,$N193*(1+(X$2*0.03)),"")))))))</f>
        <v/>
      </c>
      <c r="Z193" s="2" t="str">
        <f t="shared" ref="Z193:Z196" si="209">IF($B193="","",IF($O193=Z$3,$N193*(1+(Y$2*0.03)),IF(Z$3=$O193+$J193,$N193*(1+(Y$2*0.03)),IF(Z$3=$O193+2*$J193,$N193*(1+(Y$2*0.03)),IF(Z$3=$O193+3*$J193,$N193*(1+(Y$2*0.03)),IF(Z$3=$O193+4*$J193,$N193*(1+(Y$2*0.03)),IF(Z$3=$O193+5*$J193,$N193*(1+(Y$2*0.03)),"")))))))</f>
        <v/>
      </c>
      <c r="AA193" s="2" t="str">
        <f t="shared" ref="AA193:AA196" si="210">IF($B193="","",IF($O193=AA$3,$N193*(1+(Z$2*0.03)),IF(AA$3=$O193+$J193,$N193*(1+(Z$2*0.03)),IF(AA$3=$O193+2*$J193,$N193*(1+(Z$2*0.03)),IF(AA$3=$O193+3*$J193,$N193*(1+(Z$2*0.03)),IF(AA$3=$O193+4*$J193,$N193*(1+(Z$2*0.03)),IF(AA$3=$O193+5*$J193,$N193*(1+(Z$2*0.03)),"")))))))</f>
        <v/>
      </c>
      <c r="AB193" s="2" t="str">
        <f t="shared" ref="AB193:AB196" si="211">IF($B193="","",IF($O193=AB$3,$N193*(1+(AA$2*0.03)),IF(AB$3=$O193+$J193,$N193*(1+(AA$2*0.03)),IF(AB$3=$O193+2*$J193,$N193*(1+(AA$2*0.03)),IF(AB$3=$O193+3*$J193,$N193*(1+(AA$2*0.03)),IF(AB$3=$O193+4*$J193,$N193*(1+(AA$2*0.03)),IF(AB$3=$O193+5*$J193,$N193*(1+(AA$2*0.03)),"")))))))</f>
        <v/>
      </c>
      <c r="AC193" s="2" t="str">
        <f t="shared" ref="AC193:AC196" si="212">IF($B193="","",IF($O193=AC$3,$N193*(1+(AB$2*0.03)),IF(AC$3=$O193+$J193,$N193*(1+(AB$2*0.03)),IF(AC$3=$O193+2*$J193,$N193*(1+(AB$2*0.03)),IF(AC$3=$O193+3*$J193,$N193*(1+(AB$2*0.03)),IF(AC$3=$O193+4*$J193,$N193*(1+(AB$2*0.03)),IF(AC$3=$O193+5*$J193,$N193*(1+(AB$2*0.03)),"")))))))</f>
        <v/>
      </c>
      <c r="AD193" s="2" t="str">
        <f t="shared" ref="AD193:AD196" si="213">IF($B193="","",IF($O193=AD$3,$N193*(1+(AC$2*0.03)),IF(AD$3=$O193+$J193,$N193*(1+(AC$2*0.03)),IF(AD$3=$O193+2*$J193,$N193*(1+(AC$2*0.03)),IF(AD$3=$O193+3*$J193,$N193*(1+(AC$2*0.03)),IF(AD$3=$O193+4*$J193,$N193*(1+(AC$2*0.03)),IF(AD$3=$O193+5*$J193,$N193*(1+(AC$2*0.03)),"")))))))</f>
        <v/>
      </c>
      <c r="AE193" s="2" t="str">
        <f t="shared" ref="AE193:AE196" si="214">IF($B193="","",IF($O193=AE$3,$N193*(1+(AD$2*0.03)),IF(AE$3=$O193+$J193,$N193*(1+(AD$2*0.03)),IF(AE$3=$O193+2*$J193,$N193*(1+(AD$2*0.03)),IF(AE$3=$O193+3*$J193,$N193*(1+(AD$2*0.03)),IF(AE$3=$O193+4*$J193,$N193*(1+(AD$2*0.03)),IF(AE$3=$O193+5*$J193,$N193*(1+(AD$2*0.03)),"")))))))</f>
        <v/>
      </c>
      <c r="AF193" s="2">
        <f t="shared" ref="AF193:AF196" si="215">IF($B193="","",IF($O193=AF$3,$N193*(1+(AE$2*0.03)),IF(AF$3=$O193+$J193,$N193*(1+(AE$2*0.03)),IF(AF$3=$O193+2*$J193,$N193*(1+(AE$2*0.03)),IF(AF$3=$O193+3*$J193,$N193*(1+(AE$2*0.03)),IF(AF$3=$O193+4*$J193,$N193*(1+(AE$2*0.03)),IF(AF$3=$O193+5*$J193,$N193*(1+(AE$2*0.03)),"")))))))</f>
        <v>13383.936000000002</v>
      </c>
      <c r="AG193" s="2" t="str">
        <f t="shared" ref="AG193:AG196" si="216">IF($B193="","",IF($O193=AG$3,$N193*(1+(AF$2*0.03)),IF(AG$3=$O193+$J193,$N193*(1+(AF$2*0.03)),IF(AG$3=$O193+2*$J193,$N193*(1+(AF$2*0.03)),IF(AG$3=$O193+3*$J193,$N193*(1+(AF$2*0.03)),IF(AG$3=$O193+4*$J193,$N193*(1+(AF$2*0.03)),IF(AG$3=$O193+5*$J193,$N193*(1+(AF$2*0.03)),"")))))))</f>
        <v/>
      </c>
      <c r="AH193" s="2" t="str">
        <f t="shared" ref="AH193:AH196" si="217">IF($B193="","",IF($O193=AH$3,$N193*(1+(AG$2*0.03)),IF(AH$3=$O193+$J193,$N193*(1+(AG$2*0.03)),IF(AH$3=$O193+2*$J193,$N193*(1+(AG$2*0.03)),IF(AH$3=$O193+3*$J193,$N193*(1+(AG$2*0.03)),IF(AH$3=$O193+4*$J193,$N193*(1+(AG$2*0.03)),IF(AH$3=$O193+5*$J193,$N193*(1+(AG$2*0.03)),"")))))))</f>
        <v/>
      </c>
      <c r="AI193" s="2" t="str">
        <f t="shared" ref="AI193:AI196" si="218">IF($B193="","",IF($O193=AI$3,$N193*(1+(AH$2*0.03)),IF(AI$3=$O193+$J193,$N193*(1+(AH$2*0.03)),IF(AI$3=$O193+2*$J193,$N193*(1+(AH$2*0.03)),IF(AI$3=$O193+3*$J193,$N193*(1+(AH$2*0.03)),IF(AI$3=$O193+4*$J193,$N193*(1+(AH$2*0.03)),IF(AI$3=$O193+5*$J193,$N193*(1+(AH$2*0.03)),"")))))))</f>
        <v/>
      </c>
    </row>
    <row r="194" spans="2:35" x14ac:dyDescent="0.25">
      <c r="B194" s="41" t="s">
        <v>347</v>
      </c>
      <c r="C194" s="41" t="s">
        <v>342</v>
      </c>
      <c r="D194" s="41" t="s">
        <v>7</v>
      </c>
      <c r="E194" s="42" t="s">
        <v>378</v>
      </c>
      <c r="F194" s="41" t="s">
        <v>50</v>
      </c>
      <c r="G194" s="154"/>
      <c r="H194" s="42">
        <v>1150</v>
      </c>
      <c r="I194" s="6">
        <f>IF(H194="","",INDEX(Systems!F$4:F$981,MATCH($F194,Systems!D$4:D$981,0),1))</f>
        <v>1.6</v>
      </c>
      <c r="J194" s="7">
        <f>IF(H194="","",INDEX(Systems!E$4:E$981,MATCH($F194,Systems!D$4:D$981,0),1))</f>
        <v>10</v>
      </c>
      <c r="K194" s="7" t="s">
        <v>96</v>
      </c>
      <c r="L194" s="7">
        <v>2014</v>
      </c>
      <c r="M194" s="7">
        <v>3</v>
      </c>
      <c r="N194" s="6">
        <f t="shared" si="142"/>
        <v>1840</v>
      </c>
      <c r="O194" s="7">
        <f t="shared" si="143"/>
        <v>2024</v>
      </c>
      <c r="P194" s="2" t="str">
        <f t="shared" si="199"/>
        <v/>
      </c>
      <c r="Q194" s="2" t="str">
        <f t="shared" si="200"/>
        <v/>
      </c>
      <c r="R194" s="2" t="str">
        <f t="shared" si="201"/>
        <v/>
      </c>
      <c r="S194" s="2" t="str">
        <f t="shared" si="202"/>
        <v/>
      </c>
      <c r="T194" s="2" t="str">
        <f t="shared" si="203"/>
        <v/>
      </c>
      <c r="U194" s="2" t="str">
        <f t="shared" si="204"/>
        <v/>
      </c>
      <c r="V194" s="2">
        <f t="shared" si="205"/>
        <v>2171.1999999999998</v>
      </c>
      <c r="W194" s="2" t="str">
        <f t="shared" si="206"/>
        <v/>
      </c>
      <c r="X194" s="2" t="str">
        <f t="shared" si="207"/>
        <v/>
      </c>
      <c r="Y194" s="2" t="str">
        <f t="shared" si="208"/>
        <v/>
      </c>
      <c r="Z194" s="2" t="str">
        <f t="shared" si="209"/>
        <v/>
      </c>
      <c r="AA194" s="2" t="str">
        <f t="shared" si="210"/>
        <v/>
      </c>
      <c r="AB194" s="2" t="str">
        <f t="shared" si="211"/>
        <v/>
      </c>
      <c r="AC194" s="2" t="str">
        <f t="shared" si="212"/>
        <v/>
      </c>
      <c r="AD194" s="2" t="str">
        <f t="shared" si="213"/>
        <v/>
      </c>
      <c r="AE194" s="2" t="str">
        <f t="shared" si="214"/>
        <v/>
      </c>
      <c r="AF194" s="2">
        <f t="shared" si="215"/>
        <v>2723.2</v>
      </c>
      <c r="AG194" s="2" t="str">
        <f t="shared" si="216"/>
        <v/>
      </c>
      <c r="AH194" s="2" t="str">
        <f t="shared" si="217"/>
        <v/>
      </c>
      <c r="AI194" s="2" t="str">
        <f t="shared" si="218"/>
        <v/>
      </c>
    </row>
    <row r="195" spans="2:35" x14ac:dyDescent="0.25">
      <c r="B195" s="41" t="s">
        <v>347</v>
      </c>
      <c r="C195" s="41" t="s">
        <v>342</v>
      </c>
      <c r="D195" s="41" t="s">
        <v>7</v>
      </c>
      <c r="E195" s="42" t="s">
        <v>378</v>
      </c>
      <c r="F195" s="41" t="s">
        <v>51</v>
      </c>
      <c r="G195" s="154"/>
      <c r="H195" s="42">
        <v>1150</v>
      </c>
      <c r="I195" s="6">
        <f>IF(H195="","",INDEX(Systems!F$4:F$981,MATCH($F195,Systems!D$4:D$981,0),1))</f>
        <v>1.5</v>
      </c>
      <c r="J195" s="7">
        <f>IF(H195="","",INDEX(Systems!E$4:E$981,MATCH($F195,Systems!D$4:D$981,0),1))</f>
        <v>10</v>
      </c>
      <c r="K195" s="7" t="s">
        <v>96</v>
      </c>
      <c r="L195" s="7">
        <v>2014</v>
      </c>
      <c r="M195" s="7">
        <v>3</v>
      </c>
      <c r="N195" s="6">
        <f t="shared" si="142"/>
        <v>1725</v>
      </c>
      <c r="O195" s="7">
        <f t="shared" si="143"/>
        <v>2024</v>
      </c>
      <c r="P195" s="2" t="str">
        <f t="shared" si="199"/>
        <v/>
      </c>
      <c r="Q195" s="2" t="str">
        <f t="shared" si="200"/>
        <v/>
      </c>
      <c r="R195" s="2" t="str">
        <f t="shared" si="201"/>
        <v/>
      </c>
      <c r="S195" s="2" t="str">
        <f t="shared" si="202"/>
        <v/>
      </c>
      <c r="T195" s="2" t="str">
        <f t="shared" si="203"/>
        <v/>
      </c>
      <c r="U195" s="2" t="str">
        <f t="shared" si="204"/>
        <v/>
      </c>
      <c r="V195" s="2">
        <f t="shared" si="205"/>
        <v>2035.5</v>
      </c>
      <c r="W195" s="2" t="str">
        <f t="shared" si="206"/>
        <v/>
      </c>
      <c r="X195" s="2" t="str">
        <f t="shared" si="207"/>
        <v/>
      </c>
      <c r="Y195" s="2" t="str">
        <f t="shared" si="208"/>
        <v/>
      </c>
      <c r="Z195" s="2" t="str">
        <f t="shared" si="209"/>
        <v/>
      </c>
      <c r="AA195" s="2" t="str">
        <f t="shared" si="210"/>
        <v/>
      </c>
      <c r="AB195" s="2" t="str">
        <f t="shared" si="211"/>
        <v/>
      </c>
      <c r="AC195" s="2" t="str">
        <f t="shared" si="212"/>
        <v/>
      </c>
      <c r="AD195" s="2" t="str">
        <f t="shared" si="213"/>
        <v/>
      </c>
      <c r="AE195" s="2" t="str">
        <f t="shared" si="214"/>
        <v/>
      </c>
      <c r="AF195" s="2">
        <f t="shared" si="215"/>
        <v>2553</v>
      </c>
      <c r="AG195" s="2" t="str">
        <f t="shared" si="216"/>
        <v/>
      </c>
      <c r="AH195" s="2" t="str">
        <f t="shared" si="217"/>
        <v/>
      </c>
      <c r="AI195" s="2" t="str">
        <f t="shared" si="218"/>
        <v/>
      </c>
    </row>
    <row r="196" spans="2:35" x14ac:dyDescent="0.25">
      <c r="B196" s="41" t="s">
        <v>347</v>
      </c>
      <c r="C196" s="41" t="s">
        <v>342</v>
      </c>
      <c r="D196" s="41" t="s">
        <v>5</v>
      </c>
      <c r="E196" s="42" t="s">
        <v>378</v>
      </c>
      <c r="F196" s="41" t="s">
        <v>60</v>
      </c>
      <c r="G196" s="154"/>
      <c r="H196" s="42">
        <v>1</v>
      </c>
      <c r="I196" s="6">
        <f>IF(H196="","",INDEX(Systems!F$4:F$981,MATCH($F196,Systems!D$4:D$981,0),1))</f>
        <v>12000</v>
      </c>
      <c r="J196" s="7">
        <f>IF(H196="","",INDEX(Systems!E$4:E$981,MATCH($F196,Systems!D$4:D$981,0),1))</f>
        <v>18</v>
      </c>
      <c r="K196" s="7" t="s">
        <v>96</v>
      </c>
      <c r="L196" s="7">
        <v>2014</v>
      </c>
      <c r="M196" s="7">
        <v>3</v>
      </c>
      <c r="N196" s="6">
        <f t="shared" si="142"/>
        <v>12000</v>
      </c>
      <c r="O196" s="7">
        <f t="shared" si="143"/>
        <v>2032</v>
      </c>
      <c r="P196" s="2" t="str">
        <f t="shared" si="199"/>
        <v/>
      </c>
      <c r="Q196" s="2" t="str">
        <f t="shared" si="200"/>
        <v/>
      </c>
      <c r="R196" s="2" t="str">
        <f t="shared" si="201"/>
        <v/>
      </c>
      <c r="S196" s="2" t="str">
        <f t="shared" si="202"/>
        <v/>
      </c>
      <c r="T196" s="2" t="str">
        <f t="shared" si="203"/>
        <v/>
      </c>
      <c r="U196" s="2" t="str">
        <f t="shared" si="204"/>
        <v/>
      </c>
      <c r="V196" s="2" t="str">
        <f t="shared" si="205"/>
        <v/>
      </c>
      <c r="W196" s="2" t="str">
        <f t="shared" si="206"/>
        <v/>
      </c>
      <c r="X196" s="2" t="str">
        <f t="shared" si="207"/>
        <v/>
      </c>
      <c r="Y196" s="2" t="str">
        <f t="shared" si="208"/>
        <v/>
      </c>
      <c r="Z196" s="2" t="str">
        <f t="shared" si="209"/>
        <v/>
      </c>
      <c r="AA196" s="2" t="str">
        <f t="shared" si="210"/>
        <v/>
      </c>
      <c r="AB196" s="2" t="str">
        <f t="shared" si="211"/>
        <v/>
      </c>
      <c r="AC196" s="2" t="str">
        <f t="shared" si="212"/>
        <v/>
      </c>
      <c r="AD196" s="2">
        <f t="shared" si="213"/>
        <v>17040</v>
      </c>
      <c r="AE196" s="2" t="str">
        <f t="shared" si="214"/>
        <v/>
      </c>
      <c r="AF196" s="2" t="str">
        <f t="shared" si="215"/>
        <v/>
      </c>
      <c r="AG196" s="2" t="str">
        <f t="shared" si="216"/>
        <v/>
      </c>
      <c r="AH196" s="2" t="str">
        <f t="shared" si="217"/>
        <v/>
      </c>
      <c r="AI196" s="2" t="str">
        <f t="shared" si="218"/>
        <v/>
      </c>
    </row>
    <row r="197" spans="2:35" x14ac:dyDescent="0.25">
      <c r="B197" s="41" t="s">
        <v>347</v>
      </c>
      <c r="C197" s="41" t="s">
        <v>342</v>
      </c>
      <c r="D197" s="41" t="s">
        <v>9</v>
      </c>
      <c r="E197" s="42" t="s">
        <v>378</v>
      </c>
      <c r="F197" s="41" t="s">
        <v>131</v>
      </c>
      <c r="G197" s="154"/>
      <c r="H197" s="42">
        <v>960</v>
      </c>
      <c r="I197" s="6">
        <f>IF(H197="","",INDEX(Systems!F$4:F$981,MATCH($F197,Systems!D$4:D$981,0),1))</f>
        <v>4.95</v>
      </c>
      <c r="J197" s="7">
        <f>IF(H197="","",INDEX(Systems!E$4:E$981,MATCH($F197,Systems!D$4:D$981,0),1))</f>
        <v>20</v>
      </c>
      <c r="K197" s="7" t="s">
        <v>96</v>
      </c>
      <c r="L197" s="7">
        <v>2017</v>
      </c>
      <c r="M197" s="7">
        <v>3</v>
      </c>
      <c r="N197" s="6">
        <f t="shared" si="142"/>
        <v>4752</v>
      </c>
      <c r="O197" s="7">
        <f t="shared" si="143"/>
        <v>2037</v>
      </c>
      <c r="P197" s="2" t="str">
        <f t="shared" ref="P197:AI197" si="219">IF($B197="","",IF($O197=P$3,$N197*(1+(O$2*0.03)),IF(P$3=$O197+$J197,$N197*(1+(O$2*0.03)),IF(P$3=$O197+2*$J197,$N197*(1+(O$2*0.03)),IF(P$3=$O197+3*$J197,$N197*(1+(O$2*0.03)),IF(P$3=$O197+4*$J197,$N197*(1+(O$2*0.03)),IF(P$3=$O197+5*$J197,$N197*(1+(O$2*0.03)),"")))))))</f>
        <v/>
      </c>
      <c r="Q197" s="2" t="str">
        <f t="shared" si="219"/>
        <v/>
      </c>
      <c r="R197" s="2" t="str">
        <f t="shared" si="219"/>
        <v/>
      </c>
      <c r="S197" s="2" t="str">
        <f t="shared" si="219"/>
        <v/>
      </c>
      <c r="T197" s="2" t="str">
        <f t="shared" si="219"/>
        <v/>
      </c>
      <c r="U197" s="2" t="str">
        <f t="shared" si="219"/>
        <v/>
      </c>
      <c r="V197" s="2" t="str">
        <f t="shared" si="219"/>
        <v/>
      </c>
      <c r="W197" s="2" t="str">
        <f t="shared" si="219"/>
        <v/>
      </c>
      <c r="X197" s="2" t="str">
        <f t="shared" si="219"/>
        <v/>
      </c>
      <c r="Y197" s="2" t="str">
        <f t="shared" si="219"/>
        <v/>
      </c>
      <c r="Z197" s="2" t="str">
        <f t="shared" si="219"/>
        <v/>
      </c>
      <c r="AA197" s="2" t="str">
        <f t="shared" si="219"/>
        <v/>
      </c>
      <c r="AB197" s="2" t="str">
        <f t="shared" si="219"/>
        <v/>
      </c>
      <c r="AC197" s="2" t="str">
        <f t="shared" si="219"/>
        <v/>
      </c>
      <c r="AD197" s="2" t="str">
        <f t="shared" si="219"/>
        <v/>
      </c>
      <c r="AE197" s="2" t="str">
        <f t="shared" si="219"/>
        <v/>
      </c>
      <c r="AF197" s="2" t="str">
        <f t="shared" si="219"/>
        <v/>
      </c>
      <c r="AG197" s="2" t="str">
        <f t="shared" si="219"/>
        <v/>
      </c>
      <c r="AH197" s="2" t="str">
        <f t="shared" si="219"/>
        <v/>
      </c>
      <c r="AI197" s="2">
        <f t="shared" si="219"/>
        <v>7460.6399999999994</v>
      </c>
    </row>
    <row r="198" spans="2:35" x14ac:dyDescent="0.25">
      <c r="B198" s="41" t="s">
        <v>347</v>
      </c>
      <c r="C198" s="41" t="s">
        <v>342</v>
      </c>
      <c r="D198" s="41" t="s">
        <v>3</v>
      </c>
      <c r="E198" s="42" t="s">
        <v>379</v>
      </c>
      <c r="F198" s="41" t="s">
        <v>26</v>
      </c>
      <c r="G198" s="154"/>
      <c r="H198" s="42">
        <v>1152</v>
      </c>
      <c r="I198" s="6">
        <f>IF(H198="","",INDEX(Systems!F$4:F$981,MATCH($F198,Systems!D$4:D$981,0),1))</f>
        <v>21.78</v>
      </c>
      <c r="J198" s="7">
        <f>IF(H198="","",INDEX(Systems!E$4:E$981,MATCH($F198,Systems!D$4:D$981,0),1))</f>
        <v>25</v>
      </c>
      <c r="K198" s="7" t="s">
        <v>96</v>
      </c>
      <c r="L198" s="7">
        <v>2014</v>
      </c>
      <c r="M198" s="7">
        <v>3</v>
      </c>
      <c r="N198" s="6">
        <f t="shared" si="142"/>
        <v>25090.560000000001</v>
      </c>
      <c r="O198" s="7">
        <f t="shared" si="143"/>
        <v>2039</v>
      </c>
      <c r="P198" s="2" t="str">
        <f t="shared" ref="P198:AI198" si="220">IF($B198="","",IF($O198=P$3,$N198*(1+(O$2*0.03)),IF(P$3=$O198+$J198,$N198*(1+(O$2*0.03)),IF(P$3=$O198+2*$J198,$N198*(1+(O$2*0.03)),IF(P$3=$O198+3*$J198,$N198*(1+(O$2*0.03)),IF(P$3=$O198+4*$J198,$N198*(1+(O$2*0.03)),IF(P$3=$O198+5*$J198,$N198*(1+(O$2*0.03)),"")))))))</f>
        <v/>
      </c>
      <c r="Q198" s="2" t="str">
        <f t="shared" si="220"/>
        <v/>
      </c>
      <c r="R198" s="2" t="str">
        <f t="shared" si="220"/>
        <v/>
      </c>
      <c r="S198" s="2" t="str">
        <f t="shared" si="220"/>
        <v/>
      </c>
      <c r="T198" s="2" t="str">
        <f t="shared" si="220"/>
        <v/>
      </c>
      <c r="U198" s="2" t="str">
        <f t="shared" si="220"/>
        <v/>
      </c>
      <c r="V198" s="2" t="str">
        <f t="shared" si="220"/>
        <v/>
      </c>
      <c r="W198" s="2" t="str">
        <f t="shared" si="220"/>
        <v/>
      </c>
      <c r="X198" s="2" t="str">
        <f t="shared" si="220"/>
        <v/>
      </c>
      <c r="Y198" s="2" t="str">
        <f t="shared" si="220"/>
        <v/>
      </c>
      <c r="Z198" s="2" t="str">
        <f t="shared" si="220"/>
        <v/>
      </c>
      <c r="AA198" s="2" t="str">
        <f t="shared" si="220"/>
        <v/>
      </c>
      <c r="AB198" s="2" t="str">
        <f t="shared" si="220"/>
        <v/>
      </c>
      <c r="AC198" s="2" t="str">
        <f t="shared" si="220"/>
        <v/>
      </c>
      <c r="AD198" s="2" t="str">
        <f t="shared" si="220"/>
        <v/>
      </c>
      <c r="AE198" s="2" t="str">
        <f t="shared" si="220"/>
        <v/>
      </c>
      <c r="AF198" s="2" t="str">
        <f t="shared" si="220"/>
        <v/>
      </c>
      <c r="AG198" s="2" t="str">
        <f t="shared" si="220"/>
        <v/>
      </c>
      <c r="AH198" s="2" t="str">
        <f t="shared" si="220"/>
        <v/>
      </c>
      <c r="AI198" s="2" t="str">
        <f t="shared" si="220"/>
        <v/>
      </c>
    </row>
    <row r="199" spans="2:35" x14ac:dyDescent="0.25">
      <c r="B199" s="41" t="s">
        <v>347</v>
      </c>
      <c r="C199" s="41" t="s">
        <v>342</v>
      </c>
      <c r="D199" s="41" t="s">
        <v>7</v>
      </c>
      <c r="E199" s="42" t="s">
        <v>379</v>
      </c>
      <c r="F199" s="41" t="s">
        <v>47</v>
      </c>
      <c r="G199" s="154"/>
      <c r="H199" s="42">
        <v>960</v>
      </c>
      <c r="I199" s="6">
        <f>IF(H199="","",INDEX(Systems!F$4:F$981,MATCH($F199,Systems!D$4:D$981,0),1))</f>
        <v>9.42</v>
      </c>
      <c r="J199" s="7">
        <f>IF(H199="","",INDEX(Systems!E$4:E$981,MATCH($F199,Systems!D$4:D$981,0),1))</f>
        <v>20</v>
      </c>
      <c r="K199" s="7" t="s">
        <v>96</v>
      </c>
      <c r="L199" s="7">
        <v>2014</v>
      </c>
      <c r="M199" s="7">
        <v>3</v>
      </c>
      <c r="N199" s="6">
        <f t="shared" si="142"/>
        <v>9043.2000000000007</v>
      </c>
      <c r="O199" s="7">
        <f t="shared" si="143"/>
        <v>2034</v>
      </c>
      <c r="P199" s="2" t="str">
        <f t="shared" ref="P199:AI199" si="221">IF($B199="","",IF($O199=P$3,$N199*(1+(O$2*0.03)),IF(P$3=$O199+$J199,$N199*(1+(O$2*0.03)),IF(P$3=$O199+2*$J199,$N199*(1+(O$2*0.03)),IF(P$3=$O199+3*$J199,$N199*(1+(O$2*0.03)),IF(P$3=$O199+4*$J199,$N199*(1+(O$2*0.03)),IF(P$3=$O199+5*$J199,$N199*(1+(O$2*0.03)),"")))))))</f>
        <v/>
      </c>
      <c r="Q199" s="2" t="str">
        <f t="shared" si="221"/>
        <v/>
      </c>
      <c r="R199" s="2" t="str">
        <f t="shared" si="221"/>
        <v/>
      </c>
      <c r="S199" s="2" t="str">
        <f t="shared" si="221"/>
        <v/>
      </c>
      <c r="T199" s="2" t="str">
        <f t="shared" si="221"/>
        <v/>
      </c>
      <c r="U199" s="2" t="str">
        <f t="shared" si="221"/>
        <v/>
      </c>
      <c r="V199" s="2" t="str">
        <f t="shared" si="221"/>
        <v/>
      </c>
      <c r="W199" s="2" t="str">
        <f t="shared" si="221"/>
        <v/>
      </c>
      <c r="X199" s="2" t="str">
        <f t="shared" si="221"/>
        <v/>
      </c>
      <c r="Y199" s="2" t="str">
        <f t="shared" si="221"/>
        <v/>
      </c>
      <c r="Z199" s="2" t="str">
        <f t="shared" si="221"/>
        <v/>
      </c>
      <c r="AA199" s="2" t="str">
        <f t="shared" si="221"/>
        <v/>
      </c>
      <c r="AB199" s="2" t="str">
        <f t="shared" si="221"/>
        <v/>
      </c>
      <c r="AC199" s="2" t="str">
        <f t="shared" si="221"/>
        <v/>
      </c>
      <c r="AD199" s="2" t="str">
        <f t="shared" si="221"/>
        <v/>
      </c>
      <c r="AE199" s="2" t="str">
        <f t="shared" si="221"/>
        <v/>
      </c>
      <c r="AF199" s="2">
        <f t="shared" si="221"/>
        <v>13383.936000000002</v>
      </c>
      <c r="AG199" s="2" t="str">
        <f t="shared" si="221"/>
        <v/>
      </c>
      <c r="AH199" s="2" t="str">
        <f t="shared" si="221"/>
        <v/>
      </c>
      <c r="AI199" s="2" t="str">
        <f t="shared" si="221"/>
        <v/>
      </c>
    </row>
    <row r="200" spans="2:35" x14ac:dyDescent="0.25">
      <c r="B200" s="41" t="s">
        <v>347</v>
      </c>
      <c r="C200" s="41" t="s">
        <v>342</v>
      </c>
      <c r="D200" s="41" t="s">
        <v>7</v>
      </c>
      <c r="E200" s="42" t="s">
        <v>379</v>
      </c>
      <c r="F200" s="41" t="s">
        <v>50</v>
      </c>
      <c r="G200" s="154"/>
      <c r="H200" s="42">
        <v>1150</v>
      </c>
      <c r="I200" s="6">
        <f>IF(H200="","",INDEX(Systems!F$4:F$981,MATCH($F200,Systems!D$4:D$981,0),1))</f>
        <v>1.6</v>
      </c>
      <c r="J200" s="7">
        <f>IF(H200="","",INDEX(Systems!E$4:E$981,MATCH($F200,Systems!D$4:D$981,0),1))</f>
        <v>10</v>
      </c>
      <c r="K200" s="7" t="s">
        <v>96</v>
      </c>
      <c r="L200" s="7">
        <v>2014</v>
      </c>
      <c r="M200" s="7">
        <v>3</v>
      </c>
      <c r="N200" s="6">
        <f t="shared" si="142"/>
        <v>1840</v>
      </c>
      <c r="O200" s="7">
        <f t="shared" si="143"/>
        <v>2024</v>
      </c>
      <c r="P200" s="2" t="str">
        <f t="shared" ref="P200:AI200" si="222">IF($B200="","",IF($O200=P$3,$N200*(1+(O$2*0.03)),IF(P$3=$O200+$J200,$N200*(1+(O$2*0.03)),IF(P$3=$O200+2*$J200,$N200*(1+(O$2*0.03)),IF(P$3=$O200+3*$J200,$N200*(1+(O$2*0.03)),IF(P$3=$O200+4*$J200,$N200*(1+(O$2*0.03)),IF(P$3=$O200+5*$J200,$N200*(1+(O$2*0.03)),"")))))))</f>
        <v/>
      </c>
      <c r="Q200" s="2" t="str">
        <f t="shared" si="222"/>
        <v/>
      </c>
      <c r="R200" s="2" t="str">
        <f t="shared" si="222"/>
        <v/>
      </c>
      <c r="S200" s="2" t="str">
        <f t="shared" si="222"/>
        <v/>
      </c>
      <c r="T200" s="2" t="str">
        <f t="shared" si="222"/>
        <v/>
      </c>
      <c r="U200" s="2" t="str">
        <f t="shared" si="222"/>
        <v/>
      </c>
      <c r="V200" s="2">
        <f t="shared" si="222"/>
        <v>2171.1999999999998</v>
      </c>
      <c r="W200" s="2" t="str">
        <f t="shared" si="222"/>
        <v/>
      </c>
      <c r="X200" s="2" t="str">
        <f t="shared" si="222"/>
        <v/>
      </c>
      <c r="Y200" s="2" t="str">
        <f t="shared" si="222"/>
        <v/>
      </c>
      <c r="Z200" s="2" t="str">
        <f t="shared" si="222"/>
        <v/>
      </c>
      <c r="AA200" s="2" t="str">
        <f t="shared" si="222"/>
        <v/>
      </c>
      <c r="AB200" s="2" t="str">
        <f t="shared" si="222"/>
        <v/>
      </c>
      <c r="AC200" s="2" t="str">
        <f t="shared" si="222"/>
        <v/>
      </c>
      <c r="AD200" s="2" t="str">
        <f t="shared" si="222"/>
        <v/>
      </c>
      <c r="AE200" s="2" t="str">
        <f t="shared" si="222"/>
        <v/>
      </c>
      <c r="AF200" s="2">
        <f t="shared" si="222"/>
        <v>2723.2</v>
      </c>
      <c r="AG200" s="2" t="str">
        <f t="shared" si="222"/>
        <v/>
      </c>
      <c r="AH200" s="2" t="str">
        <f t="shared" si="222"/>
        <v/>
      </c>
      <c r="AI200" s="2" t="str">
        <f t="shared" si="222"/>
        <v/>
      </c>
    </row>
    <row r="201" spans="2:35" x14ac:dyDescent="0.25">
      <c r="B201" s="41" t="s">
        <v>347</v>
      </c>
      <c r="C201" s="41" t="s">
        <v>342</v>
      </c>
      <c r="D201" s="41" t="s">
        <v>7</v>
      </c>
      <c r="E201" s="42" t="s">
        <v>379</v>
      </c>
      <c r="F201" s="41" t="s">
        <v>51</v>
      </c>
      <c r="G201" s="154"/>
      <c r="H201" s="42">
        <v>1150</v>
      </c>
      <c r="I201" s="6">
        <f>IF(H201="","",INDEX(Systems!F$4:F$981,MATCH($F201,Systems!D$4:D$981,0),1))</f>
        <v>1.5</v>
      </c>
      <c r="J201" s="7">
        <f>IF(H201="","",INDEX(Systems!E$4:E$981,MATCH($F201,Systems!D$4:D$981,0),1))</f>
        <v>10</v>
      </c>
      <c r="K201" s="7" t="s">
        <v>96</v>
      </c>
      <c r="L201" s="7">
        <v>2014</v>
      </c>
      <c r="M201" s="7">
        <v>3</v>
      </c>
      <c r="N201" s="6">
        <f t="shared" si="142"/>
        <v>1725</v>
      </c>
      <c r="O201" s="7">
        <f t="shared" si="143"/>
        <v>2024</v>
      </c>
      <c r="P201" s="2" t="str">
        <f t="shared" ref="P201:AI201" si="223">IF($B201="","",IF($O201=P$3,$N201*(1+(O$2*0.03)),IF(P$3=$O201+$J201,$N201*(1+(O$2*0.03)),IF(P$3=$O201+2*$J201,$N201*(1+(O$2*0.03)),IF(P$3=$O201+3*$J201,$N201*(1+(O$2*0.03)),IF(P$3=$O201+4*$J201,$N201*(1+(O$2*0.03)),IF(P$3=$O201+5*$J201,$N201*(1+(O$2*0.03)),"")))))))</f>
        <v/>
      </c>
      <c r="Q201" s="2" t="str">
        <f t="shared" si="223"/>
        <v/>
      </c>
      <c r="R201" s="2" t="str">
        <f t="shared" si="223"/>
        <v/>
      </c>
      <c r="S201" s="2" t="str">
        <f t="shared" si="223"/>
        <v/>
      </c>
      <c r="T201" s="2" t="str">
        <f t="shared" si="223"/>
        <v/>
      </c>
      <c r="U201" s="2" t="str">
        <f t="shared" si="223"/>
        <v/>
      </c>
      <c r="V201" s="2">
        <f t="shared" si="223"/>
        <v>2035.5</v>
      </c>
      <c r="W201" s="2" t="str">
        <f t="shared" si="223"/>
        <v/>
      </c>
      <c r="X201" s="2" t="str">
        <f t="shared" si="223"/>
        <v/>
      </c>
      <c r="Y201" s="2" t="str">
        <f t="shared" si="223"/>
        <v/>
      </c>
      <c r="Z201" s="2" t="str">
        <f t="shared" si="223"/>
        <v/>
      </c>
      <c r="AA201" s="2" t="str">
        <f t="shared" si="223"/>
        <v/>
      </c>
      <c r="AB201" s="2" t="str">
        <f t="shared" si="223"/>
        <v/>
      </c>
      <c r="AC201" s="2" t="str">
        <f t="shared" si="223"/>
        <v/>
      </c>
      <c r="AD201" s="2" t="str">
        <f t="shared" si="223"/>
        <v/>
      </c>
      <c r="AE201" s="2" t="str">
        <f t="shared" si="223"/>
        <v/>
      </c>
      <c r="AF201" s="2">
        <f t="shared" si="223"/>
        <v>2553</v>
      </c>
      <c r="AG201" s="2" t="str">
        <f t="shared" si="223"/>
        <v/>
      </c>
      <c r="AH201" s="2" t="str">
        <f t="shared" si="223"/>
        <v/>
      </c>
      <c r="AI201" s="2" t="str">
        <f t="shared" si="223"/>
        <v/>
      </c>
    </row>
    <row r="202" spans="2:35" x14ac:dyDescent="0.25">
      <c r="B202" s="41" t="s">
        <v>347</v>
      </c>
      <c r="C202" s="41" t="s">
        <v>342</v>
      </c>
      <c r="D202" s="41" t="s">
        <v>5</v>
      </c>
      <c r="E202" s="42" t="s">
        <v>379</v>
      </c>
      <c r="F202" s="41" t="s">
        <v>60</v>
      </c>
      <c r="G202" s="154"/>
      <c r="H202" s="42">
        <v>1</v>
      </c>
      <c r="I202" s="6">
        <f>IF(H202="","",INDEX(Systems!F$4:F$981,MATCH($F202,Systems!D$4:D$981,0),1))</f>
        <v>12000</v>
      </c>
      <c r="J202" s="7">
        <f>IF(H202="","",INDEX(Systems!E$4:E$981,MATCH($F202,Systems!D$4:D$981,0),1))</f>
        <v>18</v>
      </c>
      <c r="K202" s="7" t="s">
        <v>96</v>
      </c>
      <c r="L202" s="7">
        <v>2014</v>
      </c>
      <c r="M202" s="7">
        <v>3</v>
      </c>
      <c r="N202" s="6">
        <f t="shared" ref="N202:N263" si="224">IF(H202="","",H202*I202)</f>
        <v>12000</v>
      </c>
      <c r="O202" s="7">
        <f t="shared" ref="O202:O263" si="225">IF(M202="","",IF(IF(M202=1,$C$1,IF(M202=2,L202+(0.8*J202),IF(M202=3,L202+J202)))&lt;$C$1,$C$1,(IF(M202=1,$C$1,IF(M202=2,L202+(0.8*J202),IF(M202=3,L202+J202))))))</f>
        <v>2032</v>
      </c>
      <c r="P202" s="2" t="str">
        <f t="shared" ref="P202:AI202" si="226">IF($B202="","",IF($O202=P$3,$N202*(1+(O$2*0.03)),IF(P$3=$O202+$J202,$N202*(1+(O$2*0.03)),IF(P$3=$O202+2*$J202,$N202*(1+(O$2*0.03)),IF(P$3=$O202+3*$J202,$N202*(1+(O$2*0.03)),IF(P$3=$O202+4*$J202,$N202*(1+(O$2*0.03)),IF(P$3=$O202+5*$J202,$N202*(1+(O$2*0.03)),"")))))))</f>
        <v/>
      </c>
      <c r="Q202" s="2" t="str">
        <f t="shared" si="226"/>
        <v/>
      </c>
      <c r="R202" s="2" t="str">
        <f t="shared" si="226"/>
        <v/>
      </c>
      <c r="S202" s="2" t="str">
        <f t="shared" si="226"/>
        <v/>
      </c>
      <c r="T202" s="2" t="str">
        <f t="shared" si="226"/>
        <v/>
      </c>
      <c r="U202" s="2" t="str">
        <f t="shared" si="226"/>
        <v/>
      </c>
      <c r="V202" s="2" t="str">
        <f t="shared" si="226"/>
        <v/>
      </c>
      <c r="W202" s="2" t="str">
        <f t="shared" si="226"/>
        <v/>
      </c>
      <c r="X202" s="2" t="str">
        <f t="shared" si="226"/>
        <v/>
      </c>
      <c r="Y202" s="2" t="str">
        <f t="shared" si="226"/>
        <v/>
      </c>
      <c r="Z202" s="2" t="str">
        <f t="shared" si="226"/>
        <v/>
      </c>
      <c r="AA202" s="2" t="str">
        <f t="shared" si="226"/>
        <v/>
      </c>
      <c r="AB202" s="2" t="str">
        <f t="shared" si="226"/>
        <v/>
      </c>
      <c r="AC202" s="2" t="str">
        <f t="shared" si="226"/>
        <v/>
      </c>
      <c r="AD202" s="2">
        <f t="shared" si="226"/>
        <v>17040</v>
      </c>
      <c r="AE202" s="2" t="str">
        <f t="shared" si="226"/>
        <v/>
      </c>
      <c r="AF202" s="2" t="str">
        <f t="shared" si="226"/>
        <v/>
      </c>
      <c r="AG202" s="2" t="str">
        <f t="shared" si="226"/>
        <v/>
      </c>
      <c r="AH202" s="2" t="str">
        <f t="shared" si="226"/>
        <v/>
      </c>
      <c r="AI202" s="2" t="str">
        <f t="shared" si="226"/>
        <v/>
      </c>
    </row>
    <row r="203" spans="2:35" x14ac:dyDescent="0.25">
      <c r="B203" s="41" t="s">
        <v>347</v>
      </c>
      <c r="C203" s="41" t="s">
        <v>342</v>
      </c>
      <c r="D203" s="41" t="s">
        <v>9</v>
      </c>
      <c r="E203" s="42" t="s">
        <v>379</v>
      </c>
      <c r="F203" s="41" t="s">
        <v>131</v>
      </c>
      <c r="G203" s="154"/>
      <c r="H203" s="42">
        <v>960</v>
      </c>
      <c r="I203" s="6">
        <f>IF(H203="","",INDEX(Systems!F$4:F$981,MATCH($F203,Systems!D$4:D$981,0),1))</f>
        <v>4.95</v>
      </c>
      <c r="J203" s="7">
        <f>IF(H203="","",INDEX(Systems!E$4:E$981,MATCH($F203,Systems!D$4:D$981,0),1))</f>
        <v>20</v>
      </c>
      <c r="K203" s="7" t="s">
        <v>96</v>
      </c>
      <c r="L203" s="7">
        <v>2017</v>
      </c>
      <c r="M203" s="7">
        <v>3</v>
      </c>
      <c r="N203" s="6">
        <f t="shared" si="224"/>
        <v>4752</v>
      </c>
      <c r="O203" s="7">
        <f t="shared" si="225"/>
        <v>2037</v>
      </c>
      <c r="P203" s="2" t="str">
        <f t="shared" ref="P203:AI203" si="227">IF($B203="","",IF($O203=P$3,$N203*(1+(O$2*0.03)),IF(P$3=$O203+$J203,$N203*(1+(O$2*0.03)),IF(P$3=$O203+2*$J203,$N203*(1+(O$2*0.03)),IF(P$3=$O203+3*$J203,$N203*(1+(O$2*0.03)),IF(P$3=$O203+4*$J203,$N203*(1+(O$2*0.03)),IF(P$3=$O203+5*$J203,$N203*(1+(O$2*0.03)),"")))))))</f>
        <v/>
      </c>
      <c r="Q203" s="2" t="str">
        <f t="shared" si="227"/>
        <v/>
      </c>
      <c r="R203" s="2" t="str">
        <f t="shared" si="227"/>
        <v/>
      </c>
      <c r="S203" s="2" t="str">
        <f t="shared" si="227"/>
        <v/>
      </c>
      <c r="T203" s="2" t="str">
        <f t="shared" si="227"/>
        <v/>
      </c>
      <c r="U203" s="2" t="str">
        <f t="shared" si="227"/>
        <v/>
      </c>
      <c r="V203" s="2" t="str">
        <f t="shared" si="227"/>
        <v/>
      </c>
      <c r="W203" s="2" t="str">
        <f t="shared" si="227"/>
        <v/>
      </c>
      <c r="X203" s="2" t="str">
        <f t="shared" si="227"/>
        <v/>
      </c>
      <c r="Y203" s="2" t="str">
        <f t="shared" si="227"/>
        <v/>
      </c>
      <c r="Z203" s="2" t="str">
        <f t="shared" si="227"/>
        <v/>
      </c>
      <c r="AA203" s="2" t="str">
        <f t="shared" si="227"/>
        <v/>
      </c>
      <c r="AB203" s="2" t="str">
        <f t="shared" si="227"/>
        <v/>
      </c>
      <c r="AC203" s="2" t="str">
        <f t="shared" si="227"/>
        <v/>
      </c>
      <c r="AD203" s="2" t="str">
        <f t="shared" si="227"/>
        <v/>
      </c>
      <c r="AE203" s="2" t="str">
        <f t="shared" si="227"/>
        <v/>
      </c>
      <c r="AF203" s="2" t="str">
        <f t="shared" si="227"/>
        <v/>
      </c>
      <c r="AG203" s="2" t="str">
        <f t="shared" si="227"/>
        <v/>
      </c>
      <c r="AH203" s="2" t="str">
        <f t="shared" si="227"/>
        <v/>
      </c>
      <c r="AI203" s="2">
        <f t="shared" si="227"/>
        <v>7460.6399999999994</v>
      </c>
    </row>
    <row r="204" spans="2:35" x14ac:dyDescent="0.25">
      <c r="B204" s="41" t="s">
        <v>347</v>
      </c>
      <c r="C204" s="41" t="s">
        <v>342</v>
      </c>
      <c r="D204" s="41" t="s">
        <v>3</v>
      </c>
      <c r="E204" s="42" t="s">
        <v>380</v>
      </c>
      <c r="F204" s="41" t="s">
        <v>26</v>
      </c>
      <c r="G204" s="154"/>
      <c r="H204" s="42">
        <v>1152</v>
      </c>
      <c r="I204" s="6">
        <f>IF(H204="","",INDEX(Systems!F$4:F$981,MATCH($F204,Systems!D$4:D$981,0),1))</f>
        <v>21.78</v>
      </c>
      <c r="J204" s="7">
        <f>IF(H204="","",INDEX(Systems!E$4:E$981,MATCH($F204,Systems!D$4:D$981,0),1))</f>
        <v>25</v>
      </c>
      <c r="K204" s="7" t="s">
        <v>96</v>
      </c>
      <c r="L204" s="7">
        <v>2002</v>
      </c>
      <c r="M204" s="7">
        <v>2</v>
      </c>
      <c r="N204" s="6">
        <f t="shared" si="224"/>
        <v>25090.560000000001</v>
      </c>
      <c r="O204" s="7">
        <f t="shared" si="225"/>
        <v>2022</v>
      </c>
      <c r="P204" s="2" t="str">
        <f t="shared" ref="P204:AI204" si="228">IF($B204="","",IF($O204=P$3,$N204*(1+(O$2*0.03)),IF(P$3=$O204+$J204,$N204*(1+(O$2*0.03)),IF(P$3=$O204+2*$J204,$N204*(1+(O$2*0.03)),IF(P$3=$O204+3*$J204,$N204*(1+(O$2*0.03)),IF(P$3=$O204+4*$J204,$N204*(1+(O$2*0.03)),IF(P$3=$O204+5*$J204,$N204*(1+(O$2*0.03)),"")))))))</f>
        <v/>
      </c>
      <c r="Q204" s="2" t="str">
        <f t="shared" si="228"/>
        <v/>
      </c>
      <c r="R204" s="2" t="str">
        <f t="shared" si="228"/>
        <v/>
      </c>
      <c r="S204" s="2" t="str">
        <f t="shared" si="228"/>
        <v/>
      </c>
      <c r="T204" s="2">
        <f t="shared" si="228"/>
        <v>28101.427200000006</v>
      </c>
      <c r="U204" s="2" t="str">
        <f t="shared" si="228"/>
        <v/>
      </c>
      <c r="V204" s="2" t="str">
        <f t="shared" si="228"/>
        <v/>
      </c>
      <c r="W204" s="2" t="str">
        <f t="shared" si="228"/>
        <v/>
      </c>
      <c r="X204" s="2" t="str">
        <f t="shared" si="228"/>
        <v/>
      </c>
      <c r="Y204" s="2" t="str">
        <f t="shared" si="228"/>
        <v/>
      </c>
      <c r="Z204" s="2" t="str">
        <f t="shared" si="228"/>
        <v/>
      </c>
      <c r="AA204" s="2" t="str">
        <f t="shared" si="228"/>
        <v/>
      </c>
      <c r="AB204" s="2" t="str">
        <f t="shared" si="228"/>
        <v/>
      </c>
      <c r="AC204" s="2" t="str">
        <f t="shared" si="228"/>
        <v/>
      </c>
      <c r="AD204" s="2" t="str">
        <f t="shared" si="228"/>
        <v/>
      </c>
      <c r="AE204" s="2" t="str">
        <f t="shared" si="228"/>
        <v/>
      </c>
      <c r="AF204" s="2" t="str">
        <f t="shared" si="228"/>
        <v/>
      </c>
      <c r="AG204" s="2" t="str">
        <f t="shared" si="228"/>
        <v/>
      </c>
      <c r="AH204" s="2" t="str">
        <f t="shared" si="228"/>
        <v/>
      </c>
      <c r="AI204" s="2" t="str">
        <f t="shared" si="228"/>
        <v/>
      </c>
    </row>
    <row r="205" spans="2:35" x14ac:dyDescent="0.25">
      <c r="B205" s="41" t="s">
        <v>347</v>
      </c>
      <c r="C205" s="41" t="s">
        <v>342</v>
      </c>
      <c r="D205" s="41" t="s">
        <v>7</v>
      </c>
      <c r="E205" s="42" t="s">
        <v>380</v>
      </c>
      <c r="F205" s="41" t="s">
        <v>47</v>
      </c>
      <c r="G205" s="154"/>
      <c r="H205" s="42">
        <v>960</v>
      </c>
      <c r="I205" s="6">
        <f>IF(H205="","",INDEX(Systems!F$4:F$981,MATCH($F205,Systems!D$4:D$981,0),1))</f>
        <v>9.42</v>
      </c>
      <c r="J205" s="7">
        <f>IF(H205="","",INDEX(Systems!E$4:E$981,MATCH($F205,Systems!D$4:D$981,0),1))</f>
        <v>20</v>
      </c>
      <c r="K205" s="7" t="s">
        <v>96</v>
      </c>
      <c r="L205" s="7">
        <v>2005</v>
      </c>
      <c r="M205" s="7">
        <v>2</v>
      </c>
      <c r="N205" s="6">
        <f t="shared" si="224"/>
        <v>9043.2000000000007</v>
      </c>
      <c r="O205" s="7">
        <f t="shared" si="225"/>
        <v>2021</v>
      </c>
      <c r="P205" s="2" t="str">
        <f t="shared" ref="P205:AI205" si="229">IF($B205="","",IF($O205=P$3,$N205*(1+(O$2*0.03)),IF(P$3=$O205+$J205,$N205*(1+(O$2*0.03)),IF(P$3=$O205+2*$J205,$N205*(1+(O$2*0.03)),IF(P$3=$O205+3*$J205,$N205*(1+(O$2*0.03)),IF(P$3=$O205+4*$J205,$N205*(1+(O$2*0.03)),IF(P$3=$O205+5*$J205,$N205*(1+(O$2*0.03)),"")))))))</f>
        <v/>
      </c>
      <c r="Q205" s="2" t="str">
        <f t="shared" si="229"/>
        <v/>
      </c>
      <c r="R205" s="2" t="str">
        <f t="shared" si="229"/>
        <v/>
      </c>
      <c r="S205" s="2">
        <f t="shared" si="229"/>
        <v>9857.0880000000016</v>
      </c>
      <c r="T205" s="2" t="str">
        <f t="shared" si="229"/>
        <v/>
      </c>
      <c r="U205" s="2" t="str">
        <f t="shared" si="229"/>
        <v/>
      </c>
      <c r="V205" s="2" t="str">
        <f t="shared" si="229"/>
        <v/>
      </c>
      <c r="W205" s="2" t="str">
        <f t="shared" si="229"/>
        <v/>
      </c>
      <c r="X205" s="2" t="str">
        <f t="shared" si="229"/>
        <v/>
      </c>
      <c r="Y205" s="2" t="str">
        <f t="shared" si="229"/>
        <v/>
      </c>
      <c r="Z205" s="2" t="str">
        <f t="shared" si="229"/>
        <v/>
      </c>
      <c r="AA205" s="2" t="str">
        <f t="shared" si="229"/>
        <v/>
      </c>
      <c r="AB205" s="2" t="str">
        <f t="shared" si="229"/>
        <v/>
      </c>
      <c r="AC205" s="2" t="str">
        <f t="shared" si="229"/>
        <v/>
      </c>
      <c r="AD205" s="2" t="str">
        <f t="shared" si="229"/>
        <v/>
      </c>
      <c r="AE205" s="2" t="str">
        <f t="shared" si="229"/>
        <v/>
      </c>
      <c r="AF205" s="2" t="str">
        <f t="shared" si="229"/>
        <v/>
      </c>
      <c r="AG205" s="2" t="str">
        <f t="shared" si="229"/>
        <v/>
      </c>
      <c r="AH205" s="2" t="str">
        <f t="shared" si="229"/>
        <v/>
      </c>
      <c r="AI205" s="2" t="str">
        <f t="shared" si="229"/>
        <v/>
      </c>
    </row>
    <row r="206" spans="2:35" x14ac:dyDescent="0.25">
      <c r="B206" s="41" t="s">
        <v>347</v>
      </c>
      <c r="C206" s="41" t="s">
        <v>342</v>
      </c>
      <c r="D206" s="41" t="s">
        <v>7</v>
      </c>
      <c r="E206" s="42" t="s">
        <v>380</v>
      </c>
      <c r="F206" s="41" t="s">
        <v>50</v>
      </c>
      <c r="G206" s="154"/>
      <c r="H206" s="42">
        <v>1150</v>
      </c>
      <c r="I206" s="6">
        <f>IF(H206="","",INDEX(Systems!F$4:F$981,MATCH($F206,Systems!D$4:D$981,0),1))</f>
        <v>1.6</v>
      </c>
      <c r="J206" s="7">
        <f>IF(H206="","",INDEX(Systems!E$4:E$981,MATCH($F206,Systems!D$4:D$981,0),1))</f>
        <v>10</v>
      </c>
      <c r="K206" s="7" t="s">
        <v>96</v>
      </c>
      <c r="L206" s="7">
        <v>2012</v>
      </c>
      <c r="M206" s="7">
        <v>3</v>
      </c>
      <c r="N206" s="6">
        <f t="shared" si="224"/>
        <v>1840</v>
      </c>
      <c r="O206" s="7">
        <f t="shared" si="225"/>
        <v>2022</v>
      </c>
      <c r="P206" s="2" t="str">
        <f t="shared" ref="P206:AI206" si="230">IF($B206="","",IF($O206=P$3,$N206*(1+(O$2*0.03)),IF(P$3=$O206+$J206,$N206*(1+(O$2*0.03)),IF(P$3=$O206+2*$J206,$N206*(1+(O$2*0.03)),IF(P$3=$O206+3*$J206,$N206*(1+(O$2*0.03)),IF(P$3=$O206+4*$J206,$N206*(1+(O$2*0.03)),IF(P$3=$O206+5*$J206,$N206*(1+(O$2*0.03)),"")))))))</f>
        <v/>
      </c>
      <c r="Q206" s="2" t="str">
        <f t="shared" si="230"/>
        <v/>
      </c>
      <c r="R206" s="2" t="str">
        <f t="shared" si="230"/>
        <v/>
      </c>
      <c r="S206" s="2" t="str">
        <f t="shared" si="230"/>
        <v/>
      </c>
      <c r="T206" s="2">
        <f t="shared" si="230"/>
        <v>2060.8000000000002</v>
      </c>
      <c r="U206" s="2" t="str">
        <f t="shared" si="230"/>
        <v/>
      </c>
      <c r="V206" s="2" t="str">
        <f t="shared" si="230"/>
        <v/>
      </c>
      <c r="W206" s="2" t="str">
        <f t="shared" si="230"/>
        <v/>
      </c>
      <c r="X206" s="2" t="str">
        <f t="shared" si="230"/>
        <v/>
      </c>
      <c r="Y206" s="2" t="str">
        <f t="shared" si="230"/>
        <v/>
      </c>
      <c r="Z206" s="2" t="str">
        <f t="shared" si="230"/>
        <v/>
      </c>
      <c r="AA206" s="2" t="str">
        <f t="shared" si="230"/>
        <v/>
      </c>
      <c r="AB206" s="2" t="str">
        <f t="shared" si="230"/>
        <v/>
      </c>
      <c r="AC206" s="2" t="str">
        <f t="shared" si="230"/>
        <v/>
      </c>
      <c r="AD206" s="2">
        <f t="shared" si="230"/>
        <v>2612.7999999999997</v>
      </c>
      <c r="AE206" s="2" t="str">
        <f t="shared" si="230"/>
        <v/>
      </c>
      <c r="AF206" s="2" t="str">
        <f t="shared" si="230"/>
        <v/>
      </c>
      <c r="AG206" s="2" t="str">
        <f t="shared" si="230"/>
        <v/>
      </c>
      <c r="AH206" s="2" t="str">
        <f t="shared" si="230"/>
        <v/>
      </c>
      <c r="AI206" s="2" t="str">
        <f t="shared" si="230"/>
        <v/>
      </c>
    </row>
    <row r="207" spans="2:35" x14ac:dyDescent="0.25">
      <c r="B207" s="41" t="s">
        <v>347</v>
      </c>
      <c r="C207" s="41" t="s">
        <v>342</v>
      </c>
      <c r="D207" s="41" t="s">
        <v>7</v>
      </c>
      <c r="E207" s="42" t="s">
        <v>380</v>
      </c>
      <c r="F207" s="41" t="s">
        <v>51</v>
      </c>
      <c r="G207" s="154"/>
      <c r="H207" s="42">
        <v>1150</v>
      </c>
      <c r="I207" s="6">
        <f>IF(H207="","",INDEX(Systems!F$4:F$981,MATCH($F207,Systems!D$4:D$981,0),1))</f>
        <v>1.5</v>
      </c>
      <c r="J207" s="7">
        <f>IF(H207="","",INDEX(Systems!E$4:E$981,MATCH($F207,Systems!D$4:D$981,0),1))</f>
        <v>10</v>
      </c>
      <c r="K207" s="7" t="s">
        <v>96</v>
      </c>
      <c r="L207" s="7">
        <v>2012</v>
      </c>
      <c r="M207" s="7">
        <v>3</v>
      </c>
      <c r="N207" s="6">
        <f t="shared" si="224"/>
        <v>1725</v>
      </c>
      <c r="O207" s="7">
        <f t="shared" si="225"/>
        <v>2022</v>
      </c>
      <c r="P207" s="2" t="str">
        <f t="shared" ref="P207:AI207" si="231">IF($B207="","",IF($O207=P$3,$N207*(1+(O$2*0.03)),IF(P$3=$O207+$J207,$N207*(1+(O$2*0.03)),IF(P$3=$O207+2*$J207,$N207*(1+(O$2*0.03)),IF(P$3=$O207+3*$J207,$N207*(1+(O$2*0.03)),IF(P$3=$O207+4*$J207,$N207*(1+(O$2*0.03)),IF(P$3=$O207+5*$J207,$N207*(1+(O$2*0.03)),"")))))))</f>
        <v/>
      </c>
      <c r="Q207" s="2" t="str">
        <f t="shared" si="231"/>
        <v/>
      </c>
      <c r="R207" s="2" t="str">
        <f t="shared" si="231"/>
        <v/>
      </c>
      <c r="S207" s="2" t="str">
        <f t="shared" si="231"/>
        <v/>
      </c>
      <c r="T207" s="2">
        <f t="shared" si="231"/>
        <v>1932.0000000000002</v>
      </c>
      <c r="U207" s="2" t="str">
        <f t="shared" si="231"/>
        <v/>
      </c>
      <c r="V207" s="2" t="str">
        <f t="shared" si="231"/>
        <v/>
      </c>
      <c r="W207" s="2" t="str">
        <f t="shared" si="231"/>
        <v/>
      </c>
      <c r="X207" s="2" t="str">
        <f t="shared" si="231"/>
        <v/>
      </c>
      <c r="Y207" s="2" t="str">
        <f t="shared" si="231"/>
        <v/>
      </c>
      <c r="Z207" s="2" t="str">
        <f t="shared" si="231"/>
        <v/>
      </c>
      <c r="AA207" s="2" t="str">
        <f t="shared" si="231"/>
        <v/>
      </c>
      <c r="AB207" s="2" t="str">
        <f t="shared" si="231"/>
        <v/>
      </c>
      <c r="AC207" s="2" t="str">
        <f t="shared" si="231"/>
        <v/>
      </c>
      <c r="AD207" s="2">
        <f t="shared" si="231"/>
        <v>2449.5</v>
      </c>
      <c r="AE207" s="2" t="str">
        <f t="shared" si="231"/>
        <v/>
      </c>
      <c r="AF207" s="2" t="str">
        <f t="shared" si="231"/>
        <v/>
      </c>
      <c r="AG207" s="2" t="str">
        <f t="shared" si="231"/>
        <v/>
      </c>
      <c r="AH207" s="2" t="str">
        <f t="shared" si="231"/>
        <v/>
      </c>
      <c r="AI207" s="2" t="str">
        <f t="shared" si="231"/>
        <v/>
      </c>
    </row>
    <row r="208" spans="2:35" x14ac:dyDescent="0.25">
      <c r="B208" s="41" t="s">
        <v>347</v>
      </c>
      <c r="C208" s="41" t="s">
        <v>342</v>
      </c>
      <c r="D208" s="41" t="s">
        <v>5</v>
      </c>
      <c r="E208" s="42" t="s">
        <v>380</v>
      </c>
      <c r="F208" s="41" t="s">
        <v>60</v>
      </c>
      <c r="G208" s="154"/>
      <c r="H208" s="42">
        <v>1</v>
      </c>
      <c r="I208" s="6">
        <f>IF(H208="","",INDEX(Systems!F$4:F$981,MATCH($F208,Systems!D$4:D$981,0),1))</f>
        <v>12000</v>
      </c>
      <c r="J208" s="7">
        <f>IF(H208="","",INDEX(Systems!E$4:E$981,MATCH($F208,Systems!D$4:D$981,0),1))</f>
        <v>18</v>
      </c>
      <c r="K208" s="7" t="s">
        <v>96</v>
      </c>
      <c r="L208" s="7">
        <v>2011</v>
      </c>
      <c r="M208" s="7">
        <v>3</v>
      </c>
      <c r="N208" s="6">
        <f t="shared" si="224"/>
        <v>12000</v>
      </c>
      <c r="O208" s="7">
        <f t="shared" si="225"/>
        <v>2029</v>
      </c>
      <c r="P208" s="2" t="str">
        <f t="shared" ref="P208:AI208" si="232">IF($B208="","",IF($O208=P$3,$N208*(1+(O$2*0.03)),IF(P$3=$O208+$J208,$N208*(1+(O$2*0.03)),IF(P$3=$O208+2*$J208,$N208*(1+(O$2*0.03)),IF(P$3=$O208+3*$J208,$N208*(1+(O$2*0.03)),IF(P$3=$O208+4*$J208,$N208*(1+(O$2*0.03)),IF(P$3=$O208+5*$J208,$N208*(1+(O$2*0.03)),"")))))))</f>
        <v/>
      </c>
      <c r="Q208" s="2" t="str">
        <f t="shared" si="232"/>
        <v/>
      </c>
      <c r="R208" s="2" t="str">
        <f t="shared" si="232"/>
        <v/>
      </c>
      <c r="S208" s="2" t="str">
        <f t="shared" si="232"/>
        <v/>
      </c>
      <c r="T208" s="2" t="str">
        <f t="shared" si="232"/>
        <v/>
      </c>
      <c r="U208" s="2" t="str">
        <f t="shared" si="232"/>
        <v/>
      </c>
      <c r="V208" s="2" t="str">
        <f t="shared" si="232"/>
        <v/>
      </c>
      <c r="W208" s="2" t="str">
        <f t="shared" si="232"/>
        <v/>
      </c>
      <c r="X208" s="2" t="str">
        <f t="shared" si="232"/>
        <v/>
      </c>
      <c r="Y208" s="2" t="str">
        <f t="shared" si="232"/>
        <v/>
      </c>
      <c r="Z208" s="2" t="str">
        <f t="shared" si="232"/>
        <v/>
      </c>
      <c r="AA208" s="2">
        <f t="shared" si="232"/>
        <v>15960</v>
      </c>
      <c r="AB208" s="2" t="str">
        <f t="shared" si="232"/>
        <v/>
      </c>
      <c r="AC208" s="2" t="str">
        <f t="shared" si="232"/>
        <v/>
      </c>
      <c r="AD208" s="2" t="str">
        <f t="shared" si="232"/>
        <v/>
      </c>
      <c r="AE208" s="2" t="str">
        <f t="shared" si="232"/>
        <v/>
      </c>
      <c r="AF208" s="2" t="str">
        <f t="shared" si="232"/>
        <v/>
      </c>
      <c r="AG208" s="2" t="str">
        <f t="shared" si="232"/>
        <v/>
      </c>
      <c r="AH208" s="2" t="str">
        <f t="shared" si="232"/>
        <v/>
      </c>
      <c r="AI208" s="2" t="str">
        <f t="shared" si="232"/>
        <v/>
      </c>
    </row>
    <row r="209" spans="2:35" x14ac:dyDescent="0.25">
      <c r="B209" s="41" t="s">
        <v>347</v>
      </c>
      <c r="C209" s="41" t="s">
        <v>342</v>
      </c>
      <c r="D209" s="41" t="s">
        <v>9</v>
      </c>
      <c r="E209" s="42" t="s">
        <v>380</v>
      </c>
      <c r="F209" s="41" t="s">
        <v>131</v>
      </c>
      <c r="G209" s="154"/>
      <c r="H209" s="42">
        <v>960</v>
      </c>
      <c r="I209" s="6">
        <f>IF(H209="","",INDEX(Systems!F$4:F$981,MATCH($F209,Systems!D$4:D$981,0),1))</f>
        <v>4.95</v>
      </c>
      <c r="J209" s="7">
        <f>IF(H209="","",INDEX(Systems!E$4:E$981,MATCH($F209,Systems!D$4:D$981,0),1))</f>
        <v>20</v>
      </c>
      <c r="K209" s="7" t="s">
        <v>96</v>
      </c>
      <c r="L209" s="7">
        <v>2017</v>
      </c>
      <c r="M209" s="7">
        <v>3</v>
      </c>
      <c r="N209" s="6">
        <f t="shared" si="224"/>
        <v>4752</v>
      </c>
      <c r="O209" s="7">
        <f t="shared" si="225"/>
        <v>2037</v>
      </c>
      <c r="P209" s="2" t="str">
        <f t="shared" ref="P209:AI209" si="233">IF($B209="","",IF($O209=P$3,$N209*(1+(O$2*0.03)),IF(P$3=$O209+$J209,$N209*(1+(O$2*0.03)),IF(P$3=$O209+2*$J209,$N209*(1+(O$2*0.03)),IF(P$3=$O209+3*$J209,$N209*(1+(O$2*0.03)),IF(P$3=$O209+4*$J209,$N209*(1+(O$2*0.03)),IF(P$3=$O209+5*$J209,$N209*(1+(O$2*0.03)),"")))))))</f>
        <v/>
      </c>
      <c r="Q209" s="2" t="str">
        <f t="shared" si="233"/>
        <v/>
      </c>
      <c r="R209" s="2" t="str">
        <f t="shared" si="233"/>
        <v/>
      </c>
      <c r="S209" s="2" t="str">
        <f t="shared" si="233"/>
        <v/>
      </c>
      <c r="T209" s="2" t="str">
        <f t="shared" si="233"/>
        <v/>
      </c>
      <c r="U209" s="2" t="str">
        <f t="shared" si="233"/>
        <v/>
      </c>
      <c r="V209" s="2" t="str">
        <f t="shared" si="233"/>
        <v/>
      </c>
      <c r="W209" s="2" t="str">
        <f t="shared" si="233"/>
        <v/>
      </c>
      <c r="X209" s="2" t="str">
        <f t="shared" si="233"/>
        <v/>
      </c>
      <c r="Y209" s="2" t="str">
        <f t="shared" si="233"/>
        <v/>
      </c>
      <c r="Z209" s="2" t="str">
        <f t="shared" si="233"/>
        <v/>
      </c>
      <c r="AA209" s="2" t="str">
        <f t="shared" si="233"/>
        <v/>
      </c>
      <c r="AB209" s="2" t="str">
        <f t="shared" si="233"/>
        <v/>
      </c>
      <c r="AC209" s="2" t="str">
        <f t="shared" si="233"/>
        <v/>
      </c>
      <c r="AD209" s="2" t="str">
        <f t="shared" si="233"/>
        <v/>
      </c>
      <c r="AE209" s="2" t="str">
        <f t="shared" si="233"/>
        <v/>
      </c>
      <c r="AF209" s="2" t="str">
        <f t="shared" si="233"/>
        <v/>
      </c>
      <c r="AG209" s="2" t="str">
        <f t="shared" si="233"/>
        <v/>
      </c>
      <c r="AH209" s="2" t="str">
        <f t="shared" si="233"/>
        <v/>
      </c>
      <c r="AI209" s="2">
        <f t="shared" si="233"/>
        <v>7460.6399999999994</v>
      </c>
    </row>
    <row r="210" spans="2:35" x14ac:dyDescent="0.25">
      <c r="B210" s="41" t="s">
        <v>347</v>
      </c>
      <c r="C210" s="41" t="s">
        <v>342</v>
      </c>
      <c r="D210" s="41" t="s">
        <v>3</v>
      </c>
      <c r="E210" s="42" t="s">
        <v>389</v>
      </c>
      <c r="F210" s="41" t="s">
        <v>26</v>
      </c>
      <c r="G210" s="154"/>
      <c r="H210" s="42">
        <v>480</v>
      </c>
      <c r="I210" s="6">
        <f>IF(H210="","",INDEX(Systems!F$4:F$981,MATCH($F210,Systems!D$4:D$981,0),1))</f>
        <v>21.78</v>
      </c>
      <c r="J210" s="7">
        <f>IF(H210="","",INDEX(Systems!E$4:E$981,MATCH($F210,Systems!D$4:D$981,0),1))</f>
        <v>25</v>
      </c>
      <c r="K210" s="7" t="s">
        <v>96</v>
      </c>
      <c r="L210" s="7">
        <v>2005</v>
      </c>
      <c r="M210" s="7">
        <v>3</v>
      </c>
      <c r="N210" s="6">
        <f t="shared" si="224"/>
        <v>10454.400000000001</v>
      </c>
      <c r="O210" s="7">
        <f t="shared" si="225"/>
        <v>2030</v>
      </c>
      <c r="P210" s="2" t="str">
        <f t="shared" ref="P210:AI210" si="234">IF($B210="","",IF($O210=P$3,$N210*(1+(O$2*0.03)),IF(P$3=$O210+$J210,$N210*(1+(O$2*0.03)),IF(P$3=$O210+2*$J210,$N210*(1+(O$2*0.03)),IF(P$3=$O210+3*$J210,$N210*(1+(O$2*0.03)),IF(P$3=$O210+4*$J210,$N210*(1+(O$2*0.03)),IF(P$3=$O210+5*$J210,$N210*(1+(O$2*0.03)),"")))))))</f>
        <v/>
      </c>
      <c r="Q210" s="2" t="str">
        <f t="shared" si="234"/>
        <v/>
      </c>
      <c r="R210" s="2" t="str">
        <f t="shared" si="234"/>
        <v/>
      </c>
      <c r="S210" s="2" t="str">
        <f t="shared" si="234"/>
        <v/>
      </c>
      <c r="T210" s="2" t="str">
        <f t="shared" si="234"/>
        <v/>
      </c>
      <c r="U210" s="2" t="str">
        <f t="shared" si="234"/>
        <v/>
      </c>
      <c r="V210" s="2" t="str">
        <f t="shared" si="234"/>
        <v/>
      </c>
      <c r="W210" s="2" t="str">
        <f t="shared" si="234"/>
        <v/>
      </c>
      <c r="X210" s="2" t="str">
        <f t="shared" si="234"/>
        <v/>
      </c>
      <c r="Y210" s="2" t="str">
        <f t="shared" si="234"/>
        <v/>
      </c>
      <c r="Z210" s="2" t="str">
        <f t="shared" si="234"/>
        <v/>
      </c>
      <c r="AA210" s="2" t="str">
        <f t="shared" si="234"/>
        <v/>
      </c>
      <c r="AB210" s="2">
        <f t="shared" si="234"/>
        <v>14217.984</v>
      </c>
      <c r="AC210" s="2" t="str">
        <f t="shared" si="234"/>
        <v/>
      </c>
      <c r="AD210" s="2" t="str">
        <f t="shared" si="234"/>
        <v/>
      </c>
      <c r="AE210" s="2" t="str">
        <f t="shared" si="234"/>
        <v/>
      </c>
      <c r="AF210" s="2" t="str">
        <f t="shared" si="234"/>
        <v/>
      </c>
      <c r="AG210" s="2" t="str">
        <f t="shared" si="234"/>
        <v/>
      </c>
      <c r="AH210" s="2" t="str">
        <f t="shared" si="234"/>
        <v/>
      </c>
      <c r="AI210" s="2" t="str">
        <f t="shared" si="234"/>
        <v/>
      </c>
    </row>
    <row r="211" spans="2:35" x14ac:dyDescent="0.25">
      <c r="B211" s="41" t="s">
        <v>347</v>
      </c>
      <c r="C211" s="41" t="s">
        <v>342</v>
      </c>
      <c r="D211" s="41" t="s">
        <v>7</v>
      </c>
      <c r="E211" s="42" t="s">
        <v>389</v>
      </c>
      <c r="F211" s="41" t="s">
        <v>40</v>
      </c>
      <c r="G211" s="154"/>
      <c r="H211" s="42">
        <v>480</v>
      </c>
      <c r="I211" s="6">
        <f>IF(H211="","",INDEX(Systems!F$4:F$981,MATCH($F211,Systems!D$4:D$981,0),1))</f>
        <v>9.75</v>
      </c>
      <c r="J211" s="7">
        <f>IF(H211="","",INDEX(Systems!E$4:E$981,MATCH($F211,Systems!D$4:D$981,0),1))</f>
        <v>12</v>
      </c>
      <c r="K211" s="7" t="s">
        <v>96</v>
      </c>
      <c r="L211" s="7">
        <v>2010</v>
      </c>
      <c r="M211" s="7">
        <v>3</v>
      </c>
      <c r="N211" s="6">
        <f t="shared" si="224"/>
        <v>4680</v>
      </c>
      <c r="O211" s="7">
        <f t="shared" si="225"/>
        <v>2022</v>
      </c>
      <c r="P211" s="2" t="str">
        <f t="shared" ref="P211:AI211" si="235">IF($B211="","",IF($O211=P$3,$N211*(1+(O$2*0.03)),IF(P$3=$O211+$J211,$N211*(1+(O$2*0.03)),IF(P$3=$O211+2*$J211,$N211*(1+(O$2*0.03)),IF(P$3=$O211+3*$J211,$N211*(1+(O$2*0.03)),IF(P$3=$O211+4*$J211,$N211*(1+(O$2*0.03)),IF(P$3=$O211+5*$J211,$N211*(1+(O$2*0.03)),"")))))))</f>
        <v/>
      </c>
      <c r="Q211" s="2" t="str">
        <f t="shared" si="235"/>
        <v/>
      </c>
      <c r="R211" s="2" t="str">
        <f t="shared" si="235"/>
        <v/>
      </c>
      <c r="S211" s="2" t="str">
        <f t="shared" si="235"/>
        <v/>
      </c>
      <c r="T211" s="2">
        <f t="shared" si="235"/>
        <v>5241.6000000000004</v>
      </c>
      <c r="U211" s="2" t="str">
        <f t="shared" si="235"/>
        <v/>
      </c>
      <c r="V211" s="2" t="str">
        <f t="shared" si="235"/>
        <v/>
      </c>
      <c r="W211" s="2" t="str">
        <f t="shared" si="235"/>
        <v/>
      </c>
      <c r="X211" s="2" t="str">
        <f t="shared" si="235"/>
        <v/>
      </c>
      <c r="Y211" s="2" t="str">
        <f t="shared" si="235"/>
        <v/>
      </c>
      <c r="Z211" s="2" t="str">
        <f t="shared" si="235"/>
        <v/>
      </c>
      <c r="AA211" s="2" t="str">
        <f t="shared" si="235"/>
        <v/>
      </c>
      <c r="AB211" s="2" t="str">
        <f t="shared" si="235"/>
        <v/>
      </c>
      <c r="AC211" s="2" t="str">
        <f t="shared" si="235"/>
        <v/>
      </c>
      <c r="AD211" s="2" t="str">
        <f t="shared" si="235"/>
        <v/>
      </c>
      <c r="AE211" s="2" t="str">
        <f t="shared" si="235"/>
        <v/>
      </c>
      <c r="AF211" s="2">
        <f t="shared" si="235"/>
        <v>6926.4</v>
      </c>
      <c r="AG211" s="2" t="str">
        <f t="shared" si="235"/>
        <v/>
      </c>
      <c r="AH211" s="2" t="str">
        <f t="shared" si="235"/>
        <v/>
      </c>
      <c r="AI211" s="2" t="str">
        <f t="shared" si="235"/>
        <v/>
      </c>
    </row>
    <row r="212" spans="2:35" x14ac:dyDescent="0.25">
      <c r="B212" s="41" t="s">
        <v>347</v>
      </c>
      <c r="C212" s="41" t="s">
        <v>342</v>
      </c>
      <c r="D212" s="41" t="s">
        <v>7</v>
      </c>
      <c r="E212" s="42" t="s">
        <v>389</v>
      </c>
      <c r="F212" s="41" t="s">
        <v>50</v>
      </c>
      <c r="G212" s="154"/>
      <c r="H212" s="42">
        <v>1040</v>
      </c>
      <c r="I212" s="6">
        <f>IF(H212="","",INDEX(Systems!F$4:F$981,MATCH($F212,Systems!D$4:D$981,0),1))</f>
        <v>1.6</v>
      </c>
      <c r="J212" s="7">
        <f>IF(H212="","",INDEX(Systems!E$4:E$981,MATCH($F212,Systems!D$4:D$981,0),1))</f>
        <v>10</v>
      </c>
      <c r="K212" s="7" t="s">
        <v>96</v>
      </c>
      <c r="L212" s="7">
        <v>2010</v>
      </c>
      <c r="M212" s="7">
        <v>3</v>
      </c>
      <c r="N212" s="6">
        <f t="shared" si="224"/>
        <v>1664</v>
      </c>
      <c r="O212" s="7">
        <f t="shared" si="225"/>
        <v>2020</v>
      </c>
      <c r="P212" s="2" t="str">
        <f t="shared" ref="P212:AI212" si="236">IF($B212="","",IF($O212=P$3,$N212*(1+(O$2*0.03)),IF(P$3=$O212+$J212,$N212*(1+(O$2*0.03)),IF(P$3=$O212+2*$J212,$N212*(1+(O$2*0.03)),IF(P$3=$O212+3*$J212,$N212*(1+(O$2*0.03)),IF(P$3=$O212+4*$J212,$N212*(1+(O$2*0.03)),IF(P$3=$O212+5*$J212,$N212*(1+(O$2*0.03)),"")))))))</f>
        <v/>
      </c>
      <c r="Q212" s="2" t="str">
        <f t="shared" si="236"/>
        <v/>
      </c>
      <c r="R212" s="2">
        <f t="shared" si="236"/>
        <v>1763.8400000000001</v>
      </c>
      <c r="S212" s="2" t="str">
        <f t="shared" si="236"/>
        <v/>
      </c>
      <c r="T212" s="2" t="str">
        <f t="shared" si="236"/>
        <v/>
      </c>
      <c r="U212" s="2" t="str">
        <f t="shared" si="236"/>
        <v/>
      </c>
      <c r="V212" s="2" t="str">
        <f t="shared" si="236"/>
        <v/>
      </c>
      <c r="W212" s="2" t="str">
        <f t="shared" si="236"/>
        <v/>
      </c>
      <c r="X212" s="2" t="str">
        <f t="shared" si="236"/>
        <v/>
      </c>
      <c r="Y212" s="2" t="str">
        <f t="shared" si="236"/>
        <v/>
      </c>
      <c r="Z212" s="2" t="str">
        <f t="shared" si="236"/>
        <v/>
      </c>
      <c r="AA212" s="2" t="str">
        <f t="shared" si="236"/>
        <v/>
      </c>
      <c r="AB212" s="2">
        <f t="shared" si="236"/>
        <v>2263.04</v>
      </c>
      <c r="AC212" s="2" t="str">
        <f t="shared" si="236"/>
        <v/>
      </c>
      <c r="AD212" s="2" t="str">
        <f t="shared" si="236"/>
        <v/>
      </c>
      <c r="AE212" s="2" t="str">
        <f t="shared" si="236"/>
        <v/>
      </c>
      <c r="AF212" s="2" t="str">
        <f t="shared" si="236"/>
        <v/>
      </c>
      <c r="AG212" s="2" t="str">
        <f t="shared" si="236"/>
        <v/>
      </c>
      <c r="AH212" s="2" t="str">
        <f t="shared" si="236"/>
        <v/>
      </c>
      <c r="AI212" s="2" t="str">
        <f t="shared" si="236"/>
        <v/>
      </c>
    </row>
    <row r="213" spans="2:35" x14ac:dyDescent="0.25">
      <c r="B213" s="41" t="s">
        <v>347</v>
      </c>
      <c r="C213" s="41" t="s">
        <v>342</v>
      </c>
      <c r="D213" s="41" t="s">
        <v>7</v>
      </c>
      <c r="E213" s="42" t="s">
        <v>389</v>
      </c>
      <c r="F213" s="41" t="s">
        <v>289</v>
      </c>
      <c r="G213" s="154"/>
      <c r="H213" s="42">
        <v>1440</v>
      </c>
      <c r="I213" s="6">
        <f>IF(H213="","",INDEX(Systems!F$4:F$981,MATCH($F213,Systems!D$4:D$981,0),1))</f>
        <v>4.5</v>
      </c>
      <c r="J213" s="7">
        <f>IF(H213="","",INDEX(Systems!E$4:E$981,MATCH($F213,Systems!D$4:D$981,0),1))</f>
        <v>15</v>
      </c>
      <c r="K213" s="7" t="s">
        <v>96</v>
      </c>
      <c r="L213" s="7">
        <v>2010</v>
      </c>
      <c r="M213" s="7">
        <v>3</v>
      </c>
      <c r="N213" s="6">
        <f t="shared" si="224"/>
        <v>6480</v>
      </c>
      <c r="O213" s="7">
        <f t="shared" si="225"/>
        <v>2025</v>
      </c>
      <c r="P213" s="2" t="str">
        <f t="shared" ref="P213:AI213" si="237">IF($B213="","",IF($O213=P$3,$N213*(1+(O$2*0.03)),IF(P$3=$O213+$J213,$N213*(1+(O$2*0.03)),IF(P$3=$O213+2*$J213,$N213*(1+(O$2*0.03)),IF(P$3=$O213+3*$J213,$N213*(1+(O$2*0.03)),IF(P$3=$O213+4*$J213,$N213*(1+(O$2*0.03)),IF(P$3=$O213+5*$J213,$N213*(1+(O$2*0.03)),"")))))))</f>
        <v/>
      </c>
      <c r="Q213" s="2" t="str">
        <f t="shared" si="237"/>
        <v/>
      </c>
      <c r="R213" s="2" t="str">
        <f t="shared" si="237"/>
        <v/>
      </c>
      <c r="S213" s="2" t="str">
        <f t="shared" si="237"/>
        <v/>
      </c>
      <c r="T213" s="2" t="str">
        <f t="shared" si="237"/>
        <v/>
      </c>
      <c r="U213" s="2" t="str">
        <f t="shared" si="237"/>
        <v/>
      </c>
      <c r="V213" s="2" t="str">
        <f t="shared" si="237"/>
        <v/>
      </c>
      <c r="W213" s="2">
        <f t="shared" si="237"/>
        <v>7840.8</v>
      </c>
      <c r="X213" s="2" t="str">
        <f t="shared" si="237"/>
        <v/>
      </c>
      <c r="Y213" s="2" t="str">
        <f t="shared" si="237"/>
        <v/>
      </c>
      <c r="Z213" s="2" t="str">
        <f t="shared" si="237"/>
        <v/>
      </c>
      <c r="AA213" s="2" t="str">
        <f t="shared" si="237"/>
        <v/>
      </c>
      <c r="AB213" s="2" t="str">
        <f t="shared" si="237"/>
        <v/>
      </c>
      <c r="AC213" s="2" t="str">
        <f t="shared" si="237"/>
        <v/>
      </c>
      <c r="AD213" s="2" t="str">
        <f t="shared" si="237"/>
        <v/>
      </c>
      <c r="AE213" s="2" t="str">
        <f t="shared" si="237"/>
        <v/>
      </c>
      <c r="AF213" s="2" t="str">
        <f t="shared" si="237"/>
        <v/>
      </c>
      <c r="AG213" s="2" t="str">
        <f t="shared" si="237"/>
        <v/>
      </c>
      <c r="AH213" s="2" t="str">
        <f t="shared" si="237"/>
        <v/>
      </c>
      <c r="AI213" s="2" t="str">
        <f t="shared" si="237"/>
        <v/>
      </c>
    </row>
    <row r="214" spans="2:35" x14ac:dyDescent="0.25">
      <c r="B214" s="41" t="s">
        <v>347</v>
      </c>
      <c r="C214" s="41" t="s">
        <v>342</v>
      </c>
      <c r="D214" s="41" t="s">
        <v>9</v>
      </c>
      <c r="E214" s="42" t="s">
        <v>389</v>
      </c>
      <c r="F214" s="41" t="s">
        <v>131</v>
      </c>
      <c r="G214" s="154"/>
      <c r="H214" s="42">
        <v>480</v>
      </c>
      <c r="I214" s="6">
        <f>IF(H214="","",INDEX(Systems!F$4:F$981,MATCH($F214,Systems!D$4:D$981,0),1))</f>
        <v>4.95</v>
      </c>
      <c r="J214" s="7">
        <f>IF(H214="","",INDEX(Systems!E$4:E$981,MATCH($F214,Systems!D$4:D$981,0),1))</f>
        <v>20</v>
      </c>
      <c r="K214" s="7" t="s">
        <v>96</v>
      </c>
      <c r="L214" s="7">
        <v>2017</v>
      </c>
      <c r="M214" s="7">
        <v>3</v>
      </c>
      <c r="N214" s="6">
        <f t="shared" si="224"/>
        <v>2376</v>
      </c>
      <c r="O214" s="7">
        <f t="shared" si="225"/>
        <v>2037</v>
      </c>
      <c r="P214" s="2" t="str">
        <f t="shared" ref="P214:AI214" si="238">IF($B214="","",IF($O214=P$3,$N214*(1+(O$2*0.03)),IF(P$3=$O214+$J214,$N214*(1+(O$2*0.03)),IF(P$3=$O214+2*$J214,$N214*(1+(O$2*0.03)),IF(P$3=$O214+3*$J214,$N214*(1+(O$2*0.03)),IF(P$3=$O214+4*$J214,$N214*(1+(O$2*0.03)),IF(P$3=$O214+5*$J214,$N214*(1+(O$2*0.03)),"")))))))</f>
        <v/>
      </c>
      <c r="Q214" s="2" t="str">
        <f t="shared" si="238"/>
        <v/>
      </c>
      <c r="R214" s="2" t="str">
        <f t="shared" si="238"/>
        <v/>
      </c>
      <c r="S214" s="2" t="str">
        <f t="shared" si="238"/>
        <v/>
      </c>
      <c r="T214" s="2" t="str">
        <f t="shared" si="238"/>
        <v/>
      </c>
      <c r="U214" s="2" t="str">
        <f t="shared" si="238"/>
        <v/>
      </c>
      <c r="V214" s="2" t="str">
        <f t="shared" si="238"/>
        <v/>
      </c>
      <c r="W214" s="2" t="str">
        <f t="shared" si="238"/>
        <v/>
      </c>
      <c r="X214" s="2" t="str">
        <f t="shared" si="238"/>
        <v/>
      </c>
      <c r="Y214" s="2" t="str">
        <f t="shared" si="238"/>
        <v/>
      </c>
      <c r="Z214" s="2" t="str">
        <f t="shared" si="238"/>
        <v/>
      </c>
      <c r="AA214" s="2" t="str">
        <f t="shared" si="238"/>
        <v/>
      </c>
      <c r="AB214" s="2" t="str">
        <f t="shared" si="238"/>
        <v/>
      </c>
      <c r="AC214" s="2" t="str">
        <f t="shared" si="238"/>
        <v/>
      </c>
      <c r="AD214" s="2" t="str">
        <f t="shared" si="238"/>
        <v/>
      </c>
      <c r="AE214" s="2" t="str">
        <f t="shared" si="238"/>
        <v/>
      </c>
      <c r="AF214" s="2" t="str">
        <f t="shared" si="238"/>
        <v/>
      </c>
      <c r="AG214" s="2" t="str">
        <f t="shared" si="238"/>
        <v/>
      </c>
      <c r="AH214" s="2" t="str">
        <f t="shared" si="238"/>
        <v/>
      </c>
      <c r="AI214" s="2">
        <f t="shared" si="238"/>
        <v>3730.3199999999997</v>
      </c>
    </row>
    <row r="215" spans="2:35" x14ac:dyDescent="0.25">
      <c r="B215" s="41" t="s">
        <v>347</v>
      </c>
      <c r="C215" s="41" t="s">
        <v>342</v>
      </c>
      <c r="D215" s="41" t="s">
        <v>8</v>
      </c>
      <c r="E215" s="42" t="s">
        <v>389</v>
      </c>
      <c r="F215" s="41" t="s">
        <v>133</v>
      </c>
      <c r="G215" s="154"/>
      <c r="H215" s="42">
        <v>2</v>
      </c>
      <c r="I215" s="6">
        <f>IF(H215="","",INDEX(Systems!F$4:F$981,MATCH($F215,Systems!D$4:D$981,0),1))</f>
        <v>750</v>
      </c>
      <c r="J215" s="7">
        <f>IF(H215="","",INDEX(Systems!E$4:E$981,MATCH($F215,Systems!D$4:D$981,0),1))</f>
        <v>30</v>
      </c>
      <c r="K215" s="7" t="s">
        <v>96</v>
      </c>
      <c r="L215" s="7">
        <v>2005</v>
      </c>
      <c r="M215" s="7">
        <v>3</v>
      </c>
      <c r="N215" s="6">
        <f t="shared" si="224"/>
        <v>1500</v>
      </c>
      <c r="O215" s="7">
        <f t="shared" si="225"/>
        <v>2035</v>
      </c>
      <c r="P215" s="2" t="str">
        <f t="shared" ref="P215:AI215" si="239">IF($B215="","",IF($O215=P$3,$N215*(1+(O$2*0.03)),IF(P$3=$O215+$J215,$N215*(1+(O$2*0.03)),IF(P$3=$O215+2*$J215,$N215*(1+(O$2*0.03)),IF(P$3=$O215+3*$J215,$N215*(1+(O$2*0.03)),IF(P$3=$O215+4*$J215,$N215*(1+(O$2*0.03)),IF(P$3=$O215+5*$J215,$N215*(1+(O$2*0.03)),"")))))))</f>
        <v/>
      </c>
      <c r="Q215" s="2" t="str">
        <f t="shared" si="239"/>
        <v/>
      </c>
      <c r="R215" s="2" t="str">
        <f t="shared" si="239"/>
        <v/>
      </c>
      <c r="S215" s="2" t="str">
        <f t="shared" si="239"/>
        <v/>
      </c>
      <c r="T215" s="2" t="str">
        <f t="shared" si="239"/>
        <v/>
      </c>
      <c r="U215" s="2" t="str">
        <f t="shared" si="239"/>
        <v/>
      </c>
      <c r="V215" s="2" t="str">
        <f t="shared" si="239"/>
        <v/>
      </c>
      <c r="W215" s="2" t="str">
        <f t="shared" si="239"/>
        <v/>
      </c>
      <c r="X215" s="2" t="str">
        <f t="shared" si="239"/>
        <v/>
      </c>
      <c r="Y215" s="2" t="str">
        <f t="shared" si="239"/>
        <v/>
      </c>
      <c r="Z215" s="2" t="str">
        <f t="shared" si="239"/>
        <v/>
      </c>
      <c r="AA215" s="2" t="str">
        <f t="shared" si="239"/>
        <v/>
      </c>
      <c r="AB215" s="2" t="str">
        <f t="shared" si="239"/>
        <v/>
      </c>
      <c r="AC215" s="2" t="str">
        <f t="shared" si="239"/>
        <v/>
      </c>
      <c r="AD215" s="2" t="str">
        <f t="shared" si="239"/>
        <v/>
      </c>
      <c r="AE215" s="2" t="str">
        <f t="shared" si="239"/>
        <v/>
      </c>
      <c r="AF215" s="2" t="str">
        <f t="shared" si="239"/>
        <v/>
      </c>
      <c r="AG215" s="2">
        <f t="shared" si="239"/>
        <v>2265</v>
      </c>
      <c r="AH215" s="2" t="str">
        <f t="shared" si="239"/>
        <v/>
      </c>
      <c r="AI215" s="2" t="str">
        <f t="shared" si="239"/>
        <v/>
      </c>
    </row>
    <row r="216" spans="2:35" x14ac:dyDescent="0.25">
      <c r="B216" s="41" t="s">
        <v>347</v>
      </c>
      <c r="C216" s="41" t="s">
        <v>342</v>
      </c>
      <c r="D216" s="41" t="s">
        <v>8</v>
      </c>
      <c r="E216" s="42" t="s">
        <v>389</v>
      </c>
      <c r="F216" s="41" t="s">
        <v>34</v>
      </c>
      <c r="G216" s="154"/>
      <c r="H216" s="42">
        <v>8</v>
      </c>
      <c r="I216" s="6">
        <f>IF(H216="","",INDEX(Systems!F$4:F$981,MATCH($F216,Systems!D$4:D$981,0),1))</f>
        <v>900</v>
      </c>
      <c r="J216" s="7">
        <f>IF(H216="","",INDEX(Systems!E$4:E$981,MATCH($F216,Systems!D$4:D$981,0),1))</f>
        <v>30</v>
      </c>
      <c r="K216" s="7" t="s">
        <v>96</v>
      </c>
      <c r="L216" s="7">
        <v>2005</v>
      </c>
      <c r="M216" s="7">
        <v>3</v>
      </c>
      <c r="N216" s="6">
        <f t="shared" si="224"/>
        <v>7200</v>
      </c>
      <c r="O216" s="7">
        <f t="shared" si="225"/>
        <v>2035</v>
      </c>
      <c r="P216" s="2" t="str">
        <f t="shared" ref="P216:AI216" si="240">IF($B216="","",IF($O216=P$3,$N216*(1+(O$2*0.03)),IF(P$3=$O216+$J216,$N216*(1+(O$2*0.03)),IF(P$3=$O216+2*$J216,$N216*(1+(O$2*0.03)),IF(P$3=$O216+3*$J216,$N216*(1+(O$2*0.03)),IF(P$3=$O216+4*$J216,$N216*(1+(O$2*0.03)),IF(P$3=$O216+5*$J216,$N216*(1+(O$2*0.03)),"")))))))</f>
        <v/>
      </c>
      <c r="Q216" s="2" t="str">
        <f t="shared" si="240"/>
        <v/>
      </c>
      <c r="R216" s="2" t="str">
        <f t="shared" si="240"/>
        <v/>
      </c>
      <c r="S216" s="2" t="str">
        <f t="shared" si="240"/>
        <v/>
      </c>
      <c r="T216" s="2" t="str">
        <f t="shared" si="240"/>
        <v/>
      </c>
      <c r="U216" s="2" t="str">
        <f t="shared" si="240"/>
        <v/>
      </c>
      <c r="V216" s="2" t="str">
        <f t="shared" si="240"/>
        <v/>
      </c>
      <c r="W216" s="2" t="str">
        <f t="shared" si="240"/>
        <v/>
      </c>
      <c r="X216" s="2" t="str">
        <f t="shared" si="240"/>
        <v/>
      </c>
      <c r="Y216" s="2" t="str">
        <f t="shared" si="240"/>
        <v/>
      </c>
      <c r="Z216" s="2" t="str">
        <f t="shared" si="240"/>
        <v/>
      </c>
      <c r="AA216" s="2" t="str">
        <f t="shared" si="240"/>
        <v/>
      </c>
      <c r="AB216" s="2" t="str">
        <f t="shared" si="240"/>
        <v/>
      </c>
      <c r="AC216" s="2" t="str">
        <f t="shared" si="240"/>
        <v/>
      </c>
      <c r="AD216" s="2" t="str">
        <f t="shared" si="240"/>
        <v/>
      </c>
      <c r="AE216" s="2" t="str">
        <f t="shared" si="240"/>
        <v/>
      </c>
      <c r="AF216" s="2" t="str">
        <f t="shared" si="240"/>
        <v/>
      </c>
      <c r="AG216" s="2">
        <f t="shared" si="240"/>
        <v>10872</v>
      </c>
      <c r="AH216" s="2" t="str">
        <f t="shared" si="240"/>
        <v/>
      </c>
      <c r="AI216" s="2" t="str">
        <f t="shared" si="240"/>
        <v/>
      </c>
    </row>
    <row r="217" spans="2:35" x14ac:dyDescent="0.25">
      <c r="B217" s="41" t="s">
        <v>347</v>
      </c>
      <c r="C217" s="41" t="s">
        <v>342</v>
      </c>
      <c r="D217" s="41" t="s">
        <v>8</v>
      </c>
      <c r="E217" s="42" t="s">
        <v>389</v>
      </c>
      <c r="F217" s="41" t="s">
        <v>134</v>
      </c>
      <c r="G217" s="154"/>
      <c r="H217" s="42">
        <v>6</v>
      </c>
      <c r="I217" s="6">
        <f>IF(H217="","",INDEX(Systems!F$4:F$981,MATCH($F217,Systems!D$4:D$981,0),1))</f>
        <v>650</v>
      </c>
      <c r="J217" s="7">
        <f>IF(H217="","",INDEX(Systems!E$4:E$981,MATCH($F217,Systems!D$4:D$981,0),1))</f>
        <v>30</v>
      </c>
      <c r="K217" s="7" t="s">
        <v>96</v>
      </c>
      <c r="L217" s="7">
        <v>2005</v>
      </c>
      <c r="M217" s="7">
        <v>3</v>
      </c>
      <c r="N217" s="6">
        <f t="shared" si="224"/>
        <v>3900</v>
      </c>
      <c r="O217" s="7">
        <f t="shared" si="225"/>
        <v>2035</v>
      </c>
      <c r="P217" s="2" t="str">
        <f t="shared" ref="P217:AI217" si="241">IF($B217="","",IF($O217=P$3,$N217*(1+(O$2*0.03)),IF(P$3=$O217+$J217,$N217*(1+(O$2*0.03)),IF(P$3=$O217+2*$J217,$N217*(1+(O$2*0.03)),IF(P$3=$O217+3*$J217,$N217*(1+(O$2*0.03)),IF(P$3=$O217+4*$J217,$N217*(1+(O$2*0.03)),IF(P$3=$O217+5*$J217,$N217*(1+(O$2*0.03)),"")))))))</f>
        <v/>
      </c>
      <c r="Q217" s="2" t="str">
        <f t="shared" si="241"/>
        <v/>
      </c>
      <c r="R217" s="2" t="str">
        <f t="shared" si="241"/>
        <v/>
      </c>
      <c r="S217" s="2" t="str">
        <f t="shared" si="241"/>
        <v/>
      </c>
      <c r="T217" s="2" t="str">
        <f t="shared" si="241"/>
        <v/>
      </c>
      <c r="U217" s="2" t="str">
        <f t="shared" si="241"/>
        <v/>
      </c>
      <c r="V217" s="2" t="str">
        <f t="shared" si="241"/>
        <v/>
      </c>
      <c r="W217" s="2" t="str">
        <f t="shared" si="241"/>
        <v/>
      </c>
      <c r="X217" s="2" t="str">
        <f t="shared" si="241"/>
        <v/>
      </c>
      <c r="Y217" s="2" t="str">
        <f t="shared" si="241"/>
        <v/>
      </c>
      <c r="Z217" s="2" t="str">
        <f t="shared" si="241"/>
        <v/>
      </c>
      <c r="AA217" s="2" t="str">
        <f t="shared" si="241"/>
        <v/>
      </c>
      <c r="AB217" s="2" t="str">
        <f t="shared" si="241"/>
        <v/>
      </c>
      <c r="AC217" s="2" t="str">
        <f t="shared" si="241"/>
        <v/>
      </c>
      <c r="AD217" s="2" t="str">
        <f t="shared" si="241"/>
        <v/>
      </c>
      <c r="AE217" s="2" t="str">
        <f t="shared" si="241"/>
        <v/>
      </c>
      <c r="AF217" s="2" t="str">
        <f t="shared" si="241"/>
        <v/>
      </c>
      <c r="AG217" s="2">
        <f t="shared" si="241"/>
        <v>5889</v>
      </c>
      <c r="AH217" s="2" t="str">
        <f t="shared" si="241"/>
        <v/>
      </c>
      <c r="AI217" s="2" t="str">
        <f t="shared" si="241"/>
        <v/>
      </c>
    </row>
    <row r="218" spans="2:35" x14ac:dyDescent="0.25">
      <c r="B218" s="41" t="s">
        <v>347</v>
      </c>
      <c r="C218" s="41" t="s">
        <v>342</v>
      </c>
      <c r="D218" s="41" t="s">
        <v>8</v>
      </c>
      <c r="E218" s="42" t="s">
        <v>389</v>
      </c>
      <c r="F218" s="41" t="s">
        <v>126</v>
      </c>
      <c r="G218" s="154"/>
      <c r="H218" s="42">
        <v>1200</v>
      </c>
      <c r="I218" s="6">
        <f>IF(H218="","",INDEX(Systems!F$4:F$981,MATCH($F218,Systems!D$4:D$981,0),1))</f>
        <v>18</v>
      </c>
      <c r="J218" s="7">
        <f>IF(H218="","",INDEX(Systems!E$4:E$981,MATCH($F218,Systems!D$4:D$981,0),1))</f>
        <v>30</v>
      </c>
      <c r="K218" s="7" t="s">
        <v>96</v>
      </c>
      <c r="L218" s="7">
        <v>2000</v>
      </c>
      <c r="M218" s="7">
        <v>3</v>
      </c>
      <c r="N218" s="6">
        <f t="shared" si="224"/>
        <v>21600</v>
      </c>
      <c r="O218" s="7">
        <f t="shared" si="225"/>
        <v>2030</v>
      </c>
      <c r="P218" s="2" t="str">
        <f t="shared" ref="P218:AI218" si="242">IF($B218="","",IF($O218=P$3,$N218*(1+(O$2*0.03)),IF(P$3=$O218+$J218,$N218*(1+(O$2*0.03)),IF(P$3=$O218+2*$J218,$N218*(1+(O$2*0.03)),IF(P$3=$O218+3*$J218,$N218*(1+(O$2*0.03)),IF(P$3=$O218+4*$J218,$N218*(1+(O$2*0.03)),IF(P$3=$O218+5*$J218,$N218*(1+(O$2*0.03)),"")))))))</f>
        <v/>
      </c>
      <c r="Q218" s="2" t="str">
        <f t="shared" si="242"/>
        <v/>
      </c>
      <c r="R218" s="2" t="str">
        <f t="shared" si="242"/>
        <v/>
      </c>
      <c r="S218" s="2" t="str">
        <f t="shared" si="242"/>
        <v/>
      </c>
      <c r="T218" s="2" t="str">
        <f t="shared" si="242"/>
        <v/>
      </c>
      <c r="U218" s="2" t="str">
        <f t="shared" si="242"/>
        <v/>
      </c>
      <c r="V218" s="2" t="str">
        <f t="shared" si="242"/>
        <v/>
      </c>
      <c r="W218" s="2" t="str">
        <f t="shared" si="242"/>
        <v/>
      </c>
      <c r="X218" s="2" t="str">
        <f t="shared" si="242"/>
        <v/>
      </c>
      <c r="Y218" s="2" t="str">
        <f t="shared" si="242"/>
        <v/>
      </c>
      <c r="Z218" s="2" t="str">
        <f t="shared" si="242"/>
        <v/>
      </c>
      <c r="AA218" s="2" t="str">
        <f t="shared" si="242"/>
        <v/>
      </c>
      <c r="AB218" s="2">
        <f t="shared" si="242"/>
        <v>29375.999999999996</v>
      </c>
      <c r="AC218" s="2" t="str">
        <f t="shared" si="242"/>
        <v/>
      </c>
      <c r="AD218" s="2" t="str">
        <f t="shared" si="242"/>
        <v/>
      </c>
      <c r="AE218" s="2" t="str">
        <f t="shared" si="242"/>
        <v/>
      </c>
      <c r="AF218" s="2" t="str">
        <f t="shared" si="242"/>
        <v/>
      </c>
      <c r="AG218" s="2" t="str">
        <f t="shared" si="242"/>
        <v/>
      </c>
      <c r="AH218" s="2" t="str">
        <f t="shared" si="242"/>
        <v/>
      </c>
      <c r="AI218" s="2" t="str">
        <f t="shared" si="242"/>
        <v/>
      </c>
    </row>
    <row r="219" spans="2:35" x14ac:dyDescent="0.25">
      <c r="B219" s="41" t="s">
        <v>347</v>
      </c>
      <c r="C219" s="41" t="s">
        <v>342</v>
      </c>
      <c r="D219" s="41" t="s">
        <v>11</v>
      </c>
      <c r="E219" s="42" t="s">
        <v>386</v>
      </c>
      <c r="F219" s="41" t="s">
        <v>77</v>
      </c>
      <c r="G219" s="154"/>
      <c r="H219" s="42">
        <v>1200</v>
      </c>
      <c r="I219" s="6">
        <f>IF(H219="","",INDEX(Systems!F$4:F$981,MATCH($F219,Systems!D$4:D$981,0),1))</f>
        <v>48.42</v>
      </c>
      <c r="J219" s="7">
        <f>IF(H219="","",INDEX(Systems!E$4:E$981,MATCH($F219,Systems!D$4:D$981,0),1))</f>
        <v>15</v>
      </c>
      <c r="K219" s="7" t="s">
        <v>97</v>
      </c>
      <c r="L219" s="7">
        <v>2012</v>
      </c>
      <c r="M219" s="7">
        <v>2</v>
      </c>
      <c r="N219" s="6">
        <f t="shared" si="224"/>
        <v>58104</v>
      </c>
      <c r="O219" s="7">
        <f t="shared" si="225"/>
        <v>2024</v>
      </c>
      <c r="P219" s="2" t="str">
        <f t="shared" ref="P219:AI219" si="243">IF($B219="","",IF($O219=P$3,$N219*(1+(O$2*0.03)),IF(P$3=$O219+$J219,$N219*(1+(O$2*0.03)),IF(P$3=$O219+2*$J219,$N219*(1+(O$2*0.03)),IF(P$3=$O219+3*$J219,$N219*(1+(O$2*0.03)),IF(P$3=$O219+4*$J219,$N219*(1+(O$2*0.03)),IF(P$3=$O219+5*$J219,$N219*(1+(O$2*0.03)),"")))))))</f>
        <v/>
      </c>
      <c r="Q219" s="2" t="str">
        <f t="shared" si="243"/>
        <v/>
      </c>
      <c r="R219" s="2" t="str">
        <f t="shared" si="243"/>
        <v/>
      </c>
      <c r="S219" s="2" t="str">
        <f t="shared" si="243"/>
        <v/>
      </c>
      <c r="T219" s="2" t="str">
        <f t="shared" si="243"/>
        <v/>
      </c>
      <c r="U219" s="2" t="str">
        <f t="shared" si="243"/>
        <v/>
      </c>
      <c r="V219" s="2">
        <f t="shared" si="243"/>
        <v>68562.720000000001</v>
      </c>
      <c r="W219" s="2" t="str">
        <f t="shared" si="243"/>
        <v/>
      </c>
      <c r="X219" s="2" t="str">
        <f t="shared" si="243"/>
        <v/>
      </c>
      <c r="Y219" s="2" t="str">
        <f t="shared" si="243"/>
        <v/>
      </c>
      <c r="Z219" s="2" t="str">
        <f t="shared" si="243"/>
        <v/>
      </c>
      <c r="AA219" s="2" t="str">
        <f t="shared" si="243"/>
        <v/>
      </c>
      <c r="AB219" s="2" t="str">
        <f t="shared" si="243"/>
        <v/>
      </c>
      <c r="AC219" s="2" t="str">
        <f t="shared" si="243"/>
        <v/>
      </c>
      <c r="AD219" s="2" t="str">
        <f t="shared" si="243"/>
        <v/>
      </c>
      <c r="AE219" s="2" t="str">
        <f t="shared" si="243"/>
        <v/>
      </c>
      <c r="AF219" s="2" t="str">
        <f t="shared" si="243"/>
        <v/>
      </c>
      <c r="AG219" s="2" t="str">
        <f t="shared" si="243"/>
        <v/>
      </c>
      <c r="AH219" s="2" t="str">
        <f t="shared" si="243"/>
        <v/>
      </c>
      <c r="AI219" s="2" t="str">
        <f t="shared" si="243"/>
        <v/>
      </c>
    </row>
    <row r="220" spans="2:35" x14ac:dyDescent="0.25">
      <c r="B220" s="41" t="s">
        <v>347</v>
      </c>
      <c r="C220" s="41" t="s">
        <v>342</v>
      </c>
      <c r="D220" s="41" t="s">
        <v>11</v>
      </c>
      <c r="E220" s="42" t="s">
        <v>388</v>
      </c>
      <c r="F220" s="41" t="s">
        <v>76</v>
      </c>
      <c r="G220" s="154"/>
      <c r="H220" s="42">
        <v>425</v>
      </c>
      <c r="I220" s="6">
        <f>IF(H220="","",INDEX(Systems!F$4:F$981,MATCH($F220,Systems!D$4:D$981,0),1))</f>
        <v>35</v>
      </c>
      <c r="J220" s="7">
        <f>IF(H220="","",INDEX(Systems!E$4:E$981,MATCH($F220,Systems!D$4:D$981,0),1))</f>
        <v>15</v>
      </c>
      <c r="K220" s="7" t="s">
        <v>97</v>
      </c>
      <c r="L220" s="7">
        <v>2012</v>
      </c>
      <c r="M220" s="7">
        <v>2</v>
      </c>
      <c r="N220" s="6">
        <f t="shared" si="224"/>
        <v>14875</v>
      </c>
      <c r="O220" s="7">
        <f t="shared" si="225"/>
        <v>2024</v>
      </c>
      <c r="P220" s="2" t="str">
        <f t="shared" ref="P220:AI220" si="244">IF($B220="","",IF($O220=P$3,$N220*(1+(O$2*0.03)),IF(P$3=$O220+$J220,$N220*(1+(O$2*0.03)),IF(P$3=$O220+2*$J220,$N220*(1+(O$2*0.03)),IF(P$3=$O220+3*$J220,$N220*(1+(O$2*0.03)),IF(P$3=$O220+4*$J220,$N220*(1+(O$2*0.03)),IF(P$3=$O220+5*$J220,$N220*(1+(O$2*0.03)),"")))))))</f>
        <v/>
      </c>
      <c r="Q220" s="2" t="str">
        <f t="shared" si="244"/>
        <v/>
      </c>
      <c r="R220" s="2" t="str">
        <f t="shared" si="244"/>
        <v/>
      </c>
      <c r="S220" s="2" t="str">
        <f t="shared" si="244"/>
        <v/>
      </c>
      <c r="T220" s="2" t="str">
        <f t="shared" si="244"/>
        <v/>
      </c>
      <c r="U220" s="2" t="str">
        <f t="shared" si="244"/>
        <v/>
      </c>
      <c r="V220" s="2">
        <f t="shared" si="244"/>
        <v>17552.5</v>
      </c>
      <c r="W220" s="2" t="str">
        <f t="shared" si="244"/>
        <v/>
      </c>
      <c r="X220" s="2" t="str">
        <f t="shared" si="244"/>
        <v/>
      </c>
      <c r="Y220" s="2" t="str">
        <f t="shared" si="244"/>
        <v/>
      </c>
      <c r="Z220" s="2" t="str">
        <f t="shared" si="244"/>
        <v/>
      </c>
      <c r="AA220" s="2" t="str">
        <f t="shared" si="244"/>
        <v/>
      </c>
      <c r="AB220" s="2" t="str">
        <f t="shared" si="244"/>
        <v/>
      </c>
      <c r="AC220" s="2" t="str">
        <f t="shared" si="244"/>
        <v/>
      </c>
      <c r="AD220" s="2" t="str">
        <f t="shared" si="244"/>
        <v/>
      </c>
      <c r="AE220" s="2" t="str">
        <f t="shared" si="244"/>
        <v/>
      </c>
      <c r="AF220" s="2" t="str">
        <f t="shared" si="244"/>
        <v/>
      </c>
      <c r="AG220" s="2" t="str">
        <f t="shared" si="244"/>
        <v/>
      </c>
      <c r="AH220" s="2" t="str">
        <f t="shared" si="244"/>
        <v/>
      </c>
      <c r="AI220" s="2" t="str">
        <f t="shared" si="244"/>
        <v/>
      </c>
    </row>
    <row r="221" spans="2:35" x14ac:dyDescent="0.25">
      <c r="B221" s="41" t="s">
        <v>347</v>
      </c>
      <c r="C221" s="41" t="s">
        <v>342</v>
      </c>
      <c r="D221" s="41" t="s">
        <v>11</v>
      </c>
      <c r="E221" s="42" t="s">
        <v>387</v>
      </c>
      <c r="F221" s="41" t="s">
        <v>85</v>
      </c>
      <c r="G221" s="154"/>
      <c r="H221" s="42">
        <v>280</v>
      </c>
      <c r="I221" s="6">
        <f>IF(H221="","",INDEX(Systems!F$4:F$981,MATCH($F221,Systems!D$4:D$981,0),1))</f>
        <v>110</v>
      </c>
      <c r="J221" s="7">
        <f>IF(H221="","",INDEX(Systems!E$4:E$981,MATCH($F221,Systems!D$4:D$981,0),1))</f>
        <v>25</v>
      </c>
      <c r="K221" s="7" t="s">
        <v>97</v>
      </c>
      <c r="L221" s="7">
        <v>2012</v>
      </c>
      <c r="M221" s="7">
        <v>2</v>
      </c>
      <c r="N221" s="6">
        <f t="shared" si="224"/>
        <v>30800</v>
      </c>
      <c r="O221" s="7">
        <f t="shared" si="225"/>
        <v>2032</v>
      </c>
      <c r="P221" s="2" t="str">
        <f t="shared" ref="P221:AI221" si="245">IF($B221="","",IF($O221=P$3,$N221*(1+(O$2*0.03)),IF(P$3=$O221+$J221,$N221*(1+(O$2*0.03)),IF(P$3=$O221+2*$J221,$N221*(1+(O$2*0.03)),IF(P$3=$O221+3*$J221,$N221*(1+(O$2*0.03)),IF(P$3=$O221+4*$J221,$N221*(1+(O$2*0.03)),IF(P$3=$O221+5*$J221,$N221*(1+(O$2*0.03)),"")))))))</f>
        <v/>
      </c>
      <c r="Q221" s="2" t="str">
        <f t="shared" si="245"/>
        <v/>
      </c>
      <c r="R221" s="2" t="str">
        <f t="shared" si="245"/>
        <v/>
      </c>
      <c r="S221" s="2" t="str">
        <f t="shared" si="245"/>
        <v/>
      </c>
      <c r="T221" s="2" t="str">
        <f t="shared" si="245"/>
        <v/>
      </c>
      <c r="U221" s="2" t="str">
        <f t="shared" si="245"/>
        <v/>
      </c>
      <c r="V221" s="2" t="str">
        <f t="shared" si="245"/>
        <v/>
      </c>
      <c r="W221" s="2" t="str">
        <f t="shared" si="245"/>
        <v/>
      </c>
      <c r="X221" s="2" t="str">
        <f t="shared" si="245"/>
        <v/>
      </c>
      <c r="Y221" s="2" t="str">
        <f t="shared" si="245"/>
        <v/>
      </c>
      <c r="Z221" s="2" t="str">
        <f t="shared" si="245"/>
        <v/>
      </c>
      <c r="AA221" s="2" t="str">
        <f t="shared" si="245"/>
        <v/>
      </c>
      <c r="AB221" s="2" t="str">
        <f t="shared" si="245"/>
        <v/>
      </c>
      <c r="AC221" s="2" t="str">
        <f t="shared" si="245"/>
        <v/>
      </c>
      <c r="AD221" s="2">
        <f t="shared" si="245"/>
        <v>43736</v>
      </c>
      <c r="AE221" s="2" t="str">
        <f t="shared" si="245"/>
        <v/>
      </c>
      <c r="AF221" s="2" t="str">
        <f t="shared" si="245"/>
        <v/>
      </c>
      <c r="AG221" s="2" t="str">
        <f t="shared" si="245"/>
        <v/>
      </c>
      <c r="AH221" s="2" t="str">
        <f t="shared" si="245"/>
        <v/>
      </c>
      <c r="AI221" s="2" t="str">
        <f t="shared" si="245"/>
        <v/>
      </c>
    </row>
    <row r="222" spans="2:35" x14ac:dyDescent="0.25">
      <c r="B222" s="41" t="s">
        <v>347</v>
      </c>
      <c r="C222" s="41" t="s">
        <v>342</v>
      </c>
      <c r="D222" s="41" t="s">
        <v>114</v>
      </c>
      <c r="E222" s="42" t="s">
        <v>360</v>
      </c>
      <c r="F222" s="41" t="s">
        <v>36</v>
      </c>
      <c r="G222" s="154"/>
      <c r="H222" s="42">
        <v>1</v>
      </c>
      <c r="I222" s="6">
        <f>IF(H222="","",INDEX(Systems!F$4:F$981,MATCH($F222,Systems!D$4:D$981,0),1))</f>
        <v>20000</v>
      </c>
      <c r="J222" s="7">
        <f>IF(H222="","",INDEX(Systems!E$4:E$981,MATCH($F222,Systems!D$4:D$981,0),1))</f>
        <v>15</v>
      </c>
      <c r="K222" s="7" t="s">
        <v>97</v>
      </c>
      <c r="L222" s="7">
        <v>2007</v>
      </c>
      <c r="M222" s="7">
        <v>3</v>
      </c>
      <c r="N222" s="6">
        <f t="shared" si="224"/>
        <v>20000</v>
      </c>
      <c r="O222" s="7">
        <f t="shared" si="225"/>
        <v>2022</v>
      </c>
      <c r="P222" s="2" t="str">
        <f t="shared" ref="P222:AI222" si="246">IF($B222="","",IF($O222=P$3,$N222*(1+(O$2*0.03)),IF(P$3=$O222+$J222,$N222*(1+(O$2*0.03)),IF(P$3=$O222+2*$J222,$N222*(1+(O$2*0.03)),IF(P$3=$O222+3*$J222,$N222*(1+(O$2*0.03)),IF(P$3=$O222+4*$J222,$N222*(1+(O$2*0.03)),IF(P$3=$O222+5*$J222,$N222*(1+(O$2*0.03)),"")))))))</f>
        <v/>
      </c>
      <c r="Q222" s="2" t="str">
        <f t="shared" si="246"/>
        <v/>
      </c>
      <c r="R222" s="2" t="str">
        <f t="shared" si="246"/>
        <v/>
      </c>
      <c r="S222" s="2" t="str">
        <f t="shared" si="246"/>
        <v/>
      </c>
      <c r="T222" s="2">
        <f t="shared" si="246"/>
        <v>22400.000000000004</v>
      </c>
      <c r="U222" s="2" t="str">
        <f t="shared" si="246"/>
        <v/>
      </c>
      <c r="V222" s="2" t="str">
        <f t="shared" si="246"/>
        <v/>
      </c>
      <c r="W222" s="2" t="str">
        <f t="shared" si="246"/>
        <v/>
      </c>
      <c r="X222" s="2" t="str">
        <f t="shared" si="246"/>
        <v/>
      </c>
      <c r="Y222" s="2" t="str">
        <f t="shared" si="246"/>
        <v/>
      </c>
      <c r="Z222" s="2" t="str">
        <f t="shared" si="246"/>
        <v/>
      </c>
      <c r="AA222" s="2" t="str">
        <f t="shared" si="246"/>
        <v/>
      </c>
      <c r="AB222" s="2" t="str">
        <f t="shared" si="246"/>
        <v/>
      </c>
      <c r="AC222" s="2" t="str">
        <f t="shared" si="246"/>
        <v/>
      </c>
      <c r="AD222" s="2" t="str">
        <f t="shared" si="246"/>
        <v/>
      </c>
      <c r="AE222" s="2" t="str">
        <f t="shared" si="246"/>
        <v/>
      </c>
      <c r="AF222" s="2" t="str">
        <f t="shared" si="246"/>
        <v/>
      </c>
      <c r="AG222" s="2" t="str">
        <f t="shared" si="246"/>
        <v/>
      </c>
      <c r="AH222" s="2" t="str">
        <f t="shared" si="246"/>
        <v/>
      </c>
      <c r="AI222" s="2">
        <f t="shared" si="246"/>
        <v>31399.999999999996</v>
      </c>
    </row>
    <row r="223" spans="2:35" x14ac:dyDescent="0.25">
      <c r="B223" s="41" t="s">
        <v>347</v>
      </c>
      <c r="C223" s="41" t="s">
        <v>342</v>
      </c>
      <c r="D223" s="41" t="s">
        <v>114</v>
      </c>
      <c r="E223" s="42" t="s">
        <v>360</v>
      </c>
      <c r="F223" s="41" t="s">
        <v>127</v>
      </c>
      <c r="G223" s="154"/>
      <c r="H223" s="42">
        <v>1</v>
      </c>
      <c r="I223" s="6">
        <f>IF(H223="","",INDEX(Systems!F$4:F$981,MATCH($F223,Systems!D$4:D$981,0),1))</f>
        <v>40000</v>
      </c>
      <c r="J223" s="7">
        <f>IF(H223="","",INDEX(Systems!E$4:E$981,MATCH($F223,Systems!D$4:D$981,0),1))</f>
        <v>20</v>
      </c>
      <c r="K223" s="7" t="s">
        <v>97</v>
      </c>
      <c r="L223" s="7">
        <v>2007</v>
      </c>
      <c r="M223" s="7">
        <v>3</v>
      </c>
      <c r="N223" s="6">
        <f t="shared" ref="N223" si="247">IF(H223="","",H223*I223)</f>
        <v>40000</v>
      </c>
      <c r="O223" s="7">
        <f t="shared" ref="O223" si="248">IF(M223="","",IF(IF(M223=1,$C$1,IF(M223=2,L223+(0.8*J223),IF(M223=3,L223+J223)))&lt;$C$1,$C$1,(IF(M223=1,$C$1,IF(M223=2,L223+(0.8*J223),IF(M223=3,L223+J223))))))</f>
        <v>2027</v>
      </c>
      <c r="P223" s="2" t="str">
        <f t="shared" ref="P223" si="249">IF($B223="","",IF($O223=P$3,$N223*(1+(O$2*0.03)),IF(P$3=$O223+$J223,$N223*(1+(O$2*0.03)),IF(P$3=$O223+2*$J223,$N223*(1+(O$2*0.03)),IF(P$3=$O223+3*$J223,$N223*(1+(O$2*0.03)),IF(P$3=$O223+4*$J223,$N223*(1+(O$2*0.03)),IF(P$3=$O223+5*$J223,$N223*(1+(O$2*0.03)),"")))))))</f>
        <v/>
      </c>
      <c r="Q223" s="2" t="str">
        <f t="shared" ref="Q223" si="250">IF($B223="","",IF($O223=Q$3,$N223*(1+(P$2*0.03)),IF(Q$3=$O223+$J223,$N223*(1+(P$2*0.03)),IF(Q$3=$O223+2*$J223,$N223*(1+(P$2*0.03)),IF(Q$3=$O223+3*$J223,$N223*(1+(P$2*0.03)),IF(Q$3=$O223+4*$J223,$N223*(1+(P$2*0.03)),IF(Q$3=$O223+5*$J223,$N223*(1+(P$2*0.03)),"")))))))</f>
        <v/>
      </c>
      <c r="R223" s="2" t="str">
        <f t="shared" ref="R223" si="251">IF($B223="","",IF($O223=R$3,$N223*(1+(Q$2*0.03)),IF(R$3=$O223+$J223,$N223*(1+(Q$2*0.03)),IF(R$3=$O223+2*$J223,$N223*(1+(Q$2*0.03)),IF(R$3=$O223+3*$J223,$N223*(1+(Q$2*0.03)),IF(R$3=$O223+4*$J223,$N223*(1+(Q$2*0.03)),IF(R$3=$O223+5*$J223,$N223*(1+(Q$2*0.03)),"")))))))</f>
        <v/>
      </c>
      <c r="S223" s="2" t="str">
        <f t="shared" ref="S223" si="252">IF($B223="","",IF($O223=S$3,$N223*(1+(R$2*0.03)),IF(S$3=$O223+$J223,$N223*(1+(R$2*0.03)),IF(S$3=$O223+2*$J223,$N223*(1+(R$2*0.03)),IF(S$3=$O223+3*$J223,$N223*(1+(R$2*0.03)),IF(S$3=$O223+4*$J223,$N223*(1+(R$2*0.03)),IF(S$3=$O223+5*$J223,$N223*(1+(R$2*0.03)),"")))))))</f>
        <v/>
      </c>
      <c r="T223" s="2" t="str">
        <f t="shared" ref="T223" si="253">IF($B223="","",IF($O223=T$3,$N223*(1+(S$2*0.03)),IF(T$3=$O223+$J223,$N223*(1+(S$2*0.03)),IF(T$3=$O223+2*$J223,$N223*(1+(S$2*0.03)),IF(T$3=$O223+3*$J223,$N223*(1+(S$2*0.03)),IF(T$3=$O223+4*$J223,$N223*(1+(S$2*0.03)),IF(T$3=$O223+5*$J223,$N223*(1+(S$2*0.03)),"")))))))</f>
        <v/>
      </c>
      <c r="U223" s="2" t="str">
        <f t="shared" ref="U223" si="254">IF($B223="","",IF($O223=U$3,$N223*(1+(T$2*0.03)),IF(U$3=$O223+$J223,$N223*(1+(T$2*0.03)),IF(U$3=$O223+2*$J223,$N223*(1+(T$2*0.03)),IF(U$3=$O223+3*$J223,$N223*(1+(T$2*0.03)),IF(U$3=$O223+4*$J223,$N223*(1+(T$2*0.03)),IF(U$3=$O223+5*$J223,$N223*(1+(T$2*0.03)),"")))))))</f>
        <v/>
      </c>
      <c r="V223" s="2" t="str">
        <f t="shared" ref="V223" si="255">IF($B223="","",IF($O223=V$3,$N223*(1+(U$2*0.03)),IF(V$3=$O223+$J223,$N223*(1+(U$2*0.03)),IF(V$3=$O223+2*$J223,$N223*(1+(U$2*0.03)),IF(V$3=$O223+3*$J223,$N223*(1+(U$2*0.03)),IF(V$3=$O223+4*$J223,$N223*(1+(U$2*0.03)),IF(V$3=$O223+5*$J223,$N223*(1+(U$2*0.03)),"")))))))</f>
        <v/>
      </c>
      <c r="W223" s="2" t="str">
        <f t="shared" ref="W223" si="256">IF($B223="","",IF($O223=W$3,$N223*(1+(V$2*0.03)),IF(W$3=$O223+$J223,$N223*(1+(V$2*0.03)),IF(W$3=$O223+2*$J223,$N223*(1+(V$2*0.03)),IF(W$3=$O223+3*$J223,$N223*(1+(V$2*0.03)),IF(W$3=$O223+4*$J223,$N223*(1+(V$2*0.03)),IF(W$3=$O223+5*$J223,$N223*(1+(V$2*0.03)),"")))))))</f>
        <v/>
      </c>
      <c r="X223" s="2" t="str">
        <f t="shared" ref="X223" si="257">IF($B223="","",IF($O223=X$3,$N223*(1+(W$2*0.03)),IF(X$3=$O223+$J223,$N223*(1+(W$2*0.03)),IF(X$3=$O223+2*$J223,$N223*(1+(W$2*0.03)),IF(X$3=$O223+3*$J223,$N223*(1+(W$2*0.03)),IF(X$3=$O223+4*$J223,$N223*(1+(W$2*0.03)),IF(X$3=$O223+5*$J223,$N223*(1+(W$2*0.03)),"")))))))</f>
        <v/>
      </c>
      <c r="Y223" s="2">
        <f t="shared" ref="Y223" si="258">IF($B223="","",IF($O223=Y$3,$N223*(1+(X$2*0.03)),IF(Y$3=$O223+$J223,$N223*(1+(X$2*0.03)),IF(Y$3=$O223+2*$J223,$N223*(1+(X$2*0.03)),IF(Y$3=$O223+3*$J223,$N223*(1+(X$2*0.03)),IF(Y$3=$O223+4*$J223,$N223*(1+(X$2*0.03)),IF(Y$3=$O223+5*$J223,$N223*(1+(X$2*0.03)),"")))))))</f>
        <v>50800</v>
      </c>
      <c r="Z223" s="2" t="str">
        <f t="shared" ref="Z223" si="259">IF($B223="","",IF($O223=Z$3,$N223*(1+(Y$2*0.03)),IF(Z$3=$O223+$J223,$N223*(1+(Y$2*0.03)),IF(Z$3=$O223+2*$J223,$N223*(1+(Y$2*0.03)),IF(Z$3=$O223+3*$J223,$N223*(1+(Y$2*0.03)),IF(Z$3=$O223+4*$J223,$N223*(1+(Y$2*0.03)),IF(Z$3=$O223+5*$J223,$N223*(1+(Y$2*0.03)),"")))))))</f>
        <v/>
      </c>
      <c r="AA223" s="2" t="str">
        <f t="shared" ref="AA223" si="260">IF($B223="","",IF($O223=AA$3,$N223*(1+(Z$2*0.03)),IF(AA$3=$O223+$J223,$N223*(1+(Z$2*0.03)),IF(AA$3=$O223+2*$J223,$N223*(1+(Z$2*0.03)),IF(AA$3=$O223+3*$J223,$N223*(1+(Z$2*0.03)),IF(AA$3=$O223+4*$J223,$N223*(1+(Z$2*0.03)),IF(AA$3=$O223+5*$J223,$N223*(1+(Z$2*0.03)),"")))))))</f>
        <v/>
      </c>
      <c r="AB223" s="2" t="str">
        <f t="shared" ref="AB223" si="261">IF($B223="","",IF($O223=AB$3,$N223*(1+(AA$2*0.03)),IF(AB$3=$O223+$J223,$N223*(1+(AA$2*0.03)),IF(AB$3=$O223+2*$J223,$N223*(1+(AA$2*0.03)),IF(AB$3=$O223+3*$J223,$N223*(1+(AA$2*0.03)),IF(AB$3=$O223+4*$J223,$N223*(1+(AA$2*0.03)),IF(AB$3=$O223+5*$J223,$N223*(1+(AA$2*0.03)),"")))))))</f>
        <v/>
      </c>
      <c r="AC223" s="2" t="str">
        <f t="shared" ref="AC223" si="262">IF($B223="","",IF($O223=AC$3,$N223*(1+(AB$2*0.03)),IF(AC$3=$O223+$J223,$N223*(1+(AB$2*0.03)),IF(AC$3=$O223+2*$J223,$N223*(1+(AB$2*0.03)),IF(AC$3=$O223+3*$J223,$N223*(1+(AB$2*0.03)),IF(AC$3=$O223+4*$J223,$N223*(1+(AB$2*0.03)),IF(AC$3=$O223+5*$J223,$N223*(1+(AB$2*0.03)),"")))))))</f>
        <v/>
      </c>
      <c r="AD223" s="2" t="str">
        <f t="shared" ref="AD223" si="263">IF($B223="","",IF($O223=AD$3,$N223*(1+(AC$2*0.03)),IF(AD$3=$O223+$J223,$N223*(1+(AC$2*0.03)),IF(AD$3=$O223+2*$J223,$N223*(1+(AC$2*0.03)),IF(AD$3=$O223+3*$J223,$N223*(1+(AC$2*0.03)),IF(AD$3=$O223+4*$J223,$N223*(1+(AC$2*0.03)),IF(AD$3=$O223+5*$J223,$N223*(1+(AC$2*0.03)),"")))))))</f>
        <v/>
      </c>
      <c r="AE223" s="2" t="str">
        <f t="shared" ref="AE223" si="264">IF($B223="","",IF($O223=AE$3,$N223*(1+(AD$2*0.03)),IF(AE$3=$O223+$J223,$N223*(1+(AD$2*0.03)),IF(AE$3=$O223+2*$J223,$N223*(1+(AD$2*0.03)),IF(AE$3=$O223+3*$J223,$N223*(1+(AD$2*0.03)),IF(AE$3=$O223+4*$J223,$N223*(1+(AD$2*0.03)),IF(AE$3=$O223+5*$J223,$N223*(1+(AD$2*0.03)),"")))))))</f>
        <v/>
      </c>
      <c r="AF223" s="2" t="str">
        <f t="shared" ref="AF223" si="265">IF($B223="","",IF($O223=AF$3,$N223*(1+(AE$2*0.03)),IF(AF$3=$O223+$J223,$N223*(1+(AE$2*0.03)),IF(AF$3=$O223+2*$J223,$N223*(1+(AE$2*0.03)),IF(AF$3=$O223+3*$J223,$N223*(1+(AE$2*0.03)),IF(AF$3=$O223+4*$J223,$N223*(1+(AE$2*0.03)),IF(AF$3=$O223+5*$J223,$N223*(1+(AE$2*0.03)),"")))))))</f>
        <v/>
      </c>
      <c r="AG223" s="2" t="str">
        <f t="shared" ref="AG223" si="266">IF($B223="","",IF($O223=AG$3,$N223*(1+(AF$2*0.03)),IF(AG$3=$O223+$J223,$N223*(1+(AF$2*0.03)),IF(AG$3=$O223+2*$J223,$N223*(1+(AF$2*0.03)),IF(AG$3=$O223+3*$J223,$N223*(1+(AF$2*0.03)),IF(AG$3=$O223+4*$J223,$N223*(1+(AF$2*0.03)),IF(AG$3=$O223+5*$J223,$N223*(1+(AF$2*0.03)),"")))))))</f>
        <v/>
      </c>
      <c r="AH223" s="2" t="str">
        <f t="shared" ref="AH223" si="267">IF($B223="","",IF($O223=AH$3,$N223*(1+(AG$2*0.03)),IF(AH$3=$O223+$J223,$N223*(1+(AG$2*0.03)),IF(AH$3=$O223+2*$J223,$N223*(1+(AG$2*0.03)),IF(AH$3=$O223+3*$J223,$N223*(1+(AG$2*0.03)),IF(AH$3=$O223+4*$J223,$N223*(1+(AG$2*0.03)),IF(AH$3=$O223+5*$J223,$N223*(1+(AG$2*0.03)),"")))))))</f>
        <v/>
      </c>
      <c r="AI223" s="2" t="str">
        <f t="shared" ref="AI223" si="268">IF($B223="","",IF($O223=AI$3,$N223*(1+(AH$2*0.03)),IF(AI$3=$O223+$J223,$N223*(1+(AH$2*0.03)),IF(AI$3=$O223+2*$J223,$N223*(1+(AH$2*0.03)),IF(AI$3=$O223+3*$J223,$N223*(1+(AH$2*0.03)),IF(AI$3=$O223+4*$J223,$N223*(1+(AH$2*0.03)),IF(AI$3=$O223+5*$J223,$N223*(1+(AH$2*0.03)),"")))))))</f>
        <v/>
      </c>
    </row>
    <row r="224" spans="2:35" x14ac:dyDescent="0.25">
      <c r="B224" s="41" t="s">
        <v>347</v>
      </c>
      <c r="C224" s="41" t="s">
        <v>343</v>
      </c>
      <c r="D224" s="41" t="s">
        <v>4</v>
      </c>
      <c r="E224" s="42" t="s">
        <v>381</v>
      </c>
      <c r="F224" s="41" t="s">
        <v>33</v>
      </c>
      <c r="G224" s="154"/>
      <c r="H224" s="42">
        <v>37700</v>
      </c>
      <c r="I224" s="6">
        <f>IF(H224="","",INDEX(Systems!F$4:F$981,MATCH($F224,Systems!D$4:D$981,0),1))</f>
        <v>7.05</v>
      </c>
      <c r="J224" s="7">
        <f>IF(H224="","",INDEX(Systems!E$4:E$981,MATCH($F224,Systems!D$4:D$981,0),1))</f>
        <v>30</v>
      </c>
      <c r="K224" s="7" t="s">
        <v>97</v>
      </c>
      <c r="L224" s="7">
        <v>2015</v>
      </c>
      <c r="M224" s="7">
        <v>3</v>
      </c>
      <c r="N224" s="6">
        <f t="shared" si="224"/>
        <v>265785</v>
      </c>
      <c r="O224" s="7">
        <f t="shared" si="225"/>
        <v>2045</v>
      </c>
      <c r="P224" s="2" t="str">
        <f t="shared" ref="P224:AI224" si="269">IF($B224="","",IF($O224=P$3,$N224*(1+(O$2*0.03)),IF(P$3=$O224+$J224,$N224*(1+(O$2*0.03)),IF(P$3=$O224+2*$J224,$N224*(1+(O$2*0.03)),IF(P$3=$O224+3*$J224,$N224*(1+(O$2*0.03)),IF(P$3=$O224+4*$J224,$N224*(1+(O$2*0.03)),IF(P$3=$O224+5*$J224,$N224*(1+(O$2*0.03)),"")))))))</f>
        <v/>
      </c>
      <c r="Q224" s="2" t="str">
        <f t="shared" si="269"/>
        <v/>
      </c>
      <c r="R224" s="2" t="str">
        <f t="shared" si="269"/>
        <v/>
      </c>
      <c r="S224" s="2" t="str">
        <f t="shared" si="269"/>
        <v/>
      </c>
      <c r="T224" s="2" t="str">
        <f t="shared" si="269"/>
        <v/>
      </c>
      <c r="U224" s="2" t="str">
        <f t="shared" si="269"/>
        <v/>
      </c>
      <c r="V224" s="2" t="str">
        <f t="shared" si="269"/>
        <v/>
      </c>
      <c r="W224" s="2" t="str">
        <f t="shared" si="269"/>
        <v/>
      </c>
      <c r="X224" s="2" t="str">
        <f t="shared" si="269"/>
        <v/>
      </c>
      <c r="Y224" s="2" t="str">
        <f t="shared" si="269"/>
        <v/>
      </c>
      <c r="Z224" s="2" t="str">
        <f t="shared" si="269"/>
        <v/>
      </c>
      <c r="AA224" s="2" t="str">
        <f t="shared" si="269"/>
        <v/>
      </c>
      <c r="AB224" s="2" t="str">
        <f t="shared" si="269"/>
        <v/>
      </c>
      <c r="AC224" s="2" t="str">
        <f t="shared" si="269"/>
        <v/>
      </c>
      <c r="AD224" s="2" t="str">
        <f t="shared" si="269"/>
        <v/>
      </c>
      <c r="AE224" s="2" t="str">
        <f t="shared" si="269"/>
        <v/>
      </c>
      <c r="AF224" s="2" t="str">
        <f t="shared" si="269"/>
        <v/>
      </c>
      <c r="AG224" s="2" t="str">
        <f t="shared" si="269"/>
        <v/>
      </c>
      <c r="AH224" s="2" t="str">
        <f t="shared" si="269"/>
        <v/>
      </c>
      <c r="AI224" s="2" t="str">
        <f t="shared" si="269"/>
        <v/>
      </c>
    </row>
    <row r="225" spans="2:35" x14ac:dyDescent="0.25">
      <c r="B225" s="41" t="s">
        <v>347</v>
      </c>
      <c r="C225" s="41" t="s">
        <v>343</v>
      </c>
      <c r="D225" s="41" t="s">
        <v>4</v>
      </c>
      <c r="E225" s="42" t="s">
        <v>381</v>
      </c>
      <c r="F225" s="41" t="s">
        <v>98</v>
      </c>
      <c r="G225" s="154"/>
      <c r="H225" s="42">
        <v>37700</v>
      </c>
      <c r="I225" s="6">
        <f>IF(H225="","",INDEX(Systems!F$4:F$981,MATCH($F225,Systems!D$4:D$981,0),1))</f>
        <v>0.34</v>
      </c>
      <c r="J225" s="7">
        <f>IF(H225="","",INDEX(Systems!E$4:E$981,MATCH($F225,Systems!D$4:D$981,0),1))</f>
        <v>5</v>
      </c>
      <c r="K225" s="7" t="s">
        <v>97</v>
      </c>
      <c r="L225" s="7">
        <v>2015</v>
      </c>
      <c r="M225" s="7">
        <v>3</v>
      </c>
      <c r="N225" s="6">
        <f t="shared" si="224"/>
        <v>12818.000000000002</v>
      </c>
      <c r="O225" s="7">
        <f t="shared" si="225"/>
        <v>2020</v>
      </c>
      <c r="P225" s="2" t="str">
        <f t="shared" ref="P225:AI225" si="270">IF($B225="","",IF($O225=P$3,$N225*(1+(O$2*0.03)),IF(P$3=$O225+$J225,$N225*(1+(O$2*0.03)),IF(P$3=$O225+2*$J225,$N225*(1+(O$2*0.03)),IF(P$3=$O225+3*$J225,$N225*(1+(O$2*0.03)),IF(P$3=$O225+4*$J225,$N225*(1+(O$2*0.03)),IF(P$3=$O225+5*$J225,$N225*(1+(O$2*0.03)),"")))))))</f>
        <v/>
      </c>
      <c r="Q225" s="2" t="str">
        <f t="shared" si="270"/>
        <v/>
      </c>
      <c r="R225" s="2">
        <f t="shared" si="270"/>
        <v>13587.080000000002</v>
      </c>
      <c r="S225" s="2" t="str">
        <f t="shared" si="270"/>
        <v/>
      </c>
      <c r="T225" s="2" t="str">
        <f t="shared" si="270"/>
        <v/>
      </c>
      <c r="U225" s="2" t="str">
        <f t="shared" si="270"/>
        <v/>
      </c>
      <c r="V225" s="2" t="str">
        <f t="shared" si="270"/>
        <v/>
      </c>
      <c r="W225" s="2">
        <f t="shared" si="270"/>
        <v>15509.780000000002</v>
      </c>
      <c r="X225" s="2" t="str">
        <f t="shared" si="270"/>
        <v/>
      </c>
      <c r="Y225" s="2" t="str">
        <f t="shared" si="270"/>
        <v/>
      </c>
      <c r="Z225" s="2" t="str">
        <f t="shared" si="270"/>
        <v/>
      </c>
      <c r="AA225" s="2" t="str">
        <f t="shared" si="270"/>
        <v/>
      </c>
      <c r="AB225" s="2">
        <f t="shared" si="270"/>
        <v>17432.48</v>
      </c>
      <c r="AC225" s="2" t="str">
        <f t="shared" si="270"/>
        <v/>
      </c>
      <c r="AD225" s="2" t="str">
        <f t="shared" si="270"/>
        <v/>
      </c>
      <c r="AE225" s="2" t="str">
        <f t="shared" si="270"/>
        <v/>
      </c>
      <c r="AF225" s="2" t="str">
        <f t="shared" si="270"/>
        <v/>
      </c>
      <c r="AG225" s="2">
        <f t="shared" si="270"/>
        <v>19355.180000000004</v>
      </c>
      <c r="AH225" s="2" t="str">
        <f t="shared" si="270"/>
        <v/>
      </c>
      <c r="AI225" s="2" t="str">
        <f t="shared" si="270"/>
        <v/>
      </c>
    </row>
    <row r="226" spans="2:35" x14ac:dyDescent="0.25">
      <c r="B226" s="41" t="s">
        <v>347</v>
      </c>
      <c r="C226" s="41" t="s">
        <v>343</v>
      </c>
      <c r="D226" s="41" t="s">
        <v>4</v>
      </c>
      <c r="E226" s="42" t="s">
        <v>420</v>
      </c>
      <c r="F226" s="41" t="s">
        <v>32</v>
      </c>
      <c r="G226" s="154"/>
      <c r="H226" s="42">
        <v>9060</v>
      </c>
      <c r="I226" s="6">
        <f>IF(H226="","",INDEX(Systems!F$4:F$981,MATCH($F226,Systems!D$4:D$981,0),1))</f>
        <v>4</v>
      </c>
      <c r="J226" s="7">
        <f>IF(H226="","",INDEX(Systems!E$4:E$981,MATCH($F226,Systems!D$4:D$981,0),1))</f>
        <v>30</v>
      </c>
      <c r="K226" s="7" t="s">
        <v>97</v>
      </c>
      <c r="L226" s="7">
        <v>2015</v>
      </c>
      <c r="M226" s="7">
        <v>3</v>
      </c>
      <c r="N226" s="6">
        <f t="shared" si="224"/>
        <v>36240</v>
      </c>
      <c r="O226" s="7">
        <f t="shared" si="225"/>
        <v>2045</v>
      </c>
      <c r="P226" s="2" t="str">
        <f t="shared" ref="P226:AI226" si="271">IF($B226="","",IF($O226=P$3,$N226*(1+(O$2*0.03)),IF(P$3=$O226+$J226,$N226*(1+(O$2*0.03)),IF(P$3=$O226+2*$J226,$N226*(1+(O$2*0.03)),IF(P$3=$O226+3*$J226,$N226*(1+(O$2*0.03)),IF(P$3=$O226+4*$J226,$N226*(1+(O$2*0.03)),IF(P$3=$O226+5*$J226,$N226*(1+(O$2*0.03)),"")))))))</f>
        <v/>
      </c>
      <c r="Q226" s="2" t="str">
        <f t="shared" si="271"/>
        <v/>
      </c>
      <c r="R226" s="2" t="str">
        <f t="shared" si="271"/>
        <v/>
      </c>
      <c r="S226" s="2" t="str">
        <f t="shared" si="271"/>
        <v/>
      </c>
      <c r="T226" s="2" t="str">
        <f t="shared" si="271"/>
        <v/>
      </c>
      <c r="U226" s="2" t="str">
        <f t="shared" si="271"/>
        <v/>
      </c>
      <c r="V226" s="2" t="str">
        <f t="shared" si="271"/>
        <v/>
      </c>
      <c r="W226" s="2" t="str">
        <f t="shared" si="271"/>
        <v/>
      </c>
      <c r="X226" s="2" t="str">
        <f t="shared" si="271"/>
        <v/>
      </c>
      <c r="Y226" s="2" t="str">
        <f t="shared" si="271"/>
        <v/>
      </c>
      <c r="Z226" s="2" t="str">
        <f t="shared" si="271"/>
        <v/>
      </c>
      <c r="AA226" s="2" t="str">
        <f t="shared" si="271"/>
        <v/>
      </c>
      <c r="AB226" s="2" t="str">
        <f t="shared" si="271"/>
        <v/>
      </c>
      <c r="AC226" s="2" t="str">
        <f t="shared" si="271"/>
        <v/>
      </c>
      <c r="AD226" s="2" t="str">
        <f t="shared" si="271"/>
        <v/>
      </c>
      <c r="AE226" s="2" t="str">
        <f t="shared" si="271"/>
        <v/>
      </c>
      <c r="AF226" s="2" t="str">
        <f t="shared" si="271"/>
        <v/>
      </c>
      <c r="AG226" s="2" t="str">
        <f t="shared" si="271"/>
        <v/>
      </c>
      <c r="AH226" s="2" t="str">
        <f t="shared" si="271"/>
        <v/>
      </c>
      <c r="AI226" s="2" t="str">
        <f t="shared" si="271"/>
        <v/>
      </c>
    </row>
    <row r="227" spans="2:35" x14ac:dyDescent="0.25">
      <c r="B227" s="41" t="s">
        <v>347</v>
      </c>
      <c r="C227" s="41" t="s">
        <v>343</v>
      </c>
      <c r="D227" s="41" t="s">
        <v>4</v>
      </c>
      <c r="E227" s="42" t="s">
        <v>420</v>
      </c>
      <c r="F227" s="41" t="s">
        <v>98</v>
      </c>
      <c r="G227" s="154"/>
      <c r="H227" s="42">
        <v>9060</v>
      </c>
      <c r="I227" s="6">
        <f>IF(H227="","",INDEX(Systems!F$4:F$981,MATCH($F227,Systems!D$4:D$981,0),1))</f>
        <v>0.34</v>
      </c>
      <c r="J227" s="7">
        <f>IF(H227="","",INDEX(Systems!E$4:E$981,MATCH($F227,Systems!D$4:D$981,0),1))</f>
        <v>5</v>
      </c>
      <c r="K227" s="7" t="s">
        <v>97</v>
      </c>
      <c r="L227" s="7">
        <v>2016</v>
      </c>
      <c r="M227" s="7">
        <v>3</v>
      </c>
      <c r="N227" s="6">
        <f t="shared" si="224"/>
        <v>3080.4</v>
      </c>
      <c r="O227" s="7">
        <f t="shared" si="225"/>
        <v>2021</v>
      </c>
      <c r="P227" s="2" t="str">
        <f t="shared" ref="P227:AI227" si="272">IF($B227="","",IF($O227=P$3,$N227*(1+(O$2*0.03)),IF(P$3=$O227+$J227,$N227*(1+(O$2*0.03)),IF(P$3=$O227+2*$J227,$N227*(1+(O$2*0.03)),IF(P$3=$O227+3*$J227,$N227*(1+(O$2*0.03)),IF(P$3=$O227+4*$J227,$N227*(1+(O$2*0.03)),IF(P$3=$O227+5*$J227,$N227*(1+(O$2*0.03)),"")))))))</f>
        <v/>
      </c>
      <c r="Q227" s="2" t="str">
        <f t="shared" si="272"/>
        <v/>
      </c>
      <c r="R227" s="2" t="str">
        <f t="shared" si="272"/>
        <v/>
      </c>
      <c r="S227" s="2">
        <f t="shared" si="272"/>
        <v>3357.6360000000004</v>
      </c>
      <c r="T227" s="2" t="str">
        <f t="shared" si="272"/>
        <v/>
      </c>
      <c r="U227" s="2" t="str">
        <f t="shared" si="272"/>
        <v/>
      </c>
      <c r="V227" s="2" t="str">
        <f t="shared" si="272"/>
        <v/>
      </c>
      <c r="W227" s="2" t="str">
        <f t="shared" si="272"/>
        <v/>
      </c>
      <c r="X227" s="2">
        <f t="shared" si="272"/>
        <v>3819.6959999999999</v>
      </c>
      <c r="Y227" s="2" t="str">
        <f t="shared" si="272"/>
        <v/>
      </c>
      <c r="Z227" s="2" t="str">
        <f t="shared" si="272"/>
        <v/>
      </c>
      <c r="AA227" s="2" t="str">
        <f t="shared" si="272"/>
        <v/>
      </c>
      <c r="AB227" s="2" t="str">
        <f t="shared" si="272"/>
        <v/>
      </c>
      <c r="AC227" s="2">
        <f t="shared" si="272"/>
        <v>4281.7560000000003</v>
      </c>
      <c r="AD227" s="2" t="str">
        <f t="shared" si="272"/>
        <v/>
      </c>
      <c r="AE227" s="2" t="str">
        <f t="shared" si="272"/>
        <v/>
      </c>
      <c r="AF227" s="2" t="str">
        <f t="shared" si="272"/>
        <v/>
      </c>
      <c r="AG227" s="2" t="str">
        <f t="shared" si="272"/>
        <v/>
      </c>
      <c r="AH227" s="2">
        <f t="shared" si="272"/>
        <v>4743.8159999999998</v>
      </c>
      <c r="AI227" s="2" t="str">
        <f t="shared" si="272"/>
        <v/>
      </c>
    </row>
    <row r="228" spans="2:35" x14ac:dyDescent="0.25">
      <c r="B228" s="41" t="s">
        <v>347</v>
      </c>
      <c r="C228" s="41" t="s">
        <v>343</v>
      </c>
      <c r="D228" s="41" t="s">
        <v>4</v>
      </c>
      <c r="E228" s="42" t="s">
        <v>12</v>
      </c>
      <c r="F228" s="41" t="s">
        <v>32</v>
      </c>
      <c r="G228" s="154"/>
      <c r="H228" s="156">
        <v>48095</v>
      </c>
      <c r="I228" s="6">
        <f>IF(H228="","",INDEX(Systems!F$4:F$981,MATCH($F228,Systems!D$4:D$981,0),1))</f>
        <v>4</v>
      </c>
      <c r="J228" s="7">
        <f>IF(H228="","",INDEX(Systems!E$4:E$981,MATCH($F228,Systems!D$4:D$981,0),1))</f>
        <v>30</v>
      </c>
      <c r="K228" s="7" t="s">
        <v>97</v>
      </c>
      <c r="L228" s="7">
        <v>2015</v>
      </c>
      <c r="M228" s="7">
        <v>3</v>
      </c>
      <c r="N228" s="6">
        <f t="shared" si="224"/>
        <v>192380</v>
      </c>
      <c r="O228" s="7">
        <f t="shared" si="225"/>
        <v>2045</v>
      </c>
      <c r="P228" s="2" t="str">
        <f t="shared" ref="P228:AI228" si="273">IF($B228="","",IF($O228=P$3,$N228*(1+(O$2*0.03)),IF(P$3=$O228+$J228,$N228*(1+(O$2*0.03)),IF(P$3=$O228+2*$J228,$N228*(1+(O$2*0.03)),IF(P$3=$O228+3*$J228,$N228*(1+(O$2*0.03)),IF(P$3=$O228+4*$J228,$N228*(1+(O$2*0.03)),IF(P$3=$O228+5*$J228,$N228*(1+(O$2*0.03)),"")))))))</f>
        <v/>
      </c>
      <c r="Q228" s="2" t="str">
        <f t="shared" si="273"/>
        <v/>
      </c>
      <c r="R228" s="2" t="str">
        <f t="shared" si="273"/>
        <v/>
      </c>
      <c r="S228" s="2" t="str">
        <f t="shared" si="273"/>
        <v/>
      </c>
      <c r="T228" s="2" t="str">
        <f t="shared" si="273"/>
        <v/>
      </c>
      <c r="U228" s="2" t="str">
        <f t="shared" si="273"/>
        <v/>
      </c>
      <c r="V228" s="2" t="str">
        <f t="shared" si="273"/>
        <v/>
      </c>
      <c r="W228" s="2" t="str">
        <f t="shared" si="273"/>
        <v/>
      </c>
      <c r="X228" s="2" t="str">
        <f t="shared" si="273"/>
        <v/>
      </c>
      <c r="Y228" s="2" t="str">
        <f t="shared" si="273"/>
        <v/>
      </c>
      <c r="Z228" s="2" t="str">
        <f t="shared" si="273"/>
        <v/>
      </c>
      <c r="AA228" s="2" t="str">
        <f t="shared" si="273"/>
        <v/>
      </c>
      <c r="AB228" s="2" t="str">
        <f t="shared" si="273"/>
        <v/>
      </c>
      <c r="AC228" s="2" t="str">
        <f t="shared" si="273"/>
        <v/>
      </c>
      <c r="AD228" s="2" t="str">
        <f t="shared" si="273"/>
        <v/>
      </c>
      <c r="AE228" s="2" t="str">
        <f t="shared" si="273"/>
        <v/>
      </c>
      <c r="AF228" s="2" t="str">
        <f t="shared" si="273"/>
        <v/>
      </c>
      <c r="AG228" s="2" t="str">
        <f t="shared" si="273"/>
        <v/>
      </c>
      <c r="AH228" s="2" t="str">
        <f t="shared" si="273"/>
        <v/>
      </c>
      <c r="AI228" s="2" t="str">
        <f t="shared" si="273"/>
        <v/>
      </c>
    </row>
    <row r="229" spans="2:35" x14ac:dyDescent="0.25">
      <c r="B229" s="41" t="s">
        <v>347</v>
      </c>
      <c r="C229" s="41" t="s">
        <v>343</v>
      </c>
      <c r="D229" s="41" t="s">
        <v>4</v>
      </c>
      <c r="E229" s="42" t="s">
        <v>12</v>
      </c>
      <c r="F229" s="41" t="s">
        <v>98</v>
      </c>
      <c r="G229" s="154"/>
      <c r="H229" s="156">
        <v>48095</v>
      </c>
      <c r="I229" s="6">
        <f>IF(H229="","",INDEX(Systems!F$4:F$981,MATCH($F229,Systems!D$4:D$981,0),1))</f>
        <v>0.34</v>
      </c>
      <c r="J229" s="7">
        <f>IF(H229="","",INDEX(Systems!E$4:E$981,MATCH($F229,Systems!D$4:D$981,0),1))</f>
        <v>5</v>
      </c>
      <c r="K229" s="7" t="s">
        <v>97</v>
      </c>
      <c r="L229" s="7">
        <v>2016</v>
      </c>
      <c r="M229" s="7">
        <v>3</v>
      </c>
      <c r="N229" s="6">
        <f t="shared" si="224"/>
        <v>16352.300000000001</v>
      </c>
      <c r="O229" s="7">
        <f t="shared" si="225"/>
        <v>2021</v>
      </c>
      <c r="P229" s="2" t="str">
        <f t="shared" ref="P229:AI229" si="274">IF($B229="","",IF($O229=P$3,$N229*(1+(O$2*0.03)),IF(P$3=$O229+$J229,$N229*(1+(O$2*0.03)),IF(P$3=$O229+2*$J229,$N229*(1+(O$2*0.03)),IF(P$3=$O229+3*$J229,$N229*(1+(O$2*0.03)),IF(P$3=$O229+4*$J229,$N229*(1+(O$2*0.03)),IF(P$3=$O229+5*$J229,$N229*(1+(O$2*0.03)),"")))))))</f>
        <v/>
      </c>
      <c r="Q229" s="2" t="str">
        <f t="shared" si="274"/>
        <v/>
      </c>
      <c r="R229" s="2" t="str">
        <f t="shared" si="274"/>
        <v/>
      </c>
      <c r="S229" s="2">
        <f t="shared" si="274"/>
        <v>17824.007000000001</v>
      </c>
      <c r="T229" s="2" t="str">
        <f t="shared" si="274"/>
        <v/>
      </c>
      <c r="U229" s="2" t="str">
        <f t="shared" si="274"/>
        <v/>
      </c>
      <c r="V229" s="2" t="str">
        <f t="shared" si="274"/>
        <v/>
      </c>
      <c r="W229" s="2" t="str">
        <f t="shared" si="274"/>
        <v/>
      </c>
      <c r="X229" s="2">
        <f t="shared" si="274"/>
        <v>20276.852000000003</v>
      </c>
      <c r="Y229" s="2" t="str">
        <f t="shared" si="274"/>
        <v/>
      </c>
      <c r="Z229" s="2" t="str">
        <f t="shared" si="274"/>
        <v/>
      </c>
      <c r="AA229" s="2" t="str">
        <f t="shared" si="274"/>
        <v/>
      </c>
      <c r="AB229" s="2" t="str">
        <f t="shared" si="274"/>
        <v/>
      </c>
      <c r="AC229" s="2">
        <f t="shared" si="274"/>
        <v>22729.697000000004</v>
      </c>
      <c r="AD229" s="2" t="str">
        <f t="shared" si="274"/>
        <v/>
      </c>
      <c r="AE229" s="2" t="str">
        <f t="shared" si="274"/>
        <v/>
      </c>
      <c r="AF229" s="2" t="str">
        <f t="shared" si="274"/>
        <v/>
      </c>
      <c r="AG229" s="2" t="str">
        <f t="shared" si="274"/>
        <v/>
      </c>
      <c r="AH229" s="2">
        <f t="shared" si="274"/>
        <v>25182.542000000001</v>
      </c>
      <c r="AI229" s="2" t="str">
        <f t="shared" si="274"/>
        <v/>
      </c>
    </row>
    <row r="230" spans="2:35" x14ac:dyDescent="0.25">
      <c r="B230" s="41" t="s">
        <v>347</v>
      </c>
      <c r="C230" s="41" t="s">
        <v>343</v>
      </c>
      <c r="D230" s="41" t="s">
        <v>4</v>
      </c>
      <c r="E230" s="42" t="s">
        <v>421</v>
      </c>
      <c r="F230" s="41" t="s">
        <v>33</v>
      </c>
      <c r="G230" s="154"/>
      <c r="H230" s="42">
        <v>6510</v>
      </c>
      <c r="I230" s="6">
        <f>IF(H230="","",INDEX(Systems!F$4:F$981,MATCH($F230,Systems!D$4:D$981,0),1))</f>
        <v>7.05</v>
      </c>
      <c r="J230" s="7">
        <f>IF(H230="","",INDEX(Systems!E$4:E$981,MATCH($F230,Systems!D$4:D$981,0),1))</f>
        <v>30</v>
      </c>
      <c r="K230" s="7" t="s">
        <v>97</v>
      </c>
      <c r="L230" s="7">
        <v>2000</v>
      </c>
      <c r="M230" s="7">
        <v>1</v>
      </c>
      <c r="N230" s="6">
        <f t="shared" si="224"/>
        <v>45895.5</v>
      </c>
      <c r="O230" s="7">
        <f t="shared" si="225"/>
        <v>2018</v>
      </c>
      <c r="P230" s="2">
        <f t="shared" ref="P230:AI230" si="275">IF($B230="","",IF($O230=P$3,$N230*(1+(O$2*0.03)),IF(P$3=$O230+$J230,$N230*(1+(O$2*0.03)),IF(P$3=$O230+2*$J230,$N230*(1+(O$2*0.03)),IF(P$3=$O230+3*$J230,$N230*(1+(O$2*0.03)),IF(P$3=$O230+4*$J230,$N230*(1+(O$2*0.03)),IF(P$3=$O230+5*$J230,$N230*(1+(O$2*0.03)),"")))))))</f>
        <v>45895.5</v>
      </c>
      <c r="Q230" s="2" t="str">
        <f t="shared" si="275"/>
        <v/>
      </c>
      <c r="R230" s="2" t="str">
        <f t="shared" si="275"/>
        <v/>
      </c>
      <c r="S230" s="2" t="str">
        <f t="shared" si="275"/>
        <v/>
      </c>
      <c r="T230" s="2" t="str">
        <f t="shared" si="275"/>
        <v/>
      </c>
      <c r="U230" s="2" t="str">
        <f t="shared" si="275"/>
        <v/>
      </c>
      <c r="V230" s="2" t="str">
        <f t="shared" si="275"/>
        <v/>
      </c>
      <c r="W230" s="2" t="str">
        <f t="shared" si="275"/>
        <v/>
      </c>
      <c r="X230" s="2" t="str">
        <f t="shared" si="275"/>
        <v/>
      </c>
      <c r="Y230" s="2" t="str">
        <f t="shared" si="275"/>
        <v/>
      </c>
      <c r="Z230" s="2" t="str">
        <f t="shared" si="275"/>
        <v/>
      </c>
      <c r="AA230" s="2" t="str">
        <f t="shared" si="275"/>
        <v/>
      </c>
      <c r="AB230" s="2" t="str">
        <f t="shared" si="275"/>
        <v/>
      </c>
      <c r="AC230" s="2" t="str">
        <f t="shared" si="275"/>
        <v/>
      </c>
      <c r="AD230" s="2" t="str">
        <f t="shared" si="275"/>
        <v/>
      </c>
      <c r="AE230" s="2" t="str">
        <f t="shared" si="275"/>
        <v/>
      </c>
      <c r="AF230" s="2" t="str">
        <f t="shared" si="275"/>
        <v/>
      </c>
      <c r="AG230" s="2" t="str">
        <f t="shared" si="275"/>
        <v/>
      </c>
      <c r="AH230" s="2" t="str">
        <f t="shared" si="275"/>
        <v/>
      </c>
      <c r="AI230" s="2" t="str">
        <f t="shared" si="275"/>
        <v/>
      </c>
    </row>
    <row r="231" spans="2:35" x14ac:dyDescent="0.25">
      <c r="B231" s="41" t="s">
        <v>347</v>
      </c>
      <c r="C231" s="41" t="s">
        <v>343</v>
      </c>
      <c r="D231" s="41" t="s">
        <v>4</v>
      </c>
      <c r="E231" s="42" t="s">
        <v>421</v>
      </c>
      <c r="F231" s="41" t="s">
        <v>98</v>
      </c>
      <c r="G231" s="154"/>
      <c r="H231" s="42">
        <v>6510</v>
      </c>
      <c r="I231" s="6">
        <f>IF(H231="","",INDEX(Systems!F$4:F$981,MATCH($F231,Systems!D$4:D$981,0),1))</f>
        <v>0.34</v>
      </c>
      <c r="J231" s="7">
        <f>IF(H231="","",INDEX(Systems!E$4:E$981,MATCH($F231,Systems!D$4:D$981,0),1))</f>
        <v>5</v>
      </c>
      <c r="K231" s="7" t="s">
        <v>97</v>
      </c>
      <c r="L231" s="7">
        <v>2000</v>
      </c>
      <c r="M231" s="7">
        <v>1</v>
      </c>
      <c r="N231" s="6">
        <f t="shared" si="224"/>
        <v>2213.4</v>
      </c>
      <c r="O231" s="7">
        <f t="shared" si="225"/>
        <v>2018</v>
      </c>
      <c r="P231" s="2">
        <f t="shared" ref="P231:AI231" si="276">IF($B231="","",IF($O231=P$3,$N231*(1+(O$2*0.03)),IF(P$3=$O231+$J231,$N231*(1+(O$2*0.03)),IF(P$3=$O231+2*$J231,$N231*(1+(O$2*0.03)),IF(P$3=$O231+3*$J231,$N231*(1+(O$2*0.03)),IF(P$3=$O231+4*$J231,$N231*(1+(O$2*0.03)),IF(P$3=$O231+5*$J231,$N231*(1+(O$2*0.03)),"")))))))</f>
        <v>2213.4</v>
      </c>
      <c r="Q231" s="2" t="str">
        <f t="shared" si="276"/>
        <v/>
      </c>
      <c r="R231" s="2" t="str">
        <f t="shared" si="276"/>
        <v/>
      </c>
      <c r="S231" s="2" t="str">
        <f t="shared" si="276"/>
        <v/>
      </c>
      <c r="T231" s="2" t="str">
        <f t="shared" si="276"/>
        <v/>
      </c>
      <c r="U231" s="2">
        <f t="shared" si="276"/>
        <v>2545.41</v>
      </c>
      <c r="V231" s="2" t="str">
        <f t="shared" si="276"/>
        <v/>
      </c>
      <c r="W231" s="2" t="str">
        <f t="shared" si="276"/>
        <v/>
      </c>
      <c r="X231" s="2" t="str">
        <f t="shared" si="276"/>
        <v/>
      </c>
      <c r="Y231" s="2" t="str">
        <f t="shared" si="276"/>
        <v/>
      </c>
      <c r="Z231" s="2">
        <f t="shared" si="276"/>
        <v>2877.42</v>
      </c>
      <c r="AA231" s="2" t="str">
        <f t="shared" si="276"/>
        <v/>
      </c>
      <c r="AB231" s="2" t="str">
        <f t="shared" si="276"/>
        <v/>
      </c>
      <c r="AC231" s="2" t="str">
        <f t="shared" si="276"/>
        <v/>
      </c>
      <c r="AD231" s="2" t="str">
        <f t="shared" si="276"/>
        <v/>
      </c>
      <c r="AE231" s="2">
        <f t="shared" si="276"/>
        <v>3209.43</v>
      </c>
      <c r="AF231" s="2" t="str">
        <f t="shared" si="276"/>
        <v/>
      </c>
      <c r="AG231" s="2" t="str">
        <f t="shared" si="276"/>
        <v/>
      </c>
      <c r="AH231" s="2" t="str">
        <f t="shared" si="276"/>
        <v/>
      </c>
      <c r="AI231" s="2" t="str">
        <f t="shared" si="276"/>
        <v/>
      </c>
    </row>
    <row r="232" spans="2:35" x14ac:dyDescent="0.25">
      <c r="B232" s="41" t="s">
        <v>347</v>
      </c>
      <c r="C232" s="41" t="s">
        <v>343</v>
      </c>
      <c r="D232" s="41" t="s">
        <v>3</v>
      </c>
      <c r="E232" s="42" t="s">
        <v>399</v>
      </c>
      <c r="F232" s="41" t="s">
        <v>20</v>
      </c>
      <c r="G232" s="154"/>
      <c r="H232" s="42">
        <v>3300</v>
      </c>
      <c r="I232" s="6">
        <f>IF(H232="","",INDEX(Systems!F$4:F$981,MATCH($F232,Systems!D$4:D$981,0),1))</f>
        <v>17.71</v>
      </c>
      <c r="J232" s="7">
        <f>IF(H232="","",INDEX(Systems!E$4:E$981,MATCH($F232,Systems!D$4:D$981,0),1))</f>
        <v>30</v>
      </c>
      <c r="K232" s="7" t="s">
        <v>97</v>
      </c>
      <c r="L232" s="7">
        <v>2000</v>
      </c>
      <c r="M232" s="7">
        <v>3</v>
      </c>
      <c r="N232" s="6">
        <f t="shared" si="224"/>
        <v>58443</v>
      </c>
      <c r="O232" s="7">
        <f t="shared" si="225"/>
        <v>2030</v>
      </c>
      <c r="P232" s="2" t="str">
        <f t="shared" ref="P232:AI232" si="277">IF($B232="","",IF($O232=P$3,$N232*(1+(O$2*0.03)),IF(P$3=$O232+$J232,$N232*(1+(O$2*0.03)),IF(P$3=$O232+2*$J232,$N232*(1+(O$2*0.03)),IF(P$3=$O232+3*$J232,$N232*(1+(O$2*0.03)),IF(P$3=$O232+4*$J232,$N232*(1+(O$2*0.03)),IF(P$3=$O232+5*$J232,$N232*(1+(O$2*0.03)),"")))))))</f>
        <v/>
      </c>
      <c r="Q232" s="2" t="str">
        <f t="shared" si="277"/>
        <v/>
      </c>
      <c r="R232" s="2" t="str">
        <f t="shared" si="277"/>
        <v/>
      </c>
      <c r="S232" s="2" t="str">
        <f t="shared" si="277"/>
        <v/>
      </c>
      <c r="T232" s="2" t="str">
        <f t="shared" si="277"/>
        <v/>
      </c>
      <c r="U232" s="2" t="str">
        <f t="shared" si="277"/>
        <v/>
      </c>
      <c r="V232" s="2" t="str">
        <f t="shared" si="277"/>
        <v/>
      </c>
      <c r="W232" s="2" t="str">
        <f t="shared" si="277"/>
        <v/>
      </c>
      <c r="X232" s="2" t="str">
        <f t="shared" si="277"/>
        <v/>
      </c>
      <c r="Y232" s="2" t="str">
        <f t="shared" si="277"/>
        <v/>
      </c>
      <c r="Z232" s="2" t="str">
        <f t="shared" si="277"/>
        <v/>
      </c>
      <c r="AA232" s="2" t="str">
        <f t="shared" si="277"/>
        <v/>
      </c>
      <c r="AB232" s="2">
        <f t="shared" si="277"/>
        <v>79482.48</v>
      </c>
      <c r="AC232" s="2" t="str">
        <f t="shared" si="277"/>
        <v/>
      </c>
      <c r="AD232" s="2" t="str">
        <f t="shared" si="277"/>
        <v/>
      </c>
      <c r="AE232" s="2" t="str">
        <f t="shared" si="277"/>
        <v/>
      </c>
      <c r="AF232" s="2" t="str">
        <f t="shared" si="277"/>
        <v/>
      </c>
      <c r="AG232" s="2" t="str">
        <f t="shared" si="277"/>
        <v/>
      </c>
      <c r="AH232" s="2" t="str">
        <f t="shared" si="277"/>
        <v/>
      </c>
      <c r="AI232" s="2" t="str">
        <f t="shared" si="277"/>
        <v/>
      </c>
    </row>
    <row r="233" spans="2:35" x14ac:dyDescent="0.25">
      <c r="B233" s="41" t="s">
        <v>347</v>
      </c>
      <c r="C233" s="41" t="s">
        <v>343</v>
      </c>
      <c r="D233" s="41" t="s">
        <v>3</v>
      </c>
      <c r="E233" s="42" t="s">
        <v>401</v>
      </c>
      <c r="F233" s="41" t="s">
        <v>20</v>
      </c>
      <c r="G233" s="154"/>
      <c r="H233" s="42">
        <v>520</v>
      </c>
      <c r="I233" s="6">
        <f>IF(H233="","",INDEX(Systems!F$4:F$981,MATCH($F233,Systems!D$4:D$981,0),1))</f>
        <v>17.71</v>
      </c>
      <c r="J233" s="7">
        <f>IF(H233="","",INDEX(Systems!E$4:E$981,MATCH($F233,Systems!D$4:D$981,0),1))</f>
        <v>30</v>
      </c>
      <c r="K233" s="7" t="s">
        <v>97</v>
      </c>
      <c r="L233" s="7">
        <v>2014</v>
      </c>
      <c r="M233" s="7">
        <v>3</v>
      </c>
      <c r="N233" s="6">
        <f t="shared" si="224"/>
        <v>9209.2000000000007</v>
      </c>
      <c r="O233" s="7">
        <f t="shared" si="225"/>
        <v>2044</v>
      </c>
      <c r="P233" s="2" t="str">
        <f t="shared" ref="P233:AI233" si="278">IF($B233="","",IF($O233=P$3,$N233*(1+(O$2*0.03)),IF(P$3=$O233+$J233,$N233*(1+(O$2*0.03)),IF(P$3=$O233+2*$J233,$N233*(1+(O$2*0.03)),IF(P$3=$O233+3*$J233,$N233*(1+(O$2*0.03)),IF(P$3=$O233+4*$J233,$N233*(1+(O$2*0.03)),IF(P$3=$O233+5*$J233,$N233*(1+(O$2*0.03)),"")))))))</f>
        <v/>
      </c>
      <c r="Q233" s="2" t="str">
        <f t="shared" si="278"/>
        <v/>
      </c>
      <c r="R233" s="2" t="str">
        <f t="shared" si="278"/>
        <v/>
      </c>
      <c r="S233" s="2" t="str">
        <f t="shared" si="278"/>
        <v/>
      </c>
      <c r="T233" s="2" t="str">
        <f t="shared" si="278"/>
        <v/>
      </c>
      <c r="U233" s="2" t="str">
        <f t="shared" si="278"/>
        <v/>
      </c>
      <c r="V233" s="2" t="str">
        <f t="shared" si="278"/>
        <v/>
      </c>
      <c r="W233" s="2" t="str">
        <f t="shared" si="278"/>
        <v/>
      </c>
      <c r="X233" s="2" t="str">
        <f t="shared" si="278"/>
        <v/>
      </c>
      <c r="Y233" s="2" t="str">
        <f t="shared" si="278"/>
        <v/>
      </c>
      <c r="Z233" s="2" t="str">
        <f t="shared" si="278"/>
        <v/>
      </c>
      <c r="AA233" s="2" t="str">
        <f t="shared" si="278"/>
        <v/>
      </c>
      <c r="AB233" s="2" t="str">
        <f t="shared" si="278"/>
        <v/>
      </c>
      <c r="AC233" s="2" t="str">
        <f t="shared" si="278"/>
        <v/>
      </c>
      <c r="AD233" s="2" t="str">
        <f t="shared" si="278"/>
        <v/>
      </c>
      <c r="AE233" s="2" t="str">
        <f t="shared" si="278"/>
        <v/>
      </c>
      <c r="AF233" s="2" t="str">
        <f t="shared" si="278"/>
        <v/>
      </c>
      <c r="AG233" s="2" t="str">
        <f t="shared" si="278"/>
        <v/>
      </c>
      <c r="AH233" s="2" t="str">
        <f t="shared" si="278"/>
        <v/>
      </c>
      <c r="AI233" s="2" t="str">
        <f t="shared" si="278"/>
        <v/>
      </c>
    </row>
    <row r="234" spans="2:35" x14ac:dyDescent="0.25">
      <c r="B234" s="41" t="s">
        <v>347</v>
      </c>
      <c r="C234" s="41" t="s">
        <v>343</v>
      </c>
      <c r="D234" s="41" t="s">
        <v>3</v>
      </c>
      <c r="E234" s="42" t="s">
        <v>402</v>
      </c>
      <c r="F234" s="41" t="s">
        <v>20</v>
      </c>
      <c r="G234" s="154"/>
      <c r="H234" s="42">
        <v>890</v>
      </c>
      <c r="I234" s="6">
        <f>IF(H234="","",INDEX(Systems!F$4:F$981,MATCH($F234,Systems!D$4:D$981,0),1))</f>
        <v>17.71</v>
      </c>
      <c r="J234" s="7">
        <f>IF(H234="","",INDEX(Systems!E$4:E$981,MATCH($F234,Systems!D$4:D$981,0),1))</f>
        <v>30</v>
      </c>
      <c r="K234" s="7" t="s">
        <v>97</v>
      </c>
      <c r="L234" s="7">
        <v>2008</v>
      </c>
      <c r="M234" s="7">
        <v>3</v>
      </c>
      <c r="N234" s="6">
        <f t="shared" si="224"/>
        <v>15761.900000000001</v>
      </c>
      <c r="O234" s="7">
        <f t="shared" si="225"/>
        <v>2038</v>
      </c>
      <c r="P234" s="2" t="str">
        <f t="shared" ref="P234:AI234" si="279">IF($B234="","",IF($O234=P$3,$N234*(1+(O$2*0.03)),IF(P$3=$O234+$J234,$N234*(1+(O$2*0.03)),IF(P$3=$O234+2*$J234,$N234*(1+(O$2*0.03)),IF(P$3=$O234+3*$J234,$N234*(1+(O$2*0.03)),IF(P$3=$O234+4*$J234,$N234*(1+(O$2*0.03)),IF(P$3=$O234+5*$J234,$N234*(1+(O$2*0.03)),"")))))))</f>
        <v/>
      </c>
      <c r="Q234" s="2" t="str">
        <f t="shared" si="279"/>
        <v/>
      </c>
      <c r="R234" s="2" t="str">
        <f t="shared" si="279"/>
        <v/>
      </c>
      <c r="S234" s="2" t="str">
        <f t="shared" si="279"/>
        <v/>
      </c>
      <c r="T234" s="2" t="str">
        <f t="shared" si="279"/>
        <v/>
      </c>
      <c r="U234" s="2" t="str">
        <f t="shared" si="279"/>
        <v/>
      </c>
      <c r="V234" s="2" t="str">
        <f t="shared" si="279"/>
        <v/>
      </c>
      <c r="W234" s="2" t="str">
        <f t="shared" si="279"/>
        <v/>
      </c>
      <c r="X234" s="2" t="str">
        <f t="shared" si="279"/>
        <v/>
      </c>
      <c r="Y234" s="2" t="str">
        <f t="shared" si="279"/>
        <v/>
      </c>
      <c r="Z234" s="2" t="str">
        <f t="shared" si="279"/>
        <v/>
      </c>
      <c r="AA234" s="2" t="str">
        <f t="shared" si="279"/>
        <v/>
      </c>
      <c r="AB234" s="2" t="str">
        <f t="shared" si="279"/>
        <v/>
      </c>
      <c r="AC234" s="2" t="str">
        <f t="shared" si="279"/>
        <v/>
      </c>
      <c r="AD234" s="2" t="str">
        <f t="shared" si="279"/>
        <v/>
      </c>
      <c r="AE234" s="2" t="str">
        <f t="shared" si="279"/>
        <v/>
      </c>
      <c r="AF234" s="2" t="str">
        <f t="shared" si="279"/>
        <v/>
      </c>
      <c r="AG234" s="2" t="str">
        <f t="shared" si="279"/>
        <v/>
      </c>
      <c r="AH234" s="2" t="str">
        <f t="shared" si="279"/>
        <v/>
      </c>
      <c r="AI234" s="2" t="str">
        <f t="shared" si="279"/>
        <v/>
      </c>
    </row>
    <row r="235" spans="2:35" x14ac:dyDescent="0.25">
      <c r="B235" s="41" t="s">
        <v>347</v>
      </c>
      <c r="C235" s="41" t="s">
        <v>343</v>
      </c>
      <c r="D235" s="41" t="s">
        <v>5</v>
      </c>
      <c r="E235" s="42" t="s">
        <v>401</v>
      </c>
      <c r="F235" s="41" t="s">
        <v>341</v>
      </c>
      <c r="G235" s="154"/>
      <c r="H235" s="42">
        <v>1</v>
      </c>
      <c r="I235" s="6">
        <f>IF(H235="","",INDEX(Systems!F$4:F$981,MATCH($F235,Systems!D$4:D$981,0),1))</f>
        <v>2000</v>
      </c>
      <c r="J235" s="7">
        <f>IF(H235="","",INDEX(Systems!E$4:E$981,MATCH($F235,Systems!D$4:D$981,0),1))</f>
        <v>10</v>
      </c>
      <c r="K235" s="7" t="s">
        <v>97</v>
      </c>
      <c r="L235" s="7">
        <v>2015</v>
      </c>
      <c r="M235" s="7">
        <v>3</v>
      </c>
      <c r="N235" s="6">
        <f t="shared" si="224"/>
        <v>2000</v>
      </c>
      <c r="O235" s="7">
        <f t="shared" si="225"/>
        <v>2025</v>
      </c>
      <c r="P235" s="2" t="str">
        <f t="shared" ref="P235:AI235" si="280">IF($B235="","",IF($O235=P$3,$N235*(1+(O$2*0.03)),IF(P$3=$O235+$J235,$N235*(1+(O$2*0.03)),IF(P$3=$O235+2*$J235,$N235*(1+(O$2*0.03)),IF(P$3=$O235+3*$J235,$N235*(1+(O$2*0.03)),IF(P$3=$O235+4*$J235,$N235*(1+(O$2*0.03)),IF(P$3=$O235+5*$J235,$N235*(1+(O$2*0.03)),"")))))))</f>
        <v/>
      </c>
      <c r="Q235" s="2" t="str">
        <f t="shared" si="280"/>
        <v/>
      </c>
      <c r="R235" s="2" t="str">
        <f t="shared" si="280"/>
        <v/>
      </c>
      <c r="S235" s="2" t="str">
        <f t="shared" si="280"/>
        <v/>
      </c>
      <c r="T235" s="2" t="str">
        <f t="shared" si="280"/>
        <v/>
      </c>
      <c r="U235" s="2" t="str">
        <f t="shared" si="280"/>
        <v/>
      </c>
      <c r="V235" s="2" t="str">
        <f t="shared" si="280"/>
        <v/>
      </c>
      <c r="W235" s="2">
        <f t="shared" si="280"/>
        <v>2420</v>
      </c>
      <c r="X235" s="2" t="str">
        <f t="shared" si="280"/>
        <v/>
      </c>
      <c r="Y235" s="2" t="str">
        <f t="shared" si="280"/>
        <v/>
      </c>
      <c r="Z235" s="2" t="str">
        <f t="shared" si="280"/>
        <v/>
      </c>
      <c r="AA235" s="2" t="str">
        <f t="shared" si="280"/>
        <v/>
      </c>
      <c r="AB235" s="2" t="str">
        <f t="shared" si="280"/>
        <v/>
      </c>
      <c r="AC235" s="2" t="str">
        <f t="shared" si="280"/>
        <v/>
      </c>
      <c r="AD235" s="2" t="str">
        <f t="shared" si="280"/>
        <v/>
      </c>
      <c r="AE235" s="2" t="str">
        <f t="shared" si="280"/>
        <v/>
      </c>
      <c r="AF235" s="2" t="str">
        <f t="shared" si="280"/>
        <v/>
      </c>
      <c r="AG235" s="2">
        <f t="shared" si="280"/>
        <v>3020</v>
      </c>
      <c r="AH235" s="2" t="str">
        <f t="shared" si="280"/>
        <v/>
      </c>
      <c r="AI235" s="2" t="str">
        <f t="shared" si="280"/>
        <v/>
      </c>
    </row>
    <row r="236" spans="2:35" x14ac:dyDescent="0.25">
      <c r="B236" s="41" t="s">
        <v>347</v>
      </c>
      <c r="C236" s="41" t="s">
        <v>343</v>
      </c>
      <c r="D236" s="41" t="s">
        <v>5</v>
      </c>
      <c r="E236" s="42" t="s">
        <v>402</v>
      </c>
      <c r="F236" s="41" t="s">
        <v>341</v>
      </c>
      <c r="G236" s="154"/>
      <c r="H236" s="42">
        <v>1</v>
      </c>
      <c r="I236" s="6">
        <f>IF(H236="","",INDEX(Systems!F$4:F$981,MATCH($F236,Systems!D$4:D$981,0),1))</f>
        <v>2000</v>
      </c>
      <c r="J236" s="7">
        <f>IF(H236="","",INDEX(Systems!E$4:E$981,MATCH($F236,Systems!D$4:D$981,0),1))</f>
        <v>10</v>
      </c>
      <c r="K236" s="7" t="s">
        <v>97</v>
      </c>
      <c r="L236" s="7">
        <v>2015</v>
      </c>
      <c r="M236" s="7">
        <v>3</v>
      </c>
      <c r="N236" s="6">
        <f t="shared" si="224"/>
        <v>2000</v>
      </c>
      <c r="O236" s="7">
        <f t="shared" si="225"/>
        <v>2025</v>
      </c>
      <c r="P236" s="2" t="str">
        <f t="shared" ref="P236:AI236" si="281">IF($B236="","",IF($O236=P$3,$N236*(1+(O$2*0.03)),IF(P$3=$O236+$J236,$N236*(1+(O$2*0.03)),IF(P$3=$O236+2*$J236,$N236*(1+(O$2*0.03)),IF(P$3=$O236+3*$J236,$N236*(1+(O$2*0.03)),IF(P$3=$O236+4*$J236,$N236*(1+(O$2*0.03)),IF(P$3=$O236+5*$J236,$N236*(1+(O$2*0.03)),"")))))))</f>
        <v/>
      </c>
      <c r="Q236" s="2" t="str">
        <f t="shared" si="281"/>
        <v/>
      </c>
      <c r="R236" s="2" t="str">
        <f t="shared" si="281"/>
        <v/>
      </c>
      <c r="S236" s="2" t="str">
        <f t="shared" si="281"/>
        <v/>
      </c>
      <c r="T236" s="2" t="str">
        <f t="shared" si="281"/>
        <v/>
      </c>
      <c r="U236" s="2" t="str">
        <f t="shared" si="281"/>
        <v/>
      </c>
      <c r="V236" s="2" t="str">
        <f t="shared" si="281"/>
        <v/>
      </c>
      <c r="W236" s="2">
        <f t="shared" si="281"/>
        <v>2420</v>
      </c>
      <c r="X236" s="2" t="str">
        <f t="shared" si="281"/>
        <v/>
      </c>
      <c r="Y236" s="2" t="str">
        <f t="shared" si="281"/>
        <v/>
      </c>
      <c r="Z236" s="2" t="str">
        <f t="shared" si="281"/>
        <v/>
      </c>
      <c r="AA236" s="2" t="str">
        <f t="shared" si="281"/>
        <v/>
      </c>
      <c r="AB236" s="2" t="str">
        <f t="shared" si="281"/>
        <v/>
      </c>
      <c r="AC236" s="2" t="str">
        <f t="shared" si="281"/>
        <v/>
      </c>
      <c r="AD236" s="2" t="str">
        <f t="shared" si="281"/>
        <v/>
      </c>
      <c r="AE236" s="2" t="str">
        <f t="shared" si="281"/>
        <v/>
      </c>
      <c r="AF236" s="2" t="str">
        <f t="shared" si="281"/>
        <v/>
      </c>
      <c r="AG236" s="2">
        <f t="shared" si="281"/>
        <v>3020</v>
      </c>
      <c r="AH236" s="2" t="str">
        <f t="shared" si="281"/>
        <v/>
      </c>
      <c r="AI236" s="2" t="str">
        <f t="shared" si="281"/>
        <v/>
      </c>
    </row>
    <row r="237" spans="2:35" x14ac:dyDescent="0.25">
      <c r="B237" s="41" t="s">
        <v>347</v>
      </c>
      <c r="C237" s="41" t="s">
        <v>343</v>
      </c>
      <c r="D237" s="41" t="s">
        <v>7</v>
      </c>
      <c r="E237" s="42" t="s">
        <v>399</v>
      </c>
      <c r="F237" s="41" t="s">
        <v>38</v>
      </c>
      <c r="G237" s="154"/>
      <c r="H237" s="42">
        <v>3200</v>
      </c>
      <c r="I237" s="6">
        <f>IF(H237="","",INDEX(Systems!F$4:F$981,MATCH($F237,Systems!D$4:D$981,0),1))</f>
        <v>6.15</v>
      </c>
      <c r="J237" s="7">
        <f>IF(H237="","",INDEX(Systems!E$4:E$981,MATCH($F237,Systems!D$4:D$981,0),1))</f>
        <v>20</v>
      </c>
      <c r="K237" s="7" t="s">
        <v>97</v>
      </c>
      <c r="L237" s="7">
        <v>2010</v>
      </c>
      <c r="M237" s="7">
        <v>3</v>
      </c>
      <c r="N237" s="6">
        <f t="shared" si="224"/>
        <v>19680</v>
      </c>
      <c r="O237" s="7">
        <f t="shared" si="225"/>
        <v>2030</v>
      </c>
      <c r="P237" s="2" t="str">
        <f t="shared" ref="P237:AI237" si="282">IF($B237="","",IF($O237=P$3,$N237*(1+(O$2*0.03)),IF(P$3=$O237+$J237,$N237*(1+(O$2*0.03)),IF(P$3=$O237+2*$J237,$N237*(1+(O$2*0.03)),IF(P$3=$O237+3*$J237,$N237*(1+(O$2*0.03)),IF(P$3=$O237+4*$J237,$N237*(1+(O$2*0.03)),IF(P$3=$O237+5*$J237,$N237*(1+(O$2*0.03)),"")))))))</f>
        <v/>
      </c>
      <c r="Q237" s="2" t="str">
        <f t="shared" si="282"/>
        <v/>
      </c>
      <c r="R237" s="2" t="str">
        <f t="shared" si="282"/>
        <v/>
      </c>
      <c r="S237" s="2" t="str">
        <f t="shared" si="282"/>
        <v/>
      </c>
      <c r="T237" s="2" t="str">
        <f t="shared" si="282"/>
        <v/>
      </c>
      <c r="U237" s="2" t="str">
        <f t="shared" si="282"/>
        <v/>
      </c>
      <c r="V237" s="2" t="str">
        <f t="shared" si="282"/>
        <v/>
      </c>
      <c r="W237" s="2" t="str">
        <f t="shared" si="282"/>
        <v/>
      </c>
      <c r="X237" s="2" t="str">
        <f t="shared" si="282"/>
        <v/>
      </c>
      <c r="Y237" s="2" t="str">
        <f t="shared" si="282"/>
        <v/>
      </c>
      <c r="Z237" s="2" t="str">
        <f t="shared" si="282"/>
        <v/>
      </c>
      <c r="AA237" s="2" t="str">
        <f t="shared" si="282"/>
        <v/>
      </c>
      <c r="AB237" s="2">
        <f t="shared" si="282"/>
        <v>26764.799999999999</v>
      </c>
      <c r="AC237" s="2" t="str">
        <f t="shared" si="282"/>
        <v/>
      </c>
      <c r="AD237" s="2" t="str">
        <f t="shared" si="282"/>
        <v/>
      </c>
      <c r="AE237" s="2" t="str">
        <f t="shared" si="282"/>
        <v/>
      </c>
      <c r="AF237" s="2" t="str">
        <f t="shared" si="282"/>
        <v/>
      </c>
      <c r="AG237" s="2" t="str">
        <f t="shared" si="282"/>
        <v/>
      </c>
      <c r="AH237" s="2" t="str">
        <f t="shared" si="282"/>
        <v/>
      </c>
      <c r="AI237" s="2" t="str">
        <f t="shared" si="282"/>
        <v/>
      </c>
    </row>
    <row r="238" spans="2:35" x14ac:dyDescent="0.25">
      <c r="B238" s="41" t="s">
        <v>347</v>
      </c>
      <c r="C238" s="41" t="s">
        <v>343</v>
      </c>
      <c r="D238" s="41" t="s">
        <v>7</v>
      </c>
      <c r="E238" s="42" t="s">
        <v>401</v>
      </c>
      <c r="F238" s="41" t="s">
        <v>38</v>
      </c>
      <c r="G238" s="154"/>
      <c r="H238" s="42">
        <v>480</v>
      </c>
      <c r="I238" s="6">
        <f>IF(H238="","",INDEX(Systems!F$4:F$981,MATCH($F238,Systems!D$4:D$981,0),1))</f>
        <v>6.15</v>
      </c>
      <c r="J238" s="7">
        <f>IF(H238="","",INDEX(Systems!E$4:E$981,MATCH($F238,Systems!D$4:D$981,0),1))</f>
        <v>20</v>
      </c>
      <c r="K238" s="7" t="s">
        <v>97</v>
      </c>
      <c r="L238" s="7">
        <v>2010</v>
      </c>
      <c r="M238" s="7">
        <v>3</v>
      </c>
      <c r="N238" s="6">
        <f t="shared" si="224"/>
        <v>2952</v>
      </c>
      <c r="O238" s="7">
        <f t="shared" si="225"/>
        <v>2030</v>
      </c>
      <c r="P238" s="2" t="str">
        <f t="shared" ref="P238:AI238" si="283">IF($B238="","",IF($O238=P$3,$N238*(1+(O$2*0.03)),IF(P$3=$O238+$J238,$N238*(1+(O$2*0.03)),IF(P$3=$O238+2*$J238,$N238*(1+(O$2*0.03)),IF(P$3=$O238+3*$J238,$N238*(1+(O$2*0.03)),IF(P$3=$O238+4*$J238,$N238*(1+(O$2*0.03)),IF(P$3=$O238+5*$J238,$N238*(1+(O$2*0.03)),"")))))))</f>
        <v/>
      </c>
      <c r="Q238" s="2" t="str">
        <f t="shared" si="283"/>
        <v/>
      </c>
      <c r="R238" s="2" t="str">
        <f t="shared" si="283"/>
        <v/>
      </c>
      <c r="S238" s="2" t="str">
        <f t="shared" si="283"/>
        <v/>
      </c>
      <c r="T238" s="2" t="str">
        <f t="shared" si="283"/>
        <v/>
      </c>
      <c r="U238" s="2" t="str">
        <f t="shared" si="283"/>
        <v/>
      </c>
      <c r="V238" s="2" t="str">
        <f t="shared" si="283"/>
        <v/>
      </c>
      <c r="W238" s="2" t="str">
        <f t="shared" si="283"/>
        <v/>
      </c>
      <c r="X238" s="2" t="str">
        <f t="shared" si="283"/>
        <v/>
      </c>
      <c r="Y238" s="2" t="str">
        <f t="shared" si="283"/>
        <v/>
      </c>
      <c r="Z238" s="2" t="str">
        <f t="shared" si="283"/>
        <v/>
      </c>
      <c r="AA238" s="2" t="str">
        <f t="shared" si="283"/>
        <v/>
      </c>
      <c r="AB238" s="2">
        <f t="shared" si="283"/>
        <v>4014.72</v>
      </c>
      <c r="AC238" s="2" t="str">
        <f t="shared" si="283"/>
        <v/>
      </c>
      <c r="AD238" s="2" t="str">
        <f t="shared" si="283"/>
        <v/>
      </c>
      <c r="AE238" s="2" t="str">
        <f t="shared" si="283"/>
        <v/>
      </c>
      <c r="AF238" s="2" t="str">
        <f t="shared" si="283"/>
        <v/>
      </c>
      <c r="AG238" s="2" t="str">
        <f t="shared" si="283"/>
        <v/>
      </c>
      <c r="AH238" s="2" t="str">
        <f t="shared" si="283"/>
        <v/>
      </c>
      <c r="AI238" s="2" t="str">
        <f t="shared" si="283"/>
        <v/>
      </c>
    </row>
    <row r="239" spans="2:35" x14ac:dyDescent="0.25">
      <c r="B239" s="41" t="s">
        <v>347</v>
      </c>
      <c r="C239" s="41" t="s">
        <v>343</v>
      </c>
      <c r="D239" s="41" t="s">
        <v>7</v>
      </c>
      <c r="E239" s="42" t="s">
        <v>402</v>
      </c>
      <c r="F239" s="41" t="s">
        <v>38</v>
      </c>
      <c r="G239" s="154"/>
      <c r="H239" s="42">
        <v>890</v>
      </c>
      <c r="I239" s="6">
        <f>IF(H239="","",INDEX(Systems!F$4:F$981,MATCH($F239,Systems!D$4:D$981,0),1))</f>
        <v>6.15</v>
      </c>
      <c r="J239" s="7">
        <f>IF(H239="","",INDEX(Systems!E$4:E$981,MATCH($F239,Systems!D$4:D$981,0),1))</f>
        <v>20</v>
      </c>
      <c r="K239" s="7" t="s">
        <v>97</v>
      </c>
      <c r="L239" s="7">
        <v>2010</v>
      </c>
      <c r="M239" s="7">
        <v>3</v>
      </c>
      <c r="N239" s="6">
        <f t="shared" si="224"/>
        <v>5473.5</v>
      </c>
      <c r="O239" s="7">
        <f t="shared" si="225"/>
        <v>2030</v>
      </c>
      <c r="P239" s="2" t="str">
        <f t="shared" ref="P239:AI239" si="284">IF($B239="","",IF($O239=P$3,$N239*(1+(O$2*0.03)),IF(P$3=$O239+$J239,$N239*(1+(O$2*0.03)),IF(P$3=$O239+2*$J239,$N239*(1+(O$2*0.03)),IF(P$3=$O239+3*$J239,$N239*(1+(O$2*0.03)),IF(P$3=$O239+4*$J239,$N239*(1+(O$2*0.03)),IF(P$3=$O239+5*$J239,$N239*(1+(O$2*0.03)),"")))))))</f>
        <v/>
      </c>
      <c r="Q239" s="2" t="str">
        <f t="shared" si="284"/>
        <v/>
      </c>
      <c r="R239" s="2" t="str">
        <f t="shared" si="284"/>
        <v/>
      </c>
      <c r="S239" s="2" t="str">
        <f t="shared" si="284"/>
        <v/>
      </c>
      <c r="T239" s="2" t="str">
        <f t="shared" si="284"/>
        <v/>
      </c>
      <c r="U239" s="2" t="str">
        <f t="shared" si="284"/>
        <v/>
      </c>
      <c r="V239" s="2" t="str">
        <f t="shared" si="284"/>
        <v/>
      </c>
      <c r="W239" s="2" t="str">
        <f t="shared" si="284"/>
        <v/>
      </c>
      <c r="X239" s="2" t="str">
        <f t="shared" si="284"/>
        <v/>
      </c>
      <c r="Y239" s="2" t="str">
        <f t="shared" si="284"/>
        <v/>
      </c>
      <c r="Z239" s="2" t="str">
        <f t="shared" si="284"/>
        <v/>
      </c>
      <c r="AA239" s="2" t="str">
        <f t="shared" si="284"/>
        <v/>
      </c>
      <c r="AB239" s="2">
        <f t="shared" si="284"/>
        <v>7443.9599999999991</v>
      </c>
      <c r="AC239" s="2" t="str">
        <f t="shared" si="284"/>
        <v/>
      </c>
      <c r="AD239" s="2" t="str">
        <f t="shared" si="284"/>
        <v/>
      </c>
      <c r="AE239" s="2" t="str">
        <f t="shared" si="284"/>
        <v/>
      </c>
      <c r="AF239" s="2" t="str">
        <f t="shared" si="284"/>
        <v/>
      </c>
      <c r="AG239" s="2" t="str">
        <f t="shared" si="284"/>
        <v/>
      </c>
      <c r="AH239" s="2" t="str">
        <f t="shared" si="284"/>
        <v/>
      </c>
      <c r="AI239" s="2" t="str">
        <f t="shared" si="284"/>
        <v/>
      </c>
    </row>
    <row r="240" spans="2:35" x14ac:dyDescent="0.25">
      <c r="B240" s="41" t="s">
        <v>347</v>
      </c>
      <c r="C240" s="41" t="s">
        <v>343</v>
      </c>
      <c r="D240" s="41" t="s">
        <v>7</v>
      </c>
      <c r="E240" s="42" t="s">
        <v>399</v>
      </c>
      <c r="F240" s="41" t="s">
        <v>51</v>
      </c>
      <c r="G240" s="154"/>
      <c r="H240" s="42">
        <v>2880</v>
      </c>
      <c r="I240" s="6">
        <f>IF(H240="","",INDEX(Systems!F$4:F$981,MATCH($F240,Systems!D$4:D$981,0),1))</f>
        <v>1.5</v>
      </c>
      <c r="J240" s="7">
        <f>IF(H240="","",INDEX(Systems!E$4:E$981,MATCH($F240,Systems!D$4:D$981,0),1))</f>
        <v>10</v>
      </c>
      <c r="K240" s="7" t="s">
        <v>97</v>
      </c>
      <c r="L240" s="7">
        <v>2014</v>
      </c>
      <c r="M240" s="7">
        <v>3</v>
      </c>
      <c r="N240" s="6">
        <f t="shared" si="224"/>
        <v>4320</v>
      </c>
      <c r="O240" s="7">
        <f t="shared" si="225"/>
        <v>2024</v>
      </c>
      <c r="P240" s="2" t="str">
        <f t="shared" ref="P240:AI240" si="285">IF($B240="","",IF($O240=P$3,$N240*(1+(O$2*0.03)),IF(P$3=$O240+$J240,$N240*(1+(O$2*0.03)),IF(P$3=$O240+2*$J240,$N240*(1+(O$2*0.03)),IF(P$3=$O240+3*$J240,$N240*(1+(O$2*0.03)),IF(P$3=$O240+4*$J240,$N240*(1+(O$2*0.03)),IF(P$3=$O240+5*$J240,$N240*(1+(O$2*0.03)),"")))))))</f>
        <v/>
      </c>
      <c r="Q240" s="2" t="str">
        <f t="shared" si="285"/>
        <v/>
      </c>
      <c r="R240" s="2" t="str">
        <f t="shared" si="285"/>
        <v/>
      </c>
      <c r="S240" s="2" t="str">
        <f t="shared" si="285"/>
        <v/>
      </c>
      <c r="T240" s="2" t="str">
        <f t="shared" si="285"/>
        <v/>
      </c>
      <c r="U240" s="2" t="str">
        <f t="shared" si="285"/>
        <v/>
      </c>
      <c r="V240" s="2">
        <f t="shared" si="285"/>
        <v>5097.5999999999995</v>
      </c>
      <c r="W240" s="2" t="str">
        <f t="shared" si="285"/>
        <v/>
      </c>
      <c r="X240" s="2" t="str">
        <f t="shared" si="285"/>
        <v/>
      </c>
      <c r="Y240" s="2" t="str">
        <f t="shared" si="285"/>
        <v/>
      </c>
      <c r="Z240" s="2" t="str">
        <f t="shared" si="285"/>
        <v/>
      </c>
      <c r="AA240" s="2" t="str">
        <f t="shared" si="285"/>
        <v/>
      </c>
      <c r="AB240" s="2" t="str">
        <f t="shared" si="285"/>
        <v/>
      </c>
      <c r="AC240" s="2" t="str">
        <f t="shared" si="285"/>
        <v/>
      </c>
      <c r="AD240" s="2" t="str">
        <f t="shared" si="285"/>
        <v/>
      </c>
      <c r="AE240" s="2" t="str">
        <f t="shared" si="285"/>
        <v/>
      </c>
      <c r="AF240" s="2">
        <f t="shared" si="285"/>
        <v>6393.6</v>
      </c>
      <c r="AG240" s="2" t="str">
        <f t="shared" si="285"/>
        <v/>
      </c>
      <c r="AH240" s="2" t="str">
        <f t="shared" si="285"/>
        <v/>
      </c>
      <c r="AI240" s="2" t="str">
        <f t="shared" si="285"/>
        <v/>
      </c>
    </row>
    <row r="241" spans="2:35" x14ac:dyDescent="0.25">
      <c r="B241" s="41" t="s">
        <v>347</v>
      </c>
      <c r="C241" s="41" t="s">
        <v>343</v>
      </c>
      <c r="D241" s="41" t="s">
        <v>7</v>
      </c>
      <c r="E241" s="42" t="s">
        <v>401</v>
      </c>
      <c r="F241" s="41" t="s">
        <v>51</v>
      </c>
      <c r="G241" s="154"/>
      <c r="H241" s="42">
        <v>1200</v>
      </c>
      <c r="I241" s="6">
        <f>IF(H241="","",INDEX(Systems!F$4:F$981,MATCH($F241,Systems!D$4:D$981,0),1))</f>
        <v>1.5</v>
      </c>
      <c r="J241" s="7">
        <f>IF(H241="","",INDEX(Systems!E$4:E$981,MATCH($F241,Systems!D$4:D$981,0),1))</f>
        <v>10</v>
      </c>
      <c r="K241" s="7" t="s">
        <v>97</v>
      </c>
      <c r="L241" s="7">
        <v>2014</v>
      </c>
      <c r="M241" s="7">
        <v>3</v>
      </c>
      <c r="N241" s="6">
        <f t="shared" si="224"/>
        <v>1800</v>
      </c>
      <c r="O241" s="7">
        <f t="shared" si="225"/>
        <v>2024</v>
      </c>
      <c r="P241" s="2" t="str">
        <f t="shared" ref="P241:AI241" si="286">IF($B241="","",IF($O241=P$3,$N241*(1+(O$2*0.03)),IF(P$3=$O241+$J241,$N241*(1+(O$2*0.03)),IF(P$3=$O241+2*$J241,$N241*(1+(O$2*0.03)),IF(P$3=$O241+3*$J241,$N241*(1+(O$2*0.03)),IF(P$3=$O241+4*$J241,$N241*(1+(O$2*0.03)),IF(P$3=$O241+5*$J241,$N241*(1+(O$2*0.03)),"")))))))</f>
        <v/>
      </c>
      <c r="Q241" s="2" t="str">
        <f t="shared" si="286"/>
        <v/>
      </c>
      <c r="R241" s="2" t="str">
        <f t="shared" si="286"/>
        <v/>
      </c>
      <c r="S241" s="2" t="str">
        <f t="shared" si="286"/>
        <v/>
      </c>
      <c r="T241" s="2" t="str">
        <f t="shared" si="286"/>
        <v/>
      </c>
      <c r="U241" s="2" t="str">
        <f t="shared" si="286"/>
        <v/>
      </c>
      <c r="V241" s="2">
        <f t="shared" si="286"/>
        <v>2124</v>
      </c>
      <c r="W241" s="2" t="str">
        <f t="shared" si="286"/>
        <v/>
      </c>
      <c r="X241" s="2" t="str">
        <f t="shared" si="286"/>
        <v/>
      </c>
      <c r="Y241" s="2" t="str">
        <f t="shared" si="286"/>
        <v/>
      </c>
      <c r="Z241" s="2" t="str">
        <f t="shared" si="286"/>
        <v/>
      </c>
      <c r="AA241" s="2" t="str">
        <f t="shared" si="286"/>
        <v/>
      </c>
      <c r="AB241" s="2" t="str">
        <f t="shared" si="286"/>
        <v/>
      </c>
      <c r="AC241" s="2" t="str">
        <f t="shared" si="286"/>
        <v/>
      </c>
      <c r="AD241" s="2" t="str">
        <f t="shared" si="286"/>
        <v/>
      </c>
      <c r="AE241" s="2" t="str">
        <f t="shared" si="286"/>
        <v/>
      </c>
      <c r="AF241" s="2">
        <f t="shared" si="286"/>
        <v>2664</v>
      </c>
      <c r="AG241" s="2" t="str">
        <f t="shared" si="286"/>
        <v/>
      </c>
      <c r="AH241" s="2" t="str">
        <f t="shared" si="286"/>
        <v/>
      </c>
      <c r="AI241" s="2" t="str">
        <f t="shared" si="286"/>
        <v/>
      </c>
    </row>
    <row r="242" spans="2:35" x14ac:dyDescent="0.25">
      <c r="B242" s="41" t="s">
        <v>347</v>
      </c>
      <c r="C242" s="41" t="s">
        <v>343</v>
      </c>
      <c r="D242" s="41" t="s">
        <v>7</v>
      </c>
      <c r="E242" s="42" t="s">
        <v>402</v>
      </c>
      <c r="F242" s="41" t="s">
        <v>51</v>
      </c>
      <c r="G242" s="154"/>
      <c r="H242" s="42">
        <v>760</v>
      </c>
      <c r="I242" s="6">
        <f>IF(H242="","",INDEX(Systems!F$4:F$981,MATCH($F242,Systems!D$4:D$981,0),1))</f>
        <v>1.5</v>
      </c>
      <c r="J242" s="7">
        <f>IF(H242="","",INDEX(Systems!E$4:E$981,MATCH($F242,Systems!D$4:D$981,0),1))</f>
        <v>10</v>
      </c>
      <c r="K242" s="7" t="s">
        <v>97</v>
      </c>
      <c r="L242" s="7">
        <v>2014</v>
      </c>
      <c r="M242" s="7">
        <v>3</v>
      </c>
      <c r="N242" s="6">
        <f t="shared" si="224"/>
        <v>1140</v>
      </c>
      <c r="O242" s="7">
        <f t="shared" si="225"/>
        <v>2024</v>
      </c>
      <c r="P242" s="2" t="str">
        <f t="shared" ref="P242:AI242" si="287">IF($B242="","",IF($O242=P$3,$N242*(1+(O$2*0.03)),IF(P$3=$O242+$J242,$N242*(1+(O$2*0.03)),IF(P$3=$O242+2*$J242,$N242*(1+(O$2*0.03)),IF(P$3=$O242+3*$J242,$N242*(1+(O$2*0.03)),IF(P$3=$O242+4*$J242,$N242*(1+(O$2*0.03)),IF(P$3=$O242+5*$J242,$N242*(1+(O$2*0.03)),"")))))))</f>
        <v/>
      </c>
      <c r="Q242" s="2" t="str">
        <f t="shared" si="287"/>
        <v/>
      </c>
      <c r="R242" s="2" t="str">
        <f t="shared" si="287"/>
        <v/>
      </c>
      <c r="S242" s="2" t="str">
        <f t="shared" si="287"/>
        <v/>
      </c>
      <c r="T242" s="2" t="str">
        <f t="shared" si="287"/>
        <v/>
      </c>
      <c r="U242" s="2" t="str">
        <f t="shared" si="287"/>
        <v/>
      </c>
      <c r="V242" s="2">
        <f t="shared" si="287"/>
        <v>1345.1999999999998</v>
      </c>
      <c r="W242" s="2" t="str">
        <f t="shared" si="287"/>
        <v/>
      </c>
      <c r="X242" s="2" t="str">
        <f t="shared" si="287"/>
        <v/>
      </c>
      <c r="Y242" s="2" t="str">
        <f t="shared" si="287"/>
        <v/>
      </c>
      <c r="Z242" s="2" t="str">
        <f t="shared" si="287"/>
        <v/>
      </c>
      <c r="AA242" s="2" t="str">
        <f t="shared" si="287"/>
        <v/>
      </c>
      <c r="AB242" s="2" t="str">
        <f t="shared" si="287"/>
        <v/>
      </c>
      <c r="AC242" s="2" t="str">
        <f t="shared" si="287"/>
        <v/>
      </c>
      <c r="AD242" s="2" t="str">
        <f t="shared" si="287"/>
        <v/>
      </c>
      <c r="AE242" s="2" t="str">
        <f t="shared" si="287"/>
        <v/>
      </c>
      <c r="AF242" s="2">
        <f t="shared" si="287"/>
        <v>1687.2</v>
      </c>
      <c r="AG242" s="2" t="str">
        <f t="shared" si="287"/>
        <v/>
      </c>
      <c r="AH242" s="2" t="str">
        <f t="shared" si="287"/>
        <v/>
      </c>
      <c r="AI242" s="2" t="str">
        <f t="shared" si="287"/>
        <v/>
      </c>
    </row>
    <row r="243" spans="2:35" x14ac:dyDescent="0.25">
      <c r="B243" s="41" t="s">
        <v>347</v>
      </c>
      <c r="C243" s="41" t="s">
        <v>343</v>
      </c>
      <c r="D243" s="41" t="s">
        <v>7</v>
      </c>
      <c r="E243" s="42" t="s">
        <v>399</v>
      </c>
      <c r="F243" s="41" t="s">
        <v>50</v>
      </c>
      <c r="G243" s="154"/>
      <c r="H243" s="42">
        <v>4940</v>
      </c>
      <c r="I243" s="6">
        <f>IF(H243="","",INDEX(Systems!F$4:F$981,MATCH($F243,Systems!D$4:D$981,0),1))</f>
        <v>1.6</v>
      </c>
      <c r="J243" s="7">
        <f>IF(H243="","",INDEX(Systems!E$4:E$981,MATCH($F243,Systems!D$4:D$981,0),1))</f>
        <v>10</v>
      </c>
      <c r="K243" s="7" t="s">
        <v>97</v>
      </c>
      <c r="L243" s="7">
        <v>2015</v>
      </c>
      <c r="M243" s="7">
        <v>3</v>
      </c>
      <c r="N243" s="6">
        <f t="shared" si="224"/>
        <v>7904</v>
      </c>
      <c r="O243" s="7">
        <f t="shared" si="225"/>
        <v>2025</v>
      </c>
      <c r="P243" s="2" t="str">
        <f t="shared" ref="P243:AI243" si="288">IF($B243="","",IF($O243=P$3,$N243*(1+(O$2*0.03)),IF(P$3=$O243+$J243,$N243*(1+(O$2*0.03)),IF(P$3=$O243+2*$J243,$N243*(1+(O$2*0.03)),IF(P$3=$O243+3*$J243,$N243*(1+(O$2*0.03)),IF(P$3=$O243+4*$J243,$N243*(1+(O$2*0.03)),IF(P$3=$O243+5*$J243,$N243*(1+(O$2*0.03)),"")))))))</f>
        <v/>
      </c>
      <c r="Q243" s="2" t="str">
        <f t="shared" si="288"/>
        <v/>
      </c>
      <c r="R243" s="2" t="str">
        <f t="shared" si="288"/>
        <v/>
      </c>
      <c r="S243" s="2" t="str">
        <f t="shared" si="288"/>
        <v/>
      </c>
      <c r="T243" s="2" t="str">
        <f t="shared" si="288"/>
        <v/>
      </c>
      <c r="U243" s="2" t="str">
        <f t="shared" si="288"/>
        <v/>
      </c>
      <c r="V243" s="2" t="str">
        <f t="shared" si="288"/>
        <v/>
      </c>
      <c r="W243" s="2">
        <f t="shared" si="288"/>
        <v>9563.84</v>
      </c>
      <c r="X243" s="2" t="str">
        <f t="shared" si="288"/>
        <v/>
      </c>
      <c r="Y243" s="2" t="str">
        <f t="shared" si="288"/>
        <v/>
      </c>
      <c r="Z243" s="2" t="str">
        <f t="shared" si="288"/>
        <v/>
      </c>
      <c r="AA243" s="2" t="str">
        <f t="shared" si="288"/>
        <v/>
      </c>
      <c r="AB243" s="2" t="str">
        <f t="shared" si="288"/>
        <v/>
      </c>
      <c r="AC243" s="2" t="str">
        <f t="shared" si="288"/>
        <v/>
      </c>
      <c r="AD243" s="2" t="str">
        <f t="shared" si="288"/>
        <v/>
      </c>
      <c r="AE243" s="2" t="str">
        <f t="shared" si="288"/>
        <v/>
      </c>
      <c r="AF243" s="2" t="str">
        <f t="shared" si="288"/>
        <v/>
      </c>
      <c r="AG243" s="2">
        <f t="shared" si="288"/>
        <v>11935.04</v>
      </c>
      <c r="AH243" s="2" t="str">
        <f t="shared" si="288"/>
        <v/>
      </c>
      <c r="AI243" s="2" t="str">
        <f t="shared" si="288"/>
        <v/>
      </c>
    </row>
    <row r="244" spans="2:35" x14ac:dyDescent="0.25">
      <c r="B244" s="41" t="s">
        <v>347</v>
      </c>
      <c r="C244" s="41" t="s">
        <v>343</v>
      </c>
      <c r="D244" s="41" t="s">
        <v>7</v>
      </c>
      <c r="E244" s="42" t="s">
        <v>401</v>
      </c>
      <c r="F244" s="41" t="s">
        <v>50</v>
      </c>
      <c r="G244" s="154"/>
      <c r="H244" s="42">
        <v>950</v>
      </c>
      <c r="I244" s="6">
        <f>IF(H244="","",INDEX(Systems!F$4:F$981,MATCH($F244,Systems!D$4:D$981,0),1))</f>
        <v>1.6</v>
      </c>
      <c r="J244" s="7">
        <f>IF(H244="","",INDEX(Systems!E$4:E$981,MATCH($F244,Systems!D$4:D$981,0),1))</f>
        <v>10</v>
      </c>
      <c r="K244" s="7" t="s">
        <v>97</v>
      </c>
      <c r="L244" s="7">
        <v>2015</v>
      </c>
      <c r="M244" s="7">
        <v>3</v>
      </c>
      <c r="N244" s="6">
        <f t="shared" si="224"/>
        <v>1520</v>
      </c>
      <c r="O244" s="7">
        <f t="shared" si="225"/>
        <v>2025</v>
      </c>
      <c r="P244" s="2" t="str">
        <f t="shared" ref="P244:AI244" si="289">IF($B244="","",IF($O244=P$3,$N244*(1+(O$2*0.03)),IF(P$3=$O244+$J244,$N244*(1+(O$2*0.03)),IF(P$3=$O244+2*$J244,$N244*(1+(O$2*0.03)),IF(P$3=$O244+3*$J244,$N244*(1+(O$2*0.03)),IF(P$3=$O244+4*$J244,$N244*(1+(O$2*0.03)),IF(P$3=$O244+5*$J244,$N244*(1+(O$2*0.03)),"")))))))</f>
        <v/>
      </c>
      <c r="Q244" s="2" t="str">
        <f t="shared" si="289"/>
        <v/>
      </c>
      <c r="R244" s="2" t="str">
        <f t="shared" si="289"/>
        <v/>
      </c>
      <c r="S244" s="2" t="str">
        <f t="shared" si="289"/>
        <v/>
      </c>
      <c r="T244" s="2" t="str">
        <f t="shared" si="289"/>
        <v/>
      </c>
      <c r="U244" s="2" t="str">
        <f t="shared" si="289"/>
        <v/>
      </c>
      <c r="V244" s="2" t="str">
        <f t="shared" si="289"/>
        <v/>
      </c>
      <c r="W244" s="2">
        <f t="shared" si="289"/>
        <v>1839.2</v>
      </c>
      <c r="X244" s="2" t="str">
        <f t="shared" si="289"/>
        <v/>
      </c>
      <c r="Y244" s="2" t="str">
        <f t="shared" si="289"/>
        <v/>
      </c>
      <c r="Z244" s="2" t="str">
        <f t="shared" si="289"/>
        <v/>
      </c>
      <c r="AA244" s="2" t="str">
        <f t="shared" si="289"/>
        <v/>
      </c>
      <c r="AB244" s="2" t="str">
        <f t="shared" si="289"/>
        <v/>
      </c>
      <c r="AC244" s="2" t="str">
        <f t="shared" si="289"/>
        <v/>
      </c>
      <c r="AD244" s="2" t="str">
        <f t="shared" si="289"/>
        <v/>
      </c>
      <c r="AE244" s="2" t="str">
        <f t="shared" si="289"/>
        <v/>
      </c>
      <c r="AF244" s="2" t="str">
        <f t="shared" si="289"/>
        <v/>
      </c>
      <c r="AG244" s="2">
        <f t="shared" si="289"/>
        <v>2295.1999999999998</v>
      </c>
      <c r="AH244" s="2" t="str">
        <f t="shared" si="289"/>
        <v/>
      </c>
      <c r="AI244" s="2" t="str">
        <f t="shared" si="289"/>
        <v/>
      </c>
    </row>
    <row r="245" spans="2:35" x14ac:dyDescent="0.25">
      <c r="B245" s="41" t="s">
        <v>347</v>
      </c>
      <c r="C245" s="41" t="s">
        <v>343</v>
      </c>
      <c r="D245" s="41" t="s">
        <v>7</v>
      </c>
      <c r="E245" s="42" t="s">
        <v>402</v>
      </c>
      <c r="F245" s="41" t="s">
        <v>50</v>
      </c>
      <c r="G245" s="154"/>
      <c r="H245" s="42">
        <v>780</v>
      </c>
      <c r="I245" s="6">
        <f>IF(H245="","",INDEX(Systems!F$4:F$981,MATCH($F245,Systems!D$4:D$981,0),1))</f>
        <v>1.6</v>
      </c>
      <c r="J245" s="7">
        <f>IF(H245="","",INDEX(Systems!E$4:E$981,MATCH($F245,Systems!D$4:D$981,0),1))</f>
        <v>10</v>
      </c>
      <c r="K245" s="7" t="s">
        <v>97</v>
      </c>
      <c r="L245" s="7">
        <v>2015</v>
      </c>
      <c r="M245" s="7">
        <v>3</v>
      </c>
      <c r="N245" s="6">
        <f t="shared" si="224"/>
        <v>1248</v>
      </c>
      <c r="O245" s="7">
        <f t="shared" si="225"/>
        <v>2025</v>
      </c>
      <c r="P245" s="2" t="str">
        <f t="shared" ref="P245:AI245" si="290">IF($B245="","",IF($O245=P$3,$N245*(1+(O$2*0.03)),IF(P$3=$O245+$J245,$N245*(1+(O$2*0.03)),IF(P$3=$O245+2*$J245,$N245*(1+(O$2*0.03)),IF(P$3=$O245+3*$J245,$N245*(1+(O$2*0.03)),IF(P$3=$O245+4*$J245,$N245*(1+(O$2*0.03)),IF(P$3=$O245+5*$J245,$N245*(1+(O$2*0.03)),"")))))))</f>
        <v/>
      </c>
      <c r="Q245" s="2" t="str">
        <f t="shared" si="290"/>
        <v/>
      </c>
      <c r="R245" s="2" t="str">
        <f t="shared" si="290"/>
        <v/>
      </c>
      <c r="S245" s="2" t="str">
        <f t="shared" si="290"/>
        <v/>
      </c>
      <c r="T245" s="2" t="str">
        <f t="shared" si="290"/>
        <v/>
      </c>
      <c r="U245" s="2" t="str">
        <f t="shared" si="290"/>
        <v/>
      </c>
      <c r="V245" s="2" t="str">
        <f t="shared" si="290"/>
        <v/>
      </c>
      <c r="W245" s="2">
        <f t="shared" si="290"/>
        <v>1510.08</v>
      </c>
      <c r="X245" s="2" t="str">
        <f t="shared" si="290"/>
        <v/>
      </c>
      <c r="Y245" s="2" t="str">
        <f t="shared" si="290"/>
        <v/>
      </c>
      <c r="Z245" s="2" t="str">
        <f t="shared" si="290"/>
        <v/>
      </c>
      <c r="AA245" s="2" t="str">
        <f t="shared" si="290"/>
        <v/>
      </c>
      <c r="AB245" s="2" t="str">
        <f t="shared" si="290"/>
        <v/>
      </c>
      <c r="AC245" s="2" t="str">
        <f t="shared" si="290"/>
        <v/>
      </c>
      <c r="AD245" s="2" t="str">
        <f t="shared" si="290"/>
        <v/>
      </c>
      <c r="AE245" s="2" t="str">
        <f t="shared" si="290"/>
        <v/>
      </c>
      <c r="AF245" s="2" t="str">
        <f t="shared" si="290"/>
        <v/>
      </c>
      <c r="AG245" s="2">
        <f t="shared" si="290"/>
        <v>1884.48</v>
      </c>
      <c r="AH245" s="2" t="str">
        <f t="shared" si="290"/>
        <v/>
      </c>
      <c r="AI245" s="2" t="str">
        <f t="shared" si="290"/>
        <v/>
      </c>
    </row>
    <row r="246" spans="2:35" x14ac:dyDescent="0.25">
      <c r="B246" s="41" t="s">
        <v>347</v>
      </c>
      <c r="C246" s="41" t="s">
        <v>343</v>
      </c>
      <c r="D246" s="41" t="s">
        <v>8</v>
      </c>
      <c r="E246" s="42" t="s">
        <v>402</v>
      </c>
      <c r="F246" s="41" t="s">
        <v>34</v>
      </c>
      <c r="G246" s="154"/>
      <c r="H246" s="42">
        <v>1</v>
      </c>
      <c r="I246" s="6">
        <f>IF(H246="","",INDEX(Systems!F$4:F$981,MATCH($F246,Systems!D$4:D$981,0),1))</f>
        <v>900</v>
      </c>
      <c r="J246" s="7">
        <f>IF(H246="","",INDEX(Systems!E$4:E$981,MATCH($F246,Systems!D$4:D$981,0),1))</f>
        <v>30</v>
      </c>
      <c r="K246" s="7" t="s">
        <v>97</v>
      </c>
      <c r="L246" s="7">
        <v>2005</v>
      </c>
      <c r="M246" s="7">
        <v>3</v>
      </c>
      <c r="N246" s="6">
        <f t="shared" si="224"/>
        <v>900</v>
      </c>
      <c r="O246" s="7">
        <f t="shared" si="225"/>
        <v>2035</v>
      </c>
      <c r="P246" s="2" t="str">
        <f t="shared" ref="P246:AI246" si="291">IF($B246="","",IF($O246=P$3,$N246*(1+(O$2*0.03)),IF(P$3=$O246+$J246,$N246*(1+(O$2*0.03)),IF(P$3=$O246+2*$J246,$N246*(1+(O$2*0.03)),IF(P$3=$O246+3*$J246,$N246*(1+(O$2*0.03)),IF(P$3=$O246+4*$J246,$N246*(1+(O$2*0.03)),IF(P$3=$O246+5*$J246,$N246*(1+(O$2*0.03)),"")))))))</f>
        <v/>
      </c>
      <c r="Q246" s="2" t="str">
        <f t="shared" si="291"/>
        <v/>
      </c>
      <c r="R246" s="2" t="str">
        <f t="shared" si="291"/>
        <v/>
      </c>
      <c r="S246" s="2" t="str">
        <f t="shared" si="291"/>
        <v/>
      </c>
      <c r="T246" s="2" t="str">
        <f t="shared" si="291"/>
        <v/>
      </c>
      <c r="U246" s="2" t="str">
        <f t="shared" si="291"/>
        <v/>
      </c>
      <c r="V246" s="2" t="str">
        <f t="shared" si="291"/>
        <v/>
      </c>
      <c r="W246" s="2" t="str">
        <f t="shared" si="291"/>
        <v/>
      </c>
      <c r="X246" s="2" t="str">
        <f t="shared" si="291"/>
        <v/>
      </c>
      <c r="Y246" s="2" t="str">
        <f t="shared" si="291"/>
        <v/>
      </c>
      <c r="Z246" s="2" t="str">
        <f t="shared" si="291"/>
        <v/>
      </c>
      <c r="AA246" s="2" t="str">
        <f t="shared" si="291"/>
        <v/>
      </c>
      <c r="AB246" s="2" t="str">
        <f t="shared" si="291"/>
        <v/>
      </c>
      <c r="AC246" s="2" t="str">
        <f t="shared" si="291"/>
        <v/>
      </c>
      <c r="AD246" s="2" t="str">
        <f t="shared" si="291"/>
        <v/>
      </c>
      <c r="AE246" s="2" t="str">
        <f t="shared" si="291"/>
        <v/>
      </c>
      <c r="AF246" s="2" t="str">
        <f t="shared" si="291"/>
        <v/>
      </c>
      <c r="AG246" s="2">
        <f t="shared" si="291"/>
        <v>1359</v>
      </c>
      <c r="AH246" s="2" t="str">
        <f t="shared" si="291"/>
        <v/>
      </c>
      <c r="AI246" s="2" t="str">
        <f t="shared" si="291"/>
        <v/>
      </c>
    </row>
    <row r="247" spans="2:35" x14ac:dyDescent="0.25">
      <c r="B247" s="41" t="s">
        <v>347</v>
      </c>
      <c r="C247" s="41" t="s">
        <v>343</v>
      </c>
      <c r="D247" s="41" t="s">
        <v>8</v>
      </c>
      <c r="E247" s="42" t="s">
        <v>402</v>
      </c>
      <c r="F247" s="41" t="s">
        <v>134</v>
      </c>
      <c r="G247" s="154"/>
      <c r="H247" s="42">
        <v>1</v>
      </c>
      <c r="I247" s="6">
        <f>IF(H247="","",INDEX(Systems!F$4:F$981,MATCH($F247,Systems!D$4:D$981,0),1))</f>
        <v>650</v>
      </c>
      <c r="J247" s="7">
        <f>IF(H247="","",INDEX(Systems!E$4:E$981,MATCH($F247,Systems!D$4:D$981,0),1))</f>
        <v>30</v>
      </c>
      <c r="K247" s="7" t="s">
        <v>97</v>
      </c>
      <c r="L247" s="7">
        <v>2005</v>
      </c>
      <c r="M247" s="7">
        <v>3</v>
      </c>
      <c r="N247" s="6">
        <f t="shared" si="224"/>
        <v>650</v>
      </c>
      <c r="O247" s="7">
        <f t="shared" si="225"/>
        <v>2035</v>
      </c>
      <c r="P247" s="2" t="str">
        <f t="shared" ref="P247:AI247" si="292">IF($B247="","",IF($O247=P$3,$N247*(1+(O$2*0.03)),IF(P$3=$O247+$J247,$N247*(1+(O$2*0.03)),IF(P$3=$O247+2*$J247,$N247*(1+(O$2*0.03)),IF(P$3=$O247+3*$J247,$N247*(1+(O$2*0.03)),IF(P$3=$O247+4*$J247,$N247*(1+(O$2*0.03)),IF(P$3=$O247+5*$J247,$N247*(1+(O$2*0.03)),"")))))))</f>
        <v/>
      </c>
      <c r="Q247" s="2" t="str">
        <f t="shared" si="292"/>
        <v/>
      </c>
      <c r="R247" s="2" t="str">
        <f t="shared" si="292"/>
        <v/>
      </c>
      <c r="S247" s="2" t="str">
        <f t="shared" si="292"/>
        <v/>
      </c>
      <c r="T247" s="2" t="str">
        <f t="shared" si="292"/>
        <v/>
      </c>
      <c r="U247" s="2" t="str">
        <f t="shared" si="292"/>
        <v/>
      </c>
      <c r="V247" s="2" t="str">
        <f t="shared" si="292"/>
        <v/>
      </c>
      <c r="W247" s="2" t="str">
        <f t="shared" si="292"/>
        <v/>
      </c>
      <c r="X247" s="2" t="str">
        <f t="shared" si="292"/>
        <v/>
      </c>
      <c r="Y247" s="2" t="str">
        <f t="shared" si="292"/>
        <v/>
      </c>
      <c r="Z247" s="2" t="str">
        <f t="shared" si="292"/>
        <v/>
      </c>
      <c r="AA247" s="2" t="str">
        <f t="shared" si="292"/>
        <v/>
      </c>
      <c r="AB247" s="2" t="str">
        <f t="shared" si="292"/>
        <v/>
      </c>
      <c r="AC247" s="2" t="str">
        <f t="shared" si="292"/>
        <v/>
      </c>
      <c r="AD247" s="2" t="str">
        <f t="shared" si="292"/>
        <v/>
      </c>
      <c r="AE247" s="2" t="str">
        <f t="shared" si="292"/>
        <v/>
      </c>
      <c r="AF247" s="2" t="str">
        <f t="shared" si="292"/>
        <v/>
      </c>
      <c r="AG247" s="2">
        <f t="shared" si="292"/>
        <v>981.5</v>
      </c>
      <c r="AH247" s="2" t="str">
        <f t="shared" si="292"/>
        <v/>
      </c>
      <c r="AI247" s="2" t="str">
        <f t="shared" si="292"/>
        <v/>
      </c>
    </row>
    <row r="248" spans="2:35" x14ac:dyDescent="0.25">
      <c r="B248" s="41" t="s">
        <v>347</v>
      </c>
      <c r="C248" s="41" t="s">
        <v>343</v>
      </c>
      <c r="D248" s="41" t="s">
        <v>8</v>
      </c>
      <c r="E248" s="42" t="s">
        <v>402</v>
      </c>
      <c r="F248" s="41" t="s">
        <v>126</v>
      </c>
      <c r="G248" s="154"/>
      <c r="H248" s="42">
        <v>780</v>
      </c>
      <c r="I248" s="6">
        <f>IF(H248="","",INDEX(Systems!F$4:F$981,MATCH($F248,Systems!D$4:D$981,0),1))</f>
        <v>18</v>
      </c>
      <c r="J248" s="7">
        <f>IF(H248="","",INDEX(Systems!E$4:E$981,MATCH($F248,Systems!D$4:D$981,0),1))</f>
        <v>30</v>
      </c>
      <c r="K248" s="7" t="s">
        <v>97</v>
      </c>
      <c r="L248" s="7">
        <v>2005</v>
      </c>
      <c r="M248" s="7">
        <v>3</v>
      </c>
      <c r="N248" s="6">
        <f t="shared" si="224"/>
        <v>14040</v>
      </c>
      <c r="O248" s="7">
        <f t="shared" si="225"/>
        <v>2035</v>
      </c>
      <c r="P248" s="2" t="str">
        <f t="shared" ref="P248:AI248" si="293">IF($B248="","",IF($O248=P$3,$N248*(1+(O$2*0.03)),IF(P$3=$O248+$J248,$N248*(1+(O$2*0.03)),IF(P$3=$O248+2*$J248,$N248*(1+(O$2*0.03)),IF(P$3=$O248+3*$J248,$N248*(1+(O$2*0.03)),IF(P$3=$O248+4*$J248,$N248*(1+(O$2*0.03)),IF(P$3=$O248+5*$J248,$N248*(1+(O$2*0.03)),"")))))))</f>
        <v/>
      </c>
      <c r="Q248" s="2" t="str">
        <f t="shared" si="293"/>
        <v/>
      </c>
      <c r="R248" s="2" t="str">
        <f t="shared" si="293"/>
        <v/>
      </c>
      <c r="S248" s="2" t="str">
        <f t="shared" si="293"/>
        <v/>
      </c>
      <c r="T248" s="2" t="str">
        <f t="shared" si="293"/>
        <v/>
      </c>
      <c r="U248" s="2" t="str">
        <f t="shared" si="293"/>
        <v/>
      </c>
      <c r="V248" s="2" t="str">
        <f t="shared" si="293"/>
        <v/>
      </c>
      <c r="W248" s="2" t="str">
        <f t="shared" si="293"/>
        <v/>
      </c>
      <c r="X248" s="2" t="str">
        <f t="shared" si="293"/>
        <v/>
      </c>
      <c r="Y248" s="2" t="str">
        <f t="shared" si="293"/>
        <v/>
      </c>
      <c r="Z248" s="2" t="str">
        <f t="shared" si="293"/>
        <v/>
      </c>
      <c r="AA248" s="2" t="str">
        <f t="shared" si="293"/>
        <v/>
      </c>
      <c r="AB248" s="2" t="str">
        <f t="shared" si="293"/>
        <v/>
      </c>
      <c r="AC248" s="2" t="str">
        <f t="shared" si="293"/>
        <v/>
      </c>
      <c r="AD248" s="2" t="str">
        <f t="shared" si="293"/>
        <v/>
      </c>
      <c r="AE248" s="2" t="str">
        <f t="shared" si="293"/>
        <v/>
      </c>
      <c r="AF248" s="2" t="str">
        <f t="shared" si="293"/>
        <v/>
      </c>
      <c r="AG248" s="2">
        <f t="shared" si="293"/>
        <v>21200.400000000001</v>
      </c>
      <c r="AH248" s="2" t="str">
        <f t="shared" si="293"/>
        <v/>
      </c>
      <c r="AI248" s="2" t="str">
        <f t="shared" si="293"/>
        <v/>
      </c>
    </row>
    <row r="249" spans="2:35" x14ac:dyDescent="0.25">
      <c r="B249" s="41" t="s">
        <v>347</v>
      </c>
      <c r="C249" s="41" t="s">
        <v>343</v>
      </c>
      <c r="D249" s="41" t="s">
        <v>3</v>
      </c>
      <c r="E249" s="42" t="s">
        <v>403</v>
      </c>
      <c r="F249" s="41" t="s">
        <v>21</v>
      </c>
      <c r="G249" s="154"/>
      <c r="H249" s="42">
        <v>1120</v>
      </c>
      <c r="I249" s="6">
        <f>IF(H249="","",INDEX(Systems!F$4:F$981,MATCH($F249,Systems!D$4:D$981,0),1))</f>
        <v>14.05</v>
      </c>
      <c r="J249" s="7">
        <f>IF(H249="","",INDEX(Systems!E$4:E$981,MATCH($F249,Systems!D$4:D$981,0),1))</f>
        <v>25</v>
      </c>
      <c r="K249" s="7" t="s">
        <v>97</v>
      </c>
      <c r="L249" s="7">
        <v>2005</v>
      </c>
      <c r="M249" s="7">
        <v>3</v>
      </c>
      <c r="N249" s="6">
        <f t="shared" si="224"/>
        <v>15736</v>
      </c>
      <c r="O249" s="7">
        <f t="shared" si="225"/>
        <v>2030</v>
      </c>
      <c r="P249" s="2" t="str">
        <f t="shared" ref="P249:AI249" si="294">IF($B249="","",IF($O249=P$3,$N249*(1+(O$2*0.03)),IF(P$3=$O249+$J249,$N249*(1+(O$2*0.03)),IF(P$3=$O249+2*$J249,$N249*(1+(O$2*0.03)),IF(P$3=$O249+3*$J249,$N249*(1+(O$2*0.03)),IF(P$3=$O249+4*$J249,$N249*(1+(O$2*0.03)),IF(P$3=$O249+5*$J249,$N249*(1+(O$2*0.03)),"")))))))</f>
        <v/>
      </c>
      <c r="Q249" s="2" t="str">
        <f t="shared" si="294"/>
        <v/>
      </c>
      <c r="R249" s="2" t="str">
        <f t="shared" si="294"/>
        <v/>
      </c>
      <c r="S249" s="2" t="str">
        <f t="shared" si="294"/>
        <v/>
      </c>
      <c r="T249" s="2" t="str">
        <f t="shared" si="294"/>
        <v/>
      </c>
      <c r="U249" s="2" t="str">
        <f t="shared" si="294"/>
        <v/>
      </c>
      <c r="V249" s="2" t="str">
        <f t="shared" si="294"/>
        <v/>
      </c>
      <c r="W249" s="2" t="str">
        <f t="shared" si="294"/>
        <v/>
      </c>
      <c r="X249" s="2" t="str">
        <f t="shared" si="294"/>
        <v/>
      </c>
      <c r="Y249" s="2" t="str">
        <f t="shared" si="294"/>
        <v/>
      </c>
      <c r="Z249" s="2" t="str">
        <f t="shared" si="294"/>
        <v/>
      </c>
      <c r="AA249" s="2" t="str">
        <f t="shared" si="294"/>
        <v/>
      </c>
      <c r="AB249" s="2">
        <f t="shared" si="294"/>
        <v>21400.959999999999</v>
      </c>
      <c r="AC249" s="2" t="str">
        <f t="shared" si="294"/>
        <v/>
      </c>
      <c r="AD249" s="2" t="str">
        <f t="shared" si="294"/>
        <v/>
      </c>
      <c r="AE249" s="2" t="str">
        <f t="shared" si="294"/>
        <v/>
      </c>
      <c r="AF249" s="2" t="str">
        <f t="shared" si="294"/>
        <v/>
      </c>
      <c r="AG249" s="2" t="str">
        <f t="shared" si="294"/>
        <v/>
      </c>
      <c r="AH249" s="2" t="str">
        <f t="shared" si="294"/>
        <v/>
      </c>
      <c r="AI249" s="2" t="str">
        <f t="shared" si="294"/>
        <v/>
      </c>
    </row>
    <row r="250" spans="2:35" x14ac:dyDescent="0.25">
      <c r="B250" s="41" t="s">
        <v>347</v>
      </c>
      <c r="C250" s="41" t="s">
        <v>343</v>
      </c>
      <c r="D250" s="41" t="s">
        <v>5</v>
      </c>
      <c r="E250" s="42" t="s">
        <v>403</v>
      </c>
      <c r="F250" s="41" t="s">
        <v>55</v>
      </c>
      <c r="G250" s="154"/>
      <c r="H250" s="42">
        <v>1</v>
      </c>
      <c r="I250" s="6">
        <f>IF(H250="","",INDEX(Systems!F$4:F$981,MATCH($F250,Systems!D$4:D$981,0),1))</f>
        <v>9000</v>
      </c>
      <c r="J250" s="7">
        <f>IF(H250="","",INDEX(Systems!E$4:E$981,MATCH($F250,Systems!D$4:D$981,0),1))</f>
        <v>18</v>
      </c>
      <c r="K250" s="7" t="s">
        <v>97</v>
      </c>
      <c r="L250" s="7">
        <v>2011</v>
      </c>
      <c r="M250" s="7">
        <v>3</v>
      </c>
      <c r="N250" s="6">
        <f t="shared" si="224"/>
        <v>9000</v>
      </c>
      <c r="O250" s="7">
        <f t="shared" si="225"/>
        <v>2029</v>
      </c>
      <c r="P250" s="2" t="str">
        <f t="shared" ref="P250:AI250" si="295">IF($B250="","",IF($O250=P$3,$N250*(1+(O$2*0.03)),IF(P$3=$O250+$J250,$N250*(1+(O$2*0.03)),IF(P$3=$O250+2*$J250,$N250*(1+(O$2*0.03)),IF(P$3=$O250+3*$J250,$N250*(1+(O$2*0.03)),IF(P$3=$O250+4*$J250,$N250*(1+(O$2*0.03)),IF(P$3=$O250+5*$J250,$N250*(1+(O$2*0.03)),"")))))))</f>
        <v/>
      </c>
      <c r="Q250" s="2" t="str">
        <f t="shared" si="295"/>
        <v/>
      </c>
      <c r="R250" s="2" t="str">
        <f t="shared" si="295"/>
        <v/>
      </c>
      <c r="S250" s="2" t="str">
        <f t="shared" si="295"/>
        <v/>
      </c>
      <c r="T250" s="2" t="str">
        <f t="shared" si="295"/>
        <v/>
      </c>
      <c r="U250" s="2" t="str">
        <f t="shared" si="295"/>
        <v/>
      </c>
      <c r="V250" s="2" t="str">
        <f t="shared" si="295"/>
        <v/>
      </c>
      <c r="W250" s="2" t="str">
        <f t="shared" si="295"/>
        <v/>
      </c>
      <c r="X250" s="2" t="str">
        <f t="shared" si="295"/>
        <v/>
      </c>
      <c r="Y250" s="2" t="str">
        <f t="shared" si="295"/>
        <v/>
      </c>
      <c r="Z250" s="2" t="str">
        <f t="shared" si="295"/>
        <v/>
      </c>
      <c r="AA250" s="2">
        <f t="shared" si="295"/>
        <v>11970</v>
      </c>
      <c r="AB250" s="2" t="str">
        <f t="shared" si="295"/>
        <v/>
      </c>
      <c r="AC250" s="2" t="str">
        <f t="shared" si="295"/>
        <v/>
      </c>
      <c r="AD250" s="2" t="str">
        <f t="shared" si="295"/>
        <v/>
      </c>
      <c r="AE250" s="2" t="str">
        <f t="shared" si="295"/>
        <v/>
      </c>
      <c r="AF250" s="2" t="str">
        <f t="shared" si="295"/>
        <v/>
      </c>
      <c r="AG250" s="2" t="str">
        <f t="shared" si="295"/>
        <v/>
      </c>
      <c r="AH250" s="2" t="str">
        <f t="shared" si="295"/>
        <v/>
      </c>
      <c r="AI250" s="2" t="str">
        <f t="shared" si="295"/>
        <v/>
      </c>
    </row>
    <row r="251" spans="2:35" x14ac:dyDescent="0.25">
      <c r="B251" s="41" t="s">
        <v>347</v>
      </c>
      <c r="C251" s="41" t="s">
        <v>343</v>
      </c>
      <c r="D251" s="41" t="s">
        <v>7</v>
      </c>
      <c r="E251" s="42" t="s">
        <v>403</v>
      </c>
      <c r="F251" s="41" t="s">
        <v>47</v>
      </c>
      <c r="G251" s="154"/>
      <c r="H251" s="42">
        <v>1120</v>
      </c>
      <c r="I251" s="6">
        <f>IF(H251="","",INDEX(Systems!F$4:F$981,MATCH($F251,Systems!D$4:D$981,0),1))</f>
        <v>9.42</v>
      </c>
      <c r="J251" s="7">
        <f>IF(H251="","",INDEX(Systems!E$4:E$981,MATCH($F251,Systems!D$4:D$981,0),1))</f>
        <v>20</v>
      </c>
      <c r="K251" s="7" t="s">
        <v>97</v>
      </c>
      <c r="L251" s="7">
        <v>2010</v>
      </c>
      <c r="M251" s="7">
        <v>3</v>
      </c>
      <c r="N251" s="6">
        <f t="shared" si="224"/>
        <v>10550.4</v>
      </c>
      <c r="O251" s="7">
        <f t="shared" si="225"/>
        <v>2030</v>
      </c>
      <c r="P251" s="2" t="str">
        <f t="shared" ref="P251:AI251" si="296">IF($B251="","",IF($O251=P$3,$N251*(1+(O$2*0.03)),IF(P$3=$O251+$J251,$N251*(1+(O$2*0.03)),IF(P$3=$O251+2*$J251,$N251*(1+(O$2*0.03)),IF(P$3=$O251+3*$J251,$N251*(1+(O$2*0.03)),IF(P$3=$O251+4*$J251,$N251*(1+(O$2*0.03)),IF(P$3=$O251+5*$J251,$N251*(1+(O$2*0.03)),"")))))))</f>
        <v/>
      </c>
      <c r="Q251" s="2" t="str">
        <f t="shared" si="296"/>
        <v/>
      </c>
      <c r="R251" s="2" t="str">
        <f t="shared" si="296"/>
        <v/>
      </c>
      <c r="S251" s="2" t="str">
        <f t="shared" si="296"/>
        <v/>
      </c>
      <c r="T251" s="2" t="str">
        <f t="shared" si="296"/>
        <v/>
      </c>
      <c r="U251" s="2" t="str">
        <f t="shared" si="296"/>
        <v/>
      </c>
      <c r="V251" s="2" t="str">
        <f t="shared" si="296"/>
        <v/>
      </c>
      <c r="W251" s="2" t="str">
        <f t="shared" si="296"/>
        <v/>
      </c>
      <c r="X251" s="2" t="str">
        <f t="shared" si="296"/>
        <v/>
      </c>
      <c r="Y251" s="2" t="str">
        <f t="shared" si="296"/>
        <v/>
      </c>
      <c r="Z251" s="2" t="str">
        <f t="shared" si="296"/>
        <v/>
      </c>
      <c r="AA251" s="2" t="str">
        <f t="shared" si="296"/>
        <v/>
      </c>
      <c r="AB251" s="2">
        <f t="shared" si="296"/>
        <v>14348.543999999998</v>
      </c>
      <c r="AC251" s="2" t="str">
        <f t="shared" si="296"/>
        <v/>
      </c>
      <c r="AD251" s="2" t="str">
        <f t="shared" si="296"/>
        <v/>
      </c>
      <c r="AE251" s="2" t="str">
        <f t="shared" si="296"/>
        <v/>
      </c>
      <c r="AF251" s="2" t="str">
        <f t="shared" si="296"/>
        <v/>
      </c>
      <c r="AG251" s="2" t="str">
        <f t="shared" si="296"/>
        <v/>
      </c>
      <c r="AH251" s="2" t="str">
        <f t="shared" si="296"/>
        <v/>
      </c>
      <c r="AI251" s="2" t="str">
        <f t="shared" si="296"/>
        <v/>
      </c>
    </row>
    <row r="252" spans="2:35" x14ac:dyDescent="0.25">
      <c r="B252" s="41" t="s">
        <v>347</v>
      </c>
      <c r="C252" s="41" t="s">
        <v>343</v>
      </c>
      <c r="D252" s="41" t="s">
        <v>7</v>
      </c>
      <c r="E252" s="42" t="s">
        <v>403</v>
      </c>
      <c r="F252" s="41" t="s">
        <v>50</v>
      </c>
      <c r="G252" s="154"/>
      <c r="H252" s="42">
        <v>1360</v>
      </c>
      <c r="I252" s="6">
        <f>IF(H252="","",INDEX(Systems!F$4:F$981,MATCH($F252,Systems!D$4:D$981,0),1))</f>
        <v>1.6</v>
      </c>
      <c r="J252" s="7">
        <f>IF(H252="","",INDEX(Systems!E$4:E$981,MATCH($F252,Systems!D$4:D$981,0),1))</f>
        <v>10</v>
      </c>
      <c r="K252" s="7" t="s">
        <v>97</v>
      </c>
      <c r="L252" s="7">
        <v>2015</v>
      </c>
      <c r="M252" s="7">
        <v>3</v>
      </c>
      <c r="N252" s="6">
        <f t="shared" si="224"/>
        <v>2176</v>
      </c>
      <c r="O252" s="7">
        <f t="shared" si="225"/>
        <v>2025</v>
      </c>
      <c r="P252" s="2" t="str">
        <f t="shared" ref="P252:AI252" si="297">IF($B252="","",IF($O252=P$3,$N252*(1+(O$2*0.03)),IF(P$3=$O252+$J252,$N252*(1+(O$2*0.03)),IF(P$3=$O252+2*$J252,$N252*(1+(O$2*0.03)),IF(P$3=$O252+3*$J252,$N252*(1+(O$2*0.03)),IF(P$3=$O252+4*$J252,$N252*(1+(O$2*0.03)),IF(P$3=$O252+5*$J252,$N252*(1+(O$2*0.03)),"")))))))</f>
        <v/>
      </c>
      <c r="Q252" s="2" t="str">
        <f t="shared" si="297"/>
        <v/>
      </c>
      <c r="R252" s="2" t="str">
        <f t="shared" si="297"/>
        <v/>
      </c>
      <c r="S252" s="2" t="str">
        <f t="shared" si="297"/>
        <v/>
      </c>
      <c r="T252" s="2" t="str">
        <f t="shared" si="297"/>
        <v/>
      </c>
      <c r="U252" s="2" t="str">
        <f t="shared" si="297"/>
        <v/>
      </c>
      <c r="V252" s="2" t="str">
        <f t="shared" si="297"/>
        <v/>
      </c>
      <c r="W252" s="2">
        <f t="shared" si="297"/>
        <v>2632.96</v>
      </c>
      <c r="X252" s="2" t="str">
        <f t="shared" si="297"/>
        <v/>
      </c>
      <c r="Y252" s="2" t="str">
        <f t="shared" si="297"/>
        <v/>
      </c>
      <c r="Z252" s="2" t="str">
        <f t="shared" si="297"/>
        <v/>
      </c>
      <c r="AA252" s="2" t="str">
        <f t="shared" si="297"/>
        <v/>
      </c>
      <c r="AB252" s="2" t="str">
        <f t="shared" si="297"/>
        <v/>
      </c>
      <c r="AC252" s="2" t="str">
        <f t="shared" si="297"/>
        <v/>
      </c>
      <c r="AD252" s="2" t="str">
        <f t="shared" si="297"/>
        <v/>
      </c>
      <c r="AE252" s="2" t="str">
        <f t="shared" si="297"/>
        <v/>
      </c>
      <c r="AF252" s="2" t="str">
        <f t="shared" si="297"/>
        <v/>
      </c>
      <c r="AG252" s="2">
        <f t="shared" si="297"/>
        <v>3285.76</v>
      </c>
      <c r="AH252" s="2" t="str">
        <f t="shared" si="297"/>
        <v/>
      </c>
      <c r="AI252" s="2" t="str">
        <f t="shared" si="297"/>
        <v/>
      </c>
    </row>
    <row r="253" spans="2:35" x14ac:dyDescent="0.25">
      <c r="B253" s="41" t="s">
        <v>347</v>
      </c>
      <c r="C253" s="41" t="s">
        <v>343</v>
      </c>
      <c r="D253" s="41" t="s">
        <v>7</v>
      </c>
      <c r="E253" s="42" t="s">
        <v>403</v>
      </c>
      <c r="F253" s="41" t="s">
        <v>51</v>
      </c>
      <c r="G253" s="154"/>
      <c r="H253" s="42">
        <v>1360</v>
      </c>
      <c r="I253" s="6">
        <f>IF(H253="","",INDEX(Systems!F$4:F$981,MATCH($F253,Systems!D$4:D$981,0),1))</f>
        <v>1.5</v>
      </c>
      <c r="J253" s="7">
        <f>IF(H253="","",INDEX(Systems!E$4:E$981,MATCH($F253,Systems!D$4:D$981,0),1))</f>
        <v>10</v>
      </c>
      <c r="K253" s="7" t="s">
        <v>97</v>
      </c>
      <c r="L253" s="7">
        <v>2015</v>
      </c>
      <c r="M253" s="7">
        <v>3</v>
      </c>
      <c r="N253" s="6">
        <f t="shared" si="224"/>
        <v>2040</v>
      </c>
      <c r="O253" s="7">
        <f t="shared" si="225"/>
        <v>2025</v>
      </c>
      <c r="P253" s="2" t="str">
        <f t="shared" ref="P253:AI253" si="298">IF($B253="","",IF($O253=P$3,$N253*(1+(O$2*0.03)),IF(P$3=$O253+$J253,$N253*(1+(O$2*0.03)),IF(P$3=$O253+2*$J253,$N253*(1+(O$2*0.03)),IF(P$3=$O253+3*$J253,$N253*(1+(O$2*0.03)),IF(P$3=$O253+4*$J253,$N253*(1+(O$2*0.03)),IF(P$3=$O253+5*$J253,$N253*(1+(O$2*0.03)),"")))))))</f>
        <v/>
      </c>
      <c r="Q253" s="2" t="str">
        <f t="shared" si="298"/>
        <v/>
      </c>
      <c r="R253" s="2" t="str">
        <f t="shared" si="298"/>
        <v/>
      </c>
      <c r="S253" s="2" t="str">
        <f t="shared" si="298"/>
        <v/>
      </c>
      <c r="T253" s="2" t="str">
        <f t="shared" si="298"/>
        <v/>
      </c>
      <c r="U253" s="2" t="str">
        <f t="shared" si="298"/>
        <v/>
      </c>
      <c r="V253" s="2" t="str">
        <f t="shared" si="298"/>
        <v/>
      </c>
      <c r="W253" s="2">
        <f t="shared" si="298"/>
        <v>2468.4</v>
      </c>
      <c r="X253" s="2" t="str">
        <f t="shared" si="298"/>
        <v/>
      </c>
      <c r="Y253" s="2" t="str">
        <f t="shared" si="298"/>
        <v/>
      </c>
      <c r="Z253" s="2" t="str">
        <f t="shared" si="298"/>
        <v/>
      </c>
      <c r="AA253" s="2" t="str">
        <f t="shared" si="298"/>
        <v/>
      </c>
      <c r="AB253" s="2" t="str">
        <f t="shared" si="298"/>
        <v/>
      </c>
      <c r="AC253" s="2" t="str">
        <f t="shared" si="298"/>
        <v/>
      </c>
      <c r="AD253" s="2" t="str">
        <f t="shared" si="298"/>
        <v/>
      </c>
      <c r="AE253" s="2" t="str">
        <f t="shared" si="298"/>
        <v/>
      </c>
      <c r="AF253" s="2" t="str">
        <f t="shared" si="298"/>
        <v/>
      </c>
      <c r="AG253" s="2">
        <f t="shared" si="298"/>
        <v>3080.4</v>
      </c>
      <c r="AH253" s="2" t="str">
        <f t="shared" si="298"/>
        <v/>
      </c>
      <c r="AI253" s="2" t="str">
        <f t="shared" si="298"/>
        <v/>
      </c>
    </row>
    <row r="254" spans="2:35" x14ac:dyDescent="0.25">
      <c r="B254" s="41" t="s">
        <v>347</v>
      </c>
      <c r="C254" s="41" t="s">
        <v>343</v>
      </c>
      <c r="D254" s="41" t="s">
        <v>9</v>
      </c>
      <c r="E254" s="42" t="s">
        <v>403</v>
      </c>
      <c r="F254" s="41" t="s">
        <v>131</v>
      </c>
      <c r="G254" s="154"/>
      <c r="H254" s="42">
        <v>1120</v>
      </c>
      <c r="I254" s="6">
        <f>IF(H254="","",INDEX(Systems!F$4:F$981,MATCH($F254,Systems!D$4:D$981,0),1))</f>
        <v>4.95</v>
      </c>
      <c r="J254" s="7">
        <f>IF(H254="","",INDEX(Systems!E$4:E$981,MATCH($F254,Systems!D$4:D$981,0),1))</f>
        <v>20</v>
      </c>
      <c r="K254" s="7" t="s">
        <v>97</v>
      </c>
      <c r="L254" s="7">
        <v>2017</v>
      </c>
      <c r="M254" s="7">
        <v>3</v>
      </c>
      <c r="N254" s="6">
        <f t="shared" si="224"/>
        <v>5544</v>
      </c>
      <c r="O254" s="7">
        <f t="shared" si="225"/>
        <v>2037</v>
      </c>
      <c r="P254" s="2" t="str">
        <f t="shared" ref="P254:AI254" si="299">IF($B254="","",IF($O254=P$3,$N254*(1+(O$2*0.03)),IF(P$3=$O254+$J254,$N254*(1+(O$2*0.03)),IF(P$3=$O254+2*$J254,$N254*(1+(O$2*0.03)),IF(P$3=$O254+3*$J254,$N254*(1+(O$2*0.03)),IF(P$3=$O254+4*$J254,$N254*(1+(O$2*0.03)),IF(P$3=$O254+5*$J254,$N254*(1+(O$2*0.03)),"")))))))</f>
        <v/>
      </c>
      <c r="Q254" s="2" t="str">
        <f t="shared" si="299"/>
        <v/>
      </c>
      <c r="R254" s="2" t="str">
        <f t="shared" si="299"/>
        <v/>
      </c>
      <c r="S254" s="2" t="str">
        <f t="shared" si="299"/>
        <v/>
      </c>
      <c r="T254" s="2" t="str">
        <f t="shared" si="299"/>
        <v/>
      </c>
      <c r="U254" s="2" t="str">
        <f t="shared" si="299"/>
        <v/>
      </c>
      <c r="V254" s="2" t="str">
        <f t="shared" si="299"/>
        <v/>
      </c>
      <c r="W254" s="2" t="str">
        <f t="shared" si="299"/>
        <v/>
      </c>
      <c r="X254" s="2" t="str">
        <f t="shared" si="299"/>
        <v/>
      </c>
      <c r="Y254" s="2" t="str">
        <f t="shared" si="299"/>
        <v/>
      </c>
      <c r="Z254" s="2" t="str">
        <f t="shared" si="299"/>
        <v/>
      </c>
      <c r="AA254" s="2" t="str">
        <f t="shared" si="299"/>
        <v/>
      </c>
      <c r="AB254" s="2" t="str">
        <f t="shared" si="299"/>
        <v/>
      </c>
      <c r="AC254" s="2" t="str">
        <f t="shared" si="299"/>
        <v/>
      </c>
      <c r="AD254" s="2" t="str">
        <f t="shared" si="299"/>
        <v/>
      </c>
      <c r="AE254" s="2" t="str">
        <f t="shared" si="299"/>
        <v/>
      </c>
      <c r="AF254" s="2" t="str">
        <f t="shared" si="299"/>
        <v/>
      </c>
      <c r="AG254" s="2" t="str">
        <f t="shared" si="299"/>
        <v/>
      </c>
      <c r="AH254" s="2" t="str">
        <f t="shared" si="299"/>
        <v/>
      </c>
      <c r="AI254" s="2">
        <f t="shared" si="299"/>
        <v>8704.08</v>
      </c>
    </row>
    <row r="255" spans="2:35" x14ac:dyDescent="0.25">
      <c r="B255" s="41" t="s">
        <v>347</v>
      </c>
      <c r="C255" s="41" t="s">
        <v>343</v>
      </c>
      <c r="D255" s="41" t="s">
        <v>8</v>
      </c>
      <c r="E255" s="42" t="s">
        <v>403</v>
      </c>
      <c r="F255" s="41" t="s">
        <v>133</v>
      </c>
      <c r="G255" s="154"/>
      <c r="H255" s="42">
        <v>1</v>
      </c>
      <c r="I255" s="6">
        <f>IF(H255="","",INDEX(Systems!F$4:F$981,MATCH($F255,Systems!D$4:D$981,0),1))</f>
        <v>750</v>
      </c>
      <c r="J255" s="7">
        <f>IF(H255="","",INDEX(Systems!E$4:E$981,MATCH($F255,Systems!D$4:D$981,0),1))</f>
        <v>30</v>
      </c>
      <c r="K255" s="7" t="s">
        <v>97</v>
      </c>
      <c r="L255" s="7">
        <v>2000</v>
      </c>
      <c r="M255" s="7">
        <v>3</v>
      </c>
      <c r="N255" s="6">
        <f t="shared" si="224"/>
        <v>750</v>
      </c>
      <c r="O255" s="7">
        <f t="shared" si="225"/>
        <v>2030</v>
      </c>
      <c r="P255" s="2" t="str">
        <f t="shared" ref="P255:AI255" si="300">IF($B255="","",IF($O255=P$3,$N255*(1+(O$2*0.03)),IF(P$3=$O255+$J255,$N255*(1+(O$2*0.03)),IF(P$3=$O255+2*$J255,$N255*(1+(O$2*0.03)),IF(P$3=$O255+3*$J255,$N255*(1+(O$2*0.03)),IF(P$3=$O255+4*$J255,$N255*(1+(O$2*0.03)),IF(P$3=$O255+5*$J255,$N255*(1+(O$2*0.03)),"")))))))</f>
        <v/>
      </c>
      <c r="Q255" s="2" t="str">
        <f t="shared" si="300"/>
        <v/>
      </c>
      <c r="R255" s="2" t="str">
        <f t="shared" si="300"/>
        <v/>
      </c>
      <c r="S255" s="2" t="str">
        <f t="shared" si="300"/>
        <v/>
      </c>
      <c r="T255" s="2" t="str">
        <f t="shared" si="300"/>
        <v/>
      </c>
      <c r="U255" s="2" t="str">
        <f t="shared" si="300"/>
        <v/>
      </c>
      <c r="V255" s="2" t="str">
        <f t="shared" si="300"/>
        <v/>
      </c>
      <c r="W255" s="2" t="str">
        <f t="shared" si="300"/>
        <v/>
      </c>
      <c r="X255" s="2" t="str">
        <f t="shared" si="300"/>
        <v/>
      </c>
      <c r="Y255" s="2" t="str">
        <f t="shared" si="300"/>
        <v/>
      </c>
      <c r="Z255" s="2" t="str">
        <f t="shared" si="300"/>
        <v/>
      </c>
      <c r="AA255" s="2" t="str">
        <f t="shared" si="300"/>
        <v/>
      </c>
      <c r="AB255" s="2">
        <f t="shared" si="300"/>
        <v>1019.9999999999999</v>
      </c>
      <c r="AC255" s="2" t="str">
        <f t="shared" si="300"/>
        <v/>
      </c>
      <c r="AD255" s="2" t="str">
        <f t="shared" si="300"/>
        <v/>
      </c>
      <c r="AE255" s="2" t="str">
        <f t="shared" si="300"/>
        <v/>
      </c>
      <c r="AF255" s="2" t="str">
        <f t="shared" si="300"/>
        <v/>
      </c>
      <c r="AG255" s="2" t="str">
        <f t="shared" si="300"/>
        <v/>
      </c>
      <c r="AH255" s="2" t="str">
        <f t="shared" si="300"/>
        <v/>
      </c>
      <c r="AI255" s="2" t="str">
        <f t="shared" si="300"/>
        <v/>
      </c>
    </row>
    <row r="256" spans="2:35" x14ac:dyDescent="0.25">
      <c r="B256" s="41" t="s">
        <v>347</v>
      </c>
      <c r="C256" s="41" t="s">
        <v>343</v>
      </c>
      <c r="D256" s="41" t="s">
        <v>8</v>
      </c>
      <c r="E256" s="42" t="s">
        <v>403</v>
      </c>
      <c r="F256" s="41" t="s">
        <v>34</v>
      </c>
      <c r="G256" s="154"/>
      <c r="H256" s="42">
        <v>2</v>
      </c>
      <c r="I256" s="6">
        <f>IF(H256="","",INDEX(Systems!F$4:F$981,MATCH($F256,Systems!D$4:D$981,0),1))</f>
        <v>900</v>
      </c>
      <c r="J256" s="7">
        <f>IF(H256="","",INDEX(Systems!E$4:E$981,MATCH($F256,Systems!D$4:D$981,0),1))</f>
        <v>30</v>
      </c>
      <c r="K256" s="7" t="s">
        <v>97</v>
      </c>
      <c r="L256" s="7">
        <v>2000</v>
      </c>
      <c r="M256" s="7">
        <v>3</v>
      </c>
      <c r="N256" s="6">
        <f t="shared" si="224"/>
        <v>1800</v>
      </c>
      <c r="O256" s="7">
        <f t="shared" si="225"/>
        <v>2030</v>
      </c>
      <c r="P256" s="2" t="str">
        <f t="shared" ref="P256:AI256" si="301">IF($B256="","",IF($O256=P$3,$N256*(1+(O$2*0.03)),IF(P$3=$O256+$J256,$N256*(1+(O$2*0.03)),IF(P$3=$O256+2*$J256,$N256*(1+(O$2*0.03)),IF(P$3=$O256+3*$J256,$N256*(1+(O$2*0.03)),IF(P$3=$O256+4*$J256,$N256*(1+(O$2*0.03)),IF(P$3=$O256+5*$J256,$N256*(1+(O$2*0.03)),"")))))))</f>
        <v/>
      </c>
      <c r="Q256" s="2" t="str">
        <f t="shared" si="301"/>
        <v/>
      </c>
      <c r="R256" s="2" t="str">
        <f t="shared" si="301"/>
        <v/>
      </c>
      <c r="S256" s="2" t="str">
        <f t="shared" si="301"/>
        <v/>
      </c>
      <c r="T256" s="2" t="str">
        <f t="shared" si="301"/>
        <v/>
      </c>
      <c r="U256" s="2" t="str">
        <f t="shared" si="301"/>
        <v/>
      </c>
      <c r="V256" s="2" t="str">
        <f t="shared" si="301"/>
        <v/>
      </c>
      <c r="W256" s="2" t="str">
        <f t="shared" si="301"/>
        <v/>
      </c>
      <c r="X256" s="2" t="str">
        <f t="shared" si="301"/>
        <v/>
      </c>
      <c r="Y256" s="2" t="str">
        <f t="shared" si="301"/>
        <v/>
      </c>
      <c r="Z256" s="2" t="str">
        <f t="shared" si="301"/>
        <v/>
      </c>
      <c r="AA256" s="2" t="str">
        <f t="shared" si="301"/>
        <v/>
      </c>
      <c r="AB256" s="2">
        <f t="shared" si="301"/>
        <v>2448</v>
      </c>
      <c r="AC256" s="2" t="str">
        <f t="shared" si="301"/>
        <v/>
      </c>
      <c r="AD256" s="2" t="str">
        <f t="shared" si="301"/>
        <v/>
      </c>
      <c r="AE256" s="2" t="str">
        <f t="shared" si="301"/>
        <v/>
      </c>
      <c r="AF256" s="2" t="str">
        <f t="shared" si="301"/>
        <v/>
      </c>
      <c r="AG256" s="2" t="str">
        <f t="shared" si="301"/>
        <v/>
      </c>
      <c r="AH256" s="2" t="str">
        <f t="shared" si="301"/>
        <v/>
      </c>
      <c r="AI256" s="2" t="str">
        <f t="shared" si="301"/>
        <v/>
      </c>
    </row>
    <row r="257" spans="2:35" x14ac:dyDescent="0.25">
      <c r="B257" s="41" t="s">
        <v>347</v>
      </c>
      <c r="C257" s="41" t="s">
        <v>343</v>
      </c>
      <c r="D257" s="41" t="s">
        <v>8</v>
      </c>
      <c r="E257" s="42" t="s">
        <v>403</v>
      </c>
      <c r="F257" s="41" t="s">
        <v>134</v>
      </c>
      <c r="G257" s="154"/>
      <c r="H257" s="42">
        <v>2</v>
      </c>
      <c r="I257" s="6">
        <f>IF(H257="","",INDEX(Systems!F$4:F$981,MATCH($F257,Systems!D$4:D$981,0),1))</f>
        <v>650</v>
      </c>
      <c r="J257" s="7">
        <f>IF(H257="","",INDEX(Systems!E$4:E$981,MATCH($F257,Systems!D$4:D$981,0),1))</f>
        <v>30</v>
      </c>
      <c r="K257" s="7" t="s">
        <v>97</v>
      </c>
      <c r="L257" s="7">
        <v>2000</v>
      </c>
      <c r="M257" s="7">
        <v>3</v>
      </c>
      <c r="N257" s="6">
        <f t="shared" si="224"/>
        <v>1300</v>
      </c>
      <c r="O257" s="7">
        <f t="shared" si="225"/>
        <v>2030</v>
      </c>
      <c r="P257" s="2" t="str">
        <f t="shared" ref="P257:AI257" si="302">IF($B257="","",IF($O257=P$3,$N257*(1+(O$2*0.03)),IF(P$3=$O257+$J257,$N257*(1+(O$2*0.03)),IF(P$3=$O257+2*$J257,$N257*(1+(O$2*0.03)),IF(P$3=$O257+3*$J257,$N257*(1+(O$2*0.03)),IF(P$3=$O257+4*$J257,$N257*(1+(O$2*0.03)),IF(P$3=$O257+5*$J257,$N257*(1+(O$2*0.03)),"")))))))</f>
        <v/>
      </c>
      <c r="Q257" s="2" t="str">
        <f t="shared" si="302"/>
        <v/>
      </c>
      <c r="R257" s="2" t="str">
        <f t="shared" si="302"/>
        <v/>
      </c>
      <c r="S257" s="2" t="str">
        <f t="shared" si="302"/>
        <v/>
      </c>
      <c r="T257" s="2" t="str">
        <f t="shared" si="302"/>
        <v/>
      </c>
      <c r="U257" s="2" t="str">
        <f t="shared" si="302"/>
        <v/>
      </c>
      <c r="V257" s="2" t="str">
        <f t="shared" si="302"/>
        <v/>
      </c>
      <c r="W257" s="2" t="str">
        <f t="shared" si="302"/>
        <v/>
      </c>
      <c r="X257" s="2" t="str">
        <f t="shared" si="302"/>
        <v/>
      </c>
      <c r="Y257" s="2" t="str">
        <f t="shared" si="302"/>
        <v/>
      </c>
      <c r="Z257" s="2" t="str">
        <f t="shared" si="302"/>
        <v/>
      </c>
      <c r="AA257" s="2" t="str">
        <f t="shared" si="302"/>
        <v/>
      </c>
      <c r="AB257" s="2">
        <f t="shared" si="302"/>
        <v>1767.9999999999998</v>
      </c>
      <c r="AC257" s="2" t="str">
        <f t="shared" si="302"/>
        <v/>
      </c>
      <c r="AD257" s="2" t="str">
        <f t="shared" si="302"/>
        <v/>
      </c>
      <c r="AE257" s="2" t="str">
        <f t="shared" si="302"/>
        <v/>
      </c>
      <c r="AF257" s="2" t="str">
        <f t="shared" si="302"/>
        <v/>
      </c>
      <c r="AG257" s="2" t="str">
        <f t="shared" si="302"/>
        <v/>
      </c>
      <c r="AH257" s="2" t="str">
        <f t="shared" si="302"/>
        <v/>
      </c>
      <c r="AI257" s="2" t="str">
        <f t="shared" si="302"/>
        <v/>
      </c>
    </row>
    <row r="258" spans="2:35" x14ac:dyDescent="0.25">
      <c r="B258" s="41" t="s">
        <v>347</v>
      </c>
      <c r="C258" s="41" t="s">
        <v>343</v>
      </c>
      <c r="D258" s="41" t="s">
        <v>3</v>
      </c>
      <c r="E258" s="42" t="s">
        <v>404</v>
      </c>
      <c r="F258" s="41" t="s">
        <v>21</v>
      </c>
      <c r="G258" s="154"/>
      <c r="H258" s="42">
        <v>225</v>
      </c>
      <c r="I258" s="6">
        <f>IF(H258="","",INDEX(Systems!F$4:F$981,MATCH($F258,Systems!D$4:D$981,0),1))</f>
        <v>14.05</v>
      </c>
      <c r="J258" s="7">
        <f>IF(H258="","",INDEX(Systems!E$4:E$981,MATCH($F258,Systems!D$4:D$981,0),1))</f>
        <v>25</v>
      </c>
      <c r="K258" s="7" t="s">
        <v>97</v>
      </c>
      <c r="L258" s="7">
        <v>2015</v>
      </c>
      <c r="M258" s="7">
        <v>3</v>
      </c>
      <c r="N258" s="6">
        <f t="shared" si="224"/>
        <v>3161.25</v>
      </c>
      <c r="O258" s="7">
        <f t="shared" si="225"/>
        <v>2040</v>
      </c>
      <c r="P258" s="2" t="str">
        <f t="shared" ref="P258:AI258" si="303">IF($B258="","",IF($O258=P$3,$N258*(1+(O$2*0.03)),IF(P$3=$O258+$J258,$N258*(1+(O$2*0.03)),IF(P$3=$O258+2*$J258,$N258*(1+(O$2*0.03)),IF(P$3=$O258+3*$J258,$N258*(1+(O$2*0.03)),IF(P$3=$O258+4*$J258,$N258*(1+(O$2*0.03)),IF(P$3=$O258+5*$J258,$N258*(1+(O$2*0.03)),"")))))))</f>
        <v/>
      </c>
      <c r="Q258" s="2" t="str">
        <f t="shared" si="303"/>
        <v/>
      </c>
      <c r="R258" s="2" t="str">
        <f t="shared" si="303"/>
        <v/>
      </c>
      <c r="S258" s="2" t="str">
        <f t="shared" si="303"/>
        <v/>
      </c>
      <c r="T258" s="2" t="str">
        <f t="shared" si="303"/>
        <v/>
      </c>
      <c r="U258" s="2" t="str">
        <f t="shared" si="303"/>
        <v/>
      </c>
      <c r="V258" s="2" t="str">
        <f t="shared" si="303"/>
        <v/>
      </c>
      <c r="W258" s="2" t="str">
        <f t="shared" si="303"/>
        <v/>
      </c>
      <c r="X258" s="2" t="str">
        <f t="shared" si="303"/>
        <v/>
      </c>
      <c r="Y258" s="2" t="str">
        <f t="shared" si="303"/>
        <v/>
      </c>
      <c r="Z258" s="2" t="str">
        <f t="shared" si="303"/>
        <v/>
      </c>
      <c r="AA258" s="2" t="str">
        <f t="shared" si="303"/>
        <v/>
      </c>
      <c r="AB258" s="2" t="str">
        <f t="shared" si="303"/>
        <v/>
      </c>
      <c r="AC258" s="2" t="str">
        <f t="shared" si="303"/>
        <v/>
      </c>
      <c r="AD258" s="2" t="str">
        <f t="shared" si="303"/>
        <v/>
      </c>
      <c r="AE258" s="2" t="str">
        <f t="shared" si="303"/>
        <v/>
      </c>
      <c r="AF258" s="2" t="str">
        <f t="shared" si="303"/>
        <v/>
      </c>
      <c r="AG258" s="2" t="str">
        <f t="shared" si="303"/>
        <v/>
      </c>
      <c r="AH258" s="2" t="str">
        <f t="shared" si="303"/>
        <v/>
      </c>
      <c r="AI258" s="2" t="str">
        <f t="shared" si="303"/>
        <v/>
      </c>
    </row>
    <row r="259" spans="2:35" x14ac:dyDescent="0.25">
      <c r="B259" s="41" t="s">
        <v>347</v>
      </c>
      <c r="C259" s="41" t="s">
        <v>343</v>
      </c>
      <c r="D259" s="41" t="s">
        <v>7</v>
      </c>
      <c r="E259" s="42" t="s">
        <v>404</v>
      </c>
      <c r="F259" s="41" t="s">
        <v>38</v>
      </c>
      <c r="G259" s="154"/>
      <c r="H259" s="42">
        <v>225</v>
      </c>
      <c r="I259" s="6">
        <f>IF(H259="","",INDEX(Systems!F$4:F$981,MATCH($F259,Systems!D$4:D$981,0),1))</f>
        <v>6.15</v>
      </c>
      <c r="J259" s="7">
        <f>IF(H259="","",INDEX(Systems!E$4:E$981,MATCH($F259,Systems!D$4:D$981,0),1))</f>
        <v>20</v>
      </c>
      <c r="K259" s="7" t="s">
        <v>97</v>
      </c>
      <c r="L259" s="7">
        <v>2010</v>
      </c>
      <c r="M259" s="7">
        <v>3</v>
      </c>
      <c r="N259" s="6">
        <f t="shared" si="224"/>
        <v>1383.75</v>
      </c>
      <c r="O259" s="7">
        <f t="shared" si="225"/>
        <v>2030</v>
      </c>
      <c r="P259" s="2" t="str">
        <f t="shared" ref="P259:AI259" si="304">IF($B259="","",IF($O259=P$3,$N259*(1+(O$2*0.03)),IF(P$3=$O259+$J259,$N259*(1+(O$2*0.03)),IF(P$3=$O259+2*$J259,$N259*(1+(O$2*0.03)),IF(P$3=$O259+3*$J259,$N259*(1+(O$2*0.03)),IF(P$3=$O259+4*$J259,$N259*(1+(O$2*0.03)),IF(P$3=$O259+5*$J259,$N259*(1+(O$2*0.03)),"")))))))</f>
        <v/>
      </c>
      <c r="Q259" s="2" t="str">
        <f t="shared" si="304"/>
        <v/>
      </c>
      <c r="R259" s="2" t="str">
        <f t="shared" si="304"/>
        <v/>
      </c>
      <c r="S259" s="2" t="str">
        <f t="shared" si="304"/>
        <v/>
      </c>
      <c r="T259" s="2" t="str">
        <f t="shared" si="304"/>
        <v/>
      </c>
      <c r="U259" s="2" t="str">
        <f t="shared" si="304"/>
        <v/>
      </c>
      <c r="V259" s="2" t="str">
        <f t="shared" si="304"/>
        <v/>
      </c>
      <c r="W259" s="2" t="str">
        <f t="shared" si="304"/>
        <v/>
      </c>
      <c r="X259" s="2" t="str">
        <f t="shared" si="304"/>
        <v/>
      </c>
      <c r="Y259" s="2" t="str">
        <f t="shared" si="304"/>
        <v/>
      </c>
      <c r="Z259" s="2" t="str">
        <f t="shared" si="304"/>
        <v/>
      </c>
      <c r="AA259" s="2" t="str">
        <f t="shared" si="304"/>
        <v/>
      </c>
      <c r="AB259" s="2">
        <f t="shared" si="304"/>
        <v>1881.8999999999999</v>
      </c>
      <c r="AC259" s="2" t="str">
        <f t="shared" si="304"/>
        <v/>
      </c>
      <c r="AD259" s="2" t="str">
        <f t="shared" si="304"/>
        <v/>
      </c>
      <c r="AE259" s="2" t="str">
        <f t="shared" si="304"/>
        <v/>
      </c>
      <c r="AF259" s="2" t="str">
        <f t="shared" si="304"/>
        <v/>
      </c>
      <c r="AG259" s="2" t="str">
        <f t="shared" si="304"/>
        <v/>
      </c>
      <c r="AH259" s="2" t="str">
        <f t="shared" si="304"/>
        <v/>
      </c>
      <c r="AI259" s="2" t="str">
        <f t="shared" si="304"/>
        <v/>
      </c>
    </row>
    <row r="260" spans="2:35" x14ac:dyDescent="0.25">
      <c r="B260" s="41" t="s">
        <v>347</v>
      </c>
      <c r="C260" s="41" t="s">
        <v>343</v>
      </c>
      <c r="D260" s="41" t="s">
        <v>7</v>
      </c>
      <c r="E260" s="42" t="s">
        <v>404</v>
      </c>
      <c r="F260" s="41" t="s">
        <v>51</v>
      </c>
      <c r="G260" s="154"/>
      <c r="H260" s="42">
        <v>350</v>
      </c>
      <c r="I260" s="6">
        <f>IF(H260="","",INDEX(Systems!F$4:F$981,MATCH($F260,Systems!D$4:D$981,0),1))</f>
        <v>1.5</v>
      </c>
      <c r="J260" s="7">
        <f>IF(H260="","",INDEX(Systems!E$4:E$981,MATCH($F260,Systems!D$4:D$981,0),1))</f>
        <v>10</v>
      </c>
      <c r="K260" s="7" t="s">
        <v>97</v>
      </c>
      <c r="L260" s="7">
        <v>2010</v>
      </c>
      <c r="M260" s="7">
        <v>3</v>
      </c>
      <c r="N260" s="6">
        <f t="shared" si="224"/>
        <v>525</v>
      </c>
      <c r="O260" s="7">
        <f t="shared" si="225"/>
        <v>2020</v>
      </c>
      <c r="P260" s="2" t="str">
        <f t="shared" ref="P260:AI260" si="305">IF($B260="","",IF($O260=P$3,$N260*(1+(O$2*0.03)),IF(P$3=$O260+$J260,$N260*(1+(O$2*0.03)),IF(P$3=$O260+2*$J260,$N260*(1+(O$2*0.03)),IF(P$3=$O260+3*$J260,$N260*(1+(O$2*0.03)),IF(P$3=$O260+4*$J260,$N260*(1+(O$2*0.03)),IF(P$3=$O260+5*$J260,$N260*(1+(O$2*0.03)),"")))))))</f>
        <v/>
      </c>
      <c r="Q260" s="2" t="str">
        <f t="shared" si="305"/>
        <v/>
      </c>
      <c r="R260" s="2">
        <f t="shared" si="305"/>
        <v>556.5</v>
      </c>
      <c r="S260" s="2" t="str">
        <f t="shared" si="305"/>
        <v/>
      </c>
      <c r="T260" s="2" t="str">
        <f t="shared" si="305"/>
        <v/>
      </c>
      <c r="U260" s="2" t="str">
        <f t="shared" si="305"/>
        <v/>
      </c>
      <c r="V260" s="2" t="str">
        <f t="shared" si="305"/>
        <v/>
      </c>
      <c r="W260" s="2" t="str">
        <f t="shared" si="305"/>
        <v/>
      </c>
      <c r="X260" s="2" t="str">
        <f t="shared" si="305"/>
        <v/>
      </c>
      <c r="Y260" s="2" t="str">
        <f t="shared" si="305"/>
        <v/>
      </c>
      <c r="Z260" s="2" t="str">
        <f t="shared" si="305"/>
        <v/>
      </c>
      <c r="AA260" s="2" t="str">
        <f t="shared" si="305"/>
        <v/>
      </c>
      <c r="AB260" s="2">
        <f t="shared" si="305"/>
        <v>713.99999999999989</v>
      </c>
      <c r="AC260" s="2" t="str">
        <f t="shared" si="305"/>
        <v/>
      </c>
      <c r="AD260" s="2" t="str">
        <f t="shared" si="305"/>
        <v/>
      </c>
      <c r="AE260" s="2" t="str">
        <f t="shared" si="305"/>
        <v/>
      </c>
      <c r="AF260" s="2" t="str">
        <f t="shared" si="305"/>
        <v/>
      </c>
      <c r="AG260" s="2" t="str">
        <f t="shared" si="305"/>
        <v/>
      </c>
      <c r="AH260" s="2" t="str">
        <f t="shared" si="305"/>
        <v/>
      </c>
      <c r="AI260" s="2" t="str">
        <f t="shared" si="305"/>
        <v/>
      </c>
    </row>
    <row r="261" spans="2:35" x14ac:dyDescent="0.25">
      <c r="B261" s="41" t="s">
        <v>347</v>
      </c>
      <c r="C261" s="41" t="s">
        <v>343</v>
      </c>
      <c r="D261" s="41" t="s">
        <v>7</v>
      </c>
      <c r="E261" s="42" t="s">
        <v>404</v>
      </c>
      <c r="F261" s="41" t="s">
        <v>50</v>
      </c>
      <c r="G261" s="154" t="s">
        <v>471</v>
      </c>
      <c r="H261" s="42">
        <v>450</v>
      </c>
      <c r="I261" s="6">
        <f>IF(H261="","",INDEX(Systems!F$4:F$981,MATCH($F261,Systems!D$4:D$981,0),1))</f>
        <v>1.6</v>
      </c>
      <c r="J261" s="7">
        <f>IF(H261="","",INDEX(Systems!E$4:E$981,MATCH($F261,Systems!D$4:D$981,0),1))</f>
        <v>10</v>
      </c>
      <c r="K261" s="7" t="s">
        <v>97</v>
      </c>
      <c r="L261" s="7">
        <v>2010</v>
      </c>
      <c r="M261" s="7">
        <v>3</v>
      </c>
      <c r="N261" s="6">
        <f t="shared" si="224"/>
        <v>720</v>
      </c>
      <c r="O261" s="7">
        <f t="shared" si="225"/>
        <v>2020</v>
      </c>
      <c r="P261" s="2" t="str">
        <f t="shared" ref="P261:AI261" si="306">IF($B261="","",IF($O261=P$3,$N261*(1+(O$2*0.03)),IF(P$3=$O261+$J261,$N261*(1+(O$2*0.03)),IF(P$3=$O261+2*$J261,$N261*(1+(O$2*0.03)),IF(P$3=$O261+3*$J261,$N261*(1+(O$2*0.03)),IF(P$3=$O261+4*$J261,$N261*(1+(O$2*0.03)),IF(P$3=$O261+5*$J261,$N261*(1+(O$2*0.03)),"")))))))</f>
        <v/>
      </c>
      <c r="Q261" s="2" t="str">
        <f t="shared" si="306"/>
        <v/>
      </c>
      <c r="R261" s="2">
        <f t="shared" si="306"/>
        <v>763.2</v>
      </c>
      <c r="S261" s="2" t="str">
        <f t="shared" si="306"/>
        <v/>
      </c>
      <c r="T261" s="2" t="str">
        <f t="shared" si="306"/>
        <v/>
      </c>
      <c r="U261" s="2" t="str">
        <f t="shared" si="306"/>
        <v/>
      </c>
      <c r="V261" s="2" t="str">
        <f t="shared" si="306"/>
        <v/>
      </c>
      <c r="W261" s="2" t="str">
        <f t="shared" si="306"/>
        <v/>
      </c>
      <c r="X261" s="2" t="str">
        <f t="shared" si="306"/>
        <v/>
      </c>
      <c r="Y261" s="2" t="str">
        <f t="shared" si="306"/>
        <v/>
      </c>
      <c r="Z261" s="2" t="str">
        <f t="shared" si="306"/>
        <v/>
      </c>
      <c r="AA261" s="2" t="str">
        <f t="shared" si="306"/>
        <v/>
      </c>
      <c r="AB261" s="2">
        <f t="shared" si="306"/>
        <v>979.19999999999993</v>
      </c>
      <c r="AC261" s="2" t="str">
        <f t="shared" si="306"/>
        <v/>
      </c>
      <c r="AD261" s="2" t="str">
        <f t="shared" si="306"/>
        <v/>
      </c>
      <c r="AE261" s="2" t="str">
        <f t="shared" si="306"/>
        <v/>
      </c>
      <c r="AF261" s="2" t="str">
        <f t="shared" si="306"/>
        <v/>
      </c>
      <c r="AG261" s="2" t="str">
        <f t="shared" si="306"/>
        <v/>
      </c>
      <c r="AH261" s="2" t="str">
        <f t="shared" si="306"/>
        <v/>
      </c>
      <c r="AI261" s="2" t="str">
        <f t="shared" si="306"/>
        <v/>
      </c>
    </row>
    <row r="262" spans="2:35" x14ac:dyDescent="0.25">
      <c r="B262" s="41" t="s">
        <v>347</v>
      </c>
      <c r="C262" s="41" t="s">
        <v>343</v>
      </c>
      <c r="D262" s="41" t="s">
        <v>9</v>
      </c>
      <c r="E262" s="42" t="s">
        <v>404</v>
      </c>
      <c r="F262" s="41" t="s">
        <v>131</v>
      </c>
      <c r="G262" s="154"/>
      <c r="H262" s="42">
        <v>225</v>
      </c>
      <c r="I262" s="6">
        <f>IF(H262="","",INDEX(Systems!F$4:F$981,MATCH($F262,Systems!D$4:D$981,0),1))</f>
        <v>4.95</v>
      </c>
      <c r="J262" s="7">
        <f>IF(H262="","",INDEX(Systems!E$4:E$981,MATCH($F262,Systems!D$4:D$981,0),1))</f>
        <v>20</v>
      </c>
      <c r="K262" s="7" t="s">
        <v>97</v>
      </c>
      <c r="L262" s="7">
        <v>2017</v>
      </c>
      <c r="M262" s="7">
        <v>3</v>
      </c>
      <c r="N262" s="6">
        <f t="shared" si="224"/>
        <v>1113.75</v>
      </c>
      <c r="O262" s="7">
        <f t="shared" si="225"/>
        <v>2037</v>
      </c>
      <c r="P262" s="2" t="str">
        <f t="shared" ref="P262:AI262" si="307">IF($B262="","",IF($O262=P$3,$N262*(1+(O$2*0.03)),IF(P$3=$O262+$J262,$N262*(1+(O$2*0.03)),IF(P$3=$O262+2*$J262,$N262*(1+(O$2*0.03)),IF(P$3=$O262+3*$J262,$N262*(1+(O$2*0.03)),IF(P$3=$O262+4*$J262,$N262*(1+(O$2*0.03)),IF(P$3=$O262+5*$J262,$N262*(1+(O$2*0.03)),"")))))))</f>
        <v/>
      </c>
      <c r="Q262" s="2" t="str">
        <f t="shared" si="307"/>
        <v/>
      </c>
      <c r="R262" s="2" t="str">
        <f t="shared" si="307"/>
        <v/>
      </c>
      <c r="S262" s="2" t="str">
        <f t="shared" si="307"/>
        <v/>
      </c>
      <c r="T262" s="2" t="str">
        <f t="shared" si="307"/>
        <v/>
      </c>
      <c r="U262" s="2" t="str">
        <f t="shared" si="307"/>
        <v/>
      </c>
      <c r="V262" s="2" t="str">
        <f t="shared" si="307"/>
        <v/>
      </c>
      <c r="W262" s="2" t="str">
        <f t="shared" si="307"/>
        <v/>
      </c>
      <c r="X262" s="2" t="str">
        <f t="shared" si="307"/>
        <v/>
      </c>
      <c r="Y262" s="2" t="str">
        <f t="shared" si="307"/>
        <v/>
      </c>
      <c r="Z262" s="2" t="str">
        <f t="shared" si="307"/>
        <v/>
      </c>
      <c r="AA262" s="2" t="str">
        <f t="shared" si="307"/>
        <v/>
      </c>
      <c r="AB262" s="2" t="str">
        <f t="shared" si="307"/>
        <v/>
      </c>
      <c r="AC262" s="2" t="str">
        <f t="shared" si="307"/>
        <v/>
      </c>
      <c r="AD262" s="2" t="str">
        <f t="shared" si="307"/>
        <v/>
      </c>
      <c r="AE262" s="2" t="str">
        <f t="shared" si="307"/>
        <v/>
      </c>
      <c r="AF262" s="2" t="str">
        <f t="shared" si="307"/>
        <v/>
      </c>
      <c r="AG262" s="2" t="str">
        <f t="shared" si="307"/>
        <v/>
      </c>
      <c r="AH262" s="2" t="str">
        <f t="shared" si="307"/>
        <v/>
      </c>
      <c r="AI262" s="2">
        <f t="shared" si="307"/>
        <v>1748.5874999999999</v>
      </c>
    </row>
    <row r="263" spans="2:35" x14ac:dyDescent="0.25">
      <c r="B263" s="41" t="s">
        <v>347</v>
      </c>
      <c r="C263" s="41" t="s">
        <v>343</v>
      </c>
      <c r="D263" s="41" t="s">
        <v>8</v>
      </c>
      <c r="E263" s="42" t="s">
        <v>403</v>
      </c>
      <c r="F263" s="41" t="s">
        <v>126</v>
      </c>
      <c r="G263" s="155"/>
      <c r="H263" s="42">
        <v>225</v>
      </c>
      <c r="I263" s="6">
        <f>IF(H263="","",INDEX(Systems!F$4:F$981,MATCH($F263,Systems!D$4:D$981,0),1))</f>
        <v>18</v>
      </c>
      <c r="J263" s="7">
        <f>IF(H263="","",INDEX(Systems!E$4:E$981,MATCH($F263,Systems!D$4:D$981,0),1))</f>
        <v>30</v>
      </c>
      <c r="K263" s="7" t="s">
        <v>97</v>
      </c>
      <c r="L263" s="7">
        <v>2000</v>
      </c>
      <c r="M263" s="7">
        <v>3</v>
      </c>
      <c r="N263" s="6">
        <f t="shared" si="224"/>
        <v>4050</v>
      </c>
      <c r="O263" s="7">
        <f t="shared" si="225"/>
        <v>2030</v>
      </c>
      <c r="P263" s="2" t="str">
        <f t="shared" ref="P263:AI263" si="308">IF($B263="","",IF($O263=P$3,$N263*(1+(O$2*0.03)),IF(P$3=$O263+$J263,$N263*(1+(O$2*0.03)),IF(P$3=$O263+2*$J263,$N263*(1+(O$2*0.03)),IF(P$3=$O263+3*$J263,$N263*(1+(O$2*0.03)),IF(P$3=$O263+4*$J263,$N263*(1+(O$2*0.03)),IF(P$3=$O263+5*$J263,$N263*(1+(O$2*0.03)),"")))))))</f>
        <v/>
      </c>
      <c r="Q263" s="2" t="str">
        <f t="shared" si="308"/>
        <v/>
      </c>
      <c r="R263" s="2" t="str">
        <f t="shared" si="308"/>
        <v/>
      </c>
      <c r="S263" s="2" t="str">
        <f t="shared" si="308"/>
        <v/>
      </c>
      <c r="T263" s="2" t="str">
        <f t="shared" si="308"/>
        <v/>
      </c>
      <c r="U263" s="2" t="str">
        <f t="shared" si="308"/>
        <v/>
      </c>
      <c r="V263" s="2" t="str">
        <f t="shared" si="308"/>
        <v/>
      </c>
      <c r="W263" s="2" t="str">
        <f t="shared" si="308"/>
        <v/>
      </c>
      <c r="X263" s="2" t="str">
        <f t="shared" si="308"/>
        <v/>
      </c>
      <c r="Y263" s="2" t="str">
        <f t="shared" si="308"/>
        <v/>
      </c>
      <c r="Z263" s="2" t="str">
        <f t="shared" si="308"/>
        <v/>
      </c>
      <c r="AA263" s="2" t="str">
        <f t="shared" si="308"/>
        <v/>
      </c>
      <c r="AB263" s="2">
        <f t="shared" si="308"/>
        <v>5507.9999999999991</v>
      </c>
      <c r="AC263" s="2" t="str">
        <f t="shared" si="308"/>
        <v/>
      </c>
      <c r="AD263" s="2" t="str">
        <f t="shared" si="308"/>
        <v/>
      </c>
      <c r="AE263" s="2" t="str">
        <f t="shared" si="308"/>
        <v/>
      </c>
      <c r="AF263" s="2" t="str">
        <f t="shared" si="308"/>
        <v/>
      </c>
      <c r="AG263" s="2" t="str">
        <f t="shared" si="308"/>
        <v/>
      </c>
      <c r="AH263" s="2" t="str">
        <f t="shared" si="308"/>
        <v/>
      </c>
      <c r="AI263" s="2" t="str">
        <f t="shared" si="308"/>
        <v/>
      </c>
    </row>
    <row r="264" spans="2:35" x14ac:dyDescent="0.25">
      <c r="B264" s="41" t="s">
        <v>347</v>
      </c>
      <c r="C264" s="41" t="s">
        <v>343</v>
      </c>
      <c r="D264" s="41" t="s">
        <v>3</v>
      </c>
      <c r="E264" s="42" t="s">
        <v>354</v>
      </c>
      <c r="F264" s="41" t="s">
        <v>21</v>
      </c>
      <c r="G264" s="154"/>
      <c r="H264" s="42">
        <v>2450</v>
      </c>
      <c r="I264" s="6">
        <f>IF(H264="","",INDEX(Systems!F$4:F$981,MATCH($F264,Systems!D$4:D$981,0),1))</f>
        <v>14.05</v>
      </c>
      <c r="J264" s="7">
        <f>IF(H264="","",INDEX(Systems!E$4:E$981,MATCH($F264,Systems!D$4:D$981,0),1))</f>
        <v>25</v>
      </c>
      <c r="K264" s="7" t="s">
        <v>97</v>
      </c>
      <c r="L264" s="7">
        <v>2010</v>
      </c>
      <c r="M264" s="7">
        <v>3</v>
      </c>
      <c r="N264" s="6">
        <f t="shared" ref="N264:N327" si="309">IF(H264="","",H264*I264)</f>
        <v>34422.5</v>
      </c>
      <c r="O264" s="7">
        <f t="shared" ref="O264:O327" si="310">IF(M264="","",IF(IF(M264=1,$C$1,IF(M264=2,L264+(0.8*J264),IF(M264=3,L264+J264)))&lt;$C$1,$C$1,(IF(M264=1,$C$1,IF(M264=2,L264+(0.8*J264),IF(M264=3,L264+J264))))))</f>
        <v>2035</v>
      </c>
      <c r="P264" s="2" t="str">
        <f t="shared" ref="P264:AI264" si="311">IF($B264="","",IF($O264=P$3,$N264*(1+(O$2*0.03)),IF(P$3=$O264+$J264,$N264*(1+(O$2*0.03)),IF(P$3=$O264+2*$J264,$N264*(1+(O$2*0.03)),IF(P$3=$O264+3*$J264,$N264*(1+(O$2*0.03)),IF(P$3=$O264+4*$J264,$N264*(1+(O$2*0.03)),IF(P$3=$O264+5*$J264,$N264*(1+(O$2*0.03)),"")))))))</f>
        <v/>
      </c>
      <c r="Q264" s="2" t="str">
        <f t="shared" si="311"/>
        <v/>
      </c>
      <c r="R264" s="2" t="str">
        <f t="shared" si="311"/>
        <v/>
      </c>
      <c r="S264" s="2" t="str">
        <f t="shared" si="311"/>
        <v/>
      </c>
      <c r="T264" s="2" t="str">
        <f t="shared" si="311"/>
        <v/>
      </c>
      <c r="U264" s="2" t="str">
        <f t="shared" si="311"/>
        <v/>
      </c>
      <c r="V264" s="2" t="str">
        <f t="shared" si="311"/>
        <v/>
      </c>
      <c r="W264" s="2" t="str">
        <f t="shared" si="311"/>
        <v/>
      </c>
      <c r="X264" s="2" t="str">
        <f t="shared" si="311"/>
        <v/>
      </c>
      <c r="Y264" s="2" t="str">
        <f t="shared" si="311"/>
        <v/>
      </c>
      <c r="Z264" s="2" t="str">
        <f t="shared" si="311"/>
        <v/>
      </c>
      <c r="AA264" s="2" t="str">
        <f t="shared" si="311"/>
        <v/>
      </c>
      <c r="AB264" s="2" t="str">
        <f t="shared" si="311"/>
        <v/>
      </c>
      <c r="AC264" s="2" t="str">
        <f t="shared" si="311"/>
        <v/>
      </c>
      <c r="AD264" s="2" t="str">
        <f t="shared" si="311"/>
        <v/>
      </c>
      <c r="AE264" s="2" t="str">
        <f t="shared" si="311"/>
        <v/>
      </c>
      <c r="AF264" s="2" t="str">
        <f t="shared" si="311"/>
        <v/>
      </c>
      <c r="AG264" s="2">
        <f t="shared" si="311"/>
        <v>51977.974999999999</v>
      </c>
      <c r="AH264" s="2" t="str">
        <f t="shared" si="311"/>
        <v/>
      </c>
      <c r="AI264" s="2" t="str">
        <f t="shared" si="311"/>
        <v/>
      </c>
    </row>
    <row r="265" spans="2:35" x14ac:dyDescent="0.25">
      <c r="B265" s="41" t="s">
        <v>347</v>
      </c>
      <c r="C265" s="41" t="s">
        <v>343</v>
      </c>
      <c r="D265" s="41" t="s">
        <v>7</v>
      </c>
      <c r="E265" s="42" t="s">
        <v>354</v>
      </c>
      <c r="F265" s="41" t="s">
        <v>50</v>
      </c>
      <c r="G265" s="154"/>
      <c r="H265" s="42">
        <v>2100</v>
      </c>
      <c r="I265" s="6">
        <f>IF(H265="","",INDEX(Systems!F$4:F$981,MATCH($F265,Systems!D$4:D$981,0),1))</f>
        <v>1.6</v>
      </c>
      <c r="J265" s="7">
        <f>IF(H265="","",INDEX(Systems!E$4:E$981,MATCH($F265,Systems!D$4:D$981,0),1))</f>
        <v>10</v>
      </c>
      <c r="K265" s="7" t="s">
        <v>97</v>
      </c>
      <c r="L265" s="7">
        <v>2015</v>
      </c>
      <c r="M265" s="7">
        <v>3</v>
      </c>
      <c r="N265" s="6">
        <f t="shared" si="309"/>
        <v>3360</v>
      </c>
      <c r="O265" s="7">
        <f t="shared" si="310"/>
        <v>2025</v>
      </c>
      <c r="P265" s="2" t="str">
        <f t="shared" ref="P265:AI265" si="312">IF($B265="","",IF($O265=P$3,$N265*(1+(O$2*0.03)),IF(P$3=$O265+$J265,$N265*(1+(O$2*0.03)),IF(P$3=$O265+2*$J265,$N265*(1+(O$2*0.03)),IF(P$3=$O265+3*$J265,$N265*(1+(O$2*0.03)),IF(P$3=$O265+4*$J265,$N265*(1+(O$2*0.03)),IF(P$3=$O265+5*$J265,$N265*(1+(O$2*0.03)),"")))))))</f>
        <v/>
      </c>
      <c r="Q265" s="2" t="str">
        <f t="shared" si="312"/>
        <v/>
      </c>
      <c r="R265" s="2" t="str">
        <f t="shared" si="312"/>
        <v/>
      </c>
      <c r="S265" s="2" t="str">
        <f t="shared" si="312"/>
        <v/>
      </c>
      <c r="T265" s="2" t="str">
        <f t="shared" si="312"/>
        <v/>
      </c>
      <c r="U265" s="2" t="str">
        <f t="shared" si="312"/>
        <v/>
      </c>
      <c r="V265" s="2" t="str">
        <f t="shared" si="312"/>
        <v/>
      </c>
      <c r="W265" s="2">
        <f t="shared" si="312"/>
        <v>4065.6</v>
      </c>
      <c r="X265" s="2" t="str">
        <f t="shared" si="312"/>
        <v/>
      </c>
      <c r="Y265" s="2" t="str">
        <f t="shared" si="312"/>
        <v/>
      </c>
      <c r="Z265" s="2" t="str">
        <f t="shared" si="312"/>
        <v/>
      </c>
      <c r="AA265" s="2" t="str">
        <f t="shared" si="312"/>
        <v/>
      </c>
      <c r="AB265" s="2" t="str">
        <f t="shared" si="312"/>
        <v/>
      </c>
      <c r="AC265" s="2" t="str">
        <f t="shared" si="312"/>
        <v/>
      </c>
      <c r="AD265" s="2" t="str">
        <f t="shared" si="312"/>
        <v/>
      </c>
      <c r="AE265" s="2" t="str">
        <f t="shared" si="312"/>
        <v/>
      </c>
      <c r="AF265" s="2" t="str">
        <f t="shared" si="312"/>
        <v/>
      </c>
      <c r="AG265" s="2">
        <f t="shared" si="312"/>
        <v>5073.6000000000004</v>
      </c>
      <c r="AH265" s="2" t="str">
        <f t="shared" si="312"/>
        <v/>
      </c>
      <c r="AI265" s="2" t="str">
        <f t="shared" si="312"/>
        <v/>
      </c>
    </row>
    <row r="266" spans="2:35" x14ac:dyDescent="0.25">
      <c r="B266" s="41" t="s">
        <v>347</v>
      </c>
      <c r="C266" s="41" t="s">
        <v>343</v>
      </c>
      <c r="D266" s="41" t="s">
        <v>5</v>
      </c>
      <c r="E266" s="42" t="s">
        <v>351</v>
      </c>
      <c r="F266" s="41" t="s">
        <v>306</v>
      </c>
      <c r="G266" s="154"/>
      <c r="H266" s="42">
        <v>1</v>
      </c>
      <c r="I266" s="6">
        <f>IF(H266="","",INDEX(Systems!F$4:F$981,MATCH($F266,Systems!D$4:D$981,0),1))</f>
        <v>10800</v>
      </c>
      <c r="J266" s="7">
        <f>IF(H266="","",INDEX(Systems!E$4:E$981,MATCH($F266,Systems!D$4:D$981,0),1))</f>
        <v>18</v>
      </c>
      <c r="K266" s="7" t="s">
        <v>97</v>
      </c>
      <c r="L266" s="7">
        <v>2000</v>
      </c>
      <c r="M266" s="7">
        <v>3</v>
      </c>
      <c r="N266" s="6">
        <f t="shared" si="309"/>
        <v>10800</v>
      </c>
      <c r="O266" s="7">
        <f t="shared" si="310"/>
        <v>2018</v>
      </c>
      <c r="P266" s="2">
        <f t="shared" ref="P266:AI266" si="313">IF($B266="","",IF($O266=P$3,$N266*(1+(O$2*0.03)),IF(P$3=$O266+$J266,$N266*(1+(O$2*0.03)),IF(P$3=$O266+2*$J266,$N266*(1+(O$2*0.03)),IF(P$3=$O266+3*$J266,$N266*(1+(O$2*0.03)),IF(P$3=$O266+4*$J266,$N266*(1+(O$2*0.03)),IF(P$3=$O266+5*$J266,$N266*(1+(O$2*0.03)),"")))))))</f>
        <v>10800</v>
      </c>
      <c r="Q266" s="2" t="str">
        <f t="shared" si="313"/>
        <v/>
      </c>
      <c r="R266" s="2" t="str">
        <f t="shared" si="313"/>
        <v/>
      </c>
      <c r="S266" s="2" t="str">
        <f t="shared" si="313"/>
        <v/>
      </c>
      <c r="T266" s="2" t="str">
        <f t="shared" si="313"/>
        <v/>
      </c>
      <c r="U266" s="2" t="str">
        <f t="shared" si="313"/>
        <v/>
      </c>
      <c r="V266" s="2" t="str">
        <f t="shared" si="313"/>
        <v/>
      </c>
      <c r="W266" s="2" t="str">
        <f t="shared" si="313"/>
        <v/>
      </c>
      <c r="X266" s="2" t="str">
        <f t="shared" si="313"/>
        <v/>
      </c>
      <c r="Y266" s="2" t="str">
        <f t="shared" si="313"/>
        <v/>
      </c>
      <c r="Z266" s="2" t="str">
        <f t="shared" si="313"/>
        <v/>
      </c>
      <c r="AA266" s="2" t="str">
        <f t="shared" si="313"/>
        <v/>
      </c>
      <c r="AB266" s="2" t="str">
        <f t="shared" si="313"/>
        <v/>
      </c>
      <c r="AC266" s="2" t="str">
        <f t="shared" si="313"/>
        <v/>
      </c>
      <c r="AD266" s="2" t="str">
        <f t="shared" si="313"/>
        <v/>
      </c>
      <c r="AE266" s="2" t="str">
        <f t="shared" si="313"/>
        <v/>
      </c>
      <c r="AF266" s="2" t="str">
        <f t="shared" si="313"/>
        <v/>
      </c>
      <c r="AG266" s="2" t="str">
        <f t="shared" si="313"/>
        <v/>
      </c>
      <c r="AH266" s="2">
        <f t="shared" si="313"/>
        <v>16632</v>
      </c>
      <c r="AI266" s="2" t="str">
        <f t="shared" si="313"/>
        <v/>
      </c>
    </row>
    <row r="267" spans="2:35" x14ac:dyDescent="0.25">
      <c r="B267" s="41" t="s">
        <v>347</v>
      </c>
      <c r="C267" s="41" t="s">
        <v>343</v>
      </c>
      <c r="D267" s="41" t="s">
        <v>7</v>
      </c>
      <c r="E267" s="42" t="s">
        <v>351</v>
      </c>
      <c r="F267" s="41" t="s">
        <v>285</v>
      </c>
      <c r="G267" s="154"/>
      <c r="H267" s="42">
        <v>1200</v>
      </c>
      <c r="I267" s="6">
        <f>IF(H267="","",INDEX(Systems!F$4:F$981,MATCH($F267,Systems!D$4:D$981,0),1))</f>
        <v>8.77</v>
      </c>
      <c r="J267" s="7">
        <f>IF(H267="","",INDEX(Systems!E$4:E$981,MATCH($F267,Systems!D$4:D$981,0),1))</f>
        <v>20</v>
      </c>
      <c r="K267" s="7" t="s">
        <v>97</v>
      </c>
      <c r="L267" s="7">
        <v>2010</v>
      </c>
      <c r="M267" s="7">
        <v>3</v>
      </c>
      <c r="N267" s="6">
        <f t="shared" si="309"/>
        <v>10524</v>
      </c>
      <c r="O267" s="7">
        <f t="shared" si="310"/>
        <v>2030</v>
      </c>
      <c r="P267" s="2" t="str">
        <f t="shared" ref="P267:AI267" si="314">IF($B267="","",IF($O267=P$3,$N267*(1+(O$2*0.03)),IF(P$3=$O267+$J267,$N267*(1+(O$2*0.03)),IF(P$3=$O267+2*$J267,$N267*(1+(O$2*0.03)),IF(P$3=$O267+3*$J267,$N267*(1+(O$2*0.03)),IF(P$3=$O267+4*$J267,$N267*(1+(O$2*0.03)),IF(P$3=$O267+5*$J267,$N267*(1+(O$2*0.03)),"")))))))</f>
        <v/>
      </c>
      <c r="Q267" s="2" t="str">
        <f t="shared" si="314"/>
        <v/>
      </c>
      <c r="R267" s="2" t="str">
        <f t="shared" si="314"/>
        <v/>
      </c>
      <c r="S267" s="2" t="str">
        <f t="shared" si="314"/>
        <v/>
      </c>
      <c r="T267" s="2" t="str">
        <f t="shared" si="314"/>
        <v/>
      </c>
      <c r="U267" s="2" t="str">
        <f t="shared" si="314"/>
        <v/>
      </c>
      <c r="V267" s="2" t="str">
        <f t="shared" si="314"/>
        <v/>
      </c>
      <c r="W267" s="2" t="str">
        <f t="shared" si="314"/>
        <v/>
      </c>
      <c r="X267" s="2" t="str">
        <f t="shared" si="314"/>
        <v/>
      </c>
      <c r="Y267" s="2" t="str">
        <f t="shared" si="314"/>
        <v/>
      </c>
      <c r="Z267" s="2" t="str">
        <f t="shared" si="314"/>
        <v/>
      </c>
      <c r="AA267" s="2" t="str">
        <f t="shared" si="314"/>
        <v/>
      </c>
      <c r="AB267" s="2">
        <f t="shared" si="314"/>
        <v>14312.64</v>
      </c>
      <c r="AC267" s="2" t="str">
        <f t="shared" si="314"/>
        <v/>
      </c>
      <c r="AD267" s="2" t="str">
        <f t="shared" si="314"/>
        <v/>
      </c>
      <c r="AE267" s="2" t="str">
        <f t="shared" si="314"/>
        <v/>
      </c>
      <c r="AF267" s="2" t="str">
        <f t="shared" si="314"/>
        <v/>
      </c>
      <c r="AG267" s="2" t="str">
        <f t="shared" si="314"/>
        <v/>
      </c>
      <c r="AH267" s="2" t="str">
        <f t="shared" si="314"/>
        <v/>
      </c>
      <c r="AI267" s="2" t="str">
        <f t="shared" si="314"/>
        <v/>
      </c>
    </row>
    <row r="268" spans="2:35" x14ac:dyDescent="0.25">
      <c r="B268" s="41" t="s">
        <v>347</v>
      </c>
      <c r="C268" s="41" t="s">
        <v>343</v>
      </c>
      <c r="D268" s="41" t="s">
        <v>7</v>
      </c>
      <c r="E268" s="42" t="s">
        <v>351</v>
      </c>
      <c r="F268" s="41" t="s">
        <v>289</v>
      </c>
      <c r="G268" s="154"/>
      <c r="H268" s="42">
        <v>1400</v>
      </c>
      <c r="I268" s="6">
        <f>IF(H268="","",INDEX(Systems!F$4:F$981,MATCH($F268,Systems!D$4:D$981,0),1))</f>
        <v>4.5</v>
      </c>
      <c r="J268" s="7">
        <f>IF(H268="","",INDEX(Systems!E$4:E$981,MATCH($F268,Systems!D$4:D$981,0),1))</f>
        <v>15</v>
      </c>
      <c r="K268" s="7" t="s">
        <v>97</v>
      </c>
      <c r="L268" s="7">
        <v>2012</v>
      </c>
      <c r="M268" s="7">
        <v>3</v>
      </c>
      <c r="N268" s="6">
        <f t="shared" si="309"/>
        <v>6300</v>
      </c>
      <c r="O268" s="7">
        <f t="shared" si="310"/>
        <v>2027</v>
      </c>
      <c r="P268" s="2" t="str">
        <f t="shared" ref="P268:AI268" si="315">IF($B268="","",IF($O268=P$3,$N268*(1+(O$2*0.03)),IF(P$3=$O268+$J268,$N268*(1+(O$2*0.03)),IF(P$3=$O268+2*$J268,$N268*(1+(O$2*0.03)),IF(P$3=$O268+3*$J268,$N268*(1+(O$2*0.03)),IF(P$3=$O268+4*$J268,$N268*(1+(O$2*0.03)),IF(P$3=$O268+5*$J268,$N268*(1+(O$2*0.03)),"")))))))</f>
        <v/>
      </c>
      <c r="Q268" s="2" t="str">
        <f t="shared" si="315"/>
        <v/>
      </c>
      <c r="R268" s="2" t="str">
        <f t="shared" si="315"/>
        <v/>
      </c>
      <c r="S268" s="2" t="str">
        <f t="shared" si="315"/>
        <v/>
      </c>
      <c r="T268" s="2" t="str">
        <f t="shared" si="315"/>
        <v/>
      </c>
      <c r="U268" s="2" t="str">
        <f t="shared" si="315"/>
        <v/>
      </c>
      <c r="V268" s="2" t="str">
        <f t="shared" si="315"/>
        <v/>
      </c>
      <c r="W268" s="2" t="str">
        <f t="shared" si="315"/>
        <v/>
      </c>
      <c r="X268" s="2" t="str">
        <f t="shared" si="315"/>
        <v/>
      </c>
      <c r="Y268" s="2">
        <f t="shared" si="315"/>
        <v>8001</v>
      </c>
      <c r="Z268" s="2" t="str">
        <f t="shared" si="315"/>
        <v/>
      </c>
      <c r="AA268" s="2" t="str">
        <f t="shared" si="315"/>
        <v/>
      </c>
      <c r="AB268" s="2" t="str">
        <f t="shared" si="315"/>
        <v/>
      </c>
      <c r="AC268" s="2" t="str">
        <f t="shared" si="315"/>
        <v/>
      </c>
      <c r="AD268" s="2" t="str">
        <f t="shared" si="315"/>
        <v/>
      </c>
      <c r="AE268" s="2" t="str">
        <f t="shared" si="315"/>
        <v/>
      </c>
      <c r="AF268" s="2" t="str">
        <f t="shared" si="315"/>
        <v/>
      </c>
      <c r="AG268" s="2" t="str">
        <f t="shared" si="315"/>
        <v/>
      </c>
      <c r="AH268" s="2" t="str">
        <f t="shared" si="315"/>
        <v/>
      </c>
      <c r="AI268" s="2" t="str">
        <f t="shared" si="315"/>
        <v/>
      </c>
    </row>
    <row r="269" spans="2:35" x14ac:dyDescent="0.25">
      <c r="B269" s="41" t="s">
        <v>347</v>
      </c>
      <c r="C269" s="41" t="s">
        <v>343</v>
      </c>
      <c r="D269" s="41" t="s">
        <v>9</v>
      </c>
      <c r="E269" s="42" t="s">
        <v>351</v>
      </c>
      <c r="F269" s="41" t="s">
        <v>131</v>
      </c>
      <c r="G269" s="154"/>
      <c r="H269" s="42">
        <v>1200</v>
      </c>
      <c r="I269" s="6">
        <f>IF(H269="","",INDEX(Systems!F$4:F$981,MATCH($F269,Systems!D$4:D$981,0),1))</f>
        <v>4.95</v>
      </c>
      <c r="J269" s="7">
        <f>IF(H269="","",INDEX(Systems!E$4:E$981,MATCH($F269,Systems!D$4:D$981,0),1))</f>
        <v>20</v>
      </c>
      <c r="K269" s="7" t="s">
        <v>97</v>
      </c>
      <c r="L269" s="7">
        <v>2017</v>
      </c>
      <c r="M269" s="7">
        <v>3</v>
      </c>
      <c r="N269" s="6">
        <f t="shared" si="309"/>
        <v>5940</v>
      </c>
      <c r="O269" s="7">
        <f t="shared" si="310"/>
        <v>2037</v>
      </c>
      <c r="P269" s="2" t="str">
        <f t="shared" ref="P269:AI269" si="316">IF($B269="","",IF($O269=P$3,$N269*(1+(O$2*0.03)),IF(P$3=$O269+$J269,$N269*(1+(O$2*0.03)),IF(P$3=$O269+2*$J269,$N269*(1+(O$2*0.03)),IF(P$3=$O269+3*$J269,$N269*(1+(O$2*0.03)),IF(P$3=$O269+4*$J269,$N269*(1+(O$2*0.03)),IF(P$3=$O269+5*$J269,$N269*(1+(O$2*0.03)),"")))))))</f>
        <v/>
      </c>
      <c r="Q269" s="2" t="str">
        <f t="shared" si="316"/>
        <v/>
      </c>
      <c r="R269" s="2" t="str">
        <f t="shared" si="316"/>
        <v/>
      </c>
      <c r="S269" s="2" t="str">
        <f t="shared" si="316"/>
        <v/>
      </c>
      <c r="T269" s="2" t="str">
        <f t="shared" si="316"/>
        <v/>
      </c>
      <c r="U269" s="2" t="str">
        <f t="shared" si="316"/>
        <v/>
      </c>
      <c r="V269" s="2" t="str">
        <f t="shared" si="316"/>
        <v/>
      </c>
      <c r="W269" s="2" t="str">
        <f t="shared" si="316"/>
        <v/>
      </c>
      <c r="X269" s="2" t="str">
        <f t="shared" si="316"/>
        <v/>
      </c>
      <c r="Y269" s="2" t="str">
        <f t="shared" si="316"/>
        <v/>
      </c>
      <c r="Z269" s="2" t="str">
        <f t="shared" si="316"/>
        <v/>
      </c>
      <c r="AA269" s="2" t="str">
        <f t="shared" si="316"/>
        <v/>
      </c>
      <c r="AB269" s="2" t="str">
        <f t="shared" si="316"/>
        <v/>
      </c>
      <c r="AC269" s="2" t="str">
        <f t="shared" si="316"/>
        <v/>
      </c>
      <c r="AD269" s="2" t="str">
        <f t="shared" si="316"/>
        <v/>
      </c>
      <c r="AE269" s="2" t="str">
        <f t="shared" si="316"/>
        <v/>
      </c>
      <c r="AF269" s="2" t="str">
        <f t="shared" si="316"/>
        <v/>
      </c>
      <c r="AG269" s="2" t="str">
        <f t="shared" si="316"/>
        <v/>
      </c>
      <c r="AH269" s="2" t="str">
        <f t="shared" si="316"/>
        <v/>
      </c>
      <c r="AI269" s="2">
        <f t="shared" si="316"/>
        <v>9325.7999999999993</v>
      </c>
    </row>
    <row r="270" spans="2:35" x14ac:dyDescent="0.25">
      <c r="B270" s="41" t="s">
        <v>347</v>
      </c>
      <c r="C270" s="41" t="s">
        <v>343</v>
      </c>
      <c r="D270" s="41" t="s">
        <v>5</v>
      </c>
      <c r="E270" s="42" t="s">
        <v>349</v>
      </c>
      <c r="F270" s="41" t="s">
        <v>306</v>
      </c>
      <c r="G270" s="154"/>
      <c r="H270" s="42">
        <v>1</v>
      </c>
      <c r="I270" s="6">
        <f>IF(H270="","",INDEX(Systems!F$4:F$981,MATCH($F270,Systems!D$4:D$981,0),1))</f>
        <v>10800</v>
      </c>
      <c r="J270" s="7">
        <f>IF(H270="","",INDEX(Systems!E$4:E$981,MATCH($F270,Systems!D$4:D$981,0),1))</f>
        <v>18</v>
      </c>
      <c r="K270" s="7" t="s">
        <v>97</v>
      </c>
      <c r="L270" s="7">
        <v>2000</v>
      </c>
      <c r="M270" s="7">
        <v>3</v>
      </c>
      <c r="N270" s="6">
        <f t="shared" si="309"/>
        <v>10800</v>
      </c>
      <c r="O270" s="7">
        <f t="shared" si="310"/>
        <v>2018</v>
      </c>
      <c r="P270" s="2">
        <f t="shared" ref="P270:AI270" si="317">IF($B270="","",IF($O270=P$3,$N270*(1+(O$2*0.03)),IF(P$3=$O270+$J270,$N270*(1+(O$2*0.03)),IF(P$3=$O270+2*$J270,$N270*(1+(O$2*0.03)),IF(P$3=$O270+3*$J270,$N270*(1+(O$2*0.03)),IF(P$3=$O270+4*$J270,$N270*(1+(O$2*0.03)),IF(P$3=$O270+5*$J270,$N270*(1+(O$2*0.03)),"")))))))</f>
        <v>10800</v>
      </c>
      <c r="Q270" s="2" t="str">
        <f t="shared" si="317"/>
        <v/>
      </c>
      <c r="R270" s="2" t="str">
        <f t="shared" si="317"/>
        <v/>
      </c>
      <c r="S270" s="2" t="str">
        <f t="shared" si="317"/>
        <v/>
      </c>
      <c r="T270" s="2" t="str">
        <f t="shared" si="317"/>
        <v/>
      </c>
      <c r="U270" s="2" t="str">
        <f t="shared" si="317"/>
        <v/>
      </c>
      <c r="V270" s="2" t="str">
        <f t="shared" si="317"/>
        <v/>
      </c>
      <c r="W270" s="2" t="str">
        <f t="shared" si="317"/>
        <v/>
      </c>
      <c r="X270" s="2" t="str">
        <f t="shared" si="317"/>
        <v/>
      </c>
      <c r="Y270" s="2" t="str">
        <f t="shared" si="317"/>
        <v/>
      </c>
      <c r="Z270" s="2" t="str">
        <f t="shared" si="317"/>
        <v/>
      </c>
      <c r="AA270" s="2" t="str">
        <f t="shared" si="317"/>
        <v/>
      </c>
      <c r="AB270" s="2" t="str">
        <f t="shared" si="317"/>
        <v/>
      </c>
      <c r="AC270" s="2" t="str">
        <f t="shared" si="317"/>
        <v/>
      </c>
      <c r="AD270" s="2" t="str">
        <f t="shared" si="317"/>
        <v/>
      </c>
      <c r="AE270" s="2" t="str">
        <f t="shared" si="317"/>
        <v/>
      </c>
      <c r="AF270" s="2" t="str">
        <f t="shared" si="317"/>
        <v/>
      </c>
      <c r="AG270" s="2" t="str">
        <f t="shared" si="317"/>
        <v/>
      </c>
      <c r="AH270" s="2">
        <f t="shared" si="317"/>
        <v>16632</v>
      </c>
      <c r="AI270" s="2" t="str">
        <f t="shared" si="317"/>
        <v/>
      </c>
    </row>
    <row r="271" spans="2:35" x14ac:dyDescent="0.25">
      <c r="B271" s="41" t="s">
        <v>347</v>
      </c>
      <c r="C271" s="41" t="s">
        <v>343</v>
      </c>
      <c r="D271" s="41" t="s">
        <v>7</v>
      </c>
      <c r="E271" s="42" t="s">
        <v>349</v>
      </c>
      <c r="F271" s="41" t="s">
        <v>285</v>
      </c>
      <c r="G271" s="154"/>
      <c r="H271" s="42">
        <v>1200</v>
      </c>
      <c r="I271" s="6">
        <f>IF(H271="","",INDEX(Systems!F$4:F$981,MATCH($F271,Systems!D$4:D$981,0),1))</f>
        <v>8.77</v>
      </c>
      <c r="J271" s="7">
        <f>IF(H271="","",INDEX(Systems!E$4:E$981,MATCH($F271,Systems!D$4:D$981,0),1))</f>
        <v>20</v>
      </c>
      <c r="K271" s="7" t="s">
        <v>97</v>
      </c>
      <c r="L271" s="7">
        <v>2012</v>
      </c>
      <c r="M271" s="7">
        <v>3</v>
      </c>
      <c r="N271" s="6">
        <f t="shared" si="309"/>
        <v>10524</v>
      </c>
      <c r="O271" s="7">
        <f t="shared" si="310"/>
        <v>2032</v>
      </c>
      <c r="P271" s="2" t="str">
        <f t="shared" ref="P271:AI271" si="318">IF($B271="","",IF($O271=P$3,$N271*(1+(O$2*0.03)),IF(P$3=$O271+$J271,$N271*(1+(O$2*0.03)),IF(P$3=$O271+2*$J271,$N271*(1+(O$2*0.03)),IF(P$3=$O271+3*$J271,$N271*(1+(O$2*0.03)),IF(P$3=$O271+4*$J271,$N271*(1+(O$2*0.03)),IF(P$3=$O271+5*$J271,$N271*(1+(O$2*0.03)),"")))))))</f>
        <v/>
      </c>
      <c r="Q271" s="2" t="str">
        <f t="shared" si="318"/>
        <v/>
      </c>
      <c r="R271" s="2" t="str">
        <f t="shared" si="318"/>
        <v/>
      </c>
      <c r="S271" s="2" t="str">
        <f t="shared" si="318"/>
        <v/>
      </c>
      <c r="T271" s="2" t="str">
        <f t="shared" si="318"/>
        <v/>
      </c>
      <c r="U271" s="2" t="str">
        <f t="shared" si="318"/>
        <v/>
      </c>
      <c r="V271" s="2" t="str">
        <f t="shared" si="318"/>
        <v/>
      </c>
      <c r="W271" s="2" t="str">
        <f t="shared" si="318"/>
        <v/>
      </c>
      <c r="X271" s="2" t="str">
        <f t="shared" si="318"/>
        <v/>
      </c>
      <c r="Y271" s="2" t="str">
        <f t="shared" si="318"/>
        <v/>
      </c>
      <c r="Z271" s="2" t="str">
        <f t="shared" si="318"/>
        <v/>
      </c>
      <c r="AA271" s="2" t="str">
        <f t="shared" si="318"/>
        <v/>
      </c>
      <c r="AB271" s="2" t="str">
        <f t="shared" si="318"/>
        <v/>
      </c>
      <c r="AC271" s="2" t="str">
        <f t="shared" si="318"/>
        <v/>
      </c>
      <c r="AD271" s="2">
        <f t="shared" si="318"/>
        <v>14944.08</v>
      </c>
      <c r="AE271" s="2" t="str">
        <f t="shared" si="318"/>
        <v/>
      </c>
      <c r="AF271" s="2" t="str">
        <f t="shared" si="318"/>
        <v/>
      </c>
      <c r="AG271" s="2" t="str">
        <f t="shared" si="318"/>
        <v/>
      </c>
      <c r="AH271" s="2" t="str">
        <f t="shared" si="318"/>
        <v/>
      </c>
      <c r="AI271" s="2" t="str">
        <f t="shared" si="318"/>
        <v/>
      </c>
    </row>
    <row r="272" spans="2:35" x14ac:dyDescent="0.25">
      <c r="B272" s="41" t="s">
        <v>347</v>
      </c>
      <c r="C272" s="41" t="s">
        <v>343</v>
      </c>
      <c r="D272" s="41" t="s">
        <v>7</v>
      </c>
      <c r="E272" s="42" t="s">
        <v>349</v>
      </c>
      <c r="F272" s="41" t="s">
        <v>289</v>
      </c>
      <c r="G272" s="154"/>
      <c r="H272" s="42">
        <v>1400</v>
      </c>
      <c r="I272" s="6">
        <f>IF(H272="","",INDEX(Systems!F$4:F$981,MATCH($F272,Systems!D$4:D$981,0),1))</f>
        <v>4.5</v>
      </c>
      <c r="J272" s="7">
        <f>IF(H272="","",INDEX(Systems!E$4:E$981,MATCH($F272,Systems!D$4:D$981,0),1))</f>
        <v>15</v>
      </c>
      <c r="K272" s="7" t="s">
        <v>97</v>
      </c>
      <c r="L272" s="7">
        <v>2010</v>
      </c>
      <c r="M272" s="7">
        <v>3</v>
      </c>
      <c r="N272" s="6">
        <f t="shared" si="309"/>
        <v>6300</v>
      </c>
      <c r="O272" s="7">
        <f t="shared" si="310"/>
        <v>2025</v>
      </c>
      <c r="P272" s="2" t="str">
        <f t="shared" ref="P272:AI272" si="319">IF($B272="","",IF($O272=P$3,$N272*(1+(O$2*0.03)),IF(P$3=$O272+$J272,$N272*(1+(O$2*0.03)),IF(P$3=$O272+2*$J272,$N272*(1+(O$2*0.03)),IF(P$3=$O272+3*$J272,$N272*(1+(O$2*0.03)),IF(P$3=$O272+4*$J272,$N272*(1+(O$2*0.03)),IF(P$3=$O272+5*$J272,$N272*(1+(O$2*0.03)),"")))))))</f>
        <v/>
      </c>
      <c r="Q272" s="2" t="str">
        <f t="shared" si="319"/>
        <v/>
      </c>
      <c r="R272" s="2" t="str">
        <f t="shared" si="319"/>
        <v/>
      </c>
      <c r="S272" s="2" t="str">
        <f t="shared" si="319"/>
        <v/>
      </c>
      <c r="T272" s="2" t="str">
        <f t="shared" si="319"/>
        <v/>
      </c>
      <c r="U272" s="2" t="str">
        <f t="shared" si="319"/>
        <v/>
      </c>
      <c r="V272" s="2" t="str">
        <f t="shared" si="319"/>
        <v/>
      </c>
      <c r="W272" s="2">
        <f t="shared" si="319"/>
        <v>7623</v>
      </c>
      <c r="X272" s="2" t="str">
        <f t="shared" si="319"/>
        <v/>
      </c>
      <c r="Y272" s="2" t="str">
        <f t="shared" si="319"/>
        <v/>
      </c>
      <c r="Z272" s="2" t="str">
        <f t="shared" si="319"/>
        <v/>
      </c>
      <c r="AA272" s="2" t="str">
        <f t="shared" si="319"/>
        <v/>
      </c>
      <c r="AB272" s="2" t="str">
        <f t="shared" si="319"/>
        <v/>
      </c>
      <c r="AC272" s="2" t="str">
        <f t="shared" si="319"/>
        <v/>
      </c>
      <c r="AD272" s="2" t="str">
        <f t="shared" si="319"/>
        <v/>
      </c>
      <c r="AE272" s="2" t="str">
        <f t="shared" si="319"/>
        <v/>
      </c>
      <c r="AF272" s="2" t="str">
        <f t="shared" si="319"/>
        <v/>
      </c>
      <c r="AG272" s="2" t="str">
        <f t="shared" si="319"/>
        <v/>
      </c>
      <c r="AH272" s="2" t="str">
        <f t="shared" si="319"/>
        <v/>
      </c>
      <c r="AI272" s="2" t="str">
        <f t="shared" si="319"/>
        <v/>
      </c>
    </row>
    <row r="273" spans="2:35" x14ac:dyDescent="0.25">
      <c r="B273" s="41" t="s">
        <v>347</v>
      </c>
      <c r="C273" s="41" t="s">
        <v>343</v>
      </c>
      <c r="D273" s="41" t="s">
        <v>9</v>
      </c>
      <c r="E273" s="42" t="s">
        <v>349</v>
      </c>
      <c r="F273" s="41" t="s">
        <v>131</v>
      </c>
      <c r="G273" s="154"/>
      <c r="H273" s="42">
        <v>1200</v>
      </c>
      <c r="I273" s="6">
        <f>IF(H273="","",INDEX(Systems!F$4:F$981,MATCH($F273,Systems!D$4:D$981,0),1))</f>
        <v>4.95</v>
      </c>
      <c r="J273" s="7">
        <f>IF(H273="","",INDEX(Systems!E$4:E$981,MATCH($F273,Systems!D$4:D$981,0),1))</f>
        <v>20</v>
      </c>
      <c r="K273" s="7" t="s">
        <v>97</v>
      </c>
      <c r="L273" s="7">
        <v>2017</v>
      </c>
      <c r="M273" s="7">
        <v>3</v>
      </c>
      <c r="N273" s="6">
        <f t="shared" si="309"/>
        <v>5940</v>
      </c>
      <c r="O273" s="7">
        <f t="shared" si="310"/>
        <v>2037</v>
      </c>
      <c r="P273" s="2" t="str">
        <f t="shared" ref="P273:AI273" si="320">IF($B273="","",IF($O273=P$3,$N273*(1+(O$2*0.03)),IF(P$3=$O273+$J273,$N273*(1+(O$2*0.03)),IF(P$3=$O273+2*$J273,$N273*(1+(O$2*0.03)),IF(P$3=$O273+3*$J273,$N273*(1+(O$2*0.03)),IF(P$3=$O273+4*$J273,$N273*(1+(O$2*0.03)),IF(P$3=$O273+5*$J273,$N273*(1+(O$2*0.03)),"")))))))</f>
        <v/>
      </c>
      <c r="Q273" s="2" t="str">
        <f t="shared" si="320"/>
        <v/>
      </c>
      <c r="R273" s="2" t="str">
        <f t="shared" si="320"/>
        <v/>
      </c>
      <c r="S273" s="2" t="str">
        <f t="shared" si="320"/>
        <v/>
      </c>
      <c r="T273" s="2" t="str">
        <f t="shared" si="320"/>
        <v/>
      </c>
      <c r="U273" s="2" t="str">
        <f t="shared" si="320"/>
        <v/>
      </c>
      <c r="V273" s="2" t="str">
        <f t="shared" si="320"/>
        <v/>
      </c>
      <c r="W273" s="2" t="str">
        <f t="shared" si="320"/>
        <v/>
      </c>
      <c r="X273" s="2" t="str">
        <f t="shared" si="320"/>
        <v/>
      </c>
      <c r="Y273" s="2" t="str">
        <f t="shared" si="320"/>
        <v/>
      </c>
      <c r="Z273" s="2" t="str">
        <f t="shared" si="320"/>
        <v/>
      </c>
      <c r="AA273" s="2" t="str">
        <f t="shared" si="320"/>
        <v/>
      </c>
      <c r="AB273" s="2" t="str">
        <f t="shared" si="320"/>
        <v/>
      </c>
      <c r="AC273" s="2" t="str">
        <f t="shared" si="320"/>
        <v/>
      </c>
      <c r="AD273" s="2" t="str">
        <f t="shared" si="320"/>
        <v/>
      </c>
      <c r="AE273" s="2" t="str">
        <f t="shared" si="320"/>
        <v/>
      </c>
      <c r="AF273" s="2" t="str">
        <f t="shared" si="320"/>
        <v/>
      </c>
      <c r="AG273" s="2" t="str">
        <f t="shared" si="320"/>
        <v/>
      </c>
      <c r="AH273" s="2" t="str">
        <f t="shared" si="320"/>
        <v/>
      </c>
      <c r="AI273" s="2">
        <f t="shared" si="320"/>
        <v>9325.7999999999993</v>
      </c>
    </row>
    <row r="274" spans="2:35" x14ac:dyDescent="0.25">
      <c r="B274" s="41" t="s">
        <v>347</v>
      </c>
      <c r="C274" s="41" t="s">
        <v>343</v>
      </c>
      <c r="D274" s="41" t="s">
        <v>3</v>
      </c>
      <c r="E274" s="42" t="s">
        <v>361</v>
      </c>
      <c r="F274" s="41" t="s">
        <v>21</v>
      </c>
      <c r="G274" s="154"/>
      <c r="H274" s="42">
        <v>1875</v>
      </c>
      <c r="I274" s="6">
        <f>IF(H274="","",INDEX(Systems!F$4:F$981,MATCH($F274,Systems!D$4:D$981,0),1))</f>
        <v>14.05</v>
      </c>
      <c r="J274" s="7">
        <f>IF(H274="","",INDEX(Systems!E$4:E$981,MATCH($F274,Systems!D$4:D$981,0),1))</f>
        <v>25</v>
      </c>
      <c r="K274" s="7" t="s">
        <v>97</v>
      </c>
      <c r="L274" s="7">
        <v>2000</v>
      </c>
      <c r="M274" s="7">
        <v>2</v>
      </c>
      <c r="N274" s="6">
        <f t="shared" si="309"/>
        <v>26343.75</v>
      </c>
      <c r="O274" s="7">
        <f t="shared" si="310"/>
        <v>2020</v>
      </c>
      <c r="P274" s="2" t="str">
        <f t="shared" ref="P274:AI274" si="321">IF($B274="","",IF($O274=P$3,$N274*(1+(O$2*0.03)),IF(P$3=$O274+$J274,$N274*(1+(O$2*0.03)),IF(P$3=$O274+2*$J274,$N274*(1+(O$2*0.03)),IF(P$3=$O274+3*$J274,$N274*(1+(O$2*0.03)),IF(P$3=$O274+4*$J274,$N274*(1+(O$2*0.03)),IF(P$3=$O274+5*$J274,$N274*(1+(O$2*0.03)),"")))))))</f>
        <v/>
      </c>
      <c r="Q274" s="2" t="str">
        <f t="shared" si="321"/>
        <v/>
      </c>
      <c r="R274" s="2">
        <f t="shared" si="321"/>
        <v>27924.375</v>
      </c>
      <c r="S274" s="2" t="str">
        <f t="shared" si="321"/>
        <v/>
      </c>
      <c r="T274" s="2" t="str">
        <f t="shared" si="321"/>
        <v/>
      </c>
      <c r="U274" s="2" t="str">
        <f t="shared" si="321"/>
        <v/>
      </c>
      <c r="V274" s="2" t="str">
        <f t="shared" si="321"/>
        <v/>
      </c>
      <c r="W274" s="2" t="str">
        <f t="shared" si="321"/>
        <v/>
      </c>
      <c r="X274" s="2" t="str">
        <f t="shared" si="321"/>
        <v/>
      </c>
      <c r="Y274" s="2" t="str">
        <f t="shared" si="321"/>
        <v/>
      </c>
      <c r="Z274" s="2" t="str">
        <f t="shared" si="321"/>
        <v/>
      </c>
      <c r="AA274" s="2" t="str">
        <f t="shared" si="321"/>
        <v/>
      </c>
      <c r="AB274" s="2" t="str">
        <f t="shared" si="321"/>
        <v/>
      </c>
      <c r="AC274" s="2" t="str">
        <f t="shared" si="321"/>
        <v/>
      </c>
      <c r="AD274" s="2" t="str">
        <f t="shared" si="321"/>
        <v/>
      </c>
      <c r="AE274" s="2" t="str">
        <f t="shared" si="321"/>
        <v/>
      </c>
      <c r="AF274" s="2" t="str">
        <f t="shared" si="321"/>
        <v/>
      </c>
      <c r="AG274" s="2" t="str">
        <f t="shared" si="321"/>
        <v/>
      </c>
      <c r="AH274" s="2" t="str">
        <f t="shared" si="321"/>
        <v/>
      </c>
      <c r="AI274" s="2" t="str">
        <f t="shared" si="321"/>
        <v/>
      </c>
    </row>
    <row r="275" spans="2:35" x14ac:dyDescent="0.25">
      <c r="B275" s="41" t="s">
        <v>347</v>
      </c>
      <c r="C275" s="41" t="s">
        <v>343</v>
      </c>
      <c r="D275" s="41" t="s">
        <v>7</v>
      </c>
      <c r="E275" s="42" t="s">
        <v>361</v>
      </c>
      <c r="F275" s="41" t="s">
        <v>50</v>
      </c>
      <c r="G275" s="154"/>
      <c r="H275" s="42">
        <v>2150</v>
      </c>
      <c r="I275" s="6">
        <f>IF(H275="","",INDEX(Systems!F$4:F$981,MATCH($F275,Systems!D$4:D$981,0),1))</f>
        <v>1.6</v>
      </c>
      <c r="J275" s="7">
        <f>IF(H275="","",INDEX(Systems!E$4:E$981,MATCH($F275,Systems!D$4:D$981,0),1))</f>
        <v>10</v>
      </c>
      <c r="K275" s="7" t="s">
        <v>97</v>
      </c>
      <c r="L275" s="7">
        <v>2000</v>
      </c>
      <c r="M275" s="7">
        <v>1</v>
      </c>
      <c r="N275" s="6">
        <f t="shared" si="309"/>
        <v>3440</v>
      </c>
      <c r="O275" s="7">
        <f t="shared" si="310"/>
        <v>2018</v>
      </c>
      <c r="P275" s="2">
        <f t="shared" ref="P275:AI275" si="322">IF($B275="","",IF($O275=P$3,$N275*(1+(O$2*0.03)),IF(P$3=$O275+$J275,$N275*(1+(O$2*0.03)),IF(P$3=$O275+2*$J275,$N275*(1+(O$2*0.03)),IF(P$3=$O275+3*$J275,$N275*(1+(O$2*0.03)),IF(P$3=$O275+4*$J275,$N275*(1+(O$2*0.03)),IF(P$3=$O275+5*$J275,$N275*(1+(O$2*0.03)),"")))))))</f>
        <v>3440</v>
      </c>
      <c r="Q275" s="2" t="str">
        <f t="shared" si="322"/>
        <v/>
      </c>
      <c r="R275" s="2" t="str">
        <f t="shared" si="322"/>
        <v/>
      </c>
      <c r="S275" s="2" t="str">
        <f t="shared" si="322"/>
        <v/>
      </c>
      <c r="T275" s="2" t="str">
        <f t="shared" si="322"/>
        <v/>
      </c>
      <c r="U275" s="2" t="str">
        <f t="shared" si="322"/>
        <v/>
      </c>
      <c r="V275" s="2" t="str">
        <f t="shared" si="322"/>
        <v/>
      </c>
      <c r="W275" s="2" t="str">
        <f t="shared" si="322"/>
        <v/>
      </c>
      <c r="X275" s="2" t="str">
        <f t="shared" si="322"/>
        <v/>
      </c>
      <c r="Y275" s="2" t="str">
        <f t="shared" si="322"/>
        <v/>
      </c>
      <c r="Z275" s="2">
        <f t="shared" si="322"/>
        <v>4472</v>
      </c>
      <c r="AA275" s="2" t="str">
        <f t="shared" si="322"/>
        <v/>
      </c>
      <c r="AB275" s="2" t="str">
        <f t="shared" si="322"/>
        <v/>
      </c>
      <c r="AC275" s="2" t="str">
        <f t="shared" si="322"/>
        <v/>
      </c>
      <c r="AD275" s="2" t="str">
        <f t="shared" si="322"/>
        <v/>
      </c>
      <c r="AE275" s="2" t="str">
        <f t="shared" si="322"/>
        <v/>
      </c>
      <c r="AF275" s="2" t="str">
        <f t="shared" si="322"/>
        <v/>
      </c>
      <c r="AG275" s="2" t="str">
        <f t="shared" si="322"/>
        <v/>
      </c>
      <c r="AH275" s="2" t="str">
        <f t="shared" si="322"/>
        <v/>
      </c>
      <c r="AI275" s="2" t="str">
        <f t="shared" si="322"/>
        <v/>
      </c>
    </row>
    <row r="276" spans="2:35" x14ac:dyDescent="0.25">
      <c r="B276" s="41" t="s">
        <v>347</v>
      </c>
      <c r="C276" s="41" t="s">
        <v>343</v>
      </c>
      <c r="D276" s="41" t="s">
        <v>7</v>
      </c>
      <c r="E276" s="42" t="s">
        <v>350</v>
      </c>
      <c r="F276" s="41" t="s">
        <v>287</v>
      </c>
      <c r="G276" s="154"/>
      <c r="H276" s="42">
        <v>1875</v>
      </c>
      <c r="I276" s="6">
        <f>IF(H276="","",INDEX(Systems!F$4:F$981,MATCH($F276,Systems!D$4:D$981,0),1))</f>
        <v>7.79</v>
      </c>
      <c r="J276" s="7">
        <f>IF(H276="","",INDEX(Systems!E$4:E$981,MATCH($F276,Systems!D$4:D$981,0),1))</f>
        <v>20</v>
      </c>
      <c r="K276" s="7" t="s">
        <v>97</v>
      </c>
      <c r="L276" s="7">
        <v>2010</v>
      </c>
      <c r="M276" s="7">
        <v>3</v>
      </c>
      <c r="N276" s="6">
        <f t="shared" si="309"/>
        <v>14606.25</v>
      </c>
      <c r="O276" s="7">
        <f t="shared" si="310"/>
        <v>2030</v>
      </c>
      <c r="P276" s="2" t="str">
        <f t="shared" ref="P276:AI276" si="323">IF($B276="","",IF($O276=P$3,$N276*(1+(O$2*0.03)),IF(P$3=$O276+$J276,$N276*(1+(O$2*0.03)),IF(P$3=$O276+2*$J276,$N276*(1+(O$2*0.03)),IF(P$3=$O276+3*$J276,$N276*(1+(O$2*0.03)),IF(P$3=$O276+4*$J276,$N276*(1+(O$2*0.03)),IF(P$3=$O276+5*$J276,$N276*(1+(O$2*0.03)),"")))))))</f>
        <v/>
      </c>
      <c r="Q276" s="2" t="str">
        <f t="shared" si="323"/>
        <v/>
      </c>
      <c r="R276" s="2" t="str">
        <f t="shared" si="323"/>
        <v/>
      </c>
      <c r="S276" s="2" t="str">
        <f t="shared" si="323"/>
        <v/>
      </c>
      <c r="T276" s="2" t="str">
        <f t="shared" si="323"/>
        <v/>
      </c>
      <c r="U276" s="2" t="str">
        <f t="shared" si="323"/>
        <v/>
      </c>
      <c r="V276" s="2" t="str">
        <f t="shared" si="323"/>
        <v/>
      </c>
      <c r="W276" s="2" t="str">
        <f t="shared" si="323"/>
        <v/>
      </c>
      <c r="X276" s="2" t="str">
        <f t="shared" si="323"/>
        <v/>
      </c>
      <c r="Y276" s="2" t="str">
        <f t="shared" si="323"/>
        <v/>
      </c>
      <c r="Z276" s="2" t="str">
        <f t="shared" si="323"/>
        <v/>
      </c>
      <c r="AA276" s="2" t="str">
        <f t="shared" si="323"/>
        <v/>
      </c>
      <c r="AB276" s="2">
        <f t="shared" si="323"/>
        <v>19864.5</v>
      </c>
      <c r="AC276" s="2" t="str">
        <f t="shared" si="323"/>
        <v/>
      </c>
      <c r="AD276" s="2" t="str">
        <f t="shared" si="323"/>
        <v/>
      </c>
      <c r="AE276" s="2" t="str">
        <f t="shared" si="323"/>
        <v/>
      </c>
      <c r="AF276" s="2" t="str">
        <f t="shared" si="323"/>
        <v/>
      </c>
      <c r="AG276" s="2" t="str">
        <f t="shared" si="323"/>
        <v/>
      </c>
      <c r="AH276" s="2" t="str">
        <f t="shared" si="323"/>
        <v/>
      </c>
      <c r="AI276" s="2" t="str">
        <f t="shared" si="323"/>
        <v/>
      </c>
    </row>
    <row r="277" spans="2:35" x14ac:dyDescent="0.25">
      <c r="B277" s="41" t="s">
        <v>347</v>
      </c>
      <c r="C277" s="41" t="s">
        <v>343</v>
      </c>
      <c r="D277" s="41" t="s">
        <v>8</v>
      </c>
      <c r="E277" s="42" t="s">
        <v>361</v>
      </c>
      <c r="F277" s="41" t="s">
        <v>34</v>
      </c>
      <c r="G277" s="154"/>
      <c r="H277" s="42">
        <v>2</v>
      </c>
      <c r="I277" s="6">
        <f>IF(H277="","",INDEX(Systems!F$4:F$981,MATCH($F277,Systems!D$4:D$981,0),1))</f>
        <v>900</v>
      </c>
      <c r="J277" s="7">
        <f>IF(H277="","",INDEX(Systems!E$4:E$981,MATCH($F277,Systems!D$4:D$981,0),1))</f>
        <v>30</v>
      </c>
      <c r="K277" s="7" t="s">
        <v>97</v>
      </c>
      <c r="L277" s="7">
        <v>1990</v>
      </c>
      <c r="M277" s="7">
        <v>3</v>
      </c>
      <c r="N277" s="6">
        <f t="shared" si="309"/>
        <v>1800</v>
      </c>
      <c r="O277" s="7">
        <f t="shared" si="310"/>
        <v>2020</v>
      </c>
      <c r="P277" s="2" t="str">
        <f t="shared" ref="P277:AI277" si="324">IF($B277="","",IF($O277=P$3,$N277*(1+(O$2*0.03)),IF(P$3=$O277+$J277,$N277*(1+(O$2*0.03)),IF(P$3=$O277+2*$J277,$N277*(1+(O$2*0.03)),IF(P$3=$O277+3*$J277,$N277*(1+(O$2*0.03)),IF(P$3=$O277+4*$J277,$N277*(1+(O$2*0.03)),IF(P$3=$O277+5*$J277,$N277*(1+(O$2*0.03)),"")))))))</f>
        <v/>
      </c>
      <c r="Q277" s="2" t="str">
        <f t="shared" si="324"/>
        <v/>
      </c>
      <c r="R277" s="2">
        <f t="shared" si="324"/>
        <v>1908</v>
      </c>
      <c r="S277" s="2" t="str">
        <f t="shared" si="324"/>
        <v/>
      </c>
      <c r="T277" s="2" t="str">
        <f t="shared" si="324"/>
        <v/>
      </c>
      <c r="U277" s="2" t="str">
        <f t="shared" si="324"/>
        <v/>
      </c>
      <c r="V277" s="2" t="str">
        <f t="shared" si="324"/>
        <v/>
      </c>
      <c r="W277" s="2" t="str">
        <f t="shared" si="324"/>
        <v/>
      </c>
      <c r="X277" s="2" t="str">
        <f t="shared" si="324"/>
        <v/>
      </c>
      <c r="Y277" s="2" t="str">
        <f t="shared" si="324"/>
        <v/>
      </c>
      <c r="Z277" s="2" t="str">
        <f t="shared" si="324"/>
        <v/>
      </c>
      <c r="AA277" s="2" t="str">
        <f t="shared" si="324"/>
        <v/>
      </c>
      <c r="AB277" s="2" t="str">
        <f t="shared" si="324"/>
        <v/>
      </c>
      <c r="AC277" s="2" t="str">
        <f t="shared" si="324"/>
        <v/>
      </c>
      <c r="AD277" s="2" t="str">
        <f t="shared" si="324"/>
        <v/>
      </c>
      <c r="AE277" s="2" t="str">
        <f t="shared" si="324"/>
        <v/>
      </c>
      <c r="AF277" s="2" t="str">
        <f t="shared" si="324"/>
        <v/>
      </c>
      <c r="AG277" s="2" t="str">
        <f t="shared" si="324"/>
        <v/>
      </c>
      <c r="AH277" s="2" t="str">
        <f t="shared" si="324"/>
        <v/>
      </c>
      <c r="AI277" s="2" t="str">
        <f t="shared" si="324"/>
        <v/>
      </c>
    </row>
    <row r="278" spans="2:35" x14ac:dyDescent="0.25">
      <c r="B278" s="41" t="s">
        <v>347</v>
      </c>
      <c r="C278" s="41" t="s">
        <v>343</v>
      </c>
      <c r="D278" s="41" t="s">
        <v>8</v>
      </c>
      <c r="E278" s="42" t="s">
        <v>361</v>
      </c>
      <c r="F278" s="41" t="s">
        <v>134</v>
      </c>
      <c r="G278" s="154"/>
      <c r="H278" s="42">
        <v>2</v>
      </c>
      <c r="I278" s="6">
        <f>IF(H278="","",INDEX(Systems!F$4:F$981,MATCH($F278,Systems!D$4:D$981,0),1))</f>
        <v>650</v>
      </c>
      <c r="J278" s="7">
        <f>IF(H278="","",INDEX(Systems!E$4:E$981,MATCH($F278,Systems!D$4:D$981,0),1))</f>
        <v>30</v>
      </c>
      <c r="K278" s="7" t="s">
        <v>97</v>
      </c>
      <c r="L278" s="7">
        <v>1990</v>
      </c>
      <c r="M278" s="7">
        <v>3</v>
      </c>
      <c r="N278" s="6">
        <f t="shared" si="309"/>
        <v>1300</v>
      </c>
      <c r="O278" s="7">
        <f t="shared" si="310"/>
        <v>2020</v>
      </c>
      <c r="P278" s="2" t="str">
        <f t="shared" ref="P278:AI278" si="325">IF($B278="","",IF($O278=P$3,$N278*(1+(O$2*0.03)),IF(P$3=$O278+$J278,$N278*(1+(O$2*0.03)),IF(P$3=$O278+2*$J278,$N278*(1+(O$2*0.03)),IF(P$3=$O278+3*$J278,$N278*(1+(O$2*0.03)),IF(P$3=$O278+4*$J278,$N278*(1+(O$2*0.03)),IF(P$3=$O278+5*$J278,$N278*(1+(O$2*0.03)),"")))))))</f>
        <v/>
      </c>
      <c r="Q278" s="2" t="str">
        <f t="shared" si="325"/>
        <v/>
      </c>
      <c r="R278" s="2">
        <f t="shared" si="325"/>
        <v>1378</v>
      </c>
      <c r="S278" s="2" t="str">
        <f t="shared" si="325"/>
        <v/>
      </c>
      <c r="T278" s="2" t="str">
        <f t="shared" si="325"/>
        <v/>
      </c>
      <c r="U278" s="2" t="str">
        <f t="shared" si="325"/>
        <v/>
      </c>
      <c r="V278" s="2" t="str">
        <f t="shared" si="325"/>
        <v/>
      </c>
      <c r="W278" s="2" t="str">
        <f t="shared" si="325"/>
        <v/>
      </c>
      <c r="X278" s="2" t="str">
        <f t="shared" si="325"/>
        <v/>
      </c>
      <c r="Y278" s="2" t="str">
        <f t="shared" si="325"/>
        <v/>
      </c>
      <c r="Z278" s="2" t="str">
        <f t="shared" si="325"/>
        <v/>
      </c>
      <c r="AA278" s="2" t="str">
        <f t="shared" si="325"/>
        <v/>
      </c>
      <c r="AB278" s="2" t="str">
        <f t="shared" si="325"/>
        <v/>
      </c>
      <c r="AC278" s="2" t="str">
        <f t="shared" si="325"/>
        <v/>
      </c>
      <c r="AD278" s="2" t="str">
        <f t="shared" si="325"/>
        <v/>
      </c>
      <c r="AE278" s="2" t="str">
        <f t="shared" si="325"/>
        <v/>
      </c>
      <c r="AF278" s="2" t="str">
        <f t="shared" si="325"/>
        <v/>
      </c>
      <c r="AG278" s="2" t="str">
        <f t="shared" si="325"/>
        <v/>
      </c>
      <c r="AH278" s="2" t="str">
        <f t="shared" si="325"/>
        <v/>
      </c>
      <c r="AI278" s="2" t="str">
        <f t="shared" si="325"/>
        <v/>
      </c>
    </row>
    <row r="279" spans="2:35" x14ac:dyDescent="0.25">
      <c r="B279" s="41" t="s">
        <v>347</v>
      </c>
      <c r="C279" s="41" t="s">
        <v>343</v>
      </c>
      <c r="D279" s="41" t="s">
        <v>8</v>
      </c>
      <c r="E279" s="42" t="s">
        <v>361</v>
      </c>
      <c r="F279" s="41" t="s">
        <v>126</v>
      </c>
      <c r="G279" s="154"/>
      <c r="H279" s="42">
        <v>1875</v>
      </c>
      <c r="I279" s="6">
        <f>IF(H279="","",INDEX(Systems!F$4:F$981,MATCH($F279,Systems!D$4:D$981,0),1))</f>
        <v>18</v>
      </c>
      <c r="J279" s="7">
        <f>IF(H279="","",INDEX(Systems!E$4:E$981,MATCH($F279,Systems!D$4:D$981,0),1))</f>
        <v>30</v>
      </c>
      <c r="K279" s="7" t="s">
        <v>97</v>
      </c>
      <c r="L279" s="7">
        <v>1990</v>
      </c>
      <c r="M279" s="7">
        <v>3</v>
      </c>
      <c r="N279" s="6">
        <f t="shared" si="309"/>
        <v>33750</v>
      </c>
      <c r="O279" s="7">
        <f t="shared" si="310"/>
        <v>2020</v>
      </c>
      <c r="P279" s="2" t="str">
        <f t="shared" ref="P279:AI279" si="326">IF($B279="","",IF($O279=P$3,$N279*(1+(O$2*0.03)),IF(P$3=$O279+$J279,$N279*(1+(O$2*0.03)),IF(P$3=$O279+2*$J279,$N279*(1+(O$2*0.03)),IF(P$3=$O279+3*$J279,$N279*(1+(O$2*0.03)),IF(P$3=$O279+4*$J279,$N279*(1+(O$2*0.03)),IF(P$3=$O279+5*$J279,$N279*(1+(O$2*0.03)),"")))))))</f>
        <v/>
      </c>
      <c r="Q279" s="2" t="str">
        <f t="shared" si="326"/>
        <v/>
      </c>
      <c r="R279" s="2">
        <f t="shared" si="326"/>
        <v>35775</v>
      </c>
      <c r="S279" s="2" t="str">
        <f t="shared" si="326"/>
        <v/>
      </c>
      <c r="T279" s="2" t="str">
        <f t="shared" si="326"/>
        <v/>
      </c>
      <c r="U279" s="2" t="str">
        <f t="shared" si="326"/>
        <v/>
      </c>
      <c r="V279" s="2" t="str">
        <f t="shared" si="326"/>
        <v/>
      </c>
      <c r="W279" s="2" t="str">
        <f t="shared" si="326"/>
        <v/>
      </c>
      <c r="X279" s="2" t="str">
        <f t="shared" si="326"/>
        <v/>
      </c>
      <c r="Y279" s="2" t="str">
        <f t="shared" si="326"/>
        <v/>
      </c>
      <c r="Z279" s="2" t="str">
        <f t="shared" si="326"/>
        <v/>
      </c>
      <c r="AA279" s="2" t="str">
        <f t="shared" si="326"/>
        <v/>
      </c>
      <c r="AB279" s="2" t="str">
        <f t="shared" si="326"/>
        <v/>
      </c>
      <c r="AC279" s="2" t="str">
        <f t="shared" si="326"/>
        <v/>
      </c>
      <c r="AD279" s="2" t="str">
        <f t="shared" si="326"/>
        <v/>
      </c>
      <c r="AE279" s="2" t="str">
        <f t="shared" si="326"/>
        <v/>
      </c>
      <c r="AF279" s="2" t="str">
        <f t="shared" si="326"/>
        <v/>
      </c>
      <c r="AG279" s="2" t="str">
        <f t="shared" si="326"/>
        <v/>
      </c>
      <c r="AH279" s="2" t="str">
        <f t="shared" si="326"/>
        <v/>
      </c>
      <c r="AI279" s="2" t="str">
        <f t="shared" si="326"/>
        <v/>
      </c>
    </row>
    <row r="280" spans="2:35" x14ac:dyDescent="0.25">
      <c r="B280" s="41" t="s">
        <v>347</v>
      </c>
      <c r="C280" s="41" t="s">
        <v>343</v>
      </c>
      <c r="D280" s="41" t="s">
        <v>9</v>
      </c>
      <c r="E280" s="42" t="s">
        <v>350</v>
      </c>
      <c r="F280" s="41" t="s">
        <v>131</v>
      </c>
      <c r="G280" s="154"/>
      <c r="H280" s="42">
        <v>1875</v>
      </c>
      <c r="I280" s="6">
        <f>IF(H280="","",INDEX(Systems!F$4:F$981,MATCH($F280,Systems!D$4:D$981,0),1))</f>
        <v>4.95</v>
      </c>
      <c r="J280" s="7">
        <f>IF(H280="","",INDEX(Systems!E$4:E$981,MATCH($F280,Systems!D$4:D$981,0),1))</f>
        <v>20</v>
      </c>
      <c r="K280" s="7" t="s">
        <v>97</v>
      </c>
      <c r="L280" s="7">
        <v>2017</v>
      </c>
      <c r="M280" s="7">
        <v>3</v>
      </c>
      <c r="N280" s="6">
        <f t="shared" si="309"/>
        <v>9281.25</v>
      </c>
      <c r="O280" s="7">
        <f t="shared" si="310"/>
        <v>2037</v>
      </c>
      <c r="P280" s="2" t="str">
        <f t="shared" ref="P280:AI280" si="327">IF($B280="","",IF($O280=P$3,$N280*(1+(O$2*0.03)),IF(P$3=$O280+$J280,$N280*(1+(O$2*0.03)),IF(P$3=$O280+2*$J280,$N280*(1+(O$2*0.03)),IF(P$3=$O280+3*$J280,$N280*(1+(O$2*0.03)),IF(P$3=$O280+4*$J280,$N280*(1+(O$2*0.03)),IF(P$3=$O280+5*$J280,$N280*(1+(O$2*0.03)),"")))))))</f>
        <v/>
      </c>
      <c r="Q280" s="2" t="str">
        <f t="shared" si="327"/>
        <v/>
      </c>
      <c r="R280" s="2" t="str">
        <f t="shared" si="327"/>
        <v/>
      </c>
      <c r="S280" s="2" t="str">
        <f t="shared" si="327"/>
        <v/>
      </c>
      <c r="T280" s="2" t="str">
        <f t="shared" si="327"/>
        <v/>
      </c>
      <c r="U280" s="2" t="str">
        <f t="shared" si="327"/>
        <v/>
      </c>
      <c r="V280" s="2" t="str">
        <f t="shared" si="327"/>
        <v/>
      </c>
      <c r="W280" s="2" t="str">
        <f t="shared" si="327"/>
        <v/>
      </c>
      <c r="X280" s="2" t="str">
        <f t="shared" si="327"/>
        <v/>
      </c>
      <c r="Y280" s="2" t="str">
        <f t="shared" si="327"/>
        <v/>
      </c>
      <c r="Z280" s="2" t="str">
        <f t="shared" si="327"/>
        <v/>
      </c>
      <c r="AA280" s="2" t="str">
        <f t="shared" si="327"/>
        <v/>
      </c>
      <c r="AB280" s="2" t="str">
        <f t="shared" si="327"/>
        <v/>
      </c>
      <c r="AC280" s="2" t="str">
        <f t="shared" si="327"/>
        <v/>
      </c>
      <c r="AD280" s="2" t="str">
        <f t="shared" si="327"/>
        <v/>
      </c>
      <c r="AE280" s="2" t="str">
        <f t="shared" si="327"/>
        <v/>
      </c>
      <c r="AF280" s="2" t="str">
        <f t="shared" si="327"/>
        <v/>
      </c>
      <c r="AG280" s="2" t="str">
        <f t="shared" si="327"/>
        <v/>
      </c>
      <c r="AH280" s="2" t="str">
        <f t="shared" si="327"/>
        <v/>
      </c>
      <c r="AI280" s="2">
        <f t="shared" si="327"/>
        <v>14571.562499999998</v>
      </c>
    </row>
    <row r="281" spans="2:35" x14ac:dyDescent="0.25">
      <c r="B281" s="41" t="s">
        <v>347</v>
      </c>
      <c r="C281" s="41" t="s">
        <v>343</v>
      </c>
      <c r="D281" s="41" t="s">
        <v>3</v>
      </c>
      <c r="E281" s="42" t="s">
        <v>366</v>
      </c>
      <c r="F281" s="41" t="s">
        <v>21</v>
      </c>
      <c r="G281" s="154"/>
      <c r="H281" s="42">
        <v>2940</v>
      </c>
      <c r="I281" s="6">
        <f>IF(H281="","",INDEX(Systems!F$4:F$981,MATCH($F281,Systems!D$4:D$981,0),1))</f>
        <v>14.05</v>
      </c>
      <c r="J281" s="7">
        <f>IF(H281="","",INDEX(Systems!E$4:E$981,MATCH($F281,Systems!D$4:D$981,0),1))</f>
        <v>25</v>
      </c>
      <c r="K281" s="7" t="s">
        <v>97</v>
      </c>
      <c r="L281" s="7">
        <v>2010</v>
      </c>
      <c r="M281" s="7">
        <v>3</v>
      </c>
      <c r="N281" s="6">
        <f t="shared" si="309"/>
        <v>41307</v>
      </c>
      <c r="O281" s="7">
        <f t="shared" si="310"/>
        <v>2035</v>
      </c>
      <c r="P281" s="2" t="str">
        <f t="shared" ref="P281:AI281" si="328">IF($B281="","",IF($O281=P$3,$N281*(1+(O$2*0.03)),IF(P$3=$O281+$J281,$N281*(1+(O$2*0.03)),IF(P$3=$O281+2*$J281,$N281*(1+(O$2*0.03)),IF(P$3=$O281+3*$J281,$N281*(1+(O$2*0.03)),IF(P$3=$O281+4*$J281,$N281*(1+(O$2*0.03)),IF(P$3=$O281+5*$J281,$N281*(1+(O$2*0.03)),"")))))))</f>
        <v/>
      </c>
      <c r="Q281" s="2" t="str">
        <f t="shared" si="328"/>
        <v/>
      </c>
      <c r="R281" s="2" t="str">
        <f t="shared" si="328"/>
        <v/>
      </c>
      <c r="S281" s="2" t="str">
        <f t="shared" si="328"/>
        <v/>
      </c>
      <c r="T281" s="2" t="str">
        <f t="shared" si="328"/>
        <v/>
      </c>
      <c r="U281" s="2" t="str">
        <f t="shared" si="328"/>
        <v/>
      </c>
      <c r="V281" s="2" t="str">
        <f t="shared" si="328"/>
        <v/>
      </c>
      <c r="W281" s="2" t="str">
        <f t="shared" si="328"/>
        <v/>
      </c>
      <c r="X281" s="2" t="str">
        <f t="shared" si="328"/>
        <v/>
      </c>
      <c r="Y281" s="2" t="str">
        <f t="shared" si="328"/>
        <v/>
      </c>
      <c r="Z281" s="2" t="str">
        <f t="shared" si="328"/>
        <v/>
      </c>
      <c r="AA281" s="2" t="str">
        <f t="shared" si="328"/>
        <v/>
      </c>
      <c r="AB281" s="2" t="str">
        <f t="shared" si="328"/>
        <v/>
      </c>
      <c r="AC281" s="2" t="str">
        <f t="shared" si="328"/>
        <v/>
      </c>
      <c r="AD281" s="2" t="str">
        <f t="shared" si="328"/>
        <v/>
      </c>
      <c r="AE281" s="2" t="str">
        <f t="shared" si="328"/>
        <v/>
      </c>
      <c r="AF281" s="2" t="str">
        <f t="shared" si="328"/>
        <v/>
      </c>
      <c r="AG281" s="2">
        <f t="shared" si="328"/>
        <v>62373.57</v>
      </c>
      <c r="AH281" s="2" t="str">
        <f t="shared" si="328"/>
        <v/>
      </c>
      <c r="AI281" s="2" t="str">
        <f t="shared" si="328"/>
        <v/>
      </c>
    </row>
    <row r="282" spans="2:35" x14ac:dyDescent="0.25">
      <c r="B282" s="41" t="s">
        <v>347</v>
      </c>
      <c r="C282" s="41" t="s">
        <v>343</v>
      </c>
      <c r="D282" s="41" t="s">
        <v>7</v>
      </c>
      <c r="E282" s="42" t="s">
        <v>366</v>
      </c>
      <c r="F282" s="41" t="s">
        <v>50</v>
      </c>
      <c r="G282" s="154"/>
      <c r="H282" s="42">
        <v>2240</v>
      </c>
      <c r="I282" s="6">
        <f>IF(H282="","",INDEX(Systems!F$4:F$981,MATCH($F282,Systems!D$4:D$981,0),1))</f>
        <v>1.6</v>
      </c>
      <c r="J282" s="7">
        <f>IF(H282="","",INDEX(Systems!E$4:E$981,MATCH($F282,Systems!D$4:D$981,0),1))</f>
        <v>10</v>
      </c>
      <c r="K282" s="7" t="s">
        <v>97</v>
      </c>
      <c r="L282" s="7">
        <v>2010</v>
      </c>
      <c r="M282" s="7">
        <v>2</v>
      </c>
      <c r="N282" s="6">
        <f t="shared" si="309"/>
        <v>3584</v>
      </c>
      <c r="O282" s="7">
        <f t="shared" si="310"/>
        <v>2018</v>
      </c>
      <c r="P282" s="2">
        <f t="shared" ref="P282:AI282" si="329">IF($B282="","",IF($O282=P$3,$N282*(1+(O$2*0.03)),IF(P$3=$O282+$J282,$N282*(1+(O$2*0.03)),IF(P$3=$O282+2*$J282,$N282*(1+(O$2*0.03)),IF(P$3=$O282+3*$J282,$N282*(1+(O$2*0.03)),IF(P$3=$O282+4*$J282,$N282*(1+(O$2*0.03)),IF(P$3=$O282+5*$J282,$N282*(1+(O$2*0.03)),"")))))))</f>
        <v>3584</v>
      </c>
      <c r="Q282" s="2" t="str">
        <f t="shared" si="329"/>
        <v/>
      </c>
      <c r="R282" s="2" t="str">
        <f t="shared" si="329"/>
        <v/>
      </c>
      <c r="S282" s="2" t="str">
        <f t="shared" si="329"/>
        <v/>
      </c>
      <c r="T282" s="2" t="str">
        <f t="shared" si="329"/>
        <v/>
      </c>
      <c r="U282" s="2" t="str">
        <f t="shared" si="329"/>
        <v/>
      </c>
      <c r="V282" s="2" t="str">
        <f t="shared" si="329"/>
        <v/>
      </c>
      <c r="W282" s="2" t="str">
        <f t="shared" si="329"/>
        <v/>
      </c>
      <c r="X282" s="2" t="str">
        <f t="shared" si="329"/>
        <v/>
      </c>
      <c r="Y282" s="2" t="str">
        <f t="shared" si="329"/>
        <v/>
      </c>
      <c r="Z282" s="2">
        <f t="shared" si="329"/>
        <v>4659.2</v>
      </c>
      <c r="AA282" s="2" t="str">
        <f t="shared" si="329"/>
        <v/>
      </c>
      <c r="AB282" s="2" t="str">
        <f t="shared" si="329"/>
        <v/>
      </c>
      <c r="AC282" s="2" t="str">
        <f t="shared" si="329"/>
        <v/>
      </c>
      <c r="AD282" s="2" t="str">
        <f t="shared" si="329"/>
        <v/>
      </c>
      <c r="AE282" s="2" t="str">
        <f t="shared" si="329"/>
        <v/>
      </c>
      <c r="AF282" s="2" t="str">
        <f t="shared" si="329"/>
        <v/>
      </c>
      <c r="AG282" s="2" t="str">
        <f t="shared" si="329"/>
        <v/>
      </c>
      <c r="AH282" s="2" t="str">
        <f t="shared" si="329"/>
        <v/>
      </c>
      <c r="AI282" s="2" t="str">
        <f t="shared" si="329"/>
        <v/>
      </c>
    </row>
    <row r="283" spans="2:35" x14ac:dyDescent="0.25">
      <c r="B283" s="41" t="s">
        <v>347</v>
      </c>
      <c r="C283" s="41" t="s">
        <v>343</v>
      </c>
      <c r="D283" s="41" t="s">
        <v>7</v>
      </c>
      <c r="E283" s="42" t="s">
        <v>396</v>
      </c>
      <c r="F283" s="41" t="s">
        <v>285</v>
      </c>
      <c r="G283" s="154"/>
      <c r="H283" s="42">
        <v>1400</v>
      </c>
      <c r="I283" s="6">
        <f>IF(H283="","",INDEX(Systems!F$4:F$981,MATCH($F283,Systems!D$4:D$981,0),1))</f>
        <v>8.77</v>
      </c>
      <c r="J283" s="7">
        <f>IF(H283="","",INDEX(Systems!E$4:E$981,MATCH($F283,Systems!D$4:D$981,0),1))</f>
        <v>20</v>
      </c>
      <c r="K283" s="7" t="s">
        <v>97</v>
      </c>
      <c r="L283" s="7">
        <v>2010</v>
      </c>
      <c r="M283" s="7">
        <v>3</v>
      </c>
      <c r="N283" s="6">
        <f t="shared" si="309"/>
        <v>12278</v>
      </c>
      <c r="O283" s="7">
        <f t="shared" si="310"/>
        <v>2030</v>
      </c>
      <c r="P283" s="2" t="str">
        <f t="shared" ref="P283:AI283" si="330">IF($B283="","",IF($O283=P$3,$N283*(1+(O$2*0.03)),IF(P$3=$O283+$J283,$N283*(1+(O$2*0.03)),IF(P$3=$O283+2*$J283,$N283*(1+(O$2*0.03)),IF(P$3=$O283+3*$J283,$N283*(1+(O$2*0.03)),IF(P$3=$O283+4*$J283,$N283*(1+(O$2*0.03)),IF(P$3=$O283+5*$J283,$N283*(1+(O$2*0.03)),"")))))))</f>
        <v/>
      </c>
      <c r="Q283" s="2" t="str">
        <f t="shared" si="330"/>
        <v/>
      </c>
      <c r="R283" s="2" t="str">
        <f t="shared" si="330"/>
        <v/>
      </c>
      <c r="S283" s="2" t="str">
        <f t="shared" si="330"/>
        <v/>
      </c>
      <c r="T283" s="2" t="str">
        <f t="shared" si="330"/>
        <v/>
      </c>
      <c r="U283" s="2" t="str">
        <f t="shared" si="330"/>
        <v/>
      </c>
      <c r="V283" s="2" t="str">
        <f t="shared" si="330"/>
        <v/>
      </c>
      <c r="W283" s="2" t="str">
        <f t="shared" si="330"/>
        <v/>
      </c>
      <c r="X283" s="2" t="str">
        <f t="shared" si="330"/>
        <v/>
      </c>
      <c r="Y283" s="2" t="str">
        <f t="shared" si="330"/>
        <v/>
      </c>
      <c r="Z283" s="2" t="str">
        <f t="shared" si="330"/>
        <v/>
      </c>
      <c r="AA283" s="2" t="str">
        <f t="shared" si="330"/>
        <v/>
      </c>
      <c r="AB283" s="2">
        <f t="shared" si="330"/>
        <v>16698.079999999998</v>
      </c>
      <c r="AC283" s="2" t="str">
        <f t="shared" si="330"/>
        <v/>
      </c>
      <c r="AD283" s="2" t="str">
        <f t="shared" si="330"/>
        <v/>
      </c>
      <c r="AE283" s="2" t="str">
        <f t="shared" si="330"/>
        <v/>
      </c>
      <c r="AF283" s="2" t="str">
        <f t="shared" si="330"/>
        <v/>
      </c>
      <c r="AG283" s="2" t="str">
        <f t="shared" si="330"/>
        <v/>
      </c>
      <c r="AH283" s="2" t="str">
        <f t="shared" si="330"/>
        <v/>
      </c>
      <c r="AI283" s="2" t="str">
        <f t="shared" si="330"/>
        <v/>
      </c>
    </row>
    <row r="284" spans="2:35" x14ac:dyDescent="0.25">
      <c r="B284" s="41" t="s">
        <v>347</v>
      </c>
      <c r="C284" s="41" t="s">
        <v>343</v>
      </c>
      <c r="D284" s="41" t="s">
        <v>7</v>
      </c>
      <c r="E284" s="42" t="s">
        <v>396</v>
      </c>
      <c r="F284" s="41" t="s">
        <v>289</v>
      </c>
      <c r="G284" s="154"/>
      <c r="H284" s="42">
        <v>1360</v>
      </c>
      <c r="I284" s="6">
        <f>IF(H284="","",INDEX(Systems!F$4:F$981,MATCH($F284,Systems!D$4:D$981,0),1))</f>
        <v>4.5</v>
      </c>
      <c r="J284" s="7">
        <f>IF(H284="","",INDEX(Systems!E$4:E$981,MATCH($F284,Systems!D$4:D$981,0),1))</f>
        <v>15</v>
      </c>
      <c r="K284" s="7" t="s">
        <v>97</v>
      </c>
      <c r="L284" s="7">
        <v>2010</v>
      </c>
      <c r="M284" s="7">
        <v>3</v>
      </c>
      <c r="N284" s="6">
        <f t="shared" si="309"/>
        <v>6120</v>
      </c>
      <c r="O284" s="7">
        <f t="shared" si="310"/>
        <v>2025</v>
      </c>
      <c r="P284" s="2" t="str">
        <f t="shared" ref="P284:AI284" si="331">IF($B284="","",IF($O284=P$3,$N284*(1+(O$2*0.03)),IF(P$3=$O284+$J284,$N284*(1+(O$2*0.03)),IF(P$3=$O284+2*$J284,$N284*(1+(O$2*0.03)),IF(P$3=$O284+3*$J284,$N284*(1+(O$2*0.03)),IF(P$3=$O284+4*$J284,$N284*(1+(O$2*0.03)),IF(P$3=$O284+5*$J284,$N284*(1+(O$2*0.03)),"")))))))</f>
        <v/>
      </c>
      <c r="Q284" s="2" t="str">
        <f t="shared" si="331"/>
        <v/>
      </c>
      <c r="R284" s="2" t="str">
        <f t="shared" si="331"/>
        <v/>
      </c>
      <c r="S284" s="2" t="str">
        <f t="shared" si="331"/>
        <v/>
      </c>
      <c r="T284" s="2" t="str">
        <f t="shared" si="331"/>
        <v/>
      </c>
      <c r="U284" s="2" t="str">
        <f t="shared" si="331"/>
        <v/>
      </c>
      <c r="V284" s="2" t="str">
        <f t="shared" si="331"/>
        <v/>
      </c>
      <c r="W284" s="2">
        <f t="shared" si="331"/>
        <v>7405.2</v>
      </c>
      <c r="X284" s="2" t="str">
        <f t="shared" si="331"/>
        <v/>
      </c>
      <c r="Y284" s="2" t="str">
        <f t="shared" si="331"/>
        <v/>
      </c>
      <c r="Z284" s="2" t="str">
        <f t="shared" si="331"/>
        <v/>
      </c>
      <c r="AA284" s="2" t="str">
        <f t="shared" si="331"/>
        <v/>
      </c>
      <c r="AB284" s="2" t="str">
        <f t="shared" si="331"/>
        <v/>
      </c>
      <c r="AC284" s="2" t="str">
        <f t="shared" si="331"/>
        <v/>
      </c>
      <c r="AD284" s="2" t="str">
        <f t="shared" si="331"/>
        <v/>
      </c>
      <c r="AE284" s="2" t="str">
        <f t="shared" si="331"/>
        <v/>
      </c>
      <c r="AF284" s="2" t="str">
        <f t="shared" si="331"/>
        <v/>
      </c>
      <c r="AG284" s="2" t="str">
        <f t="shared" si="331"/>
        <v/>
      </c>
      <c r="AH284" s="2" t="str">
        <f t="shared" si="331"/>
        <v/>
      </c>
      <c r="AI284" s="2" t="str">
        <f t="shared" si="331"/>
        <v/>
      </c>
    </row>
    <row r="285" spans="2:35" x14ac:dyDescent="0.25">
      <c r="B285" s="41" t="s">
        <v>347</v>
      </c>
      <c r="C285" s="41" t="s">
        <v>343</v>
      </c>
      <c r="D285" s="41" t="s">
        <v>5</v>
      </c>
      <c r="E285" s="42" t="s">
        <v>396</v>
      </c>
      <c r="F285" s="41" t="s">
        <v>306</v>
      </c>
      <c r="G285" s="154"/>
      <c r="H285" s="42">
        <v>1</v>
      </c>
      <c r="I285" s="6">
        <f>IF(H285="","",INDEX(Systems!F$4:F$981,MATCH($F285,Systems!D$4:D$981,0),1))</f>
        <v>10800</v>
      </c>
      <c r="J285" s="7">
        <f>IF(H285="","",INDEX(Systems!E$4:E$981,MATCH($F285,Systems!D$4:D$981,0),1))</f>
        <v>18</v>
      </c>
      <c r="K285" s="7" t="s">
        <v>97</v>
      </c>
      <c r="L285" s="7">
        <v>2000</v>
      </c>
      <c r="M285" s="7">
        <v>3</v>
      </c>
      <c r="N285" s="6">
        <f t="shared" si="309"/>
        <v>10800</v>
      </c>
      <c r="O285" s="7">
        <f t="shared" si="310"/>
        <v>2018</v>
      </c>
      <c r="P285" s="2">
        <f t="shared" ref="P285:AI285" si="332">IF($B285="","",IF($O285=P$3,$N285*(1+(O$2*0.03)),IF(P$3=$O285+$J285,$N285*(1+(O$2*0.03)),IF(P$3=$O285+2*$J285,$N285*(1+(O$2*0.03)),IF(P$3=$O285+3*$J285,$N285*(1+(O$2*0.03)),IF(P$3=$O285+4*$J285,$N285*(1+(O$2*0.03)),IF(P$3=$O285+5*$J285,$N285*(1+(O$2*0.03)),"")))))))</f>
        <v>10800</v>
      </c>
      <c r="Q285" s="2" t="str">
        <f t="shared" si="332"/>
        <v/>
      </c>
      <c r="R285" s="2" t="str">
        <f t="shared" si="332"/>
        <v/>
      </c>
      <c r="S285" s="2" t="str">
        <f t="shared" si="332"/>
        <v/>
      </c>
      <c r="T285" s="2" t="str">
        <f t="shared" si="332"/>
        <v/>
      </c>
      <c r="U285" s="2" t="str">
        <f t="shared" si="332"/>
        <v/>
      </c>
      <c r="V285" s="2" t="str">
        <f t="shared" si="332"/>
        <v/>
      </c>
      <c r="W285" s="2" t="str">
        <f t="shared" si="332"/>
        <v/>
      </c>
      <c r="X285" s="2" t="str">
        <f t="shared" si="332"/>
        <v/>
      </c>
      <c r="Y285" s="2" t="str">
        <f t="shared" si="332"/>
        <v/>
      </c>
      <c r="Z285" s="2" t="str">
        <f t="shared" si="332"/>
        <v/>
      </c>
      <c r="AA285" s="2" t="str">
        <f t="shared" si="332"/>
        <v/>
      </c>
      <c r="AB285" s="2" t="str">
        <f t="shared" si="332"/>
        <v/>
      </c>
      <c r="AC285" s="2" t="str">
        <f t="shared" si="332"/>
        <v/>
      </c>
      <c r="AD285" s="2" t="str">
        <f t="shared" si="332"/>
        <v/>
      </c>
      <c r="AE285" s="2" t="str">
        <f t="shared" si="332"/>
        <v/>
      </c>
      <c r="AF285" s="2" t="str">
        <f t="shared" si="332"/>
        <v/>
      </c>
      <c r="AG285" s="2" t="str">
        <f t="shared" si="332"/>
        <v/>
      </c>
      <c r="AH285" s="2">
        <f t="shared" si="332"/>
        <v>16632</v>
      </c>
      <c r="AI285" s="2" t="str">
        <f t="shared" si="332"/>
        <v/>
      </c>
    </row>
    <row r="286" spans="2:35" x14ac:dyDescent="0.25">
      <c r="B286" s="41" t="s">
        <v>347</v>
      </c>
      <c r="C286" s="41" t="s">
        <v>343</v>
      </c>
      <c r="D286" s="41" t="s">
        <v>9</v>
      </c>
      <c r="E286" s="42" t="s">
        <v>396</v>
      </c>
      <c r="F286" s="41" t="s">
        <v>131</v>
      </c>
      <c r="G286" s="154"/>
      <c r="H286" s="42">
        <v>1400</v>
      </c>
      <c r="I286" s="6">
        <f>IF(H286="","",INDEX(Systems!F$4:F$981,MATCH($F286,Systems!D$4:D$981,0),1))</f>
        <v>4.95</v>
      </c>
      <c r="J286" s="7">
        <f>IF(H286="","",INDEX(Systems!E$4:E$981,MATCH($F286,Systems!D$4:D$981,0),1))</f>
        <v>20</v>
      </c>
      <c r="K286" s="7" t="s">
        <v>97</v>
      </c>
      <c r="L286" s="7">
        <v>2017</v>
      </c>
      <c r="M286" s="7">
        <v>3</v>
      </c>
      <c r="N286" s="6">
        <f t="shared" si="309"/>
        <v>6930</v>
      </c>
      <c r="O286" s="7">
        <f t="shared" si="310"/>
        <v>2037</v>
      </c>
      <c r="P286" s="2" t="str">
        <f t="shared" ref="P286:AI286" si="333">IF($B286="","",IF($O286=P$3,$N286*(1+(O$2*0.03)),IF(P$3=$O286+$J286,$N286*(1+(O$2*0.03)),IF(P$3=$O286+2*$J286,$N286*(1+(O$2*0.03)),IF(P$3=$O286+3*$J286,$N286*(1+(O$2*0.03)),IF(P$3=$O286+4*$J286,$N286*(1+(O$2*0.03)),IF(P$3=$O286+5*$J286,$N286*(1+(O$2*0.03)),"")))))))</f>
        <v/>
      </c>
      <c r="Q286" s="2" t="str">
        <f t="shared" si="333"/>
        <v/>
      </c>
      <c r="R286" s="2" t="str">
        <f t="shared" si="333"/>
        <v/>
      </c>
      <c r="S286" s="2" t="str">
        <f t="shared" si="333"/>
        <v/>
      </c>
      <c r="T286" s="2" t="str">
        <f t="shared" si="333"/>
        <v/>
      </c>
      <c r="U286" s="2" t="str">
        <f t="shared" si="333"/>
        <v/>
      </c>
      <c r="V286" s="2" t="str">
        <f t="shared" si="333"/>
        <v/>
      </c>
      <c r="W286" s="2" t="str">
        <f t="shared" si="333"/>
        <v/>
      </c>
      <c r="X286" s="2" t="str">
        <f t="shared" si="333"/>
        <v/>
      </c>
      <c r="Y286" s="2" t="str">
        <f t="shared" si="333"/>
        <v/>
      </c>
      <c r="Z286" s="2" t="str">
        <f t="shared" si="333"/>
        <v/>
      </c>
      <c r="AA286" s="2" t="str">
        <f t="shared" si="333"/>
        <v/>
      </c>
      <c r="AB286" s="2" t="str">
        <f t="shared" si="333"/>
        <v/>
      </c>
      <c r="AC286" s="2" t="str">
        <f t="shared" si="333"/>
        <v/>
      </c>
      <c r="AD286" s="2" t="str">
        <f t="shared" si="333"/>
        <v/>
      </c>
      <c r="AE286" s="2" t="str">
        <f t="shared" si="333"/>
        <v/>
      </c>
      <c r="AF286" s="2" t="str">
        <f t="shared" si="333"/>
        <v/>
      </c>
      <c r="AG286" s="2" t="str">
        <f t="shared" si="333"/>
        <v/>
      </c>
      <c r="AH286" s="2" t="str">
        <f t="shared" si="333"/>
        <v/>
      </c>
      <c r="AI286" s="2">
        <f t="shared" si="333"/>
        <v>10880.099999999999</v>
      </c>
    </row>
    <row r="287" spans="2:35" x14ac:dyDescent="0.25">
      <c r="B287" s="41" t="s">
        <v>347</v>
      </c>
      <c r="C287" s="41" t="s">
        <v>343</v>
      </c>
      <c r="D287" s="41" t="s">
        <v>7</v>
      </c>
      <c r="E287" s="42" t="s">
        <v>355</v>
      </c>
      <c r="F287" s="41" t="s">
        <v>285</v>
      </c>
      <c r="G287" s="154"/>
      <c r="H287" s="42">
        <v>1400</v>
      </c>
      <c r="I287" s="6">
        <f>IF(H287="","",INDEX(Systems!F$4:F$981,MATCH($F287,Systems!D$4:D$981,0),1))</f>
        <v>8.77</v>
      </c>
      <c r="J287" s="7">
        <f>IF(H287="","",INDEX(Systems!E$4:E$981,MATCH($F287,Systems!D$4:D$981,0),1))</f>
        <v>20</v>
      </c>
      <c r="K287" s="7" t="s">
        <v>97</v>
      </c>
      <c r="L287" s="7">
        <v>2010</v>
      </c>
      <c r="M287" s="7">
        <v>3</v>
      </c>
      <c r="N287" s="6">
        <f t="shared" si="309"/>
        <v>12278</v>
      </c>
      <c r="O287" s="7">
        <f t="shared" si="310"/>
        <v>2030</v>
      </c>
      <c r="P287" s="2" t="str">
        <f t="shared" ref="P287:AI287" si="334">IF($B287="","",IF($O287=P$3,$N287*(1+(O$2*0.03)),IF(P$3=$O287+$J287,$N287*(1+(O$2*0.03)),IF(P$3=$O287+2*$J287,$N287*(1+(O$2*0.03)),IF(P$3=$O287+3*$J287,$N287*(1+(O$2*0.03)),IF(P$3=$O287+4*$J287,$N287*(1+(O$2*0.03)),IF(P$3=$O287+5*$J287,$N287*(1+(O$2*0.03)),"")))))))</f>
        <v/>
      </c>
      <c r="Q287" s="2" t="str">
        <f t="shared" si="334"/>
        <v/>
      </c>
      <c r="R287" s="2" t="str">
        <f t="shared" si="334"/>
        <v/>
      </c>
      <c r="S287" s="2" t="str">
        <f t="shared" si="334"/>
        <v/>
      </c>
      <c r="T287" s="2" t="str">
        <f t="shared" si="334"/>
        <v/>
      </c>
      <c r="U287" s="2" t="str">
        <f t="shared" si="334"/>
        <v/>
      </c>
      <c r="V287" s="2" t="str">
        <f t="shared" si="334"/>
        <v/>
      </c>
      <c r="W287" s="2" t="str">
        <f t="shared" si="334"/>
        <v/>
      </c>
      <c r="X287" s="2" t="str">
        <f t="shared" si="334"/>
        <v/>
      </c>
      <c r="Y287" s="2" t="str">
        <f t="shared" si="334"/>
        <v/>
      </c>
      <c r="Z287" s="2" t="str">
        <f t="shared" si="334"/>
        <v/>
      </c>
      <c r="AA287" s="2" t="str">
        <f t="shared" si="334"/>
        <v/>
      </c>
      <c r="AB287" s="2">
        <f t="shared" si="334"/>
        <v>16698.079999999998</v>
      </c>
      <c r="AC287" s="2" t="str">
        <f t="shared" si="334"/>
        <v/>
      </c>
      <c r="AD287" s="2" t="str">
        <f t="shared" si="334"/>
        <v/>
      </c>
      <c r="AE287" s="2" t="str">
        <f t="shared" si="334"/>
        <v/>
      </c>
      <c r="AF287" s="2" t="str">
        <f t="shared" si="334"/>
        <v/>
      </c>
      <c r="AG287" s="2" t="str">
        <f t="shared" si="334"/>
        <v/>
      </c>
      <c r="AH287" s="2" t="str">
        <f t="shared" si="334"/>
        <v/>
      </c>
      <c r="AI287" s="2" t="str">
        <f t="shared" si="334"/>
        <v/>
      </c>
    </row>
    <row r="288" spans="2:35" x14ac:dyDescent="0.25">
      <c r="B288" s="41" t="s">
        <v>347</v>
      </c>
      <c r="C288" s="41" t="s">
        <v>343</v>
      </c>
      <c r="D288" s="41" t="s">
        <v>7</v>
      </c>
      <c r="E288" s="42" t="s">
        <v>355</v>
      </c>
      <c r="F288" s="41" t="s">
        <v>289</v>
      </c>
      <c r="G288" s="154"/>
      <c r="H288" s="42">
        <v>1360</v>
      </c>
      <c r="I288" s="6">
        <f>IF(H288="","",INDEX(Systems!F$4:F$981,MATCH($F288,Systems!D$4:D$981,0),1))</f>
        <v>4.5</v>
      </c>
      <c r="J288" s="7">
        <f>IF(H288="","",INDEX(Systems!E$4:E$981,MATCH($F288,Systems!D$4:D$981,0),1))</f>
        <v>15</v>
      </c>
      <c r="K288" s="7" t="s">
        <v>97</v>
      </c>
      <c r="L288" s="7">
        <v>2010</v>
      </c>
      <c r="M288" s="7">
        <v>3</v>
      </c>
      <c r="N288" s="6">
        <f t="shared" si="309"/>
        <v>6120</v>
      </c>
      <c r="O288" s="7">
        <f t="shared" si="310"/>
        <v>2025</v>
      </c>
      <c r="P288" s="2" t="str">
        <f t="shared" ref="P288:AI288" si="335">IF($B288="","",IF($O288=P$3,$N288*(1+(O$2*0.03)),IF(P$3=$O288+$J288,$N288*(1+(O$2*0.03)),IF(P$3=$O288+2*$J288,$N288*(1+(O$2*0.03)),IF(P$3=$O288+3*$J288,$N288*(1+(O$2*0.03)),IF(P$3=$O288+4*$J288,$N288*(1+(O$2*0.03)),IF(P$3=$O288+5*$J288,$N288*(1+(O$2*0.03)),"")))))))</f>
        <v/>
      </c>
      <c r="Q288" s="2" t="str">
        <f t="shared" si="335"/>
        <v/>
      </c>
      <c r="R288" s="2" t="str">
        <f t="shared" si="335"/>
        <v/>
      </c>
      <c r="S288" s="2" t="str">
        <f t="shared" si="335"/>
        <v/>
      </c>
      <c r="T288" s="2" t="str">
        <f t="shared" si="335"/>
        <v/>
      </c>
      <c r="U288" s="2" t="str">
        <f t="shared" si="335"/>
        <v/>
      </c>
      <c r="V288" s="2" t="str">
        <f t="shared" si="335"/>
        <v/>
      </c>
      <c r="W288" s="2">
        <f t="shared" si="335"/>
        <v>7405.2</v>
      </c>
      <c r="X288" s="2" t="str">
        <f t="shared" si="335"/>
        <v/>
      </c>
      <c r="Y288" s="2" t="str">
        <f t="shared" si="335"/>
        <v/>
      </c>
      <c r="Z288" s="2" t="str">
        <f t="shared" si="335"/>
        <v/>
      </c>
      <c r="AA288" s="2" t="str">
        <f t="shared" si="335"/>
        <v/>
      </c>
      <c r="AB288" s="2" t="str">
        <f t="shared" si="335"/>
        <v/>
      </c>
      <c r="AC288" s="2" t="str">
        <f t="shared" si="335"/>
        <v/>
      </c>
      <c r="AD288" s="2" t="str">
        <f t="shared" si="335"/>
        <v/>
      </c>
      <c r="AE288" s="2" t="str">
        <f t="shared" si="335"/>
        <v/>
      </c>
      <c r="AF288" s="2" t="str">
        <f t="shared" si="335"/>
        <v/>
      </c>
      <c r="AG288" s="2" t="str">
        <f t="shared" si="335"/>
        <v/>
      </c>
      <c r="AH288" s="2" t="str">
        <f t="shared" si="335"/>
        <v/>
      </c>
      <c r="AI288" s="2" t="str">
        <f t="shared" si="335"/>
        <v/>
      </c>
    </row>
    <row r="289" spans="2:35" x14ac:dyDescent="0.25">
      <c r="B289" s="41" t="s">
        <v>347</v>
      </c>
      <c r="C289" s="41" t="s">
        <v>343</v>
      </c>
      <c r="D289" s="41" t="s">
        <v>5</v>
      </c>
      <c r="E289" s="42" t="s">
        <v>355</v>
      </c>
      <c r="F289" s="41" t="s">
        <v>306</v>
      </c>
      <c r="G289" s="154"/>
      <c r="H289" s="42">
        <v>1</v>
      </c>
      <c r="I289" s="6">
        <f>IF(H289="","",INDEX(Systems!F$4:F$981,MATCH($F289,Systems!D$4:D$981,0),1))</f>
        <v>10800</v>
      </c>
      <c r="J289" s="7">
        <f>IF(H289="","",INDEX(Systems!E$4:E$981,MATCH($F289,Systems!D$4:D$981,0),1))</f>
        <v>18</v>
      </c>
      <c r="K289" s="7" t="s">
        <v>97</v>
      </c>
      <c r="L289" s="7">
        <v>2000</v>
      </c>
      <c r="M289" s="7">
        <v>3</v>
      </c>
      <c r="N289" s="6">
        <f t="shared" si="309"/>
        <v>10800</v>
      </c>
      <c r="O289" s="7">
        <f t="shared" si="310"/>
        <v>2018</v>
      </c>
      <c r="P289" s="2">
        <f t="shared" ref="P289:AI289" si="336">IF($B289="","",IF($O289=P$3,$N289*(1+(O$2*0.03)),IF(P$3=$O289+$J289,$N289*(1+(O$2*0.03)),IF(P$3=$O289+2*$J289,$N289*(1+(O$2*0.03)),IF(P$3=$O289+3*$J289,$N289*(1+(O$2*0.03)),IF(P$3=$O289+4*$J289,$N289*(1+(O$2*0.03)),IF(P$3=$O289+5*$J289,$N289*(1+(O$2*0.03)),"")))))))</f>
        <v>10800</v>
      </c>
      <c r="Q289" s="2" t="str">
        <f t="shared" si="336"/>
        <v/>
      </c>
      <c r="R289" s="2" t="str">
        <f t="shared" si="336"/>
        <v/>
      </c>
      <c r="S289" s="2" t="str">
        <f t="shared" si="336"/>
        <v/>
      </c>
      <c r="T289" s="2" t="str">
        <f t="shared" si="336"/>
        <v/>
      </c>
      <c r="U289" s="2" t="str">
        <f t="shared" si="336"/>
        <v/>
      </c>
      <c r="V289" s="2" t="str">
        <f t="shared" si="336"/>
        <v/>
      </c>
      <c r="W289" s="2" t="str">
        <f t="shared" si="336"/>
        <v/>
      </c>
      <c r="X289" s="2" t="str">
        <f t="shared" si="336"/>
        <v/>
      </c>
      <c r="Y289" s="2" t="str">
        <f t="shared" si="336"/>
        <v/>
      </c>
      <c r="Z289" s="2" t="str">
        <f t="shared" si="336"/>
        <v/>
      </c>
      <c r="AA289" s="2" t="str">
        <f t="shared" si="336"/>
        <v/>
      </c>
      <c r="AB289" s="2" t="str">
        <f t="shared" si="336"/>
        <v/>
      </c>
      <c r="AC289" s="2" t="str">
        <f t="shared" si="336"/>
        <v/>
      </c>
      <c r="AD289" s="2" t="str">
        <f t="shared" si="336"/>
        <v/>
      </c>
      <c r="AE289" s="2" t="str">
        <f t="shared" si="336"/>
        <v/>
      </c>
      <c r="AF289" s="2" t="str">
        <f t="shared" si="336"/>
        <v/>
      </c>
      <c r="AG289" s="2" t="str">
        <f t="shared" si="336"/>
        <v/>
      </c>
      <c r="AH289" s="2">
        <f t="shared" si="336"/>
        <v>16632</v>
      </c>
      <c r="AI289" s="2" t="str">
        <f t="shared" si="336"/>
        <v/>
      </c>
    </row>
    <row r="290" spans="2:35" x14ac:dyDescent="0.25">
      <c r="B290" s="41" t="s">
        <v>347</v>
      </c>
      <c r="C290" s="41" t="s">
        <v>343</v>
      </c>
      <c r="D290" s="41" t="s">
        <v>3</v>
      </c>
      <c r="E290" s="42" t="s">
        <v>405</v>
      </c>
      <c r="F290" s="41" t="s">
        <v>21</v>
      </c>
      <c r="G290" s="154"/>
      <c r="H290" s="42">
        <v>7425</v>
      </c>
      <c r="I290" s="6">
        <f>IF(H290="","",INDEX(Systems!F$4:F$981,MATCH($F290,Systems!D$4:D$981,0),1))</f>
        <v>14.05</v>
      </c>
      <c r="J290" s="7">
        <f>IF(H290="","",INDEX(Systems!E$4:E$981,MATCH($F290,Systems!D$4:D$981,0),1))</f>
        <v>25</v>
      </c>
      <c r="K290" s="7" t="s">
        <v>97</v>
      </c>
      <c r="L290" s="7">
        <v>2005</v>
      </c>
      <c r="M290" s="7">
        <v>2</v>
      </c>
      <c r="N290" s="6">
        <f t="shared" si="309"/>
        <v>104321.25</v>
      </c>
      <c r="O290" s="7">
        <f t="shared" si="310"/>
        <v>2025</v>
      </c>
      <c r="P290" s="2" t="str">
        <f t="shared" ref="P290:AI290" si="337">IF($B290="","",IF($O290=P$3,$N290*(1+(O$2*0.03)),IF(P$3=$O290+$J290,$N290*(1+(O$2*0.03)),IF(P$3=$O290+2*$J290,$N290*(1+(O$2*0.03)),IF(P$3=$O290+3*$J290,$N290*(1+(O$2*0.03)),IF(P$3=$O290+4*$J290,$N290*(1+(O$2*0.03)),IF(P$3=$O290+5*$J290,$N290*(1+(O$2*0.03)),"")))))))</f>
        <v/>
      </c>
      <c r="Q290" s="2" t="str">
        <f t="shared" si="337"/>
        <v/>
      </c>
      <c r="R290" s="2" t="str">
        <f t="shared" si="337"/>
        <v/>
      </c>
      <c r="S290" s="2" t="str">
        <f t="shared" si="337"/>
        <v/>
      </c>
      <c r="T290" s="2" t="str">
        <f t="shared" si="337"/>
        <v/>
      </c>
      <c r="U290" s="2" t="str">
        <f t="shared" si="337"/>
        <v/>
      </c>
      <c r="V290" s="2" t="str">
        <f t="shared" si="337"/>
        <v/>
      </c>
      <c r="W290" s="2">
        <f t="shared" si="337"/>
        <v>126228.71249999999</v>
      </c>
      <c r="X290" s="2" t="str">
        <f t="shared" si="337"/>
        <v/>
      </c>
      <c r="Y290" s="2" t="str">
        <f t="shared" si="337"/>
        <v/>
      </c>
      <c r="Z290" s="2" t="str">
        <f t="shared" si="337"/>
        <v/>
      </c>
      <c r="AA290" s="2" t="str">
        <f t="shared" si="337"/>
        <v/>
      </c>
      <c r="AB290" s="2" t="str">
        <f t="shared" si="337"/>
        <v/>
      </c>
      <c r="AC290" s="2" t="str">
        <f t="shared" si="337"/>
        <v/>
      </c>
      <c r="AD290" s="2" t="str">
        <f t="shared" si="337"/>
        <v/>
      </c>
      <c r="AE290" s="2" t="str">
        <f t="shared" si="337"/>
        <v/>
      </c>
      <c r="AF290" s="2" t="str">
        <f t="shared" si="337"/>
        <v/>
      </c>
      <c r="AG290" s="2" t="str">
        <f t="shared" si="337"/>
        <v/>
      </c>
      <c r="AH290" s="2" t="str">
        <f t="shared" si="337"/>
        <v/>
      </c>
      <c r="AI290" s="2" t="str">
        <f t="shared" si="337"/>
        <v/>
      </c>
    </row>
    <row r="291" spans="2:35" x14ac:dyDescent="0.25">
      <c r="B291" s="41" t="s">
        <v>347</v>
      </c>
      <c r="C291" s="41" t="s">
        <v>343</v>
      </c>
      <c r="D291" s="41" t="s">
        <v>7</v>
      </c>
      <c r="E291" s="42" t="s">
        <v>405</v>
      </c>
      <c r="F291" s="41" t="s">
        <v>50</v>
      </c>
      <c r="G291" s="154"/>
      <c r="H291" s="42">
        <v>4200</v>
      </c>
      <c r="I291" s="6">
        <f>IF(H291="","",INDEX(Systems!F$4:F$981,MATCH($F291,Systems!D$4:D$981,0),1))</f>
        <v>1.6</v>
      </c>
      <c r="J291" s="7">
        <f>IF(H291="","",INDEX(Systems!E$4:E$981,MATCH($F291,Systems!D$4:D$981,0),1))</f>
        <v>10</v>
      </c>
      <c r="K291" s="7" t="s">
        <v>97</v>
      </c>
      <c r="L291" s="7">
        <v>2014</v>
      </c>
      <c r="M291" s="7">
        <v>3</v>
      </c>
      <c r="N291" s="6">
        <f t="shared" si="309"/>
        <v>6720</v>
      </c>
      <c r="O291" s="7">
        <f t="shared" si="310"/>
        <v>2024</v>
      </c>
      <c r="P291" s="2" t="str">
        <f t="shared" ref="P291:AI291" si="338">IF($B291="","",IF($O291=P$3,$N291*(1+(O$2*0.03)),IF(P$3=$O291+$J291,$N291*(1+(O$2*0.03)),IF(P$3=$O291+2*$J291,$N291*(1+(O$2*0.03)),IF(P$3=$O291+3*$J291,$N291*(1+(O$2*0.03)),IF(P$3=$O291+4*$J291,$N291*(1+(O$2*0.03)),IF(P$3=$O291+5*$J291,$N291*(1+(O$2*0.03)),"")))))))</f>
        <v/>
      </c>
      <c r="Q291" s="2" t="str">
        <f t="shared" si="338"/>
        <v/>
      </c>
      <c r="R291" s="2" t="str">
        <f t="shared" si="338"/>
        <v/>
      </c>
      <c r="S291" s="2" t="str">
        <f t="shared" si="338"/>
        <v/>
      </c>
      <c r="T291" s="2" t="str">
        <f t="shared" si="338"/>
        <v/>
      </c>
      <c r="U291" s="2" t="str">
        <f t="shared" si="338"/>
        <v/>
      </c>
      <c r="V291" s="2">
        <f t="shared" si="338"/>
        <v>7929.5999999999995</v>
      </c>
      <c r="W291" s="2" t="str">
        <f t="shared" si="338"/>
        <v/>
      </c>
      <c r="X291" s="2" t="str">
        <f t="shared" si="338"/>
        <v/>
      </c>
      <c r="Y291" s="2" t="str">
        <f t="shared" si="338"/>
        <v/>
      </c>
      <c r="Z291" s="2" t="str">
        <f t="shared" si="338"/>
        <v/>
      </c>
      <c r="AA291" s="2" t="str">
        <f t="shared" si="338"/>
        <v/>
      </c>
      <c r="AB291" s="2" t="str">
        <f t="shared" si="338"/>
        <v/>
      </c>
      <c r="AC291" s="2" t="str">
        <f t="shared" si="338"/>
        <v/>
      </c>
      <c r="AD291" s="2" t="str">
        <f t="shared" si="338"/>
        <v/>
      </c>
      <c r="AE291" s="2" t="str">
        <f t="shared" si="338"/>
        <v/>
      </c>
      <c r="AF291" s="2">
        <f t="shared" si="338"/>
        <v>9945.6</v>
      </c>
      <c r="AG291" s="2" t="str">
        <f t="shared" si="338"/>
        <v/>
      </c>
      <c r="AH291" s="2" t="str">
        <f t="shared" si="338"/>
        <v/>
      </c>
      <c r="AI291" s="2" t="str">
        <f t="shared" si="338"/>
        <v/>
      </c>
    </row>
    <row r="292" spans="2:35" x14ac:dyDescent="0.25">
      <c r="B292" s="41" t="s">
        <v>347</v>
      </c>
      <c r="C292" s="41" t="s">
        <v>343</v>
      </c>
      <c r="D292" s="41" t="s">
        <v>7</v>
      </c>
      <c r="E292" s="42" t="s">
        <v>352</v>
      </c>
      <c r="F292" s="41" t="s">
        <v>285</v>
      </c>
      <c r="G292" s="154"/>
      <c r="H292" s="42">
        <v>1000</v>
      </c>
      <c r="I292" s="6">
        <f>IF(H292="","",INDEX(Systems!F$4:F$981,MATCH($F292,Systems!D$4:D$981,0),1))</f>
        <v>8.77</v>
      </c>
      <c r="J292" s="7">
        <f>IF(H292="","",INDEX(Systems!E$4:E$981,MATCH($F292,Systems!D$4:D$981,0),1))</f>
        <v>20</v>
      </c>
      <c r="K292" s="7" t="s">
        <v>97</v>
      </c>
      <c r="L292" s="7">
        <v>2010</v>
      </c>
      <c r="M292" s="7">
        <v>3</v>
      </c>
      <c r="N292" s="6">
        <f t="shared" si="309"/>
        <v>8770</v>
      </c>
      <c r="O292" s="7">
        <f t="shared" si="310"/>
        <v>2030</v>
      </c>
      <c r="P292" s="2" t="str">
        <f t="shared" ref="P292:AI292" si="339">IF($B292="","",IF($O292=P$3,$N292*(1+(O$2*0.03)),IF(P$3=$O292+$J292,$N292*(1+(O$2*0.03)),IF(P$3=$O292+2*$J292,$N292*(1+(O$2*0.03)),IF(P$3=$O292+3*$J292,$N292*(1+(O$2*0.03)),IF(P$3=$O292+4*$J292,$N292*(1+(O$2*0.03)),IF(P$3=$O292+5*$J292,$N292*(1+(O$2*0.03)),"")))))))</f>
        <v/>
      </c>
      <c r="Q292" s="2" t="str">
        <f t="shared" si="339"/>
        <v/>
      </c>
      <c r="R292" s="2" t="str">
        <f t="shared" si="339"/>
        <v/>
      </c>
      <c r="S292" s="2" t="str">
        <f t="shared" si="339"/>
        <v/>
      </c>
      <c r="T292" s="2" t="str">
        <f t="shared" si="339"/>
        <v/>
      </c>
      <c r="U292" s="2" t="str">
        <f t="shared" si="339"/>
        <v/>
      </c>
      <c r="V292" s="2" t="str">
        <f t="shared" si="339"/>
        <v/>
      </c>
      <c r="W292" s="2" t="str">
        <f t="shared" si="339"/>
        <v/>
      </c>
      <c r="X292" s="2" t="str">
        <f t="shared" si="339"/>
        <v/>
      </c>
      <c r="Y292" s="2" t="str">
        <f t="shared" si="339"/>
        <v/>
      </c>
      <c r="Z292" s="2" t="str">
        <f t="shared" si="339"/>
        <v/>
      </c>
      <c r="AA292" s="2" t="str">
        <f t="shared" si="339"/>
        <v/>
      </c>
      <c r="AB292" s="2">
        <f t="shared" si="339"/>
        <v>11927.199999999999</v>
      </c>
      <c r="AC292" s="2" t="str">
        <f t="shared" si="339"/>
        <v/>
      </c>
      <c r="AD292" s="2" t="str">
        <f t="shared" si="339"/>
        <v/>
      </c>
      <c r="AE292" s="2" t="str">
        <f t="shared" si="339"/>
        <v/>
      </c>
      <c r="AF292" s="2" t="str">
        <f t="shared" si="339"/>
        <v/>
      </c>
      <c r="AG292" s="2" t="str">
        <f t="shared" si="339"/>
        <v/>
      </c>
      <c r="AH292" s="2" t="str">
        <f t="shared" si="339"/>
        <v/>
      </c>
      <c r="AI292" s="2" t="str">
        <f t="shared" si="339"/>
        <v/>
      </c>
    </row>
    <row r="293" spans="2:35" x14ac:dyDescent="0.25">
      <c r="B293" s="41" t="s">
        <v>347</v>
      </c>
      <c r="C293" s="41" t="s">
        <v>343</v>
      </c>
      <c r="D293" s="41" t="s">
        <v>7</v>
      </c>
      <c r="E293" s="42" t="s">
        <v>352</v>
      </c>
      <c r="F293" s="41" t="s">
        <v>289</v>
      </c>
      <c r="G293" s="154"/>
      <c r="H293" s="42">
        <v>1250</v>
      </c>
      <c r="I293" s="6">
        <f>IF(H293="","",INDEX(Systems!F$4:F$981,MATCH($F293,Systems!D$4:D$981,0),1))</f>
        <v>4.5</v>
      </c>
      <c r="J293" s="7">
        <f>IF(H293="","",INDEX(Systems!E$4:E$981,MATCH($F293,Systems!D$4:D$981,0),1))</f>
        <v>15</v>
      </c>
      <c r="K293" s="7" t="s">
        <v>97</v>
      </c>
      <c r="L293" s="7">
        <v>2010</v>
      </c>
      <c r="M293" s="7">
        <v>3</v>
      </c>
      <c r="N293" s="6">
        <f t="shared" si="309"/>
        <v>5625</v>
      </c>
      <c r="O293" s="7">
        <f t="shared" si="310"/>
        <v>2025</v>
      </c>
      <c r="P293" s="2" t="str">
        <f t="shared" ref="P293:AI293" si="340">IF($B293="","",IF($O293=P$3,$N293*(1+(O$2*0.03)),IF(P$3=$O293+$J293,$N293*(1+(O$2*0.03)),IF(P$3=$O293+2*$J293,$N293*(1+(O$2*0.03)),IF(P$3=$O293+3*$J293,$N293*(1+(O$2*0.03)),IF(P$3=$O293+4*$J293,$N293*(1+(O$2*0.03)),IF(P$3=$O293+5*$J293,$N293*(1+(O$2*0.03)),"")))))))</f>
        <v/>
      </c>
      <c r="Q293" s="2" t="str">
        <f t="shared" si="340"/>
        <v/>
      </c>
      <c r="R293" s="2" t="str">
        <f t="shared" si="340"/>
        <v/>
      </c>
      <c r="S293" s="2" t="str">
        <f t="shared" si="340"/>
        <v/>
      </c>
      <c r="T293" s="2" t="str">
        <f t="shared" si="340"/>
        <v/>
      </c>
      <c r="U293" s="2" t="str">
        <f t="shared" si="340"/>
        <v/>
      </c>
      <c r="V293" s="2" t="str">
        <f t="shared" si="340"/>
        <v/>
      </c>
      <c r="W293" s="2">
        <f t="shared" si="340"/>
        <v>6806.25</v>
      </c>
      <c r="X293" s="2" t="str">
        <f t="shared" si="340"/>
        <v/>
      </c>
      <c r="Y293" s="2" t="str">
        <f t="shared" si="340"/>
        <v/>
      </c>
      <c r="Z293" s="2" t="str">
        <f t="shared" si="340"/>
        <v/>
      </c>
      <c r="AA293" s="2" t="str">
        <f t="shared" si="340"/>
        <v/>
      </c>
      <c r="AB293" s="2" t="str">
        <f t="shared" si="340"/>
        <v/>
      </c>
      <c r="AC293" s="2" t="str">
        <f t="shared" si="340"/>
        <v/>
      </c>
      <c r="AD293" s="2" t="str">
        <f t="shared" si="340"/>
        <v/>
      </c>
      <c r="AE293" s="2" t="str">
        <f t="shared" si="340"/>
        <v/>
      </c>
      <c r="AF293" s="2" t="str">
        <f t="shared" si="340"/>
        <v/>
      </c>
      <c r="AG293" s="2" t="str">
        <f t="shared" si="340"/>
        <v/>
      </c>
      <c r="AH293" s="2" t="str">
        <f t="shared" si="340"/>
        <v/>
      </c>
      <c r="AI293" s="2" t="str">
        <f t="shared" si="340"/>
        <v/>
      </c>
    </row>
    <row r="294" spans="2:35" x14ac:dyDescent="0.25">
      <c r="B294" s="41" t="s">
        <v>347</v>
      </c>
      <c r="C294" s="41" t="s">
        <v>343</v>
      </c>
      <c r="D294" s="41" t="s">
        <v>5</v>
      </c>
      <c r="E294" s="42" t="s">
        <v>352</v>
      </c>
      <c r="F294" s="41" t="s">
        <v>306</v>
      </c>
      <c r="G294" s="154"/>
      <c r="H294" s="42">
        <v>1</v>
      </c>
      <c r="I294" s="6">
        <f>IF(H294="","",INDEX(Systems!F$4:F$981,MATCH($F294,Systems!D$4:D$981,0),1))</f>
        <v>10800</v>
      </c>
      <c r="J294" s="7">
        <f>IF(H294="","",INDEX(Systems!E$4:E$981,MATCH($F294,Systems!D$4:D$981,0),1))</f>
        <v>18</v>
      </c>
      <c r="K294" s="7" t="s">
        <v>97</v>
      </c>
      <c r="L294" s="7">
        <v>2017</v>
      </c>
      <c r="M294" s="7">
        <v>3</v>
      </c>
      <c r="N294" s="6">
        <f t="shared" si="309"/>
        <v>10800</v>
      </c>
      <c r="O294" s="7">
        <f t="shared" si="310"/>
        <v>2035</v>
      </c>
      <c r="P294" s="2" t="str">
        <f t="shared" ref="P294:AI294" si="341">IF($B294="","",IF($O294=P$3,$N294*(1+(O$2*0.03)),IF(P$3=$O294+$J294,$N294*(1+(O$2*0.03)),IF(P$3=$O294+2*$J294,$N294*(1+(O$2*0.03)),IF(P$3=$O294+3*$J294,$N294*(1+(O$2*0.03)),IF(P$3=$O294+4*$J294,$N294*(1+(O$2*0.03)),IF(P$3=$O294+5*$J294,$N294*(1+(O$2*0.03)),"")))))))</f>
        <v/>
      </c>
      <c r="Q294" s="2" t="str">
        <f t="shared" si="341"/>
        <v/>
      </c>
      <c r="R294" s="2" t="str">
        <f t="shared" si="341"/>
        <v/>
      </c>
      <c r="S294" s="2" t="str">
        <f t="shared" si="341"/>
        <v/>
      </c>
      <c r="T294" s="2" t="str">
        <f t="shared" si="341"/>
        <v/>
      </c>
      <c r="U294" s="2" t="str">
        <f t="shared" si="341"/>
        <v/>
      </c>
      <c r="V294" s="2" t="str">
        <f t="shared" si="341"/>
        <v/>
      </c>
      <c r="W294" s="2" t="str">
        <f t="shared" si="341"/>
        <v/>
      </c>
      <c r="X294" s="2" t="str">
        <f t="shared" si="341"/>
        <v/>
      </c>
      <c r="Y294" s="2" t="str">
        <f t="shared" si="341"/>
        <v/>
      </c>
      <c r="Z294" s="2" t="str">
        <f t="shared" si="341"/>
        <v/>
      </c>
      <c r="AA294" s="2" t="str">
        <f t="shared" si="341"/>
        <v/>
      </c>
      <c r="AB294" s="2" t="str">
        <f t="shared" si="341"/>
        <v/>
      </c>
      <c r="AC294" s="2" t="str">
        <f t="shared" si="341"/>
        <v/>
      </c>
      <c r="AD294" s="2" t="str">
        <f t="shared" si="341"/>
        <v/>
      </c>
      <c r="AE294" s="2" t="str">
        <f t="shared" si="341"/>
        <v/>
      </c>
      <c r="AF294" s="2" t="str">
        <f t="shared" si="341"/>
        <v/>
      </c>
      <c r="AG294" s="2">
        <f t="shared" si="341"/>
        <v>16308</v>
      </c>
      <c r="AH294" s="2" t="str">
        <f t="shared" si="341"/>
        <v/>
      </c>
      <c r="AI294" s="2" t="str">
        <f t="shared" si="341"/>
        <v/>
      </c>
    </row>
    <row r="295" spans="2:35" x14ac:dyDescent="0.25">
      <c r="B295" s="41" t="s">
        <v>347</v>
      </c>
      <c r="C295" s="41" t="s">
        <v>343</v>
      </c>
      <c r="D295" s="41" t="s">
        <v>9</v>
      </c>
      <c r="E295" s="42" t="s">
        <v>352</v>
      </c>
      <c r="F295" s="41" t="s">
        <v>131</v>
      </c>
      <c r="G295" s="154"/>
      <c r="H295" s="42">
        <v>1000</v>
      </c>
      <c r="I295" s="6">
        <f>IF(H295="","",INDEX(Systems!F$4:F$981,MATCH($F295,Systems!D$4:D$981,0),1))</f>
        <v>4.95</v>
      </c>
      <c r="J295" s="7">
        <f>IF(H295="","",INDEX(Systems!E$4:E$981,MATCH($F295,Systems!D$4:D$981,0),1))</f>
        <v>20</v>
      </c>
      <c r="K295" s="7" t="s">
        <v>97</v>
      </c>
      <c r="L295" s="7">
        <v>2017</v>
      </c>
      <c r="M295" s="7">
        <v>3</v>
      </c>
      <c r="N295" s="6">
        <f t="shared" si="309"/>
        <v>4950</v>
      </c>
      <c r="O295" s="7">
        <f t="shared" si="310"/>
        <v>2037</v>
      </c>
      <c r="P295" s="2" t="str">
        <f t="shared" ref="P295:AI295" si="342">IF($B295="","",IF($O295=P$3,$N295*(1+(O$2*0.03)),IF(P$3=$O295+$J295,$N295*(1+(O$2*0.03)),IF(P$3=$O295+2*$J295,$N295*(1+(O$2*0.03)),IF(P$3=$O295+3*$J295,$N295*(1+(O$2*0.03)),IF(P$3=$O295+4*$J295,$N295*(1+(O$2*0.03)),IF(P$3=$O295+5*$J295,$N295*(1+(O$2*0.03)),"")))))))</f>
        <v/>
      </c>
      <c r="Q295" s="2" t="str">
        <f t="shared" si="342"/>
        <v/>
      </c>
      <c r="R295" s="2" t="str">
        <f t="shared" si="342"/>
        <v/>
      </c>
      <c r="S295" s="2" t="str">
        <f t="shared" si="342"/>
        <v/>
      </c>
      <c r="T295" s="2" t="str">
        <f t="shared" si="342"/>
        <v/>
      </c>
      <c r="U295" s="2" t="str">
        <f t="shared" si="342"/>
        <v/>
      </c>
      <c r="V295" s="2" t="str">
        <f t="shared" si="342"/>
        <v/>
      </c>
      <c r="W295" s="2" t="str">
        <f t="shared" si="342"/>
        <v/>
      </c>
      <c r="X295" s="2" t="str">
        <f t="shared" si="342"/>
        <v/>
      </c>
      <c r="Y295" s="2" t="str">
        <f t="shared" si="342"/>
        <v/>
      </c>
      <c r="Z295" s="2" t="str">
        <f t="shared" si="342"/>
        <v/>
      </c>
      <c r="AA295" s="2" t="str">
        <f t="shared" si="342"/>
        <v/>
      </c>
      <c r="AB295" s="2" t="str">
        <f t="shared" si="342"/>
        <v/>
      </c>
      <c r="AC295" s="2" t="str">
        <f t="shared" si="342"/>
        <v/>
      </c>
      <c r="AD295" s="2" t="str">
        <f t="shared" si="342"/>
        <v/>
      </c>
      <c r="AE295" s="2" t="str">
        <f t="shared" si="342"/>
        <v/>
      </c>
      <c r="AF295" s="2" t="str">
        <f t="shared" si="342"/>
        <v/>
      </c>
      <c r="AG295" s="2" t="str">
        <f t="shared" si="342"/>
        <v/>
      </c>
      <c r="AH295" s="2" t="str">
        <f t="shared" si="342"/>
        <v/>
      </c>
      <c r="AI295" s="2">
        <f t="shared" si="342"/>
        <v>7771.4999999999991</v>
      </c>
    </row>
    <row r="296" spans="2:35" x14ac:dyDescent="0.25">
      <c r="B296" s="41" t="s">
        <v>347</v>
      </c>
      <c r="C296" s="41" t="s">
        <v>343</v>
      </c>
      <c r="D296" s="41" t="s">
        <v>7</v>
      </c>
      <c r="E296" s="42" t="s">
        <v>353</v>
      </c>
      <c r="F296" s="41" t="s">
        <v>285</v>
      </c>
      <c r="G296" s="154"/>
      <c r="H296" s="42">
        <v>1000</v>
      </c>
      <c r="I296" s="6">
        <f>IF(H296="","",INDEX(Systems!F$4:F$981,MATCH($F296,Systems!D$4:D$981,0),1))</f>
        <v>8.77</v>
      </c>
      <c r="J296" s="7">
        <f>IF(H296="","",INDEX(Systems!E$4:E$981,MATCH($F296,Systems!D$4:D$981,0),1))</f>
        <v>20</v>
      </c>
      <c r="K296" s="7" t="s">
        <v>97</v>
      </c>
      <c r="L296" s="7">
        <v>2010</v>
      </c>
      <c r="M296" s="7">
        <v>3</v>
      </c>
      <c r="N296" s="6">
        <f t="shared" si="309"/>
        <v>8770</v>
      </c>
      <c r="O296" s="7">
        <f t="shared" si="310"/>
        <v>2030</v>
      </c>
      <c r="P296" s="2" t="str">
        <f t="shared" ref="P296:AI296" si="343">IF($B296="","",IF($O296=P$3,$N296*(1+(O$2*0.03)),IF(P$3=$O296+$J296,$N296*(1+(O$2*0.03)),IF(P$3=$O296+2*$J296,$N296*(1+(O$2*0.03)),IF(P$3=$O296+3*$J296,$N296*(1+(O$2*0.03)),IF(P$3=$O296+4*$J296,$N296*(1+(O$2*0.03)),IF(P$3=$O296+5*$J296,$N296*(1+(O$2*0.03)),"")))))))</f>
        <v/>
      </c>
      <c r="Q296" s="2" t="str">
        <f t="shared" si="343"/>
        <v/>
      </c>
      <c r="R296" s="2" t="str">
        <f t="shared" si="343"/>
        <v/>
      </c>
      <c r="S296" s="2" t="str">
        <f t="shared" si="343"/>
        <v/>
      </c>
      <c r="T296" s="2" t="str">
        <f t="shared" si="343"/>
        <v/>
      </c>
      <c r="U296" s="2" t="str">
        <f t="shared" si="343"/>
        <v/>
      </c>
      <c r="V296" s="2" t="str">
        <f t="shared" si="343"/>
        <v/>
      </c>
      <c r="W296" s="2" t="str">
        <f t="shared" si="343"/>
        <v/>
      </c>
      <c r="X296" s="2" t="str">
        <f t="shared" si="343"/>
        <v/>
      </c>
      <c r="Y296" s="2" t="str">
        <f t="shared" si="343"/>
        <v/>
      </c>
      <c r="Z296" s="2" t="str">
        <f t="shared" si="343"/>
        <v/>
      </c>
      <c r="AA296" s="2" t="str">
        <f t="shared" si="343"/>
        <v/>
      </c>
      <c r="AB296" s="2">
        <f t="shared" si="343"/>
        <v>11927.199999999999</v>
      </c>
      <c r="AC296" s="2" t="str">
        <f t="shared" si="343"/>
        <v/>
      </c>
      <c r="AD296" s="2" t="str">
        <f t="shared" si="343"/>
        <v/>
      </c>
      <c r="AE296" s="2" t="str">
        <f t="shared" si="343"/>
        <v/>
      </c>
      <c r="AF296" s="2" t="str">
        <f t="shared" si="343"/>
        <v/>
      </c>
      <c r="AG296" s="2" t="str">
        <f t="shared" si="343"/>
        <v/>
      </c>
      <c r="AH296" s="2" t="str">
        <f t="shared" si="343"/>
        <v/>
      </c>
      <c r="AI296" s="2" t="str">
        <f t="shared" si="343"/>
        <v/>
      </c>
    </row>
    <row r="297" spans="2:35" x14ac:dyDescent="0.25">
      <c r="B297" s="41" t="s">
        <v>347</v>
      </c>
      <c r="C297" s="41" t="s">
        <v>343</v>
      </c>
      <c r="D297" s="41" t="s">
        <v>7</v>
      </c>
      <c r="E297" s="42" t="s">
        <v>353</v>
      </c>
      <c r="F297" s="41" t="s">
        <v>289</v>
      </c>
      <c r="G297" s="154"/>
      <c r="H297" s="42">
        <v>1250</v>
      </c>
      <c r="I297" s="6">
        <f>IF(H297="","",INDEX(Systems!F$4:F$981,MATCH($F297,Systems!D$4:D$981,0),1))</f>
        <v>4.5</v>
      </c>
      <c r="J297" s="7">
        <f>IF(H297="","",INDEX(Systems!E$4:E$981,MATCH($F297,Systems!D$4:D$981,0),1))</f>
        <v>15</v>
      </c>
      <c r="K297" s="7" t="s">
        <v>97</v>
      </c>
      <c r="L297" s="7">
        <v>2010</v>
      </c>
      <c r="M297" s="7">
        <v>3</v>
      </c>
      <c r="N297" s="6">
        <f t="shared" si="309"/>
        <v>5625</v>
      </c>
      <c r="O297" s="7">
        <f t="shared" si="310"/>
        <v>2025</v>
      </c>
      <c r="P297" s="2" t="str">
        <f t="shared" ref="P297:AI297" si="344">IF($B297="","",IF($O297=P$3,$N297*(1+(O$2*0.03)),IF(P$3=$O297+$J297,$N297*(1+(O$2*0.03)),IF(P$3=$O297+2*$J297,$N297*(1+(O$2*0.03)),IF(P$3=$O297+3*$J297,$N297*(1+(O$2*0.03)),IF(P$3=$O297+4*$J297,$N297*(1+(O$2*0.03)),IF(P$3=$O297+5*$J297,$N297*(1+(O$2*0.03)),"")))))))</f>
        <v/>
      </c>
      <c r="Q297" s="2" t="str">
        <f t="shared" si="344"/>
        <v/>
      </c>
      <c r="R297" s="2" t="str">
        <f t="shared" si="344"/>
        <v/>
      </c>
      <c r="S297" s="2" t="str">
        <f t="shared" si="344"/>
        <v/>
      </c>
      <c r="T297" s="2" t="str">
        <f t="shared" si="344"/>
        <v/>
      </c>
      <c r="U297" s="2" t="str">
        <f t="shared" si="344"/>
        <v/>
      </c>
      <c r="V297" s="2" t="str">
        <f t="shared" si="344"/>
        <v/>
      </c>
      <c r="W297" s="2">
        <f t="shared" si="344"/>
        <v>6806.25</v>
      </c>
      <c r="X297" s="2" t="str">
        <f t="shared" si="344"/>
        <v/>
      </c>
      <c r="Y297" s="2" t="str">
        <f t="shared" si="344"/>
        <v/>
      </c>
      <c r="Z297" s="2" t="str">
        <f t="shared" si="344"/>
        <v/>
      </c>
      <c r="AA297" s="2" t="str">
        <f t="shared" si="344"/>
        <v/>
      </c>
      <c r="AB297" s="2" t="str">
        <f t="shared" si="344"/>
        <v/>
      </c>
      <c r="AC297" s="2" t="str">
        <f t="shared" si="344"/>
        <v/>
      </c>
      <c r="AD297" s="2" t="str">
        <f t="shared" si="344"/>
        <v/>
      </c>
      <c r="AE297" s="2" t="str">
        <f t="shared" si="344"/>
        <v/>
      </c>
      <c r="AF297" s="2" t="str">
        <f t="shared" si="344"/>
        <v/>
      </c>
      <c r="AG297" s="2" t="str">
        <f t="shared" si="344"/>
        <v/>
      </c>
      <c r="AH297" s="2" t="str">
        <f t="shared" si="344"/>
        <v/>
      </c>
      <c r="AI297" s="2" t="str">
        <f t="shared" si="344"/>
        <v/>
      </c>
    </row>
    <row r="298" spans="2:35" x14ac:dyDescent="0.25">
      <c r="B298" s="41" t="s">
        <v>347</v>
      </c>
      <c r="C298" s="41" t="s">
        <v>343</v>
      </c>
      <c r="D298" s="41" t="s">
        <v>5</v>
      </c>
      <c r="E298" s="42" t="s">
        <v>353</v>
      </c>
      <c r="F298" s="41" t="s">
        <v>306</v>
      </c>
      <c r="G298" s="154"/>
      <c r="H298" s="42">
        <v>1</v>
      </c>
      <c r="I298" s="6">
        <f>IF(H298="","",INDEX(Systems!F$4:F$981,MATCH($F298,Systems!D$4:D$981,0),1))</f>
        <v>10800</v>
      </c>
      <c r="J298" s="7">
        <f>IF(H298="","",INDEX(Systems!E$4:E$981,MATCH($F298,Systems!D$4:D$981,0),1))</f>
        <v>18</v>
      </c>
      <c r="K298" s="7" t="s">
        <v>97</v>
      </c>
      <c r="L298" s="7">
        <v>2000</v>
      </c>
      <c r="M298" s="7">
        <v>3</v>
      </c>
      <c r="N298" s="6">
        <f t="shared" si="309"/>
        <v>10800</v>
      </c>
      <c r="O298" s="7">
        <f t="shared" si="310"/>
        <v>2018</v>
      </c>
      <c r="P298" s="2">
        <f t="shared" ref="P298:AI298" si="345">IF($B298="","",IF($O298=P$3,$N298*(1+(O$2*0.03)),IF(P$3=$O298+$J298,$N298*(1+(O$2*0.03)),IF(P$3=$O298+2*$J298,$N298*(1+(O$2*0.03)),IF(P$3=$O298+3*$J298,$N298*(1+(O$2*0.03)),IF(P$3=$O298+4*$J298,$N298*(1+(O$2*0.03)),IF(P$3=$O298+5*$J298,$N298*(1+(O$2*0.03)),"")))))))</f>
        <v>10800</v>
      </c>
      <c r="Q298" s="2" t="str">
        <f t="shared" si="345"/>
        <v/>
      </c>
      <c r="R298" s="2" t="str">
        <f t="shared" si="345"/>
        <v/>
      </c>
      <c r="S298" s="2" t="str">
        <f t="shared" si="345"/>
        <v/>
      </c>
      <c r="T298" s="2" t="str">
        <f t="shared" si="345"/>
        <v/>
      </c>
      <c r="U298" s="2" t="str">
        <f t="shared" si="345"/>
        <v/>
      </c>
      <c r="V298" s="2" t="str">
        <f t="shared" si="345"/>
        <v/>
      </c>
      <c r="W298" s="2" t="str">
        <f t="shared" si="345"/>
        <v/>
      </c>
      <c r="X298" s="2" t="str">
        <f t="shared" si="345"/>
        <v/>
      </c>
      <c r="Y298" s="2" t="str">
        <f t="shared" si="345"/>
        <v/>
      </c>
      <c r="Z298" s="2" t="str">
        <f t="shared" si="345"/>
        <v/>
      </c>
      <c r="AA298" s="2" t="str">
        <f t="shared" si="345"/>
        <v/>
      </c>
      <c r="AB298" s="2" t="str">
        <f t="shared" si="345"/>
        <v/>
      </c>
      <c r="AC298" s="2" t="str">
        <f t="shared" si="345"/>
        <v/>
      </c>
      <c r="AD298" s="2" t="str">
        <f t="shared" si="345"/>
        <v/>
      </c>
      <c r="AE298" s="2" t="str">
        <f t="shared" si="345"/>
        <v/>
      </c>
      <c r="AF298" s="2" t="str">
        <f t="shared" si="345"/>
        <v/>
      </c>
      <c r="AG298" s="2" t="str">
        <f t="shared" si="345"/>
        <v/>
      </c>
      <c r="AH298" s="2">
        <f t="shared" si="345"/>
        <v>16632</v>
      </c>
      <c r="AI298" s="2" t="str">
        <f t="shared" si="345"/>
        <v/>
      </c>
    </row>
    <row r="299" spans="2:35" x14ac:dyDescent="0.25">
      <c r="B299" s="41" t="s">
        <v>347</v>
      </c>
      <c r="C299" s="41" t="s">
        <v>343</v>
      </c>
      <c r="D299" s="41" t="s">
        <v>9</v>
      </c>
      <c r="E299" s="42" t="s">
        <v>353</v>
      </c>
      <c r="F299" s="41" t="s">
        <v>131</v>
      </c>
      <c r="G299" s="154"/>
      <c r="H299" s="42">
        <v>1000</v>
      </c>
      <c r="I299" s="6">
        <f>IF(H299="","",INDEX(Systems!F$4:F$981,MATCH($F299,Systems!D$4:D$981,0),1))</f>
        <v>4.95</v>
      </c>
      <c r="J299" s="7">
        <f>IF(H299="","",INDEX(Systems!E$4:E$981,MATCH($F299,Systems!D$4:D$981,0),1))</f>
        <v>20</v>
      </c>
      <c r="K299" s="7" t="s">
        <v>97</v>
      </c>
      <c r="L299" s="7">
        <v>2017</v>
      </c>
      <c r="M299" s="7">
        <v>3</v>
      </c>
      <c r="N299" s="6">
        <f t="shared" si="309"/>
        <v>4950</v>
      </c>
      <c r="O299" s="7">
        <f t="shared" si="310"/>
        <v>2037</v>
      </c>
      <c r="P299" s="2" t="str">
        <f t="shared" ref="P299:AI299" si="346">IF($B299="","",IF($O299=P$3,$N299*(1+(O$2*0.03)),IF(P$3=$O299+$J299,$N299*(1+(O$2*0.03)),IF(P$3=$O299+2*$J299,$N299*(1+(O$2*0.03)),IF(P$3=$O299+3*$J299,$N299*(1+(O$2*0.03)),IF(P$3=$O299+4*$J299,$N299*(1+(O$2*0.03)),IF(P$3=$O299+5*$J299,$N299*(1+(O$2*0.03)),"")))))))</f>
        <v/>
      </c>
      <c r="Q299" s="2" t="str">
        <f t="shared" si="346"/>
        <v/>
      </c>
      <c r="R299" s="2" t="str">
        <f t="shared" si="346"/>
        <v/>
      </c>
      <c r="S299" s="2" t="str">
        <f t="shared" si="346"/>
        <v/>
      </c>
      <c r="T299" s="2" t="str">
        <f t="shared" si="346"/>
        <v/>
      </c>
      <c r="U299" s="2" t="str">
        <f t="shared" si="346"/>
        <v/>
      </c>
      <c r="V299" s="2" t="str">
        <f t="shared" si="346"/>
        <v/>
      </c>
      <c r="W299" s="2" t="str">
        <f t="shared" si="346"/>
        <v/>
      </c>
      <c r="X299" s="2" t="str">
        <f t="shared" si="346"/>
        <v/>
      </c>
      <c r="Y299" s="2" t="str">
        <f t="shared" si="346"/>
        <v/>
      </c>
      <c r="Z299" s="2" t="str">
        <f t="shared" si="346"/>
        <v/>
      </c>
      <c r="AA299" s="2" t="str">
        <f t="shared" si="346"/>
        <v/>
      </c>
      <c r="AB299" s="2" t="str">
        <f t="shared" si="346"/>
        <v/>
      </c>
      <c r="AC299" s="2" t="str">
        <f t="shared" si="346"/>
        <v/>
      </c>
      <c r="AD299" s="2" t="str">
        <f t="shared" si="346"/>
        <v/>
      </c>
      <c r="AE299" s="2" t="str">
        <f t="shared" si="346"/>
        <v/>
      </c>
      <c r="AF299" s="2" t="str">
        <f t="shared" si="346"/>
        <v/>
      </c>
      <c r="AG299" s="2" t="str">
        <f t="shared" si="346"/>
        <v/>
      </c>
      <c r="AH299" s="2" t="str">
        <f t="shared" si="346"/>
        <v/>
      </c>
      <c r="AI299" s="2">
        <f t="shared" si="346"/>
        <v>7771.4999999999991</v>
      </c>
    </row>
    <row r="300" spans="2:35" x14ac:dyDescent="0.25">
      <c r="B300" s="41" t="s">
        <v>347</v>
      </c>
      <c r="C300" s="41" t="s">
        <v>343</v>
      </c>
      <c r="D300" s="41" t="s">
        <v>7</v>
      </c>
      <c r="E300" s="42" t="s">
        <v>394</v>
      </c>
      <c r="F300" s="41" t="s">
        <v>285</v>
      </c>
      <c r="G300" s="154"/>
      <c r="H300" s="42">
        <v>1000</v>
      </c>
      <c r="I300" s="6">
        <f>IF(H300="","",INDEX(Systems!F$4:F$981,MATCH($F300,Systems!D$4:D$981,0),1))</f>
        <v>8.77</v>
      </c>
      <c r="J300" s="7">
        <f>IF(H300="","",INDEX(Systems!E$4:E$981,MATCH($F300,Systems!D$4:D$981,0),1))</f>
        <v>20</v>
      </c>
      <c r="K300" s="7" t="s">
        <v>97</v>
      </c>
      <c r="L300" s="7">
        <v>2010</v>
      </c>
      <c r="M300" s="7">
        <v>3</v>
      </c>
      <c r="N300" s="6">
        <f t="shared" si="309"/>
        <v>8770</v>
      </c>
      <c r="O300" s="7">
        <f t="shared" si="310"/>
        <v>2030</v>
      </c>
      <c r="P300" s="2" t="str">
        <f t="shared" ref="P300:AI300" si="347">IF($B300="","",IF($O300=P$3,$N300*(1+(O$2*0.03)),IF(P$3=$O300+$J300,$N300*(1+(O$2*0.03)),IF(P$3=$O300+2*$J300,$N300*(1+(O$2*0.03)),IF(P$3=$O300+3*$J300,$N300*(1+(O$2*0.03)),IF(P$3=$O300+4*$J300,$N300*(1+(O$2*0.03)),IF(P$3=$O300+5*$J300,$N300*(1+(O$2*0.03)),"")))))))</f>
        <v/>
      </c>
      <c r="Q300" s="2" t="str">
        <f t="shared" si="347"/>
        <v/>
      </c>
      <c r="R300" s="2" t="str">
        <f t="shared" si="347"/>
        <v/>
      </c>
      <c r="S300" s="2" t="str">
        <f t="shared" si="347"/>
        <v/>
      </c>
      <c r="T300" s="2" t="str">
        <f t="shared" si="347"/>
        <v/>
      </c>
      <c r="U300" s="2" t="str">
        <f t="shared" si="347"/>
        <v/>
      </c>
      <c r="V300" s="2" t="str">
        <f t="shared" si="347"/>
        <v/>
      </c>
      <c r="W300" s="2" t="str">
        <f t="shared" si="347"/>
        <v/>
      </c>
      <c r="X300" s="2" t="str">
        <f t="shared" si="347"/>
        <v/>
      </c>
      <c r="Y300" s="2" t="str">
        <f t="shared" si="347"/>
        <v/>
      </c>
      <c r="Z300" s="2" t="str">
        <f t="shared" si="347"/>
        <v/>
      </c>
      <c r="AA300" s="2" t="str">
        <f t="shared" si="347"/>
        <v/>
      </c>
      <c r="AB300" s="2">
        <f t="shared" si="347"/>
        <v>11927.199999999999</v>
      </c>
      <c r="AC300" s="2" t="str">
        <f t="shared" si="347"/>
        <v/>
      </c>
      <c r="AD300" s="2" t="str">
        <f t="shared" si="347"/>
        <v/>
      </c>
      <c r="AE300" s="2" t="str">
        <f t="shared" si="347"/>
        <v/>
      </c>
      <c r="AF300" s="2" t="str">
        <f t="shared" si="347"/>
        <v/>
      </c>
      <c r="AG300" s="2" t="str">
        <f t="shared" si="347"/>
        <v/>
      </c>
      <c r="AH300" s="2" t="str">
        <f t="shared" si="347"/>
        <v/>
      </c>
      <c r="AI300" s="2" t="str">
        <f t="shared" si="347"/>
        <v/>
      </c>
    </row>
    <row r="301" spans="2:35" x14ac:dyDescent="0.25">
      <c r="B301" s="41" t="s">
        <v>347</v>
      </c>
      <c r="C301" s="41" t="s">
        <v>343</v>
      </c>
      <c r="D301" s="41" t="s">
        <v>7</v>
      </c>
      <c r="E301" s="42" t="s">
        <v>394</v>
      </c>
      <c r="F301" s="41" t="s">
        <v>289</v>
      </c>
      <c r="G301" s="154"/>
      <c r="H301" s="42">
        <v>1250</v>
      </c>
      <c r="I301" s="6">
        <f>IF(H301="","",INDEX(Systems!F$4:F$981,MATCH($F301,Systems!D$4:D$981,0),1))</f>
        <v>4.5</v>
      </c>
      <c r="J301" s="7">
        <f>IF(H301="","",INDEX(Systems!E$4:E$981,MATCH($F301,Systems!D$4:D$981,0),1))</f>
        <v>15</v>
      </c>
      <c r="K301" s="7" t="s">
        <v>97</v>
      </c>
      <c r="L301" s="7">
        <v>2010</v>
      </c>
      <c r="M301" s="7">
        <v>3</v>
      </c>
      <c r="N301" s="6">
        <f t="shared" si="309"/>
        <v>5625</v>
      </c>
      <c r="O301" s="7">
        <f t="shared" si="310"/>
        <v>2025</v>
      </c>
      <c r="P301" s="2" t="str">
        <f t="shared" ref="P301:AI301" si="348">IF($B301="","",IF($O301=P$3,$N301*(1+(O$2*0.03)),IF(P$3=$O301+$J301,$N301*(1+(O$2*0.03)),IF(P$3=$O301+2*$J301,$N301*(1+(O$2*0.03)),IF(P$3=$O301+3*$J301,$N301*(1+(O$2*0.03)),IF(P$3=$O301+4*$J301,$N301*(1+(O$2*0.03)),IF(P$3=$O301+5*$J301,$N301*(1+(O$2*0.03)),"")))))))</f>
        <v/>
      </c>
      <c r="Q301" s="2" t="str">
        <f t="shared" si="348"/>
        <v/>
      </c>
      <c r="R301" s="2" t="str">
        <f t="shared" si="348"/>
        <v/>
      </c>
      <c r="S301" s="2" t="str">
        <f t="shared" si="348"/>
        <v/>
      </c>
      <c r="T301" s="2" t="str">
        <f t="shared" si="348"/>
        <v/>
      </c>
      <c r="U301" s="2" t="str">
        <f t="shared" si="348"/>
        <v/>
      </c>
      <c r="V301" s="2" t="str">
        <f t="shared" si="348"/>
        <v/>
      </c>
      <c r="W301" s="2">
        <f t="shared" si="348"/>
        <v>6806.25</v>
      </c>
      <c r="X301" s="2" t="str">
        <f t="shared" si="348"/>
        <v/>
      </c>
      <c r="Y301" s="2" t="str">
        <f t="shared" si="348"/>
        <v/>
      </c>
      <c r="Z301" s="2" t="str">
        <f t="shared" si="348"/>
        <v/>
      </c>
      <c r="AA301" s="2" t="str">
        <f t="shared" si="348"/>
        <v/>
      </c>
      <c r="AB301" s="2" t="str">
        <f t="shared" si="348"/>
        <v/>
      </c>
      <c r="AC301" s="2" t="str">
        <f t="shared" si="348"/>
        <v/>
      </c>
      <c r="AD301" s="2" t="str">
        <f t="shared" si="348"/>
        <v/>
      </c>
      <c r="AE301" s="2" t="str">
        <f t="shared" si="348"/>
        <v/>
      </c>
      <c r="AF301" s="2" t="str">
        <f t="shared" si="348"/>
        <v/>
      </c>
      <c r="AG301" s="2" t="str">
        <f t="shared" si="348"/>
        <v/>
      </c>
      <c r="AH301" s="2" t="str">
        <f t="shared" si="348"/>
        <v/>
      </c>
      <c r="AI301" s="2" t="str">
        <f t="shared" si="348"/>
        <v/>
      </c>
    </row>
    <row r="302" spans="2:35" x14ac:dyDescent="0.25">
      <c r="B302" s="41" t="s">
        <v>347</v>
      </c>
      <c r="C302" s="41" t="s">
        <v>343</v>
      </c>
      <c r="D302" s="41" t="s">
        <v>5</v>
      </c>
      <c r="E302" s="42" t="s">
        <v>394</v>
      </c>
      <c r="F302" s="41" t="s">
        <v>306</v>
      </c>
      <c r="G302" s="154"/>
      <c r="H302" s="42">
        <v>1</v>
      </c>
      <c r="I302" s="6">
        <f>IF(H302="","",INDEX(Systems!F$4:F$981,MATCH($F302,Systems!D$4:D$981,0),1))</f>
        <v>10800</v>
      </c>
      <c r="J302" s="7">
        <f>IF(H302="","",INDEX(Systems!E$4:E$981,MATCH($F302,Systems!D$4:D$981,0),1))</f>
        <v>18</v>
      </c>
      <c r="K302" s="7" t="s">
        <v>97</v>
      </c>
      <c r="L302" s="7">
        <v>2000</v>
      </c>
      <c r="M302" s="7">
        <v>3</v>
      </c>
      <c r="N302" s="6">
        <f t="shared" si="309"/>
        <v>10800</v>
      </c>
      <c r="O302" s="7">
        <f t="shared" si="310"/>
        <v>2018</v>
      </c>
      <c r="P302" s="2">
        <f t="shared" ref="P302:AI302" si="349">IF($B302="","",IF($O302=P$3,$N302*(1+(O$2*0.03)),IF(P$3=$O302+$J302,$N302*(1+(O$2*0.03)),IF(P$3=$O302+2*$J302,$N302*(1+(O$2*0.03)),IF(P$3=$O302+3*$J302,$N302*(1+(O$2*0.03)),IF(P$3=$O302+4*$J302,$N302*(1+(O$2*0.03)),IF(P$3=$O302+5*$J302,$N302*(1+(O$2*0.03)),"")))))))</f>
        <v>10800</v>
      </c>
      <c r="Q302" s="2" t="str">
        <f t="shared" si="349"/>
        <v/>
      </c>
      <c r="R302" s="2" t="str">
        <f t="shared" si="349"/>
        <v/>
      </c>
      <c r="S302" s="2" t="str">
        <f t="shared" si="349"/>
        <v/>
      </c>
      <c r="T302" s="2" t="str">
        <f t="shared" si="349"/>
        <v/>
      </c>
      <c r="U302" s="2" t="str">
        <f t="shared" si="349"/>
        <v/>
      </c>
      <c r="V302" s="2" t="str">
        <f t="shared" si="349"/>
        <v/>
      </c>
      <c r="W302" s="2" t="str">
        <f t="shared" si="349"/>
        <v/>
      </c>
      <c r="X302" s="2" t="str">
        <f t="shared" si="349"/>
        <v/>
      </c>
      <c r="Y302" s="2" t="str">
        <f t="shared" si="349"/>
        <v/>
      </c>
      <c r="Z302" s="2" t="str">
        <f t="shared" si="349"/>
        <v/>
      </c>
      <c r="AA302" s="2" t="str">
        <f t="shared" si="349"/>
        <v/>
      </c>
      <c r="AB302" s="2" t="str">
        <f t="shared" si="349"/>
        <v/>
      </c>
      <c r="AC302" s="2" t="str">
        <f t="shared" si="349"/>
        <v/>
      </c>
      <c r="AD302" s="2" t="str">
        <f t="shared" si="349"/>
        <v/>
      </c>
      <c r="AE302" s="2" t="str">
        <f t="shared" si="349"/>
        <v/>
      </c>
      <c r="AF302" s="2" t="str">
        <f t="shared" si="349"/>
        <v/>
      </c>
      <c r="AG302" s="2" t="str">
        <f t="shared" si="349"/>
        <v/>
      </c>
      <c r="AH302" s="2">
        <f t="shared" si="349"/>
        <v>16632</v>
      </c>
      <c r="AI302" s="2" t="str">
        <f t="shared" si="349"/>
        <v/>
      </c>
    </row>
    <row r="303" spans="2:35" x14ac:dyDescent="0.25">
      <c r="B303" s="41" t="s">
        <v>347</v>
      </c>
      <c r="C303" s="41" t="s">
        <v>343</v>
      </c>
      <c r="D303" s="41" t="s">
        <v>9</v>
      </c>
      <c r="E303" s="42" t="s">
        <v>394</v>
      </c>
      <c r="F303" s="41" t="s">
        <v>131</v>
      </c>
      <c r="G303" s="154"/>
      <c r="H303" s="42">
        <v>1000</v>
      </c>
      <c r="I303" s="6">
        <f>IF(H303="","",INDEX(Systems!F$4:F$981,MATCH($F303,Systems!D$4:D$981,0),1))</f>
        <v>4.95</v>
      </c>
      <c r="J303" s="7">
        <f>IF(H303="","",INDEX(Systems!E$4:E$981,MATCH($F303,Systems!D$4:D$981,0),1))</f>
        <v>20</v>
      </c>
      <c r="K303" s="7" t="s">
        <v>97</v>
      </c>
      <c r="L303" s="7">
        <v>2017</v>
      </c>
      <c r="M303" s="7">
        <v>3</v>
      </c>
      <c r="N303" s="6">
        <f t="shared" si="309"/>
        <v>4950</v>
      </c>
      <c r="O303" s="7">
        <f t="shared" si="310"/>
        <v>2037</v>
      </c>
      <c r="P303" s="2" t="str">
        <f t="shared" ref="P303:AI303" si="350">IF($B303="","",IF($O303=P$3,$N303*(1+(O$2*0.03)),IF(P$3=$O303+$J303,$N303*(1+(O$2*0.03)),IF(P$3=$O303+2*$J303,$N303*(1+(O$2*0.03)),IF(P$3=$O303+3*$J303,$N303*(1+(O$2*0.03)),IF(P$3=$O303+4*$J303,$N303*(1+(O$2*0.03)),IF(P$3=$O303+5*$J303,$N303*(1+(O$2*0.03)),"")))))))</f>
        <v/>
      </c>
      <c r="Q303" s="2" t="str">
        <f t="shared" si="350"/>
        <v/>
      </c>
      <c r="R303" s="2" t="str">
        <f t="shared" si="350"/>
        <v/>
      </c>
      <c r="S303" s="2" t="str">
        <f t="shared" si="350"/>
        <v/>
      </c>
      <c r="T303" s="2" t="str">
        <f t="shared" si="350"/>
        <v/>
      </c>
      <c r="U303" s="2" t="str">
        <f t="shared" si="350"/>
        <v/>
      </c>
      <c r="V303" s="2" t="str">
        <f t="shared" si="350"/>
        <v/>
      </c>
      <c r="W303" s="2" t="str">
        <f t="shared" si="350"/>
        <v/>
      </c>
      <c r="X303" s="2" t="str">
        <f t="shared" si="350"/>
        <v/>
      </c>
      <c r="Y303" s="2" t="str">
        <f t="shared" si="350"/>
        <v/>
      </c>
      <c r="Z303" s="2" t="str">
        <f t="shared" si="350"/>
        <v/>
      </c>
      <c r="AA303" s="2" t="str">
        <f t="shared" si="350"/>
        <v/>
      </c>
      <c r="AB303" s="2" t="str">
        <f t="shared" si="350"/>
        <v/>
      </c>
      <c r="AC303" s="2" t="str">
        <f t="shared" si="350"/>
        <v/>
      </c>
      <c r="AD303" s="2" t="str">
        <f t="shared" si="350"/>
        <v/>
      </c>
      <c r="AE303" s="2" t="str">
        <f t="shared" si="350"/>
        <v/>
      </c>
      <c r="AF303" s="2" t="str">
        <f t="shared" si="350"/>
        <v/>
      </c>
      <c r="AG303" s="2" t="str">
        <f t="shared" si="350"/>
        <v/>
      </c>
      <c r="AH303" s="2" t="str">
        <f t="shared" si="350"/>
        <v/>
      </c>
      <c r="AI303" s="2">
        <f t="shared" si="350"/>
        <v>7771.4999999999991</v>
      </c>
    </row>
    <row r="304" spans="2:35" x14ac:dyDescent="0.25">
      <c r="B304" s="41" t="s">
        <v>347</v>
      </c>
      <c r="C304" s="41" t="s">
        <v>343</v>
      </c>
      <c r="D304" s="41" t="s">
        <v>7</v>
      </c>
      <c r="E304" s="42" t="s">
        <v>395</v>
      </c>
      <c r="F304" s="41" t="s">
        <v>285</v>
      </c>
      <c r="G304" s="154"/>
      <c r="H304" s="42">
        <v>1000</v>
      </c>
      <c r="I304" s="6">
        <f>IF(H304="","",INDEX(Systems!F$4:F$981,MATCH($F304,Systems!D$4:D$981,0),1))</f>
        <v>8.77</v>
      </c>
      <c r="J304" s="7">
        <f>IF(H304="","",INDEX(Systems!E$4:E$981,MATCH($F304,Systems!D$4:D$981,0),1))</f>
        <v>20</v>
      </c>
      <c r="K304" s="7" t="s">
        <v>97</v>
      </c>
      <c r="L304" s="7">
        <v>2010</v>
      </c>
      <c r="M304" s="7">
        <v>3</v>
      </c>
      <c r="N304" s="6">
        <f t="shared" si="309"/>
        <v>8770</v>
      </c>
      <c r="O304" s="7">
        <f t="shared" si="310"/>
        <v>2030</v>
      </c>
      <c r="P304" s="2" t="str">
        <f t="shared" ref="P304:AI304" si="351">IF($B304="","",IF($O304=P$3,$N304*(1+(O$2*0.03)),IF(P$3=$O304+$J304,$N304*(1+(O$2*0.03)),IF(P$3=$O304+2*$J304,$N304*(1+(O$2*0.03)),IF(P$3=$O304+3*$J304,$N304*(1+(O$2*0.03)),IF(P$3=$O304+4*$J304,$N304*(1+(O$2*0.03)),IF(P$3=$O304+5*$J304,$N304*(1+(O$2*0.03)),"")))))))</f>
        <v/>
      </c>
      <c r="Q304" s="2" t="str">
        <f t="shared" si="351"/>
        <v/>
      </c>
      <c r="R304" s="2" t="str">
        <f t="shared" si="351"/>
        <v/>
      </c>
      <c r="S304" s="2" t="str">
        <f t="shared" si="351"/>
        <v/>
      </c>
      <c r="T304" s="2" t="str">
        <f t="shared" si="351"/>
        <v/>
      </c>
      <c r="U304" s="2" t="str">
        <f t="shared" si="351"/>
        <v/>
      </c>
      <c r="V304" s="2" t="str">
        <f t="shared" si="351"/>
        <v/>
      </c>
      <c r="W304" s="2" t="str">
        <f t="shared" si="351"/>
        <v/>
      </c>
      <c r="X304" s="2" t="str">
        <f t="shared" si="351"/>
        <v/>
      </c>
      <c r="Y304" s="2" t="str">
        <f t="shared" si="351"/>
        <v/>
      </c>
      <c r="Z304" s="2" t="str">
        <f t="shared" si="351"/>
        <v/>
      </c>
      <c r="AA304" s="2" t="str">
        <f t="shared" si="351"/>
        <v/>
      </c>
      <c r="AB304" s="2">
        <f t="shared" si="351"/>
        <v>11927.199999999999</v>
      </c>
      <c r="AC304" s="2" t="str">
        <f t="shared" si="351"/>
        <v/>
      </c>
      <c r="AD304" s="2" t="str">
        <f t="shared" si="351"/>
        <v/>
      </c>
      <c r="AE304" s="2" t="str">
        <f t="shared" si="351"/>
        <v/>
      </c>
      <c r="AF304" s="2" t="str">
        <f t="shared" si="351"/>
        <v/>
      </c>
      <c r="AG304" s="2" t="str">
        <f t="shared" si="351"/>
        <v/>
      </c>
      <c r="AH304" s="2" t="str">
        <f t="shared" si="351"/>
        <v/>
      </c>
      <c r="AI304" s="2" t="str">
        <f t="shared" si="351"/>
        <v/>
      </c>
    </row>
    <row r="305" spans="2:35" x14ac:dyDescent="0.25">
      <c r="B305" s="41" t="s">
        <v>347</v>
      </c>
      <c r="C305" s="41" t="s">
        <v>343</v>
      </c>
      <c r="D305" s="41" t="s">
        <v>7</v>
      </c>
      <c r="E305" s="42" t="s">
        <v>395</v>
      </c>
      <c r="F305" s="41" t="s">
        <v>289</v>
      </c>
      <c r="G305" s="154"/>
      <c r="H305" s="42">
        <v>1250</v>
      </c>
      <c r="I305" s="6">
        <f>IF(H305="","",INDEX(Systems!F$4:F$981,MATCH($F305,Systems!D$4:D$981,0),1))</f>
        <v>4.5</v>
      </c>
      <c r="J305" s="7">
        <f>IF(H305="","",INDEX(Systems!E$4:E$981,MATCH($F305,Systems!D$4:D$981,0),1))</f>
        <v>15</v>
      </c>
      <c r="K305" s="7" t="s">
        <v>97</v>
      </c>
      <c r="L305" s="7">
        <v>2010</v>
      </c>
      <c r="M305" s="7">
        <v>3</v>
      </c>
      <c r="N305" s="6">
        <f t="shared" si="309"/>
        <v>5625</v>
      </c>
      <c r="O305" s="7">
        <f t="shared" si="310"/>
        <v>2025</v>
      </c>
      <c r="P305" s="2" t="str">
        <f t="shared" ref="P305:AI305" si="352">IF($B305="","",IF($O305=P$3,$N305*(1+(O$2*0.03)),IF(P$3=$O305+$J305,$N305*(1+(O$2*0.03)),IF(P$3=$O305+2*$J305,$N305*(1+(O$2*0.03)),IF(P$3=$O305+3*$J305,$N305*(1+(O$2*0.03)),IF(P$3=$O305+4*$J305,$N305*(1+(O$2*0.03)),IF(P$3=$O305+5*$J305,$N305*(1+(O$2*0.03)),"")))))))</f>
        <v/>
      </c>
      <c r="Q305" s="2" t="str">
        <f t="shared" si="352"/>
        <v/>
      </c>
      <c r="R305" s="2" t="str">
        <f t="shared" si="352"/>
        <v/>
      </c>
      <c r="S305" s="2" t="str">
        <f t="shared" si="352"/>
        <v/>
      </c>
      <c r="T305" s="2" t="str">
        <f t="shared" si="352"/>
        <v/>
      </c>
      <c r="U305" s="2" t="str">
        <f t="shared" si="352"/>
        <v/>
      </c>
      <c r="V305" s="2" t="str">
        <f t="shared" si="352"/>
        <v/>
      </c>
      <c r="W305" s="2">
        <f t="shared" si="352"/>
        <v>6806.25</v>
      </c>
      <c r="X305" s="2" t="str">
        <f t="shared" si="352"/>
        <v/>
      </c>
      <c r="Y305" s="2" t="str">
        <f t="shared" si="352"/>
        <v/>
      </c>
      <c r="Z305" s="2" t="str">
        <f t="shared" si="352"/>
        <v/>
      </c>
      <c r="AA305" s="2" t="str">
        <f t="shared" si="352"/>
        <v/>
      </c>
      <c r="AB305" s="2" t="str">
        <f t="shared" si="352"/>
        <v/>
      </c>
      <c r="AC305" s="2" t="str">
        <f t="shared" si="352"/>
        <v/>
      </c>
      <c r="AD305" s="2" t="str">
        <f t="shared" si="352"/>
        <v/>
      </c>
      <c r="AE305" s="2" t="str">
        <f t="shared" si="352"/>
        <v/>
      </c>
      <c r="AF305" s="2" t="str">
        <f t="shared" si="352"/>
        <v/>
      </c>
      <c r="AG305" s="2" t="str">
        <f t="shared" si="352"/>
        <v/>
      </c>
      <c r="AH305" s="2" t="str">
        <f t="shared" si="352"/>
        <v/>
      </c>
      <c r="AI305" s="2" t="str">
        <f t="shared" si="352"/>
        <v/>
      </c>
    </row>
    <row r="306" spans="2:35" x14ac:dyDescent="0.25">
      <c r="B306" s="41" t="s">
        <v>347</v>
      </c>
      <c r="C306" s="41" t="s">
        <v>343</v>
      </c>
      <c r="D306" s="41" t="s">
        <v>5</v>
      </c>
      <c r="E306" s="42" t="s">
        <v>395</v>
      </c>
      <c r="F306" s="41" t="s">
        <v>306</v>
      </c>
      <c r="G306" s="154"/>
      <c r="H306" s="42">
        <v>1</v>
      </c>
      <c r="I306" s="6">
        <f>IF(H306="","",INDEX(Systems!F$4:F$981,MATCH($F306,Systems!D$4:D$981,0),1))</f>
        <v>10800</v>
      </c>
      <c r="J306" s="7">
        <f>IF(H306="","",INDEX(Systems!E$4:E$981,MATCH($F306,Systems!D$4:D$981,0),1))</f>
        <v>18</v>
      </c>
      <c r="K306" s="7" t="s">
        <v>97</v>
      </c>
      <c r="L306" s="7">
        <v>2000</v>
      </c>
      <c r="M306" s="7">
        <v>3</v>
      </c>
      <c r="N306" s="6">
        <f t="shared" si="309"/>
        <v>10800</v>
      </c>
      <c r="O306" s="7">
        <f t="shared" si="310"/>
        <v>2018</v>
      </c>
      <c r="P306" s="2">
        <f t="shared" ref="P306:AI306" si="353">IF($B306="","",IF($O306=P$3,$N306*(1+(O$2*0.03)),IF(P$3=$O306+$J306,$N306*(1+(O$2*0.03)),IF(P$3=$O306+2*$J306,$N306*(1+(O$2*0.03)),IF(P$3=$O306+3*$J306,$N306*(1+(O$2*0.03)),IF(P$3=$O306+4*$J306,$N306*(1+(O$2*0.03)),IF(P$3=$O306+5*$J306,$N306*(1+(O$2*0.03)),"")))))))</f>
        <v>10800</v>
      </c>
      <c r="Q306" s="2" t="str">
        <f t="shared" si="353"/>
        <v/>
      </c>
      <c r="R306" s="2" t="str">
        <f t="shared" si="353"/>
        <v/>
      </c>
      <c r="S306" s="2" t="str">
        <f t="shared" si="353"/>
        <v/>
      </c>
      <c r="T306" s="2" t="str">
        <f t="shared" si="353"/>
        <v/>
      </c>
      <c r="U306" s="2" t="str">
        <f t="shared" si="353"/>
        <v/>
      </c>
      <c r="V306" s="2" t="str">
        <f t="shared" si="353"/>
        <v/>
      </c>
      <c r="W306" s="2" t="str">
        <f t="shared" si="353"/>
        <v/>
      </c>
      <c r="X306" s="2" t="str">
        <f t="shared" si="353"/>
        <v/>
      </c>
      <c r="Y306" s="2" t="str">
        <f t="shared" si="353"/>
        <v/>
      </c>
      <c r="Z306" s="2" t="str">
        <f t="shared" si="353"/>
        <v/>
      </c>
      <c r="AA306" s="2" t="str">
        <f t="shared" si="353"/>
        <v/>
      </c>
      <c r="AB306" s="2" t="str">
        <f t="shared" si="353"/>
        <v/>
      </c>
      <c r="AC306" s="2" t="str">
        <f t="shared" si="353"/>
        <v/>
      </c>
      <c r="AD306" s="2" t="str">
        <f t="shared" si="353"/>
        <v/>
      </c>
      <c r="AE306" s="2" t="str">
        <f t="shared" si="353"/>
        <v/>
      </c>
      <c r="AF306" s="2" t="str">
        <f t="shared" si="353"/>
        <v/>
      </c>
      <c r="AG306" s="2" t="str">
        <f t="shared" si="353"/>
        <v/>
      </c>
      <c r="AH306" s="2">
        <f t="shared" si="353"/>
        <v>16632</v>
      </c>
      <c r="AI306" s="2" t="str">
        <f t="shared" si="353"/>
        <v/>
      </c>
    </row>
    <row r="307" spans="2:35" x14ac:dyDescent="0.25">
      <c r="B307" s="41" t="s">
        <v>347</v>
      </c>
      <c r="C307" s="41" t="s">
        <v>343</v>
      </c>
      <c r="D307" s="41" t="s">
        <v>9</v>
      </c>
      <c r="E307" s="42" t="s">
        <v>395</v>
      </c>
      <c r="F307" s="41" t="s">
        <v>131</v>
      </c>
      <c r="G307" s="154"/>
      <c r="H307" s="42">
        <v>1000</v>
      </c>
      <c r="I307" s="6">
        <f>IF(H307="","",INDEX(Systems!F$4:F$981,MATCH($F307,Systems!D$4:D$981,0),1))</f>
        <v>4.95</v>
      </c>
      <c r="J307" s="7">
        <f>IF(H307="","",INDEX(Systems!E$4:E$981,MATCH($F307,Systems!D$4:D$981,0),1))</f>
        <v>20</v>
      </c>
      <c r="K307" s="7" t="s">
        <v>97</v>
      </c>
      <c r="L307" s="7">
        <v>2017</v>
      </c>
      <c r="M307" s="7">
        <v>3</v>
      </c>
      <c r="N307" s="6">
        <f t="shared" si="309"/>
        <v>4950</v>
      </c>
      <c r="O307" s="7">
        <f t="shared" si="310"/>
        <v>2037</v>
      </c>
      <c r="P307" s="2" t="str">
        <f t="shared" ref="P307:AI307" si="354">IF($B307="","",IF($O307=P$3,$N307*(1+(O$2*0.03)),IF(P$3=$O307+$J307,$N307*(1+(O$2*0.03)),IF(P$3=$O307+2*$J307,$N307*(1+(O$2*0.03)),IF(P$3=$O307+3*$J307,$N307*(1+(O$2*0.03)),IF(P$3=$O307+4*$J307,$N307*(1+(O$2*0.03)),IF(P$3=$O307+5*$J307,$N307*(1+(O$2*0.03)),"")))))))</f>
        <v/>
      </c>
      <c r="Q307" s="2" t="str">
        <f t="shared" si="354"/>
        <v/>
      </c>
      <c r="R307" s="2" t="str">
        <f t="shared" si="354"/>
        <v/>
      </c>
      <c r="S307" s="2" t="str">
        <f t="shared" si="354"/>
        <v/>
      </c>
      <c r="T307" s="2" t="str">
        <f t="shared" si="354"/>
        <v/>
      </c>
      <c r="U307" s="2" t="str">
        <f t="shared" si="354"/>
        <v/>
      </c>
      <c r="V307" s="2" t="str">
        <f t="shared" si="354"/>
        <v/>
      </c>
      <c r="W307" s="2" t="str">
        <f t="shared" si="354"/>
        <v/>
      </c>
      <c r="X307" s="2" t="str">
        <f t="shared" si="354"/>
        <v/>
      </c>
      <c r="Y307" s="2" t="str">
        <f t="shared" si="354"/>
        <v/>
      </c>
      <c r="Z307" s="2" t="str">
        <f t="shared" si="354"/>
        <v/>
      </c>
      <c r="AA307" s="2" t="str">
        <f t="shared" si="354"/>
        <v/>
      </c>
      <c r="AB307" s="2" t="str">
        <f t="shared" si="354"/>
        <v/>
      </c>
      <c r="AC307" s="2" t="str">
        <f t="shared" si="354"/>
        <v/>
      </c>
      <c r="AD307" s="2" t="str">
        <f t="shared" si="354"/>
        <v/>
      </c>
      <c r="AE307" s="2" t="str">
        <f t="shared" si="354"/>
        <v/>
      </c>
      <c r="AF307" s="2" t="str">
        <f t="shared" si="354"/>
        <v/>
      </c>
      <c r="AG307" s="2" t="str">
        <f t="shared" si="354"/>
        <v/>
      </c>
      <c r="AH307" s="2" t="str">
        <f t="shared" si="354"/>
        <v/>
      </c>
      <c r="AI307" s="2">
        <f t="shared" si="354"/>
        <v>7771.4999999999991</v>
      </c>
    </row>
    <row r="308" spans="2:35" x14ac:dyDescent="0.25">
      <c r="B308" s="41" t="s">
        <v>347</v>
      </c>
      <c r="C308" s="41" t="s">
        <v>343</v>
      </c>
      <c r="D308" s="41" t="s">
        <v>8</v>
      </c>
      <c r="E308" s="42" t="s">
        <v>407</v>
      </c>
      <c r="F308" s="41" t="s">
        <v>133</v>
      </c>
      <c r="G308" s="154"/>
      <c r="H308" s="42">
        <v>3</v>
      </c>
      <c r="I308" s="6">
        <f>IF(H308="","",INDEX(Systems!F$4:F$981,MATCH($F308,Systems!D$4:D$981,0),1))</f>
        <v>750</v>
      </c>
      <c r="J308" s="7">
        <f>IF(H308="","",INDEX(Systems!E$4:E$981,MATCH($F308,Systems!D$4:D$981,0),1))</f>
        <v>30</v>
      </c>
      <c r="K308" s="7" t="s">
        <v>97</v>
      </c>
      <c r="L308" s="7">
        <v>1990</v>
      </c>
      <c r="M308" s="7">
        <v>3</v>
      </c>
      <c r="N308" s="6">
        <f t="shared" si="309"/>
        <v>2250</v>
      </c>
      <c r="O308" s="7">
        <f t="shared" si="310"/>
        <v>2020</v>
      </c>
      <c r="P308" s="2" t="str">
        <f t="shared" ref="P308:AI308" si="355">IF($B308="","",IF($O308=P$3,$N308*(1+(O$2*0.03)),IF(P$3=$O308+$J308,$N308*(1+(O$2*0.03)),IF(P$3=$O308+2*$J308,$N308*(1+(O$2*0.03)),IF(P$3=$O308+3*$J308,$N308*(1+(O$2*0.03)),IF(P$3=$O308+4*$J308,$N308*(1+(O$2*0.03)),IF(P$3=$O308+5*$J308,$N308*(1+(O$2*0.03)),"")))))))</f>
        <v/>
      </c>
      <c r="Q308" s="2" t="str">
        <f t="shared" si="355"/>
        <v/>
      </c>
      <c r="R308" s="2">
        <f t="shared" si="355"/>
        <v>2385</v>
      </c>
      <c r="S308" s="2" t="str">
        <f t="shared" si="355"/>
        <v/>
      </c>
      <c r="T308" s="2" t="str">
        <f t="shared" si="355"/>
        <v/>
      </c>
      <c r="U308" s="2" t="str">
        <f t="shared" si="355"/>
        <v/>
      </c>
      <c r="V308" s="2" t="str">
        <f t="shared" si="355"/>
        <v/>
      </c>
      <c r="W308" s="2" t="str">
        <f t="shared" si="355"/>
        <v/>
      </c>
      <c r="X308" s="2" t="str">
        <f t="shared" si="355"/>
        <v/>
      </c>
      <c r="Y308" s="2" t="str">
        <f t="shared" si="355"/>
        <v/>
      </c>
      <c r="Z308" s="2" t="str">
        <f t="shared" si="355"/>
        <v/>
      </c>
      <c r="AA308" s="2" t="str">
        <f t="shared" si="355"/>
        <v/>
      </c>
      <c r="AB308" s="2" t="str">
        <f t="shared" si="355"/>
        <v/>
      </c>
      <c r="AC308" s="2" t="str">
        <f t="shared" si="355"/>
        <v/>
      </c>
      <c r="AD308" s="2" t="str">
        <f t="shared" si="355"/>
        <v/>
      </c>
      <c r="AE308" s="2" t="str">
        <f t="shared" si="355"/>
        <v/>
      </c>
      <c r="AF308" s="2" t="str">
        <f t="shared" si="355"/>
        <v/>
      </c>
      <c r="AG308" s="2" t="str">
        <f t="shared" si="355"/>
        <v/>
      </c>
      <c r="AH308" s="2" t="str">
        <f t="shared" si="355"/>
        <v/>
      </c>
      <c r="AI308" s="2" t="str">
        <f t="shared" si="355"/>
        <v/>
      </c>
    </row>
    <row r="309" spans="2:35" x14ac:dyDescent="0.25">
      <c r="B309" s="41" t="s">
        <v>347</v>
      </c>
      <c r="C309" s="41" t="s">
        <v>343</v>
      </c>
      <c r="D309" s="41" t="s">
        <v>8</v>
      </c>
      <c r="E309" s="42" t="s">
        <v>407</v>
      </c>
      <c r="F309" s="41" t="s">
        <v>34</v>
      </c>
      <c r="G309" s="154"/>
      <c r="H309" s="42">
        <v>4</v>
      </c>
      <c r="I309" s="6">
        <f>IF(H309="","",INDEX(Systems!F$4:F$981,MATCH($F309,Systems!D$4:D$981,0),1))</f>
        <v>900</v>
      </c>
      <c r="J309" s="7">
        <f>IF(H309="","",INDEX(Systems!E$4:E$981,MATCH($F309,Systems!D$4:D$981,0),1))</f>
        <v>30</v>
      </c>
      <c r="K309" s="7" t="s">
        <v>97</v>
      </c>
      <c r="L309" s="7">
        <v>1990</v>
      </c>
      <c r="M309" s="7">
        <v>3</v>
      </c>
      <c r="N309" s="6">
        <f t="shared" si="309"/>
        <v>3600</v>
      </c>
      <c r="O309" s="7">
        <f t="shared" si="310"/>
        <v>2020</v>
      </c>
      <c r="P309" s="2" t="str">
        <f t="shared" ref="P309:AI309" si="356">IF($B309="","",IF($O309=P$3,$N309*(1+(O$2*0.03)),IF(P$3=$O309+$J309,$N309*(1+(O$2*0.03)),IF(P$3=$O309+2*$J309,$N309*(1+(O$2*0.03)),IF(P$3=$O309+3*$J309,$N309*(1+(O$2*0.03)),IF(P$3=$O309+4*$J309,$N309*(1+(O$2*0.03)),IF(P$3=$O309+5*$J309,$N309*(1+(O$2*0.03)),"")))))))</f>
        <v/>
      </c>
      <c r="Q309" s="2" t="str">
        <f t="shared" si="356"/>
        <v/>
      </c>
      <c r="R309" s="2">
        <f t="shared" si="356"/>
        <v>3816</v>
      </c>
      <c r="S309" s="2" t="str">
        <f t="shared" si="356"/>
        <v/>
      </c>
      <c r="T309" s="2" t="str">
        <f t="shared" si="356"/>
        <v/>
      </c>
      <c r="U309" s="2" t="str">
        <f t="shared" si="356"/>
        <v/>
      </c>
      <c r="V309" s="2" t="str">
        <f t="shared" si="356"/>
        <v/>
      </c>
      <c r="W309" s="2" t="str">
        <f t="shared" si="356"/>
        <v/>
      </c>
      <c r="X309" s="2" t="str">
        <f t="shared" si="356"/>
        <v/>
      </c>
      <c r="Y309" s="2" t="str">
        <f t="shared" si="356"/>
        <v/>
      </c>
      <c r="Z309" s="2" t="str">
        <f t="shared" si="356"/>
        <v/>
      </c>
      <c r="AA309" s="2" t="str">
        <f t="shared" si="356"/>
        <v/>
      </c>
      <c r="AB309" s="2" t="str">
        <f t="shared" si="356"/>
        <v/>
      </c>
      <c r="AC309" s="2" t="str">
        <f t="shared" si="356"/>
        <v/>
      </c>
      <c r="AD309" s="2" t="str">
        <f t="shared" si="356"/>
        <v/>
      </c>
      <c r="AE309" s="2" t="str">
        <f t="shared" si="356"/>
        <v/>
      </c>
      <c r="AF309" s="2" t="str">
        <f t="shared" si="356"/>
        <v/>
      </c>
      <c r="AG309" s="2" t="str">
        <f t="shared" si="356"/>
        <v/>
      </c>
      <c r="AH309" s="2" t="str">
        <f t="shared" si="356"/>
        <v/>
      </c>
      <c r="AI309" s="2" t="str">
        <f t="shared" si="356"/>
        <v/>
      </c>
    </row>
    <row r="310" spans="2:35" x14ac:dyDescent="0.25">
      <c r="B310" s="41" t="s">
        <v>347</v>
      </c>
      <c r="C310" s="41" t="s">
        <v>343</v>
      </c>
      <c r="D310" s="41" t="s">
        <v>8</v>
      </c>
      <c r="E310" s="42" t="s">
        <v>407</v>
      </c>
      <c r="F310" s="41" t="s">
        <v>134</v>
      </c>
      <c r="G310" s="154"/>
      <c r="H310" s="42">
        <v>4</v>
      </c>
      <c r="I310" s="6">
        <f>IF(H310="","",INDEX(Systems!F$4:F$981,MATCH($F310,Systems!D$4:D$981,0),1))</f>
        <v>650</v>
      </c>
      <c r="J310" s="7">
        <f>IF(H310="","",INDEX(Systems!E$4:E$981,MATCH($F310,Systems!D$4:D$981,0),1))</f>
        <v>30</v>
      </c>
      <c r="K310" s="7" t="s">
        <v>97</v>
      </c>
      <c r="L310" s="7">
        <v>1990</v>
      </c>
      <c r="M310" s="7">
        <v>3</v>
      </c>
      <c r="N310" s="6">
        <f t="shared" si="309"/>
        <v>2600</v>
      </c>
      <c r="O310" s="7">
        <f t="shared" si="310"/>
        <v>2020</v>
      </c>
      <c r="P310" s="2" t="str">
        <f t="shared" ref="P310:AI310" si="357">IF($B310="","",IF($O310=P$3,$N310*(1+(O$2*0.03)),IF(P$3=$O310+$J310,$N310*(1+(O$2*0.03)),IF(P$3=$O310+2*$J310,$N310*(1+(O$2*0.03)),IF(P$3=$O310+3*$J310,$N310*(1+(O$2*0.03)),IF(P$3=$O310+4*$J310,$N310*(1+(O$2*0.03)),IF(P$3=$O310+5*$J310,$N310*(1+(O$2*0.03)),"")))))))</f>
        <v/>
      </c>
      <c r="Q310" s="2" t="str">
        <f t="shared" si="357"/>
        <v/>
      </c>
      <c r="R310" s="2">
        <f t="shared" si="357"/>
        <v>2756</v>
      </c>
      <c r="S310" s="2" t="str">
        <f t="shared" si="357"/>
        <v/>
      </c>
      <c r="T310" s="2" t="str">
        <f t="shared" si="357"/>
        <v/>
      </c>
      <c r="U310" s="2" t="str">
        <f t="shared" si="357"/>
        <v/>
      </c>
      <c r="V310" s="2" t="str">
        <f t="shared" si="357"/>
        <v/>
      </c>
      <c r="W310" s="2" t="str">
        <f t="shared" si="357"/>
        <v/>
      </c>
      <c r="X310" s="2" t="str">
        <f t="shared" si="357"/>
        <v/>
      </c>
      <c r="Y310" s="2" t="str">
        <f t="shared" si="357"/>
        <v/>
      </c>
      <c r="Z310" s="2" t="str">
        <f t="shared" si="357"/>
        <v/>
      </c>
      <c r="AA310" s="2" t="str">
        <f t="shared" si="357"/>
        <v/>
      </c>
      <c r="AB310" s="2" t="str">
        <f t="shared" si="357"/>
        <v/>
      </c>
      <c r="AC310" s="2" t="str">
        <f t="shared" si="357"/>
        <v/>
      </c>
      <c r="AD310" s="2" t="str">
        <f t="shared" si="357"/>
        <v/>
      </c>
      <c r="AE310" s="2" t="str">
        <f t="shared" si="357"/>
        <v/>
      </c>
      <c r="AF310" s="2" t="str">
        <f t="shared" si="357"/>
        <v/>
      </c>
      <c r="AG310" s="2" t="str">
        <f t="shared" si="357"/>
        <v/>
      </c>
      <c r="AH310" s="2" t="str">
        <f t="shared" si="357"/>
        <v/>
      </c>
      <c r="AI310" s="2" t="str">
        <f t="shared" si="357"/>
        <v/>
      </c>
    </row>
    <row r="311" spans="2:35" x14ac:dyDescent="0.25">
      <c r="B311" s="41" t="s">
        <v>347</v>
      </c>
      <c r="C311" s="41" t="s">
        <v>343</v>
      </c>
      <c r="D311" s="41" t="s">
        <v>7</v>
      </c>
      <c r="E311" s="42" t="s">
        <v>407</v>
      </c>
      <c r="F311" s="41" t="s">
        <v>288</v>
      </c>
      <c r="G311" s="154" t="s">
        <v>472</v>
      </c>
      <c r="H311" s="42">
        <v>1400</v>
      </c>
      <c r="I311" s="6">
        <f>IF(H311="","",INDEX(Systems!F$4:F$981,MATCH($F311,Systems!D$4:D$981,0),1))</f>
        <v>20</v>
      </c>
      <c r="J311" s="7">
        <f>IF(H311="","",INDEX(Systems!E$4:E$981,MATCH($F311,Systems!D$4:D$981,0),1))</f>
        <v>25</v>
      </c>
      <c r="K311" s="7" t="s">
        <v>97</v>
      </c>
      <c r="L311" s="7">
        <v>1995</v>
      </c>
      <c r="M311" s="7">
        <v>1</v>
      </c>
      <c r="N311" s="6">
        <f t="shared" si="309"/>
        <v>28000</v>
      </c>
      <c r="O311" s="7">
        <f t="shared" si="310"/>
        <v>2018</v>
      </c>
      <c r="P311" s="2">
        <f t="shared" ref="P311:AI311" si="358">IF($B311="","",IF($O311=P$3,$N311*(1+(O$2*0.03)),IF(P$3=$O311+$J311,$N311*(1+(O$2*0.03)),IF(P$3=$O311+2*$J311,$N311*(1+(O$2*0.03)),IF(P$3=$O311+3*$J311,$N311*(1+(O$2*0.03)),IF(P$3=$O311+4*$J311,$N311*(1+(O$2*0.03)),IF(P$3=$O311+5*$J311,$N311*(1+(O$2*0.03)),"")))))))</f>
        <v>28000</v>
      </c>
      <c r="Q311" s="2" t="str">
        <f t="shared" si="358"/>
        <v/>
      </c>
      <c r="R311" s="2" t="str">
        <f t="shared" si="358"/>
        <v/>
      </c>
      <c r="S311" s="2" t="str">
        <f t="shared" si="358"/>
        <v/>
      </c>
      <c r="T311" s="2" t="str">
        <f t="shared" si="358"/>
        <v/>
      </c>
      <c r="U311" s="2" t="str">
        <f t="shared" si="358"/>
        <v/>
      </c>
      <c r="V311" s="2" t="str">
        <f t="shared" si="358"/>
        <v/>
      </c>
      <c r="W311" s="2" t="str">
        <f t="shared" si="358"/>
        <v/>
      </c>
      <c r="X311" s="2" t="str">
        <f t="shared" si="358"/>
        <v/>
      </c>
      <c r="Y311" s="2" t="str">
        <f t="shared" si="358"/>
        <v/>
      </c>
      <c r="Z311" s="2" t="str">
        <f t="shared" si="358"/>
        <v/>
      </c>
      <c r="AA311" s="2" t="str">
        <f t="shared" si="358"/>
        <v/>
      </c>
      <c r="AB311" s="2" t="str">
        <f t="shared" si="358"/>
        <v/>
      </c>
      <c r="AC311" s="2" t="str">
        <f t="shared" si="358"/>
        <v/>
      </c>
      <c r="AD311" s="2" t="str">
        <f t="shared" si="358"/>
        <v/>
      </c>
      <c r="AE311" s="2" t="str">
        <f t="shared" si="358"/>
        <v/>
      </c>
      <c r="AF311" s="2" t="str">
        <f t="shared" si="358"/>
        <v/>
      </c>
      <c r="AG311" s="2" t="str">
        <f t="shared" si="358"/>
        <v/>
      </c>
      <c r="AH311" s="2" t="str">
        <f t="shared" si="358"/>
        <v/>
      </c>
      <c r="AI311" s="2" t="str">
        <f t="shared" si="358"/>
        <v/>
      </c>
    </row>
    <row r="312" spans="2:35" x14ac:dyDescent="0.25">
      <c r="B312" s="41" t="s">
        <v>347</v>
      </c>
      <c r="C312" s="41" t="s">
        <v>343</v>
      </c>
      <c r="D312" s="41" t="s">
        <v>8</v>
      </c>
      <c r="E312" s="42" t="s">
        <v>407</v>
      </c>
      <c r="F312" s="41" t="s">
        <v>126</v>
      </c>
      <c r="G312" s="154"/>
      <c r="H312" s="42">
        <v>1200</v>
      </c>
      <c r="I312" s="6">
        <f>IF(H312="","",INDEX(Systems!F$4:F$981,MATCH($F312,Systems!D$4:D$981,0),1))</f>
        <v>18</v>
      </c>
      <c r="J312" s="7">
        <f>IF(H312="","",INDEX(Systems!E$4:E$981,MATCH($F312,Systems!D$4:D$981,0),1))</f>
        <v>30</v>
      </c>
      <c r="K312" s="7" t="s">
        <v>97</v>
      </c>
      <c r="L312" s="7">
        <v>1990</v>
      </c>
      <c r="M312" s="7">
        <v>3</v>
      </c>
      <c r="N312" s="6">
        <f t="shared" si="309"/>
        <v>21600</v>
      </c>
      <c r="O312" s="7">
        <f t="shared" si="310"/>
        <v>2020</v>
      </c>
      <c r="P312" s="2" t="str">
        <f t="shared" ref="P312:AI312" si="359">IF($B312="","",IF($O312=P$3,$N312*(1+(O$2*0.03)),IF(P$3=$O312+$J312,$N312*(1+(O$2*0.03)),IF(P$3=$O312+2*$J312,$N312*(1+(O$2*0.03)),IF(P$3=$O312+3*$J312,$N312*(1+(O$2*0.03)),IF(P$3=$O312+4*$J312,$N312*(1+(O$2*0.03)),IF(P$3=$O312+5*$J312,$N312*(1+(O$2*0.03)),"")))))))</f>
        <v/>
      </c>
      <c r="Q312" s="2" t="str">
        <f t="shared" si="359"/>
        <v/>
      </c>
      <c r="R312" s="2">
        <f t="shared" si="359"/>
        <v>22896</v>
      </c>
      <c r="S312" s="2" t="str">
        <f t="shared" si="359"/>
        <v/>
      </c>
      <c r="T312" s="2" t="str">
        <f t="shared" si="359"/>
        <v/>
      </c>
      <c r="U312" s="2" t="str">
        <f t="shared" si="359"/>
        <v/>
      </c>
      <c r="V312" s="2" t="str">
        <f t="shared" si="359"/>
        <v/>
      </c>
      <c r="W312" s="2" t="str">
        <f t="shared" si="359"/>
        <v/>
      </c>
      <c r="X312" s="2" t="str">
        <f t="shared" si="359"/>
        <v/>
      </c>
      <c r="Y312" s="2" t="str">
        <f t="shared" si="359"/>
        <v/>
      </c>
      <c r="Z312" s="2" t="str">
        <f t="shared" si="359"/>
        <v/>
      </c>
      <c r="AA312" s="2" t="str">
        <f t="shared" si="359"/>
        <v/>
      </c>
      <c r="AB312" s="2" t="str">
        <f t="shared" si="359"/>
        <v/>
      </c>
      <c r="AC312" s="2" t="str">
        <f t="shared" si="359"/>
        <v/>
      </c>
      <c r="AD312" s="2" t="str">
        <f t="shared" si="359"/>
        <v/>
      </c>
      <c r="AE312" s="2" t="str">
        <f t="shared" si="359"/>
        <v/>
      </c>
      <c r="AF312" s="2" t="str">
        <f t="shared" si="359"/>
        <v/>
      </c>
      <c r="AG312" s="2" t="str">
        <f t="shared" si="359"/>
        <v/>
      </c>
      <c r="AH312" s="2" t="str">
        <f t="shared" si="359"/>
        <v/>
      </c>
      <c r="AI312" s="2" t="str">
        <f t="shared" si="359"/>
        <v/>
      </c>
    </row>
    <row r="313" spans="2:35" x14ac:dyDescent="0.25">
      <c r="B313" s="41" t="s">
        <v>347</v>
      </c>
      <c r="C313" s="41" t="s">
        <v>343</v>
      </c>
      <c r="D313" s="41" t="s">
        <v>3</v>
      </c>
      <c r="E313" s="42" t="s">
        <v>406</v>
      </c>
      <c r="F313" s="41" t="s">
        <v>20</v>
      </c>
      <c r="G313" s="154"/>
      <c r="H313" s="42">
        <v>10920</v>
      </c>
      <c r="I313" s="6">
        <f>IF(H313="","",INDEX(Systems!F$4:F$981,MATCH($F313,Systems!D$4:D$981,0),1))</f>
        <v>17.71</v>
      </c>
      <c r="J313" s="7">
        <f>IF(H313="","",INDEX(Systems!E$4:E$981,MATCH($F313,Systems!D$4:D$981,0),1))</f>
        <v>30</v>
      </c>
      <c r="K313" s="7" t="s">
        <v>97</v>
      </c>
      <c r="L313" s="7">
        <v>1990</v>
      </c>
      <c r="M313" s="7">
        <v>1</v>
      </c>
      <c r="N313" s="6">
        <f t="shared" si="309"/>
        <v>193393.2</v>
      </c>
      <c r="O313" s="7">
        <f t="shared" si="310"/>
        <v>2018</v>
      </c>
      <c r="P313" s="2">
        <f t="shared" ref="P313:AI313" si="360">IF($B313="","",IF($O313=P$3,$N313*(1+(O$2*0.03)),IF(P$3=$O313+$J313,$N313*(1+(O$2*0.03)),IF(P$3=$O313+2*$J313,$N313*(1+(O$2*0.03)),IF(P$3=$O313+3*$J313,$N313*(1+(O$2*0.03)),IF(P$3=$O313+4*$J313,$N313*(1+(O$2*0.03)),IF(P$3=$O313+5*$J313,$N313*(1+(O$2*0.03)),"")))))))</f>
        <v>193393.2</v>
      </c>
      <c r="Q313" s="2" t="str">
        <f t="shared" si="360"/>
        <v/>
      </c>
      <c r="R313" s="2" t="str">
        <f t="shared" si="360"/>
        <v/>
      </c>
      <c r="S313" s="2" t="str">
        <f t="shared" si="360"/>
        <v/>
      </c>
      <c r="T313" s="2" t="str">
        <f t="shared" si="360"/>
        <v/>
      </c>
      <c r="U313" s="2" t="str">
        <f t="shared" si="360"/>
        <v/>
      </c>
      <c r="V313" s="2" t="str">
        <f t="shared" si="360"/>
        <v/>
      </c>
      <c r="W313" s="2" t="str">
        <f t="shared" si="360"/>
        <v/>
      </c>
      <c r="X313" s="2" t="str">
        <f t="shared" si="360"/>
        <v/>
      </c>
      <c r="Y313" s="2" t="str">
        <f t="shared" si="360"/>
        <v/>
      </c>
      <c r="Z313" s="2" t="str">
        <f t="shared" si="360"/>
        <v/>
      </c>
      <c r="AA313" s="2" t="str">
        <f t="shared" si="360"/>
        <v/>
      </c>
      <c r="AB313" s="2" t="str">
        <f t="shared" si="360"/>
        <v/>
      </c>
      <c r="AC313" s="2" t="str">
        <f t="shared" si="360"/>
        <v/>
      </c>
      <c r="AD313" s="2" t="str">
        <f t="shared" si="360"/>
        <v/>
      </c>
      <c r="AE313" s="2" t="str">
        <f t="shared" si="360"/>
        <v/>
      </c>
      <c r="AF313" s="2" t="str">
        <f t="shared" si="360"/>
        <v/>
      </c>
      <c r="AG313" s="2" t="str">
        <f t="shared" si="360"/>
        <v/>
      </c>
      <c r="AH313" s="2" t="str">
        <f t="shared" si="360"/>
        <v/>
      </c>
      <c r="AI313" s="2" t="str">
        <f t="shared" si="360"/>
        <v/>
      </c>
    </row>
    <row r="314" spans="2:35" x14ac:dyDescent="0.25">
      <c r="B314" s="41" t="s">
        <v>347</v>
      </c>
      <c r="C314" s="41" t="s">
        <v>343</v>
      </c>
      <c r="D314" s="41" t="s">
        <v>7</v>
      </c>
      <c r="E314" s="42" t="s">
        <v>406</v>
      </c>
      <c r="F314" s="41" t="s">
        <v>50</v>
      </c>
      <c r="G314" s="154"/>
      <c r="H314" s="42">
        <v>6050</v>
      </c>
      <c r="I314" s="6">
        <f>IF(H314="","",INDEX(Systems!F$4:F$981,MATCH($F314,Systems!D$4:D$981,0),1))</f>
        <v>1.6</v>
      </c>
      <c r="J314" s="7">
        <f>IF(H314="","",INDEX(Systems!E$4:E$981,MATCH($F314,Systems!D$4:D$981,0),1))</f>
        <v>10</v>
      </c>
      <c r="K314" s="7" t="s">
        <v>97</v>
      </c>
      <c r="L314" s="7">
        <v>2010</v>
      </c>
      <c r="M314" s="7">
        <v>1</v>
      </c>
      <c r="N314" s="6">
        <f t="shared" si="309"/>
        <v>9680</v>
      </c>
      <c r="O314" s="7">
        <f t="shared" si="310"/>
        <v>2018</v>
      </c>
      <c r="P314" s="2">
        <f t="shared" ref="P314:AI314" si="361">IF($B314="","",IF($O314=P$3,$N314*(1+(O$2*0.03)),IF(P$3=$O314+$J314,$N314*(1+(O$2*0.03)),IF(P$3=$O314+2*$J314,$N314*(1+(O$2*0.03)),IF(P$3=$O314+3*$J314,$N314*(1+(O$2*0.03)),IF(P$3=$O314+4*$J314,$N314*(1+(O$2*0.03)),IF(P$3=$O314+5*$J314,$N314*(1+(O$2*0.03)),"")))))))</f>
        <v>9680</v>
      </c>
      <c r="Q314" s="2" t="str">
        <f t="shared" si="361"/>
        <v/>
      </c>
      <c r="R314" s="2" t="str">
        <f t="shared" si="361"/>
        <v/>
      </c>
      <c r="S314" s="2" t="str">
        <f t="shared" si="361"/>
        <v/>
      </c>
      <c r="T314" s="2" t="str">
        <f t="shared" si="361"/>
        <v/>
      </c>
      <c r="U314" s="2" t="str">
        <f t="shared" si="361"/>
        <v/>
      </c>
      <c r="V314" s="2" t="str">
        <f t="shared" si="361"/>
        <v/>
      </c>
      <c r="W314" s="2" t="str">
        <f t="shared" si="361"/>
        <v/>
      </c>
      <c r="X314" s="2" t="str">
        <f t="shared" si="361"/>
        <v/>
      </c>
      <c r="Y314" s="2" t="str">
        <f t="shared" si="361"/>
        <v/>
      </c>
      <c r="Z314" s="2">
        <f t="shared" si="361"/>
        <v>12584</v>
      </c>
      <c r="AA314" s="2" t="str">
        <f t="shared" si="361"/>
        <v/>
      </c>
      <c r="AB314" s="2" t="str">
        <f t="shared" si="361"/>
        <v/>
      </c>
      <c r="AC314" s="2" t="str">
        <f t="shared" si="361"/>
        <v/>
      </c>
      <c r="AD314" s="2" t="str">
        <f t="shared" si="361"/>
        <v/>
      </c>
      <c r="AE314" s="2" t="str">
        <f t="shared" si="361"/>
        <v/>
      </c>
      <c r="AF314" s="2" t="str">
        <f t="shared" si="361"/>
        <v/>
      </c>
      <c r="AG314" s="2" t="str">
        <f t="shared" si="361"/>
        <v/>
      </c>
      <c r="AH314" s="2" t="str">
        <f t="shared" si="361"/>
        <v/>
      </c>
      <c r="AI314" s="2" t="str">
        <f t="shared" si="361"/>
        <v/>
      </c>
    </row>
    <row r="315" spans="2:35" x14ac:dyDescent="0.25">
      <c r="B315" s="41" t="s">
        <v>347</v>
      </c>
      <c r="C315" s="41" t="s">
        <v>343</v>
      </c>
      <c r="D315" s="41" t="s">
        <v>7</v>
      </c>
      <c r="E315" s="42" t="s">
        <v>408</v>
      </c>
      <c r="F315" s="41" t="s">
        <v>284</v>
      </c>
      <c r="G315" s="154"/>
      <c r="H315" s="42">
        <v>1000</v>
      </c>
      <c r="I315" s="6">
        <f>IF(H315="","",INDEX(Systems!F$4:F$981,MATCH($F315,Systems!D$4:D$981,0),1))</f>
        <v>9.09</v>
      </c>
      <c r="J315" s="7">
        <f>IF(H315="","",INDEX(Systems!E$4:E$981,MATCH($F315,Systems!D$4:D$981,0),1))</f>
        <v>20</v>
      </c>
      <c r="K315" s="7" t="s">
        <v>97</v>
      </c>
      <c r="L315" s="7">
        <v>2010</v>
      </c>
      <c r="M315" s="7">
        <v>3</v>
      </c>
      <c r="N315" s="6">
        <f t="shared" si="309"/>
        <v>9090</v>
      </c>
      <c r="O315" s="7">
        <f t="shared" si="310"/>
        <v>2030</v>
      </c>
      <c r="P315" s="2" t="str">
        <f t="shared" ref="P315:AI315" si="362">IF($B315="","",IF($O315=P$3,$N315*(1+(O$2*0.03)),IF(P$3=$O315+$J315,$N315*(1+(O$2*0.03)),IF(P$3=$O315+2*$J315,$N315*(1+(O$2*0.03)),IF(P$3=$O315+3*$J315,$N315*(1+(O$2*0.03)),IF(P$3=$O315+4*$J315,$N315*(1+(O$2*0.03)),IF(P$3=$O315+5*$J315,$N315*(1+(O$2*0.03)),"")))))))</f>
        <v/>
      </c>
      <c r="Q315" s="2" t="str">
        <f t="shared" si="362"/>
        <v/>
      </c>
      <c r="R315" s="2" t="str">
        <f t="shared" si="362"/>
        <v/>
      </c>
      <c r="S315" s="2" t="str">
        <f t="shared" si="362"/>
        <v/>
      </c>
      <c r="T315" s="2" t="str">
        <f t="shared" si="362"/>
        <v/>
      </c>
      <c r="U315" s="2" t="str">
        <f t="shared" si="362"/>
        <v/>
      </c>
      <c r="V315" s="2" t="str">
        <f t="shared" si="362"/>
        <v/>
      </c>
      <c r="W315" s="2" t="str">
        <f t="shared" si="362"/>
        <v/>
      </c>
      <c r="X315" s="2" t="str">
        <f t="shared" si="362"/>
        <v/>
      </c>
      <c r="Y315" s="2" t="str">
        <f t="shared" si="362"/>
        <v/>
      </c>
      <c r="Z315" s="2" t="str">
        <f t="shared" si="362"/>
        <v/>
      </c>
      <c r="AA315" s="2" t="str">
        <f t="shared" si="362"/>
        <v/>
      </c>
      <c r="AB315" s="2">
        <f t="shared" si="362"/>
        <v>12362.4</v>
      </c>
      <c r="AC315" s="2" t="str">
        <f t="shared" si="362"/>
        <v/>
      </c>
      <c r="AD315" s="2" t="str">
        <f t="shared" si="362"/>
        <v/>
      </c>
      <c r="AE315" s="2" t="str">
        <f t="shared" si="362"/>
        <v/>
      </c>
      <c r="AF315" s="2" t="str">
        <f t="shared" si="362"/>
        <v/>
      </c>
      <c r="AG315" s="2" t="str">
        <f t="shared" si="362"/>
        <v/>
      </c>
      <c r="AH315" s="2" t="str">
        <f t="shared" si="362"/>
        <v/>
      </c>
      <c r="AI315" s="2" t="str">
        <f t="shared" si="362"/>
        <v/>
      </c>
    </row>
    <row r="316" spans="2:35" x14ac:dyDescent="0.25">
      <c r="B316" s="41" t="s">
        <v>347</v>
      </c>
      <c r="C316" s="41" t="s">
        <v>343</v>
      </c>
      <c r="D316" s="41" t="s">
        <v>7</v>
      </c>
      <c r="E316" s="42" t="s">
        <v>408</v>
      </c>
      <c r="F316" s="41" t="s">
        <v>289</v>
      </c>
      <c r="G316" s="154"/>
      <c r="H316" s="42">
        <v>1250</v>
      </c>
      <c r="I316" s="6">
        <f>IF(H316="","",INDEX(Systems!F$4:F$981,MATCH($F316,Systems!D$4:D$981,0),1))</f>
        <v>4.5</v>
      </c>
      <c r="J316" s="7">
        <f>IF(H316="","",INDEX(Systems!E$4:E$981,MATCH($F316,Systems!D$4:D$981,0),1))</f>
        <v>15</v>
      </c>
      <c r="K316" s="7" t="s">
        <v>97</v>
      </c>
      <c r="L316" s="7">
        <v>2012</v>
      </c>
      <c r="M316" s="7">
        <v>3</v>
      </c>
      <c r="N316" s="6">
        <f t="shared" si="309"/>
        <v>5625</v>
      </c>
      <c r="O316" s="7">
        <f t="shared" si="310"/>
        <v>2027</v>
      </c>
      <c r="P316" s="2" t="str">
        <f t="shared" ref="P316:AI316" si="363">IF($B316="","",IF($O316=P$3,$N316*(1+(O$2*0.03)),IF(P$3=$O316+$J316,$N316*(1+(O$2*0.03)),IF(P$3=$O316+2*$J316,$N316*(1+(O$2*0.03)),IF(P$3=$O316+3*$J316,$N316*(1+(O$2*0.03)),IF(P$3=$O316+4*$J316,$N316*(1+(O$2*0.03)),IF(P$3=$O316+5*$J316,$N316*(1+(O$2*0.03)),"")))))))</f>
        <v/>
      </c>
      <c r="Q316" s="2" t="str">
        <f t="shared" si="363"/>
        <v/>
      </c>
      <c r="R316" s="2" t="str">
        <f t="shared" si="363"/>
        <v/>
      </c>
      <c r="S316" s="2" t="str">
        <f t="shared" si="363"/>
        <v/>
      </c>
      <c r="T316" s="2" t="str">
        <f t="shared" si="363"/>
        <v/>
      </c>
      <c r="U316" s="2" t="str">
        <f t="shared" si="363"/>
        <v/>
      </c>
      <c r="V316" s="2" t="str">
        <f t="shared" si="363"/>
        <v/>
      </c>
      <c r="W316" s="2" t="str">
        <f t="shared" si="363"/>
        <v/>
      </c>
      <c r="X316" s="2" t="str">
        <f t="shared" si="363"/>
        <v/>
      </c>
      <c r="Y316" s="2">
        <f t="shared" si="363"/>
        <v>7143.75</v>
      </c>
      <c r="Z316" s="2" t="str">
        <f t="shared" si="363"/>
        <v/>
      </c>
      <c r="AA316" s="2" t="str">
        <f t="shared" si="363"/>
        <v/>
      </c>
      <c r="AB316" s="2" t="str">
        <f t="shared" si="363"/>
        <v/>
      </c>
      <c r="AC316" s="2" t="str">
        <f t="shared" si="363"/>
        <v/>
      </c>
      <c r="AD316" s="2" t="str">
        <f t="shared" si="363"/>
        <v/>
      </c>
      <c r="AE316" s="2" t="str">
        <f t="shared" si="363"/>
        <v/>
      </c>
      <c r="AF316" s="2" t="str">
        <f t="shared" si="363"/>
        <v/>
      </c>
      <c r="AG316" s="2" t="str">
        <f t="shared" si="363"/>
        <v/>
      </c>
      <c r="AH316" s="2" t="str">
        <f t="shared" si="363"/>
        <v/>
      </c>
      <c r="AI316" s="2" t="str">
        <f t="shared" si="363"/>
        <v/>
      </c>
    </row>
    <row r="317" spans="2:35" x14ac:dyDescent="0.25">
      <c r="B317" s="41" t="s">
        <v>347</v>
      </c>
      <c r="C317" s="41" t="s">
        <v>343</v>
      </c>
      <c r="D317" s="41" t="s">
        <v>5</v>
      </c>
      <c r="E317" s="42" t="s">
        <v>408</v>
      </c>
      <c r="F317" s="41" t="s">
        <v>65</v>
      </c>
      <c r="G317" s="154"/>
      <c r="H317" s="42">
        <v>1</v>
      </c>
      <c r="I317" s="6">
        <f>IF(H317="","",INDEX(Systems!F$4:F$981,MATCH($F317,Systems!D$4:D$981,0),1))</f>
        <v>6000</v>
      </c>
      <c r="J317" s="7">
        <f>IF(H317="","",INDEX(Systems!E$4:E$981,MATCH($F317,Systems!D$4:D$981,0),1))</f>
        <v>10</v>
      </c>
      <c r="K317" s="7" t="s">
        <v>97</v>
      </c>
      <c r="L317" s="7">
        <v>2000</v>
      </c>
      <c r="M317" s="7">
        <v>3</v>
      </c>
      <c r="N317" s="6">
        <f t="shared" si="309"/>
        <v>6000</v>
      </c>
      <c r="O317" s="7">
        <f t="shared" si="310"/>
        <v>2018</v>
      </c>
      <c r="P317" s="2">
        <f t="shared" ref="P317:AI317" si="364">IF($B317="","",IF($O317=P$3,$N317*(1+(O$2*0.03)),IF(P$3=$O317+$J317,$N317*(1+(O$2*0.03)),IF(P$3=$O317+2*$J317,$N317*(1+(O$2*0.03)),IF(P$3=$O317+3*$J317,$N317*(1+(O$2*0.03)),IF(P$3=$O317+4*$J317,$N317*(1+(O$2*0.03)),IF(P$3=$O317+5*$J317,$N317*(1+(O$2*0.03)),"")))))))</f>
        <v>6000</v>
      </c>
      <c r="Q317" s="2" t="str">
        <f t="shared" si="364"/>
        <v/>
      </c>
      <c r="R317" s="2" t="str">
        <f t="shared" si="364"/>
        <v/>
      </c>
      <c r="S317" s="2" t="str">
        <f t="shared" si="364"/>
        <v/>
      </c>
      <c r="T317" s="2" t="str">
        <f t="shared" si="364"/>
        <v/>
      </c>
      <c r="U317" s="2" t="str">
        <f t="shared" si="364"/>
        <v/>
      </c>
      <c r="V317" s="2" t="str">
        <f t="shared" si="364"/>
        <v/>
      </c>
      <c r="W317" s="2" t="str">
        <f t="shared" si="364"/>
        <v/>
      </c>
      <c r="X317" s="2" t="str">
        <f t="shared" si="364"/>
        <v/>
      </c>
      <c r="Y317" s="2" t="str">
        <f t="shared" si="364"/>
        <v/>
      </c>
      <c r="Z317" s="2">
        <f t="shared" si="364"/>
        <v>7800</v>
      </c>
      <c r="AA317" s="2" t="str">
        <f t="shared" si="364"/>
        <v/>
      </c>
      <c r="AB317" s="2" t="str">
        <f t="shared" si="364"/>
        <v/>
      </c>
      <c r="AC317" s="2" t="str">
        <f t="shared" si="364"/>
        <v/>
      </c>
      <c r="AD317" s="2" t="str">
        <f t="shared" si="364"/>
        <v/>
      </c>
      <c r="AE317" s="2" t="str">
        <f t="shared" si="364"/>
        <v/>
      </c>
      <c r="AF317" s="2" t="str">
        <f t="shared" si="364"/>
        <v/>
      </c>
      <c r="AG317" s="2" t="str">
        <f t="shared" si="364"/>
        <v/>
      </c>
      <c r="AH317" s="2" t="str">
        <f t="shared" si="364"/>
        <v/>
      </c>
      <c r="AI317" s="2" t="str">
        <f t="shared" si="364"/>
        <v/>
      </c>
    </row>
    <row r="318" spans="2:35" x14ac:dyDescent="0.25">
      <c r="B318" s="41" t="s">
        <v>347</v>
      </c>
      <c r="C318" s="41" t="s">
        <v>343</v>
      </c>
      <c r="D318" s="41" t="s">
        <v>5</v>
      </c>
      <c r="E318" s="42" t="s">
        <v>408</v>
      </c>
      <c r="F318" s="41" t="s">
        <v>306</v>
      </c>
      <c r="G318" s="154"/>
      <c r="H318" s="42">
        <v>1</v>
      </c>
      <c r="I318" s="6">
        <f>IF(H318="","",INDEX(Systems!F$4:F$981,MATCH($F318,Systems!D$4:D$981,0),1))</f>
        <v>10800</v>
      </c>
      <c r="J318" s="7">
        <f>IF(H318="","",INDEX(Systems!E$4:E$981,MATCH($F318,Systems!D$4:D$981,0),1))</f>
        <v>18</v>
      </c>
      <c r="K318" s="7" t="s">
        <v>97</v>
      </c>
      <c r="L318" s="7">
        <v>2000</v>
      </c>
      <c r="M318" s="7">
        <v>3</v>
      </c>
      <c r="N318" s="6">
        <f t="shared" si="309"/>
        <v>10800</v>
      </c>
      <c r="O318" s="7">
        <f t="shared" si="310"/>
        <v>2018</v>
      </c>
      <c r="P318" s="2">
        <f t="shared" ref="P318:AI318" si="365">IF($B318="","",IF($O318=P$3,$N318*(1+(O$2*0.03)),IF(P$3=$O318+$J318,$N318*(1+(O$2*0.03)),IF(P$3=$O318+2*$J318,$N318*(1+(O$2*0.03)),IF(P$3=$O318+3*$J318,$N318*(1+(O$2*0.03)),IF(P$3=$O318+4*$J318,$N318*(1+(O$2*0.03)),IF(P$3=$O318+5*$J318,$N318*(1+(O$2*0.03)),"")))))))</f>
        <v>10800</v>
      </c>
      <c r="Q318" s="2" t="str">
        <f t="shared" si="365"/>
        <v/>
      </c>
      <c r="R318" s="2" t="str">
        <f t="shared" si="365"/>
        <v/>
      </c>
      <c r="S318" s="2" t="str">
        <f t="shared" si="365"/>
        <v/>
      </c>
      <c r="T318" s="2" t="str">
        <f t="shared" si="365"/>
        <v/>
      </c>
      <c r="U318" s="2" t="str">
        <f t="shared" si="365"/>
        <v/>
      </c>
      <c r="V318" s="2" t="str">
        <f t="shared" si="365"/>
        <v/>
      </c>
      <c r="W318" s="2" t="str">
        <f t="shared" si="365"/>
        <v/>
      </c>
      <c r="X318" s="2" t="str">
        <f t="shared" si="365"/>
        <v/>
      </c>
      <c r="Y318" s="2" t="str">
        <f t="shared" si="365"/>
        <v/>
      </c>
      <c r="Z318" s="2" t="str">
        <f t="shared" si="365"/>
        <v/>
      </c>
      <c r="AA318" s="2" t="str">
        <f t="shared" si="365"/>
        <v/>
      </c>
      <c r="AB318" s="2" t="str">
        <f t="shared" si="365"/>
        <v/>
      </c>
      <c r="AC318" s="2" t="str">
        <f t="shared" si="365"/>
        <v/>
      </c>
      <c r="AD318" s="2" t="str">
        <f t="shared" si="365"/>
        <v/>
      </c>
      <c r="AE318" s="2" t="str">
        <f t="shared" si="365"/>
        <v/>
      </c>
      <c r="AF318" s="2" t="str">
        <f t="shared" si="365"/>
        <v/>
      </c>
      <c r="AG318" s="2" t="str">
        <f t="shared" si="365"/>
        <v/>
      </c>
      <c r="AH318" s="2">
        <f t="shared" si="365"/>
        <v>16632</v>
      </c>
      <c r="AI318" s="2" t="str">
        <f t="shared" si="365"/>
        <v/>
      </c>
    </row>
    <row r="319" spans="2:35" x14ac:dyDescent="0.25">
      <c r="B319" s="41" t="s">
        <v>347</v>
      </c>
      <c r="C319" s="41" t="s">
        <v>343</v>
      </c>
      <c r="D319" s="41" t="s">
        <v>7</v>
      </c>
      <c r="E319" s="42" t="s">
        <v>397</v>
      </c>
      <c r="F319" s="41" t="s">
        <v>284</v>
      </c>
      <c r="G319" s="154"/>
      <c r="H319" s="42">
        <v>1000</v>
      </c>
      <c r="I319" s="6">
        <f>IF(H319="","",INDEX(Systems!F$4:F$981,MATCH($F319,Systems!D$4:D$981,0),1))</f>
        <v>9.09</v>
      </c>
      <c r="J319" s="7">
        <f>IF(H319="","",INDEX(Systems!E$4:E$981,MATCH($F319,Systems!D$4:D$981,0),1))</f>
        <v>20</v>
      </c>
      <c r="K319" s="7" t="s">
        <v>97</v>
      </c>
      <c r="L319" s="7">
        <v>2005</v>
      </c>
      <c r="M319" s="7">
        <v>3</v>
      </c>
      <c r="N319" s="6">
        <f t="shared" si="309"/>
        <v>9090</v>
      </c>
      <c r="O319" s="7">
        <f t="shared" si="310"/>
        <v>2025</v>
      </c>
      <c r="P319" s="2" t="str">
        <f t="shared" ref="P319:AI319" si="366">IF($B319="","",IF($O319=P$3,$N319*(1+(O$2*0.03)),IF(P$3=$O319+$J319,$N319*(1+(O$2*0.03)),IF(P$3=$O319+2*$J319,$N319*(1+(O$2*0.03)),IF(P$3=$O319+3*$J319,$N319*(1+(O$2*0.03)),IF(P$3=$O319+4*$J319,$N319*(1+(O$2*0.03)),IF(P$3=$O319+5*$J319,$N319*(1+(O$2*0.03)),"")))))))</f>
        <v/>
      </c>
      <c r="Q319" s="2" t="str">
        <f t="shared" si="366"/>
        <v/>
      </c>
      <c r="R319" s="2" t="str">
        <f t="shared" si="366"/>
        <v/>
      </c>
      <c r="S319" s="2" t="str">
        <f t="shared" si="366"/>
        <v/>
      </c>
      <c r="T319" s="2" t="str">
        <f t="shared" si="366"/>
        <v/>
      </c>
      <c r="U319" s="2" t="str">
        <f t="shared" si="366"/>
        <v/>
      </c>
      <c r="V319" s="2" t="str">
        <f t="shared" si="366"/>
        <v/>
      </c>
      <c r="W319" s="2">
        <f t="shared" si="366"/>
        <v>10998.9</v>
      </c>
      <c r="X319" s="2" t="str">
        <f t="shared" si="366"/>
        <v/>
      </c>
      <c r="Y319" s="2" t="str">
        <f t="shared" si="366"/>
        <v/>
      </c>
      <c r="Z319" s="2" t="str">
        <f t="shared" si="366"/>
        <v/>
      </c>
      <c r="AA319" s="2" t="str">
        <f t="shared" si="366"/>
        <v/>
      </c>
      <c r="AB319" s="2" t="str">
        <f t="shared" si="366"/>
        <v/>
      </c>
      <c r="AC319" s="2" t="str">
        <f t="shared" si="366"/>
        <v/>
      </c>
      <c r="AD319" s="2" t="str">
        <f t="shared" si="366"/>
        <v/>
      </c>
      <c r="AE319" s="2" t="str">
        <f t="shared" si="366"/>
        <v/>
      </c>
      <c r="AF319" s="2" t="str">
        <f t="shared" si="366"/>
        <v/>
      </c>
      <c r="AG319" s="2" t="str">
        <f t="shared" si="366"/>
        <v/>
      </c>
      <c r="AH319" s="2" t="str">
        <f t="shared" si="366"/>
        <v/>
      </c>
      <c r="AI319" s="2" t="str">
        <f t="shared" si="366"/>
        <v/>
      </c>
    </row>
    <row r="320" spans="2:35" x14ac:dyDescent="0.25">
      <c r="B320" s="41" t="s">
        <v>347</v>
      </c>
      <c r="C320" s="41" t="s">
        <v>343</v>
      </c>
      <c r="D320" s="41" t="s">
        <v>7</v>
      </c>
      <c r="E320" s="42" t="s">
        <v>397</v>
      </c>
      <c r="F320" s="41" t="s">
        <v>289</v>
      </c>
      <c r="G320" s="154"/>
      <c r="H320" s="42">
        <v>1250</v>
      </c>
      <c r="I320" s="6">
        <f>IF(H320="","",INDEX(Systems!F$4:F$981,MATCH($F320,Systems!D$4:D$981,0),1))</f>
        <v>4.5</v>
      </c>
      <c r="J320" s="7">
        <f>IF(H320="","",INDEX(Systems!E$4:E$981,MATCH($F320,Systems!D$4:D$981,0),1))</f>
        <v>15</v>
      </c>
      <c r="K320" s="7" t="s">
        <v>97</v>
      </c>
      <c r="L320" s="7">
        <v>2010</v>
      </c>
      <c r="M320" s="7">
        <v>3</v>
      </c>
      <c r="N320" s="6">
        <f t="shared" si="309"/>
        <v>5625</v>
      </c>
      <c r="O320" s="7">
        <f t="shared" si="310"/>
        <v>2025</v>
      </c>
      <c r="P320" s="2" t="str">
        <f t="shared" ref="P320:AI320" si="367">IF($B320="","",IF($O320=P$3,$N320*(1+(O$2*0.03)),IF(P$3=$O320+$J320,$N320*(1+(O$2*0.03)),IF(P$3=$O320+2*$J320,$N320*(1+(O$2*0.03)),IF(P$3=$O320+3*$J320,$N320*(1+(O$2*0.03)),IF(P$3=$O320+4*$J320,$N320*(1+(O$2*0.03)),IF(P$3=$O320+5*$J320,$N320*(1+(O$2*0.03)),"")))))))</f>
        <v/>
      </c>
      <c r="Q320" s="2" t="str">
        <f t="shared" si="367"/>
        <v/>
      </c>
      <c r="R320" s="2" t="str">
        <f t="shared" si="367"/>
        <v/>
      </c>
      <c r="S320" s="2" t="str">
        <f t="shared" si="367"/>
        <v/>
      </c>
      <c r="T320" s="2" t="str">
        <f t="shared" si="367"/>
        <v/>
      </c>
      <c r="U320" s="2" t="str">
        <f t="shared" si="367"/>
        <v/>
      </c>
      <c r="V320" s="2" t="str">
        <f t="shared" si="367"/>
        <v/>
      </c>
      <c r="W320" s="2">
        <f t="shared" si="367"/>
        <v>6806.25</v>
      </c>
      <c r="X320" s="2" t="str">
        <f t="shared" si="367"/>
        <v/>
      </c>
      <c r="Y320" s="2" t="str">
        <f t="shared" si="367"/>
        <v/>
      </c>
      <c r="Z320" s="2" t="str">
        <f t="shared" si="367"/>
        <v/>
      </c>
      <c r="AA320" s="2" t="str">
        <f t="shared" si="367"/>
        <v/>
      </c>
      <c r="AB320" s="2" t="str">
        <f t="shared" si="367"/>
        <v/>
      </c>
      <c r="AC320" s="2" t="str">
        <f t="shared" si="367"/>
        <v/>
      </c>
      <c r="AD320" s="2" t="str">
        <f t="shared" si="367"/>
        <v/>
      </c>
      <c r="AE320" s="2" t="str">
        <f t="shared" si="367"/>
        <v/>
      </c>
      <c r="AF320" s="2" t="str">
        <f t="shared" si="367"/>
        <v/>
      </c>
      <c r="AG320" s="2" t="str">
        <f t="shared" si="367"/>
        <v/>
      </c>
      <c r="AH320" s="2" t="str">
        <f t="shared" si="367"/>
        <v/>
      </c>
      <c r="AI320" s="2" t="str">
        <f t="shared" si="367"/>
        <v/>
      </c>
    </row>
    <row r="321" spans="2:35" x14ac:dyDescent="0.25">
      <c r="B321" s="41" t="s">
        <v>347</v>
      </c>
      <c r="C321" s="41" t="s">
        <v>343</v>
      </c>
      <c r="D321" s="41" t="s">
        <v>5</v>
      </c>
      <c r="E321" s="42" t="s">
        <v>397</v>
      </c>
      <c r="F321" s="41" t="s">
        <v>55</v>
      </c>
      <c r="G321" s="154"/>
      <c r="H321" s="42">
        <v>1</v>
      </c>
      <c r="I321" s="6">
        <f>IF(H321="","",INDEX(Systems!F$4:F$981,MATCH($F321,Systems!D$4:D$981,0),1))</f>
        <v>9000</v>
      </c>
      <c r="J321" s="7">
        <f>IF(H321="","",INDEX(Systems!E$4:E$981,MATCH($F321,Systems!D$4:D$981,0),1))</f>
        <v>18</v>
      </c>
      <c r="K321" s="7" t="s">
        <v>97</v>
      </c>
      <c r="L321" s="7">
        <v>2017</v>
      </c>
      <c r="M321" s="7">
        <v>3</v>
      </c>
      <c r="N321" s="6">
        <f t="shared" si="309"/>
        <v>9000</v>
      </c>
      <c r="O321" s="7">
        <f t="shared" si="310"/>
        <v>2035</v>
      </c>
      <c r="P321" s="2" t="str">
        <f t="shared" ref="P321:AI321" si="368">IF($B321="","",IF($O321=P$3,$N321*(1+(O$2*0.03)),IF(P$3=$O321+$J321,$N321*(1+(O$2*0.03)),IF(P$3=$O321+2*$J321,$N321*(1+(O$2*0.03)),IF(P$3=$O321+3*$J321,$N321*(1+(O$2*0.03)),IF(P$3=$O321+4*$J321,$N321*(1+(O$2*0.03)),IF(P$3=$O321+5*$J321,$N321*(1+(O$2*0.03)),"")))))))</f>
        <v/>
      </c>
      <c r="Q321" s="2" t="str">
        <f t="shared" si="368"/>
        <v/>
      </c>
      <c r="R321" s="2" t="str">
        <f t="shared" si="368"/>
        <v/>
      </c>
      <c r="S321" s="2" t="str">
        <f t="shared" si="368"/>
        <v/>
      </c>
      <c r="T321" s="2" t="str">
        <f t="shared" si="368"/>
        <v/>
      </c>
      <c r="U321" s="2" t="str">
        <f t="shared" si="368"/>
        <v/>
      </c>
      <c r="V321" s="2" t="str">
        <f t="shared" si="368"/>
        <v/>
      </c>
      <c r="W321" s="2" t="str">
        <f t="shared" si="368"/>
        <v/>
      </c>
      <c r="X321" s="2" t="str">
        <f t="shared" si="368"/>
        <v/>
      </c>
      <c r="Y321" s="2" t="str">
        <f t="shared" si="368"/>
        <v/>
      </c>
      <c r="Z321" s="2" t="str">
        <f t="shared" si="368"/>
        <v/>
      </c>
      <c r="AA321" s="2" t="str">
        <f t="shared" si="368"/>
        <v/>
      </c>
      <c r="AB321" s="2" t="str">
        <f t="shared" si="368"/>
        <v/>
      </c>
      <c r="AC321" s="2" t="str">
        <f t="shared" si="368"/>
        <v/>
      </c>
      <c r="AD321" s="2" t="str">
        <f t="shared" si="368"/>
        <v/>
      </c>
      <c r="AE321" s="2" t="str">
        <f t="shared" si="368"/>
        <v/>
      </c>
      <c r="AF321" s="2" t="str">
        <f t="shared" si="368"/>
        <v/>
      </c>
      <c r="AG321" s="2">
        <f t="shared" si="368"/>
        <v>13590</v>
      </c>
      <c r="AH321" s="2" t="str">
        <f t="shared" si="368"/>
        <v/>
      </c>
      <c r="AI321" s="2" t="str">
        <f t="shared" si="368"/>
        <v/>
      </c>
    </row>
    <row r="322" spans="2:35" x14ac:dyDescent="0.25">
      <c r="B322" s="41" t="s">
        <v>347</v>
      </c>
      <c r="C322" s="41" t="s">
        <v>343</v>
      </c>
      <c r="D322" s="41" t="s">
        <v>9</v>
      </c>
      <c r="E322" s="42" t="s">
        <v>397</v>
      </c>
      <c r="F322" s="41" t="s">
        <v>131</v>
      </c>
      <c r="G322" s="154"/>
      <c r="H322" s="42">
        <v>1000</v>
      </c>
      <c r="I322" s="6">
        <f>IF(H322="","",INDEX(Systems!F$4:F$981,MATCH($F322,Systems!D$4:D$981,0),1))</f>
        <v>4.95</v>
      </c>
      <c r="J322" s="7">
        <f>IF(H322="","",INDEX(Systems!E$4:E$981,MATCH($F322,Systems!D$4:D$981,0),1))</f>
        <v>20</v>
      </c>
      <c r="K322" s="7" t="s">
        <v>97</v>
      </c>
      <c r="L322" s="7">
        <v>2017</v>
      </c>
      <c r="M322" s="7">
        <v>3</v>
      </c>
      <c r="N322" s="6">
        <f t="shared" si="309"/>
        <v>4950</v>
      </c>
      <c r="O322" s="7">
        <f t="shared" si="310"/>
        <v>2037</v>
      </c>
      <c r="P322" s="2" t="str">
        <f t="shared" ref="P322:AI322" si="369">IF($B322="","",IF($O322=P$3,$N322*(1+(O$2*0.03)),IF(P$3=$O322+$J322,$N322*(1+(O$2*0.03)),IF(P$3=$O322+2*$J322,$N322*(1+(O$2*0.03)),IF(P$3=$O322+3*$J322,$N322*(1+(O$2*0.03)),IF(P$3=$O322+4*$J322,$N322*(1+(O$2*0.03)),IF(P$3=$O322+5*$J322,$N322*(1+(O$2*0.03)),"")))))))</f>
        <v/>
      </c>
      <c r="Q322" s="2" t="str">
        <f t="shared" si="369"/>
        <v/>
      </c>
      <c r="R322" s="2" t="str">
        <f t="shared" si="369"/>
        <v/>
      </c>
      <c r="S322" s="2" t="str">
        <f t="shared" si="369"/>
        <v/>
      </c>
      <c r="T322" s="2" t="str">
        <f t="shared" si="369"/>
        <v/>
      </c>
      <c r="U322" s="2" t="str">
        <f t="shared" si="369"/>
        <v/>
      </c>
      <c r="V322" s="2" t="str">
        <f t="shared" si="369"/>
        <v/>
      </c>
      <c r="W322" s="2" t="str">
        <f t="shared" si="369"/>
        <v/>
      </c>
      <c r="X322" s="2" t="str">
        <f t="shared" si="369"/>
        <v/>
      </c>
      <c r="Y322" s="2" t="str">
        <f t="shared" si="369"/>
        <v/>
      </c>
      <c r="Z322" s="2" t="str">
        <f t="shared" si="369"/>
        <v/>
      </c>
      <c r="AA322" s="2" t="str">
        <f t="shared" si="369"/>
        <v/>
      </c>
      <c r="AB322" s="2" t="str">
        <f t="shared" si="369"/>
        <v/>
      </c>
      <c r="AC322" s="2" t="str">
        <f t="shared" si="369"/>
        <v/>
      </c>
      <c r="AD322" s="2" t="str">
        <f t="shared" si="369"/>
        <v/>
      </c>
      <c r="AE322" s="2" t="str">
        <f t="shared" si="369"/>
        <v/>
      </c>
      <c r="AF322" s="2" t="str">
        <f t="shared" si="369"/>
        <v/>
      </c>
      <c r="AG322" s="2" t="str">
        <f t="shared" si="369"/>
        <v/>
      </c>
      <c r="AH322" s="2" t="str">
        <f t="shared" si="369"/>
        <v/>
      </c>
      <c r="AI322" s="2">
        <f t="shared" si="369"/>
        <v>7771.4999999999991</v>
      </c>
    </row>
    <row r="323" spans="2:35" x14ac:dyDescent="0.25">
      <c r="B323" s="41" t="s">
        <v>347</v>
      </c>
      <c r="C323" s="41" t="s">
        <v>343</v>
      </c>
      <c r="D323" s="41" t="s">
        <v>7</v>
      </c>
      <c r="E323" s="42" t="s">
        <v>398</v>
      </c>
      <c r="F323" s="41" t="s">
        <v>284</v>
      </c>
      <c r="G323" s="154"/>
      <c r="H323" s="42">
        <v>1000</v>
      </c>
      <c r="I323" s="6">
        <f>IF(H323="","",INDEX(Systems!F$4:F$981,MATCH($F323,Systems!D$4:D$981,0),1))</f>
        <v>9.09</v>
      </c>
      <c r="J323" s="7">
        <f>IF(H323="","",INDEX(Systems!E$4:E$981,MATCH($F323,Systems!D$4:D$981,0),1))</f>
        <v>20</v>
      </c>
      <c r="K323" s="7" t="s">
        <v>97</v>
      </c>
      <c r="L323" s="7">
        <v>2005</v>
      </c>
      <c r="M323" s="7">
        <v>3</v>
      </c>
      <c r="N323" s="6">
        <f t="shared" si="309"/>
        <v>9090</v>
      </c>
      <c r="O323" s="7">
        <f t="shared" si="310"/>
        <v>2025</v>
      </c>
      <c r="P323" s="2" t="str">
        <f t="shared" ref="P323:AI323" si="370">IF($B323="","",IF($O323=P$3,$N323*(1+(O$2*0.03)),IF(P$3=$O323+$J323,$N323*(1+(O$2*0.03)),IF(P$3=$O323+2*$J323,$N323*(1+(O$2*0.03)),IF(P$3=$O323+3*$J323,$N323*(1+(O$2*0.03)),IF(P$3=$O323+4*$J323,$N323*(1+(O$2*0.03)),IF(P$3=$O323+5*$J323,$N323*(1+(O$2*0.03)),"")))))))</f>
        <v/>
      </c>
      <c r="Q323" s="2" t="str">
        <f t="shared" si="370"/>
        <v/>
      </c>
      <c r="R323" s="2" t="str">
        <f t="shared" si="370"/>
        <v/>
      </c>
      <c r="S323" s="2" t="str">
        <f t="shared" si="370"/>
        <v/>
      </c>
      <c r="T323" s="2" t="str">
        <f t="shared" si="370"/>
        <v/>
      </c>
      <c r="U323" s="2" t="str">
        <f t="shared" si="370"/>
        <v/>
      </c>
      <c r="V323" s="2" t="str">
        <f t="shared" si="370"/>
        <v/>
      </c>
      <c r="W323" s="2">
        <f t="shared" si="370"/>
        <v>10998.9</v>
      </c>
      <c r="X323" s="2" t="str">
        <f t="shared" si="370"/>
        <v/>
      </c>
      <c r="Y323" s="2" t="str">
        <f t="shared" si="370"/>
        <v/>
      </c>
      <c r="Z323" s="2" t="str">
        <f t="shared" si="370"/>
        <v/>
      </c>
      <c r="AA323" s="2" t="str">
        <f t="shared" si="370"/>
        <v/>
      </c>
      <c r="AB323" s="2" t="str">
        <f t="shared" si="370"/>
        <v/>
      </c>
      <c r="AC323" s="2" t="str">
        <f t="shared" si="370"/>
        <v/>
      </c>
      <c r="AD323" s="2" t="str">
        <f t="shared" si="370"/>
        <v/>
      </c>
      <c r="AE323" s="2" t="str">
        <f t="shared" si="370"/>
        <v/>
      </c>
      <c r="AF323" s="2" t="str">
        <f t="shared" si="370"/>
        <v/>
      </c>
      <c r="AG323" s="2" t="str">
        <f t="shared" si="370"/>
        <v/>
      </c>
      <c r="AH323" s="2" t="str">
        <f t="shared" si="370"/>
        <v/>
      </c>
      <c r="AI323" s="2" t="str">
        <f t="shared" si="370"/>
        <v/>
      </c>
    </row>
    <row r="324" spans="2:35" x14ac:dyDescent="0.25">
      <c r="B324" s="41" t="s">
        <v>347</v>
      </c>
      <c r="C324" s="41" t="s">
        <v>343</v>
      </c>
      <c r="D324" s="41" t="s">
        <v>7</v>
      </c>
      <c r="E324" s="42" t="s">
        <v>398</v>
      </c>
      <c r="F324" s="41" t="s">
        <v>289</v>
      </c>
      <c r="G324" s="154"/>
      <c r="H324" s="42">
        <v>1250</v>
      </c>
      <c r="I324" s="6">
        <f>IF(H324="","",INDEX(Systems!F$4:F$981,MATCH($F324,Systems!D$4:D$981,0),1))</f>
        <v>4.5</v>
      </c>
      <c r="J324" s="7">
        <f>IF(H324="","",INDEX(Systems!E$4:E$981,MATCH($F324,Systems!D$4:D$981,0),1))</f>
        <v>15</v>
      </c>
      <c r="K324" s="7" t="s">
        <v>97</v>
      </c>
      <c r="L324" s="7">
        <v>2010</v>
      </c>
      <c r="M324" s="7">
        <v>3</v>
      </c>
      <c r="N324" s="6">
        <f t="shared" si="309"/>
        <v>5625</v>
      </c>
      <c r="O324" s="7">
        <f t="shared" si="310"/>
        <v>2025</v>
      </c>
      <c r="P324" s="2" t="str">
        <f t="shared" ref="P324:AI324" si="371">IF($B324="","",IF($O324=P$3,$N324*(1+(O$2*0.03)),IF(P$3=$O324+$J324,$N324*(1+(O$2*0.03)),IF(P$3=$O324+2*$J324,$N324*(1+(O$2*0.03)),IF(P$3=$O324+3*$J324,$N324*(1+(O$2*0.03)),IF(P$3=$O324+4*$J324,$N324*(1+(O$2*0.03)),IF(P$3=$O324+5*$J324,$N324*(1+(O$2*0.03)),"")))))))</f>
        <v/>
      </c>
      <c r="Q324" s="2" t="str">
        <f t="shared" si="371"/>
        <v/>
      </c>
      <c r="R324" s="2" t="str">
        <f t="shared" si="371"/>
        <v/>
      </c>
      <c r="S324" s="2" t="str">
        <f t="shared" si="371"/>
        <v/>
      </c>
      <c r="T324" s="2" t="str">
        <f t="shared" si="371"/>
        <v/>
      </c>
      <c r="U324" s="2" t="str">
        <f t="shared" si="371"/>
        <v/>
      </c>
      <c r="V324" s="2" t="str">
        <f t="shared" si="371"/>
        <v/>
      </c>
      <c r="W324" s="2">
        <f t="shared" si="371"/>
        <v>6806.25</v>
      </c>
      <c r="X324" s="2" t="str">
        <f t="shared" si="371"/>
        <v/>
      </c>
      <c r="Y324" s="2" t="str">
        <f t="shared" si="371"/>
        <v/>
      </c>
      <c r="Z324" s="2" t="str">
        <f t="shared" si="371"/>
        <v/>
      </c>
      <c r="AA324" s="2" t="str">
        <f t="shared" si="371"/>
        <v/>
      </c>
      <c r="AB324" s="2" t="str">
        <f t="shared" si="371"/>
        <v/>
      </c>
      <c r="AC324" s="2" t="str">
        <f t="shared" si="371"/>
        <v/>
      </c>
      <c r="AD324" s="2" t="str">
        <f t="shared" si="371"/>
        <v/>
      </c>
      <c r="AE324" s="2" t="str">
        <f t="shared" si="371"/>
        <v/>
      </c>
      <c r="AF324" s="2" t="str">
        <f t="shared" si="371"/>
        <v/>
      </c>
      <c r="AG324" s="2" t="str">
        <f t="shared" si="371"/>
        <v/>
      </c>
      <c r="AH324" s="2" t="str">
        <f t="shared" si="371"/>
        <v/>
      </c>
      <c r="AI324" s="2" t="str">
        <f t="shared" si="371"/>
        <v/>
      </c>
    </row>
    <row r="325" spans="2:35" x14ac:dyDescent="0.25">
      <c r="B325" s="41" t="s">
        <v>347</v>
      </c>
      <c r="C325" s="41" t="s">
        <v>343</v>
      </c>
      <c r="D325" s="41" t="s">
        <v>5</v>
      </c>
      <c r="E325" s="42" t="s">
        <v>398</v>
      </c>
      <c r="F325" s="41" t="s">
        <v>55</v>
      </c>
      <c r="G325" s="154"/>
      <c r="H325" s="42">
        <v>1</v>
      </c>
      <c r="I325" s="6">
        <f>IF(H325="","",INDEX(Systems!F$4:F$981,MATCH($F325,Systems!D$4:D$981,0),1))</f>
        <v>9000</v>
      </c>
      <c r="J325" s="7">
        <f>IF(H325="","",INDEX(Systems!E$4:E$981,MATCH($F325,Systems!D$4:D$981,0),1))</f>
        <v>18</v>
      </c>
      <c r="K325" s="7" t="s">
        <v>97</v>
      </c>
      <c r="L325" s="7">
        <v>2017</v>
      </c>
      <c r="M325" s="7">
        <v>3</v>
      </c>
      <c r="N325" s="6">
        <f t="shared" si="309"/>
        <v>9000</v>
      </c>
      <c r="O325" s="7">
        <f t="shared" si="310"/>
        <v>2035</v>
      </c>
      <c r="P325" s="2" t="str">
        <f t="shared" ref="P325:AI325" si="372">IF($B325="","",IF($O325=P$3,$N325*(1+(O$2*0.03)),IF(P$3=$O325+$J325,$N325*(1+(O$2*0.03)),IF(P$3=$O325+2*$J325,$N325*(1+(O$2*0.03)),IF(P$3=$O325+3*$J325,$N325*(1+(O$2*0.03)),IF(P$3=$O325+4*$J325,$N325*(1+(O$2*0.03)),IF(P$3=$O325+5*$J325,$N325*(1+(O$2*0.03)),"")))))))</f>
        <v/>
      </c>
      <c r="Q325" s="2" t="str">
        <f t="shared" si="372"/>
        <v/>
      </c>
      <c r="R325" s="2" t="str">
        <f t="shared" si="372"/>
        <v/>
      </c>
      <c r="S325" s="2" t="str">
        <f t="shared" si="372"/>
        <v/>
      </c>
      <c r="T325" s="2" t="str">
        <f t="shared" si="372"/>
        <v/>
      </c>
      <c r="U325" s="2" t="str">
        <f t="shared" si="372"/>
        <v/>
      </c>
      <c r="V325" s="2" t="str">
        <f t="shared" si="372"/>
        <v/>
      </c>
      <c r="W325" s="2" t="str">
        <f t="shared" si="372"/>
        <v/>
      </c>
      <c r="X325" s="2" t="str">
        <f t="shared" si="372"/>
        <v/>
      </c>
      <c r="Y325" s="2" t="str">
        <f t="shared" si="372"/>
        <v/>
      </c>
      <c r="Z325" s="2" t="str">
        <f t="shared" si="372"/>
        <v/>
      </c>
      <c r="AA325" s="2" t="str">
        <f t="shared" si="372"/>
        <v/>
      </c>
      <c r="AB325" s="2" t="str">
        <f t="shared" si="372"/>
        <v/>
      </c>
      <c r="AC325" s="2" t="str">
        <f t="shared" si="372"/>
        <v/>
      </c>
      <c r="AD325" s="2" t="str">
        <f t="shared" si="372"/>
        <v/>
      </c>
      <c r="AE325" s="2" t="str">
        <f t="shared" si="372"/>
        <v/>
      </c>
      <c r="AF325" s="2" t="str">
        <f t="shared" si="372"/>
        <v/>
      </c>
      <c r="AG325" s="2">
        <f t="shared" si="372"/>
        <v>13590</v>
      </c>
      <c r="AH325" s="2" t="str">
        <f t="shared" si="372"/>
        <v/>
      </c>
      <c r="AI325" s="2" t="str">
        <f t="shared" si="372"/>
        <v/>
      </c>
    </row>
    <row r="326" spans="2:35" x14ac:dyDescent="0.25">
      <c r="B326" s="41" t="s">
        <v>347</v>
      </c>
      <c r="C326" s="41" t="s">
        <v>343</v>
      </c>
      <c r="D326" s="41" t="s">
        <v>9</v>
      </c>
      <c r="E326" s="42" t="s">
        <v>398</v>
      </c>
      <c r="F326" s="41" t="s">
        <v>131</v>
      </c>
      <c r="G326" s="154"/>
      <c r="H326" s="42">
        <v>1000</v>
      </c>
      <c r="I326" s="6">
        <f>IF(H326="","",INDEX(Systems!F$4:F$981,MATCH($F326,Systems!D$4:D$981,0),1))</f>
        <v>4.95</v>
      </c>
      <c r="J326" s="7">
        <f>IF(H326="","",INDEX(Systems!E$4:E$981,MATCH($F326,Systems!D$4:D$981,0),1))</f>
        <v>20</v>
      </c>
      <c r="K326" s="7" t="s">
        <v>97</v>
      </c>
      <c r="L326" s="7">
        <v>2017</v>
      </c>
      <c r="M326" s="7">
        <v>3</v>
      </c>
      <c r="N326" s="6">
        <f t="shared" si="309"/>
        <v>4950</v>
      </c>
      <c r="O326" s="7">
        <f t="shared" si="310"/>
        <v>2037</v>
      </c>
      <c r="P326" s="2" t="str">
        <f t="shared" ref="P326:AI326" si="373">IF($B326="","",IF($O326=P$3,$N326*(1+(O$2*0.03)),IF(P$3=$O326+$J326,$N326*(1+(O$2*0.03)),IF(P$3=$O326+2*$J326,$N326*(1+(O$2*0.03)),IF(P$3=$O326+3*$J326,$N326*(1+(O$2*0.03)),IF(P$3=$O326+4*$J326,$N326*(1+(O$2*0.03)),IF(P$3=$O326+5*$J326,$N326*(1+(O$2*0.03)),"")))))))</f>
        <v/>
      </c>
      <c r="Q326" s="2" t="str">
        <f t="shared" si="373"/>
        <v/>
      </c>
      <c r="R326" s="2" t="str">
        <f t="shared" si="373"/>
        <v/>
      </c>
      <c r="S326" s="2" t="str">
        <f t="shared" si="373"/>
        <v/>
      </c>
      <c r="T326" s="2" t="str">
        <f t="shared" si="373"/>
        <v/>
      </c>
      <c r="U326" s="2" t="str">
        <f t="shared" si="373"/>
        <v/>
      </c>
      <c r="V326" s="2" t="str">
        <f t="shared" si="373"/>
        <v/>
      </c>
      <c r="W326" s="2" t="str">
        <f t="shared" si="373"/>
        <v/>
      </c>
      <c r="X326" s="2" t="str">
        <f t="shared" si="373"/>
        <v/>
      </c>
      <c r="Y326" s="2" t="str">
        <f t="shared" si="373"/>
        <v/>
      </c>
      <c r="Z326" s="2" t="str">
        <f t="shared" si="373"/>
        <v/>
      </c>
      <c r="AA326" s="2" t="str">
        <f t="shared" si="373"/>
        <v/>
      </c>
      <c r="AB326" s="2" t="str">
        <f t="shared" si="373"/>
        <v/>
      </c>
      <c r="AC326" s="2" t="str">
        <f t="shared" si="373"/>
        <v/>
      </c>
      <c r="AD326" s="2" t="str">
        <f t="shared" si="373"/>
        <v/>
      </c>
      <c r="AE326" s="2" t="str">
        <f t="shared" si="373"/>
        <v/>
      </c>
      <c r="AF326" s="2" t="str">
        <f t="shared" si="373"/>
        <v/>
      </c>
      <c r="AG326" s="2" t="str">
        <f t="shared" si="373"/>
        <v/>
      </c>
      <c r="AH326" s="2" t="str">
        <f t="shared" si="373"/>
        <v/>
      </c>
      <c r="AI326" s="2">
        <f t="shared" si="373"/>
        <v>7771.4999999999991</v>
      </c>
    </row>
    <row r="327" spans="2:35" x14ac:dyDescent="0.25">
      <c r="B327" s="41" t="s">
        <v>347</v>
      </c>
      <c r="C327" s="41" t="s">
        <v>343</v>
      </c>
      <c r="D327" s="41" t="s">
        <v>7</v>
      </c>
      <c r="E327" s="42" t="s">
        <v>362</v>
      </c>
      <c r="F327" s="41" t="s">
        <v>284</v>
      </c>
      <c r="G327" s="154"/>
      <c r="H327" s="42">
        <v>1000</v>
      </c>
      <c r="I327" s="6">
        <f>IF(H327="","",INDEX(Systems!F$4:F$981,MATCH($F327,Systems!D$4:D$981,0),1))</f>
        <v>9.09</v>
      </c>
      <c r="J327" s="7">
        <f>IF(H327="","",INDEX(Systems!E$4:E$981,MATCH($F327,Systems!D$4:D$981,0),1))</f>
        <v>20</v>
      </c>
      <c r="K327" s="7" t="s">
        <v>97</v>
      </c>
      <c r="L327" s="7">
        <v>2005</v>
      </c>
      <c r="M327" s="7">
        <v>3</v>
      </c>
      <c r="N327" s="6">
        <f t="shared" si="309"/>
        <v>9090</v>
      </c>
      <c r="O327" s="7">
        <f t="shared" si="310"/>
        <v>2025</v>
      </c>
      <c r="P327" s="2" t="str">
        <f t="shared" ref="P327:AI327" si="374">IF($B327="","",IF($O327=P$3,$N327*(1+(O$2*0.03)),IF(P$3=$O327+$J327,$N327*(1+(O$2*0.03)),IF(P$3=$O327+2*$J327,$N327*(1+(O$2*0.03)),IF(P$3=$O327+3*$J327,$N327*(1+(O$2*0.03)),IF(P$3=$O327+4*$J327,$N327*(1+(O$2*0.03)),IF(P$3=$O327+5*$J327,$N327*(1+(O$2*0.03)),"")))))))</f>
        <v/>
      </c>
      <c r="Q327" s="2" t="str">
        <f t="shared" si="374"/>
        <v/>
      </c>
      <c r="R327" s="2" t="str">
        <f t="shared" si="374"/>
        <v/>
      </c>
      <c r="S327" s="2" t="str">
        <f t="shared" si="374"/>
        <v/>
      </c>
      <c r="T327" s="2" t="str">
        <f t="shared" si="374"/>
        <v/>
      </c>
      <c r="U327" s="2" t="str">
        <f t="shared" si="374"/>
        <v/>
      </c>
      <c r="V327" s="2" t="str">
        <f t="shared" si="374"/>
        <v/>
      </c>
      <c r="W327" s="2">
        <f t="shared" si="374"/>
        <v>10998.9</v>
      </c>
      <c r="X327" s="2" t="str">
        <f t="shared" si="374"/>
        <v/>
      </c>
      <c r="Y327" s="2" t="str">
        <f t="shared" si="374"/>
        <v/>
      </c>
      <c r="Z327" s="2" t="str">
        <f t="shared" si="374"/>
        <v/>
      </c>
      <c r="AA327" s="2" t="str">
        <f t="shared" si="374"/>
        <v/>
      </c>
      <c r="AB327" s="2" t="str">
        <f t="shared" si="374"/>
        <v/>
      </c>
      <c r="AC327" s="2" t="str">
        <f t="shared" si="374"/>
        <v/>
      </c>
      <c r="AD327" s="2" t="str">
        <f t="shared" si="374"/>
        <v/>
      </c>
      <c r="AE327" s="2" t="str">
        <f t="shared" si="374"/>
        <v/>
      </c>
      <c r="AF327" s="2" t="str">
        <f t="shared" si="374"/>
        <v/>
      </c>
      <c r="AG327" s="2" t="str">
        <f t="shared" si="374"/>
        <v/>
      </c>
      <c r="AH327" s="2" t="str">
        <f t="shared" si="374"/>
        <v/>
      </c>
      <c r="AI327" s="2" t="str">
        <f t="shared" si="374"/>
        <v/>
      </c>
    </row>
    <row r="328" spans="2:35" x14ac:dyDescent="0.25">
      <c r="B328" s="41" t="s">
        <v>347</v>
      </c>
      <c r="C328" s="41" t="s">
        <v>343</v>
      </c>
      <c r="D328" s="41" t="s">
        <v>7</v>
      </c>
      <c r="E328" s="42" t="s">
        <v>362</v>
      </c>
      <c r="F328" s="41" t="s">
        <v>289</v>
      </c>
      <c r="G328" s="154"/>
      <c r="H328" s="42">
        <v>1250</v>
      </c>
      <c r="I328" s="6">
        <f>IF(H328="","",INDEX(Systems!F$4:F$981,MATCH($F328,Systems!D$4:D$981,0),1))</f>
        <v>4.5</v>
      </c>
      <c r="J328" s="7">
        <f>IF(H328="","",INDEX(Systems!E$4:E$981,MATCH($F328,Systems!D$4:D$981,0),1))</f>
        <v>15</v>
      </c>
      <c r="K328" s="7" t="s">
        <v>97</v>
      </c>
      <c r="L328" s="7">
        <v>2010</v>
      </c>
      <c r="M328" s="7">
        <v>3</v>
      </c>
      <c r="N328" s="6">
        <f t="shared" ref="N328:N361" si="375">IF(H328="","",H328*I328)</f>
        <v>5625</v>
      </c>
      <c r="O328" s="7">
        <f t="shared" ref="O328:O361" si="376">IF(M328="","",IF(IF(M328=1,$C$1,IF(M328=2,L328+(0.8*J328),IF(M328=3,L328+J328)))&lt;$C$1,$C$1,(IF(M328=1,$C$1,IF(M328=2,L328+(0.8*J328),IF(M328=3,L328+J328))))))</f>
        <v>2025</v>
      </c>
      <c r="P328" s="2" t="str">
        <f t="shared" ref="P328:AI328" si="377">IF($B328="","",IF($O328=P$3,$N328*(1+(O$2*0.03)),IF(P$3=$O328+$J328,$N328*(1+(O$2*0.03)),IF(P$3=$O328+2*$J328,$N328*(1+(O$2*0.03)),IF(P$3=$O328+3*$J328,$N328*(1+(O$2*0.03)),IF(P$3=$O328+4*$J328,$N328*(1+(O$2*0.03)),IF(P$3=$O328+5*$J328,$N328*(1+(O$2*0.03)),"")))))))</f>
        <v/>
      </c>
      <c r="Q328" s="2" t="str">
        <f t="shared" si="377"/>
        <v/>
      </c>
      <c r="R328" s="2" t="str">
        <f t="shared" si="377"/>
        <v/>
      </c>
      <c r="S328" s="2" t="str">
        <f t="shared" si="377"/>
        <v/>
      </c>
      <c r="T328" s="2" t="str">
        <f t="shared" si="377"/>
        <v/>
      </c>
      <c r="U328" s="2" t="str">
        <f t="shared" si="377"/>
        <v/>
      </c>
      <c r="V328" s="2" t="str">
        <f t="shared" si="377"/>
        <v/>
      </c>
      <c r="W328" s="2">
        <f t="shared" si="377"/>
        <v>6806.25</v>
      </c>
      <c r="X328" s="2" t="str">
        <f t="shared" si="377"/>
        <v/>
      </c>
      <c r="Y328" s="2" t="str">
        <f t="shared" si="377"/>
        <v/>
      </c>
      <c r="Z328" s="2" t="str">
        <f t="shared" si="377"/>
        <v/>
      </c>
      <c r="AA328" s="2" t="str">
        <f t="shared" si="377"/>
        <v/>
      </c>
      <c r="AB328" s="2" t="str">
        <f t="shared" si="377"/>
        <v/>
      </c>
      <c r="AC328" s="2" t="str">
        <f t="shared" si="377"/>
        <v/>
      </c>
      <c r="AD328" s="2" t="str">
        <f t="shared" si="377"/>
        <v/>
      </c>
      <c r="AE328" s="2" t="str">
        <f t="shared" si="377"/>
        <v/>
      </c>
      <c r="AF328" s="2" t="str">
        <f t="shared" si="377"/>
        <v/>
      </c>
      <c r="AG328" s="2" t="str">
        <f t="shared" si="377"/>
        <v/>
      </c>
      <c r="AH328" s="2" t="str">
        <f t="shared" si="377"/>
        <v/>
      </c>
      <c r="AI328" s="2" t="str">
        <f t="shared" si="377"/>
        <v/>
      </c>
    </row>
    <row r="329" spans="2:35" x14ac:dyDescent="0.25">
      <c r="B329" s="41" t="s">
        <v>347</v>
      </c>
      <c r="C329" s="41" t="s">
        <v>343</v>
      </c>
      <c r="D329" s="41" t="s">
        <v>5</v>
      </c>
      <c r="E329" s="42" t="s">
        <v>362</v>
      </c>
      <c r="F329" s="41" t="s">
        <v>55</v>
      </c>
      <c r="G329" s="154"/>
      <c r="H329" s="42">
        <v>1</v>
      </c>
      <c r="I329" s="6">
        <f>IF(H329="","",INDEX(Systems!F$4:F$981,MATCH($F329,Systems!D$4:D$981,0),1))</f>
        <v>9000</v>
      </c>
      <c r="J329" s="7">
        <f>IF(H329="","",INDEX(Systems!E$4:E$981,MATCH($F329,Systems!D$4:D$981,0),1))</f>
        <v>18</v>
      </c>
      <c r="K329" s="7" t="s">
        <v>97</v>
      </c>
      <c r="L329" s="7">
        <v>2000</v>
      </c>
      <c r="M329" s="7">
        <v>3</v>
      </c>
      <c r="N329" s="6">
        <f t="shared" si="375"/>
        <v>9000</v>
      </c>
      <c r="O329" s="7">
        <f t="shared" si="376"/>
        <v>2018</v>
      </c>
      <c r="P329" s="2">
        <f t="shared" ref="P329:AI329" si="378">IF($B329="","",IF($O329=P$3,$N329*(1+(O$2*0.03)),IF(P$3=$O329+$J329,$N329*(1+(O$2*0.03)),IF(P$3=$O329+2*$J329,$N329*(1+(O$2*0.03)),IF(P$3=$O329+3*$J329,$N329*(1+(O$2*0.03)),IF(P$3=$O329+4*$J329,$N329*(1+(O$2*0.03)),IF(P$3=$O329+5*$J329,$N329*(1+(O$2*0.03)),"")))))))</f>
        <v>9000</v>
      </c>
      <c r="Q329" s="2" t="str">
        <f t="shared" si="378"/>
        <v/>
      </c>
      <c r="R329" s="2" t="str">
        <f t="shared" si="378"/>
        <v/>
      </c>
      <c r="S329" s="2" t="str">
        <f t="shared" si="378"/>
        <v/>
      </c>
      <c r="T329" s="2" t="str">
        <f t="shared" si="378"/>
        <v/>
      </c>
      <c r="U329" s="2" t="str">
        <f t="shared" si="378"/>
        <v/>
      </c>
      <c r="V329" s="2" t="str">
        <f t="shared" si="378"/>
        <v/>
      </c>
      <c r="W329" s="2" t="str">
        <f t="shared" si="378"/>
        <v/>
      </c>
      <c r="X329" s="2" t="str">
        <f t="shared" si="378"/>
        <v/>
      </c>
      <c r="Y329" s="2" t="str">
        <f t="shared" si="378"/>
        <v/>
      </c>
      <c r="Z329" s="2" t="str">
        <f t="shared" si="378"/>
        <v/>
      </c>
      <c r="AA329" s="2" t="str">
        <f t="shared" si="378"/>
        <v/>
      </c>
      <c r="AB329" s="2" t="str">
        <f t="shared" si="378"/>
        <v/>
      </c>
      <c r="AC329" s="2" t="str">
        <f t="shared" si="378"/>
        <v/>
      </c>
      <c r="AD329" s="2" t="str">
        <f t="shared" si="378"/>
        <v/>
      </c>
      <c r="AE329" s="2" t="str">
        <f t="shared" si="378"/>
        <v/>
      </c>
      <c r="AF329" s="2" t="str">
        <f t="shared" si="378"/>
        <v/>
      </c>
      <c r="AG329" s="2" t="str">
        <f t="shared" si="378"/>
        <v/>
      </c>
      <c r="AH329" s="2">
        <f t="shared" si="378"/>
        <v>13860</v>
      </c>
      <c r="AI329" s="2" t="str">
        <f t="shared" si="378"/>
        <v/>
      </c>
    </row>
    <row r="330" spans="2:35" x14ac:dyDescent="0.25">
      <c r="B330" s="41" t="s">
        <v>347</v>
      </c>
      <c r="C330" s="41" t="s">
        <v>343</v>
      </c>
      <c r="D330" s="41" t="s">
        <v>9</v>
      </c>
      <c r="E330" s="42" t="s">
        <v>362</v>
      </c>
      <c r="F330" s="41" t="s">
        <v>131</v>
      </c>
      <c r="G330" s="154"/>
      <c r="H330" s="42">
        <v>1000</v>
      </c>
      <c r="I330" s="6">
        <f>IF(H330="","",INDEX(Systems!F$4:F$981,MATCH($F330,Systems!D$4:D$981,0),1))</f>
        <v>4.95</v>
      </c>
      <c r="J330" s="7">
        <f>IF(H330="","",INDEX(Systems!E$4:E$981,MATCH($F330,Systems!D$4:D$981,0),1))</f>
        <v>20</v>
      </c>
      <c r="K330" s="7" t="s">
        <v>97</v>
      </c>
      <c r="L330" s="7">
        <v>2017</v>
      </c>
      <c r="M330" s="7">
        <v>3</v>
      </c>
      <c r="N330" s="6">
        <f t="shared" si="375"/>
        <v>4950</v>
      </c>
      <c r="O330" s="7">
        <f t="shared" si="376"/>
        <v>2037</v>
      </c>
      <c r="P330" s="2" t="str">
        <f t="shared" ref="P330:AI330" si="379">IF($B330="","",IF($O330=P$3,$N330*(1+(O$2*0.03)),IF(P$3=$O330+$J330,$N330*(1+(O$2*0.03)),IF(P$3=$O330+2*$J330,$N330*(1+(O$2*0.03)),IF(P$3=$O330+3*$J330,$N330*(1+(O$2*0.03)),IF(P$3=$O330+4*$J330,$N330*(1+(O$2*0.03)),IF(P$3=$O330+5*$J330,$N330*(1+(O$2*0.03)),"")))))))</f>
        <v/>
      </c>
      <c r="Q330" s="2" t="str">
        <f t="shared" si="379"/>
        <v/>
      </c>
      <c r="R330" s="2" t="str">
        <f t="shared" si="379"/>
        <v/>
      </c>
      <c r="S330" s="2" t="str">
        <f t="shared" si="379"/>
        <v/>
      </c>
      <c r="T330" s="2" t="str">
        <f t="shared" si="379"/>
        <v/>
      </c>
      <c r="U330" s="2" t="str">
        <f t="shared" si="379"/>
        <v/>
      </c>
      <c r="V330" s="2" t="str">
        <f t="shared" si="379"/>
        <v/>
      </c>
      <c r="W330" s="2" t="str">
        <f t="shared" si="379"/>
        <v/>
      </c>
      <c r="X330" s="2" t="str">
        <f t="shared" si="379"/>
        <v/>
      </c>
      <c r="Y330" s="2" t="str">
        <f t="shared" si="379"/>
        <v/>
      </c>
      <c r="Z330" s="2" t="str">
        <f t="shared" si="379"/>
        <v/>
      </c>
      <c r="AA330" s="2" t="str">
        <f t="shared" si="379"/>
        <v/>
      </c>
      <c r="AB330" s="2" t="str">
        <f t="shared" si="379"/>
        <v/>
      </c>
      <c r="AC330" s="2" t="str">
        <f t="shared" si="379"/>
        <v/>
      </c>
      <c r="AD330" s="2" t="str">
        <f t="shared" si="379"/>
        <v/>
      </c>
      <c r="AE330" s="2" t="str">
        <f t="shared" si="379"/>
        <v/>
      </c>
      <c r="AF330" s="2" t="str">
        <f t="shared" si="379"/>
        <v/>
      </c>
      <c r="AG330" s="2" t="str">
        <f t="shared" si="379"/>
        <v/>
      </c>
      <c r="AH330" s="2" t="str">
        <f t="shared" si="379"/>
        <v/>
      </c>
      <c r="AI330" s="2">
        <f t="shared" si="379"/>
        <v>7771.4999999999991</v>
      </c>
    </row>
    <row r="331" spans="2:35" x14ac:dyDescent="0.25">
      <c r="B331" s="41" t="s">
        <v>347</v>
      </c>
      <c r="C331" s="41" t="s">
        <v>343</v>
      </c>
      <c r="D331" s="41" t="s">
        <v>7</v>
      </c>
      <c r="E331" s="42" t="s">
        <v>363</v>
      </c>
      <c r="F331" s="41" t="s">
        <v>285</v>
      </c>
      <c r="G331" s="154"/>
      <c r="H331" s="42">
        <v>1000</v>
      </c>
      <c r="I331" s="6">
        <f>IF(H331="","",INDEX(Systems!F$4:F$981,MATCH($F331,Systems!D$4:D$981,0),1))</f>
        <v>8.77</v>
      </c>
      <c r="J331" s="7">
        <f>IF(H331="","",INDEX(Systems!E$4:E$981,MATCH($F331,Systems!D$4:D$981,0),1))</f>
        <v>20</v>
      </c>
      <c r="K331" s="7" t="s">
        <v>97</v>
      </c>
      <c r="L331" s="7">
        <v>2005</v>
      </c>
      <c r="M331" s="7">
        <v>3</v>
      </c>
      <c r="N331" s="6">
        <f t="shared" si="375"/>
        <v>8770</v>
      </c>
      <c r="O331" s="7">
        <f t="shared" si="376"/>
        <v>2025</v>
      </c>
      <c r="P331" s="2" t="str">
        <f t="shared" ref="P331:AI331" si="380">IF($B331="","",IF($O331=P$3,$N331*(1+(O$2*0.03)),IF(P$3=$O331+$J331,$N331*(1+(O$2*0.03)),IF(P$3=$O331+2*$J331,$N331*(1+(O$2*0.03)),IF(P$3=$O331+3*$J331,$N331*(1+(O$2*0.03)),IF(P$3=$O331+4*$J331,$N331*(1+(O$2*0.03)),IF(P$3=$O331+5*$J331,$N331*(1+(O$2*0.03)),"")))))))</f>
        <v/>
      </c>
      <c r="Q331" s="2" t="str">
        <f t="shared" si="380"/>
        <v/>
      </c>
      <c r="R331" s="2" t="str">
        <f t="shared" si="380"/>
        <v/>
      </c>
      <c r="S331" s="2" t="str">
        <f t="shared" si="380"/>
        <v/>
      </c>
      <c r="T331" s="2" t="str">
        <f t="shared" si="380"/>
        <v/>
      </c>
      <c r="U331" s="2" t="str">
        <f t="shared" si="380"/>
        <v/>
      </c>
      <c r="V331" s="2" t="str">
        <f t="shared" si="380"/>
        <v/>
      </c>
      <c r="W331" s="2">
        <f t="shared" si="380"/>
        <v>10611.699999999999</v>
      </c>
      <c r="X331" s="2" t="str">
        <f t="shared" si="380"/>
        <v/>
      </c>
      <c r="Y331" s="2" t="str">
        <f t="shared" si="380"/>
        <v/>
      </c>
      <c r="Z331" s="2" t="str">
        <f t="shared" si="380"/>
        <v/>
      </c>
      <c r="AA331" s="2" t="str">
        <f t="shared" si="380"/>
        <v/>
      </c>
      <c r="AB331" s="2" t="str">
        <f t="shared" si="380"/>
        <v/>
      </c>
      <c r="AC331" s="2" t="str">
        <f t="shared" si="380"/>
        <v/>
      </c>
      <c r="AD331" s="2" t="str">
        <f t="shared" si="380"/>
        <v/>
      </c>
      <c r="AE331" s="2" t="str">
        <f t="shared" si="380"/>
        <v/>
      </c>
      <c r="AF331" s="2" t="str">
        <f t="shared" si="380"/>
        <v/>
      </c>
      <c r="AG331" s="2" t="str">
        <f t="shared" si="380"/>
        <v/>
      </c>
      <c r="AH331" s="2" t="str">
        <f t="shared" si="380"/>
        <v/>
      </c>
      <c r="AI331" s="2" t="str">
        <f t="shared" si="380"/>
        <v/>
      </c>
    </row>
    <row r="332" spans="2:35" x14ac:dyDescent="0.25">
      <c r="B332" s="41" t="s">
        <v>347</v>
      </c>
      <c r="C332" s="41" t="s">
        <v>343</v>
      </c>
      <c r="D332" s="41" t="s">
        <v>7</v>
      </c>
      <c r="E332" s="42" t="s">
        <v>363</v>
      </c>
      <c r="F332" s="41" t="s">
        <v>289</v>
      </c>
      <c r="G332" s="154"/>
      <c r="H332" s="42">
        <v>1250</v>
      </c>
      <c r="I332" s="6">
        <f>IF(H332="","",INDEX(Systems!F$4:F$981,MATCH($F332,Systems!D$4:D$981,0),1))</f>
        <v>4.5</v>
      </c>
      <c r="J332" s="7">
        <f>IF(H332="","",INDEX(Systems!E$4:E$981,MATCH($F332,Systems!D$4:D$981,0),1))</f>
        <v>15</v>
      </c>
      <c r="K332" s="7" t="s">
        <v>97</v>
      </c>
      <c r="L332" s="7">
        <v>2010</v>
      </c>
      <c r="M332" s="7">
        <v>3</v>
      </c>
      <c r="N332" s="6">
        <f t="shared" si="375"/>
        <v>5625</v>
      </c>
      <c r="O332" s="7">
        <f t="shared" si="376"/>
        <v>2025</v>
      </c>
      <c r="P332" s="2" t="str">
        <f t="shared" ref="P332:AI332" si="381">IF($B332="","",IF($O332=P$3,$N332*(1+(O$2*0.03)),IF(P$3=$O332+$J332,$N332*(1+(O$2*0.03)),IF(P$3=$O332+2*$J332,$N332*(1+(O$2*0.03)),IF(P$3=$O332+3*$J332,$N332*(1+(O$2*0.03)),IF(P$3=$O332+4*$J332,$N332*(1+(O$2*0.03)),IF(P$3=$O332+5*$J332,$N332*(1+(O$2*0.03)),"")))))))</f>
        <v/>
      </c>
      <c r="Q332" s="2" t="str">
        <f t="shared" si="381"/>
        <v/>
      </c>
      <c r="R332" s="2" t="str">
        <f t="shared" si="381"/>
        <v/>
      </c>
      <c r="S332" s="2" t="str">
        <f t="shared" si="381"/>
        <v/>
      </c>
      <c r="T332" s="2" t="str">
        <f t="shared" si="381"/>
        <v/>
      </c>
      <c r="U332" s="2" t="str">
        <f t="shared" si="381"/>
        <v/>
      </c>
      <c r="V332" s="2" t="str">
        <f t="shared" si="381"/>
        <v/>
      </c>
      <c r="W332" s="2">
        <f t="shared" si="381"/>
        <v>6806.25</v>
      </c>
      <c r="X332" s="2" t="str">
        <f t="shared" si="381"/>
        <v/>
      </c>
      <c r="Y332" s="2" t="str">
        <f t="shared" si="381"/>
        <v/>
      </c>
      <c r="Z332" s="2" t="str">
        <f t="shared" si="381"/>
        <v/>
      </c>
      <c r="AA332" s="2" t="str">
        <f t="shared" si="381"/>
        <v/>
      </c>
      <c r="AB332" s="2" t="str">
        <f t="shared" si="381"/>
        <v/>
      </c>
      <c r="AC332" s="2" t="str">
        <f t="shared" si="381"/>
        <v/>
      </c>
      <c r="AD332" s="2" t="str">
        <f t="shared" si="381"/>
        <v/>
      </c>
      <c r="AE332" s="2" t="str">
        <f t="shared" si="381"/>
        <v/>
      </c>
      <c r="AF332" s="2" t="str">
        <f t="shared" si="381"/>
        <v/>
      </c>
      <c r="AG332" s="2" t="str">
        <f t="shared" si="381"/>
        <v/>
      </c>
      <c r="AH332" s="2" t="str">
        <f t="shared" si="381"/>
        <v/>
      </c>
      <c r="AI332" s="2" t="str">
        <f t="shared" si="381"/>
        <v/>
      </c>
    </row>
    <row r="333" spans="2:35" x14ac:dyDescent="0.25">
      <c r="B333" s="41" t="s">
        <v>347</v>
      </c>
      <c r="C333" s="41" t="s">
        <v>343</v>
      </c>
      <c r="D333" s="41" t="s">
        <v>5</v>
      </c>
      <c r="E333" s="42" t="s">
        <v>363</v>
      </c>
      <c r="F333" s="41" t="s">
        <v>55</v>
      </c>
      <c r="G333" s="154"/>
      <c r="H333" s="42">
        <v>1</v>
      </c>
      <c r="I333" s="6">
        <f>IF(H333="","",INDEX(Systems!F$4:F$981,MATCH($F333,Systems!D$4:D$981,0),1))</f>
        <v>9000</v>
      </c>
      <c r="J333" s="7">
        <f>IF(H333="","",INDEX(Systems!E$4:E$981,MATCH($F333,Systems!D$4:D$981,0),1))</f>
        <v>18</v>
      </c>
      <c r="K333" s="7" t="s">
        <v>97</v>
      </c>
      <c r="L333" s="7">
        <v>2000</v>
      </c>
      <c r="M333" s="7">
        <v>3</v>
      </c>
      <c r="N333" s="6">
        <f t="shared" si="375"/>
        <v>9000</v>
      </c>
      <c r="O333" s="7">
        <f t="shared" si="376"/>
        <v>2018</v>
      </c>
      <c r="P333" s="2">
        <f t="shared" ref="P333:AI333" si="382">IF($B333="","",IF($O333=P$3,$N333*(1+(O$2*0.03)),IF(P$3=$O333+$J333,$N333*(1+(O$2*0.03)),IF(P$3=$O333+2*$J333,$N333*(1+(O$2*0.03)),IF(P$3=$O333+3*$J333,$N333*(1+(O$2*0.03)),IF(P$3=$O333+4*$J333,$N333*(1+(O$2*0.03)),IF(P$3=$O333+5*$J333,$N333*(1+(O$2*0.03)),"")))))))</f>
        <v>9000</v>
      </c>
      <c r="Q333" s="2" t="str">
        <f t="shared" si="382"/>
        <v/>
      </c>
      <c r="R333" s="2" t="str">
        <f t="shared" si="382"/>
        <v/>
      </c>
      <c r="S333" s="2" t="str">
        <f t="shared" si="382"/>
        <v/>
      </c>
      <c r="T333" s="2" t="str">
        <f t="shared" si="382"/>
        <v/>
      </c>
      <c r="U333" s="2" t="str">
        <f t="shared" si="382"/>
        <v/>
      </c>
      <c r="V333" s="2" t="str">
        <f t="shared" si="382"/>
        <v/>
      </c>
      <c r="W333" s="2" t="str">
        <f t="shared" si="382"/>
        <v/>
      </c>
      <c r="X333" s="2" t="str">
        <f t="shared" si="382"/>
        <v/>
      </c>
      <c r="Y333" s="2" t="str">
        <f t="shared" si="382"/>
        <v/>
      </c>
      <c r="Z333" s="2" t="str">
        <f t="shared" si="382"/>
        <v/>
      </c>
      <c r="AA333" s="2" t="str">
        <f t="shared" si="382"/>
        <v/>
      </c>
      <c r="AB333" s="2" t="str">
        <f t="shared" si="382"/>
        <v/>
      </c>
      <c r="AC333" s="2" t="str">
        <f t="shared" si="382"/>
        <v/>
      </c>
      <c r="AD333" s="2" t="str">
        <f t="shared" si="382"/>
        <v/>
      </c>
      <c r="AE333" s="2" t="str">
        <f t="shared" si="382"/>
        <v/>
      </c>
      <c r="AF333" s="2" t="str">
        <f t="shared" si="382"/>
        <v/>
      </c>
      <c r="AG333" s="2" t="str">
        <f t="shared" si="382"/>
        <v/>
      </c>
      <c r="AH333" s="2">
        <f t="shared" si="382"/>
        <v>13860</v>
      </c>
      <c r="AI333" s="2" t="str">
        <f t="shared" si="382"/>
        <v/>
      </c>
    </row>
    <row r="334" spans="2:35" x14ac:dyDescent="0.25">
      <c r="B334" s="41" t="s">
        <v>347</v>
      </c>
      <c r="C334" s="41" t="s">
        <v>343</v>
      </c>
      <c r="D334" s="41" t="s">
        <v>9</v>
      </c>
      <c r="E334" s="42" t="s">
        <v>363</v>
      </c>
      <c r="F334" s="41" t="s">
        <v>131</v>
      </c>
      <c r="G334" s="154"/>
      <c r="H334" s="42">
        <v>1000</v>
      </c>
      <c r="I334" s="6">
        <f>IF(H334="","",INDEX(Systems!F$4:F$981,MATCH($F334,Systems!D$4:D$981,0),1))</f>
        <v>4.95</v>
      </c>
      <c r="J334" s="7">
        <f>IF(H334="","",INDEX(Systems!E$4:E$981,MATCH($F334,Systems!D$4:D$981,0),1))</f>
        <v>20</v>
      </c>
      <c r="K334" s="7" t="s">
        <v>97</v>
      </c>
      <c r="L334" s="7">
        <v>2017</v>
      </c>
      <c r="M334" s="7">
        <v>3</v>
      </c>
      <c r="N334" s="6">
        <f t="shared" si="375"/>
        <v>4950</v>
      </c>
      <c r="O334" s="7">
        <f t="shared" si="376"/>
        <v>2037</v>
      </c>
      <c r="P334" s="2" t="str">
        <f t="shared" ref="P334:AI334" si="383">IF($B334="","",IF($O334=P$3,$N334*(1+(O$2*0.03)),IF(P$3=$O334+$J334,$N334*(1+(O$2*0.03)),IF(P$3=$O334+2*$J334,$N334*(1+(O$2*0.03)),IF(P$3=$O334+3*$J334,$N334*(1+(O$2*0.03)),IF(P$3=$O334+4*$J334,$N334*(1+(O$2*0.03)),IF(P$3=$O334+5*$J334,$N334*(1+(O$2*0.03)),"")))))))</f>
        <v/>
      </c>
      <c r="Q334" s="2" t="str">
        <f t="shared" si="383"/>
        <v/>
      </c>
      <c r="R334" s="2" t="str">
        <f t="shared" si="383"/>
        <v/>
      </c>
      <c r="S334" s="2" t="str">
        <f t="shared" si="383"/>
        <v/>
      </c>
      <c r="T334" s="2" t="str">
        <f t="shared" si="383"/>
        <v/>
      </c>
      <c r="U334" s="2" t="str">
        <f t="shared" si="383"/>
        <v/>
      </c>
      <c r="V334" s="2" t="str">
        <f t="shared" si="383"/>
        <v/>
      </c>
      <c r="W334" s="2" t="str">
        <f t="shared" si="383"/>
        <v/>
      </c>
      <c r="X334" s="2" t="str">
        <f t="shared" si="383"/>
        <v/>
      </c>
      <c r="Y334" s="2" t="str">
        <f t="shared" si="383"/>
        <v/>
      </c>
      <c r="Z334" s="2" t="str">
        <f t="shared" si="383"/>
        <v/>
      </c>
      <c r="AA334" s="2" t="str">
        <f t="shared" si="383"/>
        <v/>
      </c>
      <c r="AB334" s="2" t="str">
        <f t="shared" si="383"/>
        <v/>
      </c>
      <c r="AC334" s="2" t="str">
        <f t="shared" si="383"/>
        <v/>
      </c>
      <c r="AD334" s="2" t="str">
        <f t="shared" si="383"/>
        <v/>
      </c>
      <c r="AE334" s="2" t="str">
        <f t="shared" si="383"/>
        <v/>
      </c>
      <c r="AF334" s="2" t="str">
        <f t="shared" si="383"/>
        <v/>
      </c>
      <c r="AG334" s="2" t="str">
        <f t="shared" si="383"/>
        <v/>
      </c>
      <c r="AH334" s="2" t="str">
        <f t="shared" si="383"/>
        <v/>
      </c>
      <c r="AI334" s="2">
        <f t="shared" si="383"/>
        <v>7771.4999999999991</v>
      </c>
    </row>
    <row r="335" spans="2:35" x14ac:dyDescent="0.25">
      <c r="B335" s="41" t="s">
        <v>347</v>
      </c>
      <c r="C335" s="41" t="s">
        <v>343</v>
      </c>
      <c r="D335" s="41" t="s">
        <v>7</v>
      </c>
      <c r="E335" s="42" t="s">
        <v>364</v>
      </c>
      <c r="F335" s="41" t="s">
        <v>285</v>
      </c>
      <c r="G335" s="154"/>
      <c r="H335" s="42">
        <v>1000</v>
      </c>
      <c r="I335" s="6">
        <f>IF(H335="","",INDEX(Systems!F$4:F$981,MATCH($F335,Systems!D$4:D$981,0),1))</f>
        <v>8.77</v>
      </c>
      <c r="J335" s="7">
        <f>IF(H335="","",INDEX(Systems!E$4:E$981,MATCH($F335,Systems!D$4:D$981,0),1))</f>
        <v>20</v>
      </c>
      <c r="K335" s="7" t="s">
        <v>97</v>
      </c>
      <c r="L335" s="7">
        <v>2005</v>
      </c>
      <c r="M335" s="7">
        <v>3</v>
      </c>
      <c r="N335" s="6">
        <f t="shared" si="375"/>
        <v>8770</v>
      </c>
      <c r="O335" s="7">
        <f t="shared" si="376"/>
        <v>2025</v>
      </c>
      <c r="P335" s="2" t="str">
        <f t="shared" ref="P335:AI335" si="384">IF($B335="","",IF($O335=P$3,$N335*(1+(O$2*0.03)),IF(P$3=$O335+$J335,$N335*(1+(O$2*0.03)),IF(P$3=$O335+2*$J335,$N335*(1+(O$2*0.03)),IF(P$3=$O335+3*$J335,$N335*(1+(O$2*0.03)),IF(P$3=$O335+4*$J335,$N335*(1+(O$2*0.03)),IF(P$3=$O335+5*$J335,$N335*(1+(O$2*0.03)),"")))))))</f>
        <v/>
      </c>
      <c r="Q335" s="2" t="str">
        <f t="shared" si="384"/>
        <v/>
      </c>
      <c r="R335" s="2" t="str">
        <f t="shared" si="384"/>
        <v/>
      </c>
      <c r="S335" s="2" t="str">
        <f t="shared" si="384"/>
        <v/>
      </c>
      <c r="T335" s="2" t="str">
        <f t="shared" si="384"/>
        <v/>
      </c>
      <c r="U335" s="2" t="str">
        <f t="shared" si="384"/>
        <v/>
      </c>
      <c r="V335" s="2" t="str">
        <f t="shared" si="384"/>
        <v/>
      </c>
      <c r="W335" s="2">
        <f t="shared" si="384"/>
        <v>10611.699999999999</v>
      </c>
      <c r="X335" s="2" t="str">
        <f t="shared" si="384"/>
        <v/>
      </c>
      <c r="Y335" s="2" t="str">
        <f t="shared" si="384"/>
        <v/>
      </c>
      <c r="Z335" s="2" t="str">
        <f t="shared" si="384"/>
        <v/>
      </c>
      <c r="AA335" s="2" t="str">
        <f t="shared" si="384"/>
        <v/>
      </c>
      <c r="AB335" s="2" t="str">
        <f t="shared" si="384"/>
        <v/>
      </c>
      <c r="AC335" s="2" t="str">
        <f t="shared" si="384"/>
        <v/>
      </c>
      <c r="AD335" s="2" t="str">
        <f t="shared" si="384"/>
        <v/>
      </c>
      <c r="AE335" s="2" t="str">
        <f t="shared" si="384"/>
        <v/>
      </c>
      <c r="AF335" s="2" t="str">
        <f t="shared" si="384"/>
        <v/>
      </c>
      <c r="AG335" s="2" t="str">
        <f t="shared" si="384"/>
        <v/>
      </c>
      <c r="AH335" s="2" t="str">
        <f t="shared" si="384"/>
        <v/>
      </c>
      <c r="AI335" s="2" t="str">
        <f t="shared" si="384"/>
        <v/>
      </c>
    </row>
    <row r="336" spans="2:35" x14ac:dyDescent="0.25">
      <c r="B336" s="41" t="s">
        <v>347</v>
      </c>
      <c r="C336" s="41" t="s">
        <v>343</v>
      </c>
      <c r="D336" s="41" t="s">
        <v>7</v>
      </c>
      <c r="E336" s="42" t="s">
        <v>364</v>
      </c>
      <c r="F336" s="41" t="s">
        <v>289</v>
      </c>
      <c r="G336" s="154"/>
      <c r="H336" s="42">
        <v>1250</v>
      </c>
      <c r="I336" s="6">
        <f>IF(H336="","",INDEX(Systems!F$4:F$981,MATCH($F336,Systems!D$4:D$981,0),1))</f>
        <v>4.5</v>
      </c>
      <c r="J336" s="7">
        <f>IF(H336="","",INDEX(Systems!E$4:E$981,MATCH($F336,Systems!D$4:D$981,0),1))</f>
        <v>15</v>
      </c>
      <c r="K336" s="7" t="s">
        <v>97</v>
      </c>
      <c r="L336" s="7">
        <v>2010</v>
      </c>
      <c r="M336" s="7">
        <v>3</v>
      </c>
      <c r="N336" s="6">
        <f t="shared" si="375"/>
        <v>5625</v>
      </c>
      <c r="O336" s="7">
        <f t="shared" si="376"/>
        <v>2025</v>
      </c>
      <c r="P336" s="2" t="str">
        <f t="shared" ref="P336:AI336" si="385">IF($B336="","",IF($O336=P$3,$N336*(1+(O$2*0.03)),IF(P$3=$O336+$J336,$N336*(1+(O$2*0.03)),IF(P$3=$O336+2*$J336,$N336*(1+(O$2*0.03)),IF(P$3=$O336+3*$J336,$N336*(1+(O$2*0.03)),IF(P$3=$O336+4*$J336,$N336*(1+(O$2*0.03)),IF(P$3=$O336+5*$J336,$N336*(1+(O$2*0.03)),"")))))))</f>
        <v/>
      </c>
      <c r="Q336" s="2" t="str">
        <f t="shared" si="385"/>
        <v/>
      </c>
      <c r="R336" s="2" t="str">
        <f t="shared" si="385"/>
        <v/>
      </c>
      <c r="S336" s="2" t="str">
        <f t="shared" si="385"/>
        <v/>
      </c>
      <c r="T336" s="2" t="str">
        <f t="shared" si="385"/>
        <v/>
      </c>
      <c r="U336" s="2" t="str">
        <f t="shared" si="385"/>
        <v/>
      </c>
      <c r="V336" s="2" t="str">
        <f t="shared" si="385"/>
        <v/>
      </c>
      <c r="W336" s="2">
        <f t="shared" si="385"/>
        <v>6806.25</v>
      </c>
      <c r="X336" s="2" t="str">
        <f t="shared" si="385"/>
        <v/>
      </c>
      <c r="Y336" s="2" t="str">
        <f t="shared" si="385"/>
        <v/>
      </c>
      <c r="Z336" s="2" t="str">
        <f t="shared" si="385"/>
        <v/>
      </c>
      <c r="AA336" s="2" t="str">
        <f t="shared" si="385"/>
        <v/>
      </c>
      <c r="AB336" s="2" t="str">
        <f t="shared" si="385"/>
        <v/>
      </c>
      <c r="AC336" s="2" t="str">
        <f t="shared" si="385"/>
        <v/>
      </c>
      <c r="AD336" s="2" t="str">
        <f t="shared" si="385"/>
        <v/>
      </c>
      <c r="AE336" s="2" t="str">
        <f t="shared" si="385"/>
        <v/>
      </c>
      <c r="AF336" s="2" t="str">
        <f t="shared" si="385"/>
        <v/>
      </c>
      <c r="AG336" s="2" t="str">
        <f t="shared" si="385"/>
        <v/>
      </c>
      <c r="AH336" s="2" t="str">
        <f t="shared" si="385"/>
        <v/>
      </c>
      <c r="AI336" s="2" t="str">
        <f t="shared" si="385"/>
        <v/>
      </c>
    </row>
    <row r="337" spans="2:35" x14ac:dyDescent="0.25">
      <c r="B337" s="41" t="s">
        <v>347</v>
      </c>
      <c r="C337" s="41" t="s">
        <v>343</v>
      </c>
      <c r="D337" s="41" t="s">
        <v>5</v>
      </c>
      <c r="E337" s="42" t="s">
        <v>364</v>
      </c>
      <c r="F337" s="41" t="s">
        <v>55</v>
      </c>
      <c r="G337" s="154"/>
      <c r="H337" s="42">
        <v>1</v>
      </c>
      <c r="I337" s="6">
        <f>IF(H337="","",INDEX(Systems!F$4:F$981,MATCH($F337,Systems!D$4:D$981,0),1))</f>
        <v>9000</v>
      </c>
      <c r="J337" s="7">
        <f>IF(H337="","",INDEX(Systems!E$4:E$981,MATCH($F337,Systems!D$4:D$981,0),1))</f>
        <v>18</v>
      </c>
      <c r="K337" s="7" t="s">
        <v>97</v>
      </c>
      <c r="L337" s="7">
        <v>2017</v>
      </c>
      <c r="M337" s="7">
        <v>3</v>
      </c>
      <c r="N337" s="6">
        <f t="shared" si="375"/>
        <v>9000</v>
      </c>
      <c r="O337" s="7">
        <f t="shared" si="376"/>
        <v>2035</v>
      </c>
      <c r="P337" s="2" t="str">
        <f t="shared" ref="P337:AI337" si="386">IF($B337="","",IF($O337=P$3,$N337*(1+(O$2*0.03)),IF(P$3=$O337+$J337,$N337*(1+(O$2*0.03)),IF(P$3=$O337+2*$J337,$N337*(1+(O$2*0.03)),IF(P$3=$O337+3*$J337,$N337*(1+(O$2*0.03)),IF(P$3=$O337+4*$J337,$N337*(1+(O$2*0.03)),IF(P$3=$O337+5*$J337,$N337*(1+(O$2*0.03)),"")))))))</f>
        <v/>
      </c>
      <c r="Q337" s="2" t="str">
        <f t="shared" si="386"/>
        <v/>
      </c>
      <c r="R337" s="2" t="str">
        <f t="shared" si="386"/>
        <v/>
      </c>
      <c r="S337" s="2" t="str">
        <f t="shared" si="386"/>
        <v/>
      </c>
      <c r="T337" s="2" t="str">
        <f t="shared" si="386"/>
        <v/>
      </c>
      <c r="U337" s="2" t="str">
        <f t="shared" si="386"/>
        <v/>
      </c>
      <c r="V337" s="2" t="str">
        <f t="shared" si="386"/>
        <v/>
      </c>
      <c r="W337" s="2" t="str">
        <f t="shared" si="386"/>
        <v/>
      </c>
      <c r="X337" s="2" t="str">
        <f t="shared" si="386"/>
        <v/>
      </c>
      <c r="Y337" s="2" t="str">
        <f t="shared" si="386"/>
        <v/>
      </c>
      <c r="Z337" s="2" t="str">
        <f t="shared" si="386"/>
        <v/>
      </c>
      <c r="AA337" s="2" t="str">
        <f t="shared" si="386"/>
        <v/>
      </c>
      <c r="AB337" s="2" t="str">
        <f t="shared" si="386"/>
        <v/>
      </c>
      <c r="AC337" s="2" t="str">
        <f t="shared" si="386"/>
        <v/>
      </c>
      <c r="AD337" s="2" t="str">
        <f t="shared" si="386"/>
        <v/>
      </c>
      <c r="AE337" s="2" t="str">
        <f t="shared" si="386"/>
        <v/>
      </c>
      <c r="AF337" s="2" t="str">
        <f t="shared" si="386"/>
        <v/>
      </c>
      <c r="AG337" s="2">
        <f t="shared" si="386"/>
        <v>13590</v>
      </c>
      <c r="AH337" s="2" t="str">
        <f t="shared" si="386"/>
        <v/>
      </c>
      <c r="AI337" s="2" t="str">
        <f t="shared" si="386"/>
        <v/>
      </c>
    </row>
    <row r="338" spans="2:35" x14ac:dyDescent="0.25">
      <c r="B338" s="41" t="s">
        <v>347</v>
      </c>
      <c r="C338" s="41" t="s">
        <v>343</v>
      </c>
      <c r="D338" s="41" t="s">
        <v>9</v>
      </c>
      <c r="E338" s="42" t="s">
        <v>364</v>
      </c>
      <c r="F338" s="41" t="s">
        <v>131</v>
      </c>
      <c r="G338" s="154"/>
      <c r="H338" s="42">
        <v>1000</v>
      </c>
      <c r="I338" s="6">
        <f>IF(H338="","",INDEX(Systems!F$4:F$981,MATCH($F338,Systems!D$4:D$981,0),1))</f>
        <v>4.95</v>
      </c>
      <c r="J338" s="7">
        <f>IF(H338="","",INDEX(Systems!E$4:E$981,MATCH($F338,Systems!D$4:D$981,0),1))</f>
        <v>20</v>
      </c>
      <c r="K338" s="7" t="s">
        <v>97</v>
      </c>
      <c r="L338" s="7">
        <v>2017</v>
      </c>
      <c r="M338" s="7">
        <v>3</v>
      </c>
      <c r="N338" s="6">
        <f t="shared" si="375"/>
        <v>4950</v>
      </c>
      <c r="O338" s="7">
        <f t="shared" si="376"/>
        <v>2037</v>
      </c>
      <c r="P338" s="2" t="str">
        <f t="shared" ref="P338:AI338" si="387">IF($B338="","",IF($O338=P$3,$N338*(1+(O$2*0.03)),IF(P$3=$O338+$J338,$N338*(1+(O$2*0.03)),IF(P$3=$O338+2*$J338,$N338*(1+(O$2*0.03)),IF(P$3=$O338+3*$J338,$N338*(1+(O$2*0.03)),IF(P$3=$O338+4*$J338,$N338*(1+(O$2*0.03)),IF(P$3=$O338+5*$J338,$N338*(1+(O$2*0.03)),"")))))))</f>
        <v/>
      </c>
      <c r="Q338" s="2" t="str">
        <f t="shared" si="387"/>
        <v/>
      </c>
      <c r="R338" s="2" t="str">
        <f t="shared" si="387"/>
        <v/>
      </c>
      <c r="S338" s="2" t="str">
        <f t="shared" si="387"/>
        <v/>
      </c>
      <c r="T338" s="2" t="str">
        <f t="shared" si="387"/>
        <v/>
      </c>
      <c r="U338" s="2" t="str">
        <f t="shared" si="387"/>
        <v/>
      </c>
      <c r="V338" s="2" t="str">
        <f t="shared" si="387"/>
        <v/>
      </c>
      <c r="W338" s="2" t="str">
        <f t="shared" si="387"/>
        <v/>
      </c>
      <c r="X338" s="2" t="str">
        <f t="shared" si="387"/>
        <v/>
      </c>
      <c r="Y338" s="2" t="str">
        <f t="shared" si="387"/>
        <v/>
      </c>
      <c r="Z338" s="2" t="str">
        <f t="shared" si="387"/>
        <v/>
      </c>
      <c r="AA338" s="2" t="str">
        <f t="shared" si="387"/>
        <v/>
      </c>
      <c r="AB338" s="2" t="str">
        <f t="shared" si="387"/>
        <v/>
      </c>
      <c r="AC338" s="2" t="str">
        <f t="shared" si="387"/>
        <v/>
      </c>
      <c r="AD338" s="2" t="str">
        <f t="shared" si="387"/>
        <v/>
      </c>
      <c r="AE338" s="2" t="str">
        <f t="shared" si="387"/>
        <v/>
      </c>
      <c r="AF338" s="2" t="str">
        <f t="shared" si="387"/>
        <v/>
      </c>
      <c r="AG338" s="2" t="str">
        <f t="shared" si="387"/>
        <v/>
      </c>
      <c r="AH338" s="2" t="str">
        <f t="shared" si="387"/>
        <v/>
      </c>
      <c r="AI338" s="2">
        <f t="shared" si="387"/>
        <v>7771.4999999999991</v>
      </c>
    </row>
    <row r="339" spans="2:35" x14ac:dyDescent="0.25">
      <c r="B339" s="41" t="s">
        <v>347</v>
      </c>
      <c r="C339" s="41" t="s">
        <v>343</v>
      </c>
      <c r="D339" s="41" t="s">
        <v>7</v>
      </c>
      <c r="E339" s="42" t="s">
        <v>365</v>
      </c>
      <c r="F339" s="41" t="s">
        <v>285</v>
      </c>
      <c r="G339" s="154"/>
      <c r="H339" s="42">
        <v>1000</v>
      </c>
      <c r="I339" s="6">
        <f>IF(H339="","",INDEX(Systems!F$4:F$981,MATCH($F339,Systems!D$4:D$981,0),1))</f>
        <v>8.77</v>
      </c>
      <c r="J339" s="7">
        <f>IF(H339="","",INDEX(Systems!E$4:E$981,MATCH($F339,Systems!D$4:D$981,0),1))</f>
        <v>20</v>
      </c>
      <c r="K339" s="7" t="s">
        <v>97</v>
      </c>
      <c r="L339" s="7">
        <v>2005</v>
      </c>
      <c r="M339" s="7">
        <v>3</v>
      </c>
      <c r="N339" s="6">
        <f t="shared" si="375"/>
        <v>8770</v>
      </c>
      <c r="O339" s="7">
        <f t="shared" si="376"/>
        <v>2025</v>
      </c>
      <c r="P339" s="2" t="str">
        <f t="shared" ref="P339:AI339" si="388">IF($B339="","",IF($O339=P$3,$N339*(1+(O$2*0.03)),IF(P$3=$O339+$J339,$N339*(1+(O$2*0.03)),IF(P$3=$O339+2*$J339,$N339*(1+(O$2*0.03)),IF(P$3=$O339+3*$J339,$N339*(1+(O$2*0.03)),IF(P$3=$O339+4*$J339,$N339*(1+(O$2*0.03)),IF(P$3=$O339+5*$J339,$N339*(1+(O$2*0.03)),"")))))))</f>
        <v/>
      </c>
      <c r="Q339" s="2" t="str">
        <f t="shared" si="388"/>
        <v/>
      </c>
      <c r="R339" s="2" t="str">
        <f t="shared" si="388"/>
        <v/>
      </c>
      <c r="S339" s="2" t="str">
        <f t="shared" si="388"/>
        <v/>
      </c>
      <c r="T339" s="2" t="str">
        <f t="shared" si="388"/>
        <v/>
      </c>
      <c r="U339" s="2" t="str">
        <f t="shared" si="388"/>
        <v/>
      </c>
      <c r="V339" s="2" t="str">
        <f t="shared" si="388"/>
        <v/>
      </c>
      <c r="W339" s="2">
        <f t="shared" si="388"/>
        <v>10611.699999999999</v>
      </c>
      <c r="X339" s="2" t="str">
        <f t="shared" si="388"/>
        <v/>
      </c>
      <c r="Y339" s="2" t="str">
        <f t="shared" si="388"/>
        <v/>
      </c>
      <c r="Z339" s="2" t="str">
        <f t="shared" si="388"/>
        <v/>
      </c>
      <c r="AA339" s="2" t="str">
        <f t="shared" si="388"/>
        <v/>
      </c>
      <c r="AB339" s="2" t="str">
        <f t="shared" si="388"/>
        <v/>
      </c>
      <c r="AC339" s="2" t="str">
        <f t="shared" si="388"/>
        <v/>
      </c>
      <c r="AD339" s="2" t="str">
        <f t="shared" si="388"/>
        <v/>
      </c>
      <c r="AE339" s="2" t="str">
        <f t="shared" si="388"/>
        <v/>
      </c>
      <c r="AF339" s="2" t="str">
        <f t="shared" si="388"/>
        <v/>
      </c>
      <c r="AG339" s="2" t="str">
        <f t="shared" si="388"/>
        <v/>
      </c>
      <c r="AH339" s="2" t="str">
        <f t="shared" si="388"/>
        <v/>
      </c>
      <c r="AI339" s="2" t="str">
        <f t="shared" si="388"/>
        <v/>
      </c>
    </row>
    <row r="340" spans="2:35" x14ac:dyDescent="0.25">
      <c r="B340" s="41" t="s">
        <v>347</v>
      </c>
      <c r="C340" s="41" t="s">
        <v>343</v>
      </c>
      <c r="D340" s="41" t="s">
        <v>7</v>
      </c>
      <c r="E340" s="42" t="s">
        <v>365</v>
      </c>
      <c r="F340" s="41" t="s">
        <v>289</v>
      </c>
      <c r="G340" s="154"/>
      <c r="H340" s="42">
        <v>1250</v>
      </c>
      <c r="I340" s="6">
        <f>IF(H340="","",INDEX(Systems!F$4:F$981,MATCH($F340,Systems!D$4:D$981,0),1))</f>
        <v>4.5</v>
      </c>
      <c r="J340" s="7">
        <f>IF(H340="","",INDEX(Systems!E$4:E$981,MATCH($F340,Systems!D$4:D$981,0),1))</f>
        <v>15</v>
      </c>
      <c r="K340" s="7" t="s">
        <v>97</v>
      </c>
      <c r="L340" s="7">
        <v>2010</v>
      </c>
      <c r="M340" s="7">
        <v>3</v>
      </c>
      <c r="N340" s="6">
        <f t="shared" si="375"/>
        <v>5625</v>
      </c>
      <c r="O340" s="7">
        <f t="shared" si="376"/>
        <v>2025</v>
      </c>
      <c r="P340" s="2" t="str">
        <f t="shared" ref="P340:AI340" si="389">IF($B340="","",IF($O340=P$3,$N340*(1+(O$2*0.03)),IF(P$3=$O340+$J340,$N340*(1+(O$2*0.03)),IF(P$3=$O340+2*$J340,$N340*(1+(O$2*0.03)),IF(P$3=$O340+3*$J340,$N340*(1+(O$2*0.03)),IF(P$3=$O340+4*$J340,$N340*(1+(O$2*0.03)),IF(P$3=$O340+5*$J340,$N340*(1+(O$2*0.03)),"")))))))</f>
        <v/>
      </c>
      <c r="Q340" s="2" t="str">
        <f t="shared" si="389"/>
        <v/>
      </c>
      <c r="R340" s="2" t="str">
        <f t="shared" si="389"/>
        <v/>
      </c>
      <c r="S340" s="2" t="str">
        <f t="shared" si="389"/>
        <v/>
      </c>
      <c r="T340" s="2" t="str">
        <f t="shared" si="389"/>
        <v/>
      </c>
      <c r="U340" s="2" t="str">
        <f t="shared" si="389"/>
        <v/>
      </c>
      <c r="V340" s="2" t="str">
        <f t="shared" si="389"/>
        <v/>
      </c>
      <c r="W340" s="2">
        <f t="shared" si="389"/>
        <v>6806.25</v>
      </c>
      <c r="X340" s="2" t="str">
        <f t="shared" si="389"/>
        <v/>
      </c>
      <c r="Y340" s="2" t="str">
        <f t="shared" si="389"/>
        <v/>
      </c>
      <c r="Z340" s="2" t="str">
        <f t="shared" si="389"/>
        <v/>
      </c>
      <c r="AA340" s="2" t="str">
        <f t="shared" si="389"/>
        <v/>
      </c>
      <c r="AB340" s="2" t="str">
        <f t="shared" si="389"/>
        <v/>
      </c>
      <c r="AC340" s="2" t="str">
        <f t="shared" si="389"/>
        <v/>
      </c>
      <c r="AD340" s="2" t="str">
        <f t="shared" si="389"/>
        <v/>
      </c>
      <c r="AE340" s="2" t="str">
        <f t="shared" si="389"/>
        <v/>
      </c>
      <c r="AF340" s="2" t="str">
        <f t="shared" si="389"/>
        <v/>
      </c>
      <c r="AG340" s="2" t="str">
        <f t="shared" si="389"/>
        <v/>
      </c>
      <c r="AH340" s="2" t="str">
        <f t="shared" si="389"/>
        <v/>
      </c>
      <c r="AI340" s="2" t="str">
        <f t="shared" si="389"/>
        <v/>
      </c>
    </row>
    <row r="341" spans="2:35" x14ac:dyDescent="0.25">
      <c r="B341" s="41" t="s">
        <v>347</v>
      </c>
      <c r="C341" s="41" t="s">
        <v>343</v>
      </c>
      <c r="D341" s="41" t="s">
        <v>5</v>
      </c>
      <c r="E341" s="42" t="s">
        <v>365</v>
      </c>
      <c r="F341" s="41" t="s">
        <v>55</v>
      </c>
      <c r="G341" s="154"/>
      <c r="H341" s="42">
        <v>1</v>
      </c>
      <c r="I341" s="6">
        <f>IF(H341="","",INDEX(Systems!F$4:F$981,MATCH($F341,Systems!D$4:D$981,0),1))</f>
        <v>9000</v>
      </c>
      <c r="J341" s="7">
        <f>IF(H341="","",INDEX(Systems!E$4:E$981,MATCH($F341,Systems!D$4:D$981,0),1))</f>
        <v>18</v>
      </c>
      <c r="K341" s="7" t="s">
        <v>97</v>
      </c>
      <c r="L341" s="7">
        <v>2000</v>
      </c>
      <c r="M341" s="7">
        <v>3</v>
      </c>
      <c r="N341" s="6">
        <f t="shared" si="375"/>
        <v>9000</v>
      </c>
      <c r="O341" s="7">
        <f t="shared" si="376"/>
        <v>2018</v>
      </c>
      <c r="P341" s="2">
        <f t="shared" ref="P341:AI341" si="390">IF($B341="","",IF($O341=P$3,$N341*(1+(O$2*0.03)),IF(P$3=$O341+$J341,$N341*(1+(O$2*0.03)),IF(P$3=$O341+2*$J341,$N341*(1+(O$2*0.03)),IF(P$3=$O341+3*$J341,$N341*(1+(O$2*0.03)),IF(P$3=$O341+4*$J341,$N341*(1+(O$2*0.03)),IF(P$3=$O341+5*$J341,$N341*(1+(O$2*0.03)),"")))))))</f>
        <v>9000</v>
      </c>
      <c r="Q341" s="2" t="str">
        <f t="shared" si="390"/>
        <v/>
      </c>
      <c r="R341" s="2" t="str">
        <f t="shared" si="390"/>
        <v/>
      </c>
      <c r="S341" s="2" t="str">
        <f t="shared" si="390"/>
        <v/>
      </c>
      <c r="T341" s="2" t="str">
        <f t="shared" si="390"/>
        <v/>
      </c>
      <c r="U341" s="2" t="str">
        <f t="shared" si="390"/>
        <v/>
      </c>
      <c r="V341" s="2" t="str">
        <f t="shared" si="390"/>
        <v/>
      </c>
      <c r="W341" s="2" t="str">
        <f t="shared" si="390"/>
        <v/>
      </c>
      <c r="X341" s="2" t="str">
        <f t="shared" si="390"/>
        <v/>
      </c>
      <c r="Y341" s="2" t="str">
        <f t="shared" si="390"/>
        <v/>
      </c>
      <c r="Z341" s="2" t="str">
        <f t="shared" si="390"/>
        <v/>
      </c>
      <c r="AA341" s="2" t="str">
        <f t="shared" si="390"/>
        <v/>
      </c>
      <c r="AB341" s="2" t="str">
        <f t="shared" si="390"/>
        <v/>
      </c>
      <c r="AC341" s="2" t="str">
        <f t="shared" si="390"/>
        <v/>
      </c>
      <c r="AD341" s="2" t="str">
        <f t="shared" si="390"/>
        <v/>
      </c>
      <c r="AE341" s="2" t="str">
        <f t="shared" si="390"/>
        <v/>
      </c>
      <c r="AF341" s="2" t="str">
        <f t="shared" si="390"/>
        <v/>
      </c>
      <c r="AG341" s="2" t="str">
        <f t="shared" si="390"/>
        <v/>
      </c>
      <c r="AH341" s="2">
        <f t="shared" si="390"/>
        <v>13860</v>
      </c>
      <c r="AI341" s="2" t="str">
        <f t="shared" si="390"/>
        <v/>
      </c>
    </row>
    <row r="342" spans="2:35" x14ac:dyDescent="0.25">
      <c r="B342" s="41" t="s">
        <v>347</v>
      </c>
      <c r="C342" s="41" t="s">
        <v>343</v>
      </c>
      <c r="D342" s="41" t="s">
        <v>9</v>
      </c>
      <c r="E342" s="42" t="s">
        <v>365</v>
      </c>
      <c r="F342" s="41" t="s">
        <v>131</v>
      </c>
      <c r="G342" s="154"/>
      <c r="H342" s="42">
        <v>1000</v>
      </c>
      <c r="I342" s="6">
        <f>IF(H342="","",INDEX(Systems!F$4:F$981,MATCH($F342,Systems!D$4:D$981,0),1))</f>
        <v>4.95</v>
      </c>
      <c r="J342" s="7">
        <f>IF(H342="","",INDEX(Systems!E$4:E$981,MATCH($F342,Systems!D$4:D$981,0),1))</f>
        <v>20</v>
      </c>
      <c r="K342" s="7" t="s">
        <v>97</v>
      </c>
      <c r="L342" s="7">
        <v>2017</v>
      </c>
      <c r="M342" s="7">
        <v>3</v>
      </c>
      <c r="N342" s="6">
        <f t="shared" si="375"/>
        <v>4950</v>
      </c>
      <c r="O342" s="7">
        <f t="shared" si="376"/>
        <v>2037</v>
      </c>
      <c r="P342" s="2" t="str">
        <f t="shared" ref="P342:AI342" si="391">IF($B342="","",IF($O342=P$3,$N342*(1+(O$2*0.03)),IF(P$3=$O342+$J342,$N342*(1+(O$2*0.03)),IF(P$3=$O342+2*$J342,$N342*(1+(O$2*0.03)),IF(P$3=$O342+3*$J342,$N342*(1+(O$2*0.03)),IF(P$3=$O342+4*$J342,$N342*(1+(O$2*0.03)),IF(P$3=$O342+5*$J342,$N342*(1+(O$2*0.03)),"")))))))</f>
        <v/>
      </c>
      <c r="Q342" s="2" t="str">
        <f t="shared" si="391"/>
        <v/>
      </c>
      <c r="R342" s="2" t="str">
        <f t="shared" si="391"/>
        <v/>
      </c>
      <c r="S342" s="2" t="str">
        <f t="shared" si="391"/>
        <v/>
      </c>
      <c r="T342" s="2" t="str">
        <f t="shared" si="391"/>
        <v/>
      </c>
      <c r="U342" s="2" t="str">
        <f t="shared" si="391"/>
        <v/>
      </c>
      <c r="V342" s="2" t="str">
        <f t="shared" si="391"/>
        <v/>
      </c>
      <c r="W342" s="2" t="str">
        <f t="shared" si="391"/>
        <v/>
      </c>
      <c r="X342" s="2" t="str">
        <f t="shared" si="391"/>
        <v/>
      </c>
      <c r="Y342" s="2" t="str">
        <f t="shared" si="391"/>
        <v/>
      </c>
      <c r="Z342" s="2" t="str">
        <f t="shared" si="391"/>
        <v/>
      </c>
      <c r="AA342" s="2" t="str">
        <f t="shared" si="391"/>
        <v/>
      </c>
      <c r="AB342" s="2" t="str">
        <f t="shared" si="391"/>
        <v/>
      </c>
      <c r="AC342" s="2" t="str">
        <f t="shared" si="391"/>
        <v/>
      </c>
      <c r="AD342" s="2" t="str">
        <f t="shared" si="391"/>
        <v/>
      </c>
      <c r="AE342" s="2" t="str">
        <f t="shared" si="391"/>
        <v/>
      </c>
      <c r="AF342" s="2" t="str">
        <f t="shared" si="391"/>
        <v/>
      </c>
      <c r="AG342" s="2" t="str">
        <f t="shared" si="391"/>
        <v/>
      </c>
      <c r="AH342" s="2" t="str">
        <f t="shared" si="391"/>
        <v/>
      </c>
      <c r="AI342" s="2">
        <f t="shared" si="391"/>
        <v>7771.4999999999991</v>
      </c>
    </row>
    <row r="343" spans="2:35" x14ac:dyDescent="0.25">
      <c r="B343" s="41" t="s">
        <v>347</v>
      </c>
      <c r="C343" s="41" t="s">
        <v>343</v>
      </c>
      <c r="D343" s="41" t="s">
        <v>3</v>
      </c>
      <c r="E343" s="42" t="s">
        <v>409</v>
      </c>
      <c r="F343" s="41" t="s">
        <v>20</v>
      </c>
      <c r="G343" s="154"/>
      <c r="H343" s="42">
        <v>5460</v>
      </c>
      <c r="I343" s="6">
        <f>IF(H343="","",INDEX(Systems!F$4:F$981,MATCH($F343,Systems!D$4:D$981,0),1))</f>
        <v>17.71</v>
      </c>
      <c r="J343" s="7">
        <f>IF(H343="","",INDEX(Systems!E$4:E$981,MATCH($F343,Systems!D$4:D$981,0),1))</f>
        <v>30</v>
      </c>
      <c r="K343" s="7" t="s">
        <v>97</v>
      </c>
      <c r="L343" s="7">
        <v>2000</v>
      </c>
      <c r="M343" s="7">
        <v>1</v>
      </c>
      <c r="N343" s="6">
        <f t="shared" si="375"/>
        <v>96696.6</v>
      </c>
      <c r="O343" s="7">
        <f t="shared" si="376"/>
        <v>2018</v>
      </c>
      <c r="P343" s="2">
        <f t="shared" ref="P343:AI343" si="392">IF($B343="","",IF($O343=P$3,$N343*(1+(O$2*0.03)),IF(P$3=$O343+$J343,$N343*(1+(O$2*0.03)),IF(P$3=$O343+2*$J343,$N343*(1+(O$2*0.03)),IF(P$3=$O343+3*$J343,$N343*(1+(O$2*0.03)),IF(P$3=$O343+4*$J343,$N343*(1+(O$2*0.03)),IF(P$3=$O343+5*$J343,$N343*(1+(O$2*0.03)),"")))))))</f>
        <v>96696.6</v>
      </c>
      <c r="Q343" s="2" t="str">
        <f t="shared" si="392"/>
        <v/>
      </c>
      <c r="R343" s="2" t="str">
        <f t="shared" si="392"/>
        <v/>
      </c>
      <c r="S343" s="2" t="str">
        <f t="shared" si="392"/>
        <v/>
      </c>
      <c r="T343" s="2" t="str">
        <f t="shared" si="392"/>
        <v/>
      </c>
      <c r="U343" s="2" t="str">
        <f t="shared" si="392"/>
        <v/>
      </c>
      <c r="V343" s="2" t="str">
        <f t="shared" si="392"/>
        <v/>
      </c>
      <c r="W343" s="2" t="str">
        <f t="shared" si="392"/>
        <v/>
      </c>
      <c r="X343" s="2" t="str">
        <f t="shared" si="392"/>
        <v/>
      </c>
      <c r="Y343" s="2" t="str">
        <f t="shared" si="392"/>
        <v/>
      </c>
      <c r="Z343" s="2" t="str">
        <f t="shared" si="392"/>
        <v/>
      </c>
      <c r="AA343" s="2" t="str">
        <f t="shared" si="392"/>
        <v/>
      </c>
      <c r="AB343" s="2" t="str">
        <f t="shared" si="392"/>
        <v/>
      </c>
      <c r="AC343" s="2" t="str">
        <f t="shared" si="392"/>
        <v/>
      </c>
      <c r="AD343" s="2" t="str">
        <f t="shared" si="392"/>
        <v/>
      </c>
      <c r="AE343" s="2" t="str">
        <f t="shared" si="392"/>
        <v/>
      </c>
      <c r="AF343" s="2" t="str">
        <f t="shared" si="392"/>
        <v/>
      </c>
      <c r="AG343" s="2" t="str">
        <f t="shared" si="392"/>
        <v/>
      </c>
      <c r="AH343" s="2" t="str">
        <f t="shared" si="392"/>
        <v/>
      </c>
      <c r="AI343" s="2" t="str">
        <f t="shared" si="392"/>
        <v/>
      </c>
    </row>
    <row r="344" spans="2:35" x14ac:dyDescent="0.25">
      <c r="B344" s="41" t="s">
        <v>347</v>
      </c>
      <c r="C344" s="41" t="s">
        <v>343</v>
      </c>
      <c r="D344" s="41" t="s">
        <v>7</v>
      </c>
      <c r="E344" s="42" t="s">
        <v>409</v>
      </c>
      <c r="F344" s="41" t="s">
        <v>50</v>
      </c>
      <c r="G344" s="154" t="s">
        <v>473</v>
      </c>
      <c r="H344" s="42">
        <v>5500</v>
      </c>
      <c r="I344" s="6">
        <f>IF(H344="","",INDEX(Systems!F$4:F$981,MATCH($F344,Systems!D$4:D$981,0),1))</f>
        <v>1.6</v>
      </c>
      <c r="J344" s="7">
        <f>IF(H344="","",INDEX(Systems!E$4:E$981,MATCH($F344,Systems!D$4:D$981,0),1))</f>
        <v>10</v>
      </c>
      <c r="K344" s="7" t="s">
        <v>97</v>
      </c>
      <c r="L344" s="7">
        <v>2000</v>
      </c>
      <c r="M344" s="7">
        <v>1</v>
      </c>
      <c r="N344" s="6">
        <f t="shared" si="375"/>
        <v>8800</v>
      </c>
      <c r="O344" s="7">
        <f t="shared" si="376"/>
        <v>2018</v>
      </c>
      <c r="P344" s="2">
        <f t="shared" ref="P344:AI344" si="393">IF($B344="","",IF($O344=P$3,$N344*(1+(O$2*0.03)),IF(P$3=$O344+$J344,$N344*(1+(O$2*0.03)),IF(P$3=$O344+2*$J344,$N344*(1+(O$2*0.03)),IF(P$3=$O344+3*$J344,$N344*(1+(O$2*0.03)),IF(P$3=$O344+4*$J344,$N344*(1+(O$2*0.03)),IF(P$3=$O344+5*$J344,$N344*(1+(O$2*0.03)),"")))))))</f>
        <v>8800</v>
      </c>
      <c r="Q344" s="2" t="str">
        <f t="shared" si="393"/>
        <v/>
      </c>
      <c r="R344" s="2" t="str">
        <f t="shared" si="393"/>
        <v/>
      </c>
      <c r="S344" s="2" t="str">
        <f t="shared" si="393"/>
        <v/>
      </c>
      <c r="T344" s="2" t="str">
        <f t="shared" si="393"/>
        <v/>
      </c>
      <c r="U344" s="2" t="str">
        <f t="shared" si="393"/>
        <v/>
      </c>
      <c r="V344" s="2" t="str">
        <f t="shared" si="393"/>
        <v/>
      </c>
      <c r="W344" s="2" t="str">
        <f t="shared" si="393"/>
        <v/>
      </c>
      <c r="X344" s="2" t="str">
        <f t="shared" si="393"/>
        <v/>
      </c>
      <c r="Y344" s="2" t="str">
        <f t="shared" si="393"/>
        <v/>
      </c>
      <c r="Z344" s="2">
        <f t="shared" si="393"/>
        <v>11440</v>
      </c>
      <c r="AA344" s="2" t="str">
        <f t="shared" si="393"/>
        <v/>
      </c>
      <c r="AB344" s="2" t="str">
        <f t="shared" si="393"/>
        <v/>
      </c>
      <c r="AC344" s="2" t="str">
        <f t="shared" si="393"/>
        <v/>
      </c>
      <c r="AD344" s="2" t="str">
        <f t="shared" si="393"/>
        <v/>
      </c>
      <c r="AE344" s="2" t="str">
        <f t="shared" si="393"/>
        <v/>
      </c>
      <c r="AF344" s="2" t="str">
        <f t="shared" si="393"/>
        <v/>
      </c>
      <c r="AG344" s="2" t="str">
        <f t="shared" si="393"/>
        <v/>
      </c>
      <c r="AH344" s="2" t="str">
        <f t="shared" si="393"/>
        <v/>
      </c>
      <c r="AI344" s="2" t="str">
        <f t="shared" si="393"/>
        <v/>
      </c>
    </row>
    <row r="345" spans="2:35" x14ac:dyDescent="0.25">
      <c r="B345" s="41" t="s">
        <v>347</v>
      </c>
      <c r="C345" s="41" t="s">
        <v>343</v>
      </c>
      <c r="D345" s="41" t="s">
        <v>7</v>
      </c>
      <c r="E345" s="42" t="s">
        <v>356</v>
      </c>
      <c r="F345" s="41" t="s">
        <v>285</v>
      </c>
      <c r="G345" s="154"/>
      <c r="H345" s="42">
        <v>1000</v>
      </c>
      <c r="I345" s="6">
        <f>IF(H345="","",INDEX(Systems!F$4:F$981,MATCH($F345,Systems!D$4:D$981,0),1))</f>
        <v>8.77</v>
      </c>
      <c r="J345" s="7">
        <f>IF(H345="","",INDEX(Systems!E$4:E$981,MATCH($F345,Systems!D$4:D$981,0),1))</f>
        <v>20</v>
      </c>
      <c r="K345" s="7" t="s">
        <v>97</v>
      </c>
      <c r="L345" s="7">
        <v>2005</v>
      </c>
      <c r="M345" s="7">
        <v>3</v>
      </c>
      <c r="N345" s="6">
        <f t="shared" si="375"/>
        <v>8770</v>
      </c>
      <c r="O345" s="7">
        <f t="shared" si="376"/>
        <v>2025</v>
      </c>
      <c r="P345" s="2" t="str">
        <f t="shared" ref="P345:AI345" si="394">IF($B345="","",IF($O345=P$3,$N345*(1+(O$2*0.03)),IF(P$3=$O345+$J345,$N345*(1+(O$2*0.03)),IF(P$3=$O345+2*$J345,$N345*(1+(O$2*0.03)),IF(P$3=$O345+3*$J345,$N345*(1+(O$2*0.03)),IF(P$3=$O345+4*$J345,$N345*(1+(O$2*0.03)),IF(P$3=$O345+5*$J345,$N345*(1+(O$2*0.03)),"")))))))</f>
        <v/>
      </c>
      <c r="Q345" s="2" t="str">
        <f t="shared" si="394"/>
        <v/>
      </c>
      <c r="R345" s="2" t="str">
        <f t="shared" si="394"/>
        <v/>
      </c>
      <c r="S345" s="2" t="str">
        <f t="shared" si="394"/>
        <v/>
      </c>
      <c r="T345" s="2" t="str">
        <f t="shared" si="394"/>
        <v/>
      </c>
      <c r="U345" s="2" t="str">
        <f t="shared" si="394"/>
        <v/>
      </c>
      <c r="V345" s="2" t="str">
        <f t="shared" si="394"/>
        <v/>
      </c>
      <c r="W345" s="2">
        <f t="shared" si="394"/>
        <v>10611.699999999999</v>
      </c>
      <c r="X345" s="2" t="str">
        <f t="shared" si="394"/>
        <v/>
      </c>
      <c r="Y345" s="2" t="str">
        <f t="shared" si="394"/>
        <v/>
      </c>
      <c r="Z345" s="2" t="str">
        <f t="shared" si="394"/>
        <v/>
      </c>
      <c r="AA345" s="2" t="str">
        <f t="shared" si="394"/>
        <v/>
      </c>
      <c r="AB345" s="2" t="str">
        <f t="shared" si="394"/>
        <v/>
      </c>
      <c r="AC345" s="2" t="str">
        <f t="shared" si="394"/>
        <v/>
      </c>
      <c r="AD345" s="2" t="str">
        <f t="shared" si="394"/>
        <v/>
      </c>
      <c r="AE345" s="2" t="str">
        <f t="shared" si="394"/>
        <v/>
      </c>
      <c r="AF345" s="2" t="str">
        <f t="shared" si="394"/>
        <v/>
      </c>
      <c r="AG345" s="2" t="str">
        <f t="shared" si="394"/>
        <v/>
      </c>
      <c r="AH345" s="2" t="str">
        <f t="shared" si="394"/>
        <v/>
      </c>
      <c r="AI345" s="2" t="str">
        <f t="shared" si="394"/>
        <v/>
      </c>
    </row>
    <row r="346" spans="2:35" x14ac:dyDescent="0.25">
      <c r="B346" s="41" t="s">
        <v>347</v>
      </c>
      <c r="C346" s="41" t="s">
        <v>343</v>
      </c>
      <c r="D346" s="41" t="s">
        <v>7</v>
      </c>
      <c r="E346" s="42" t="s">
        <v>356</v>
      </c>
      <c r="F346" s="41" t="s">
        <v>289</v>
      </c>
      <c r="G346" s="154"/>
      <c r="H346" s="42">
        <v>1250</v>
      </c>
      <c r="I346" s="6">
        <f>IF(H346="","",INDEX(Systems!F$4:F$981,MATCH($F346,Systems!D$4:D$981,0),1))</f>
        <v>4.5</v>
      </c>
      <c r="J346" s="7">
        <f>IF(H346="","",INDEX(Systems!E$4:E$981,MATCH($F346,Systems!D$4:D$981,0),1))</f>
        <v>15</v>
      </c>
      <c r="K346" s="7" t="s">
        <v>97</v>
      </c>
      <c r="L346" s="7">
        <v>2010</v>
      </c>
      <c r="M346" s="7">
        <v>3</v>
      </c>
      <c r="N346" s="6">
        <f t="shared" si="375"/>
        <v>5625</v>
      </c>
      <c r="O346" s="7">
        <f t="shared" si="376"/>
        <v>2025</v>
      </c>
      <c r="P346" s="2" t="str">
        <f t="shared" ref="P346:AI346" si="395">IF($B346="","",IF($O346=P$3,$N346*(1+(O$2*0.03)),IF(P$3=$O346+$J346,$N346*(1+(O$2*0.03)),IF(P$3=$O346+2*$J346,$N346*(1+(O$2*0.03)),IF(P$3=$O346+3*$J346,$N346*(1+(O$2*0.03)),IF(P$3=$O346+4*$J346,$N346*(1+(O$2*0.03)),IF(P$3=$O346+5*$J346,$N346*(1+(O$2*0.03)),"")))))))</f>
        <v/>
      </c>
      <c r="Q346" s="2" t="str">
        <f t="shared" si="395"/>
        <v/>
      </c>
      <c r="R346" s="2" t="str">
        <f t="shared" si="395"/>
        <v/>
      </c>
      <c r="S346" s="2" t="str">
        <f t="shared" si="395"/>
        <v/>
      </c>
      <c r="T346" s="2" t="str">
        <f t="shared" si="395"/>
        <v/>
      </c>
      <c r="U346" s="2" t="str">
        <f t="shared" si="395"/>
        <v/>
      </c>
      <c r="V346" s="2" t="str">
        <f t="shared" si="395"/>
        <v/>
      </c>
      <c r="W346" s="2">
        <f t="shared" si="395"/>
        <v>6806.25</v>
      </c>
      <c r="X346" s="2" t="str">
        <f t="shared" si="395"/>
        <v/>
      </c>
      <c r="Y346" s="2" t="str">
        <f t="shared" si="395"/>
        <v/>
      </c>
      <c r="Z346" s="2" t="str">
        <f t="shared" si="395"/>
        <v/>
      </c>
      <c r="AA346" s="2" t="str">
        <f t="shared" si="395"/>
        <v/>
      </c>
      <c r="AB346" s="2" t="str">
        <f t="shared" si="395"/>
        <v/>
      </c>
      <c r="AC346" s="2" t="str">
        <f t="shared" si="395"/>
        <v/>
      </c>
      <c r="AD346" s="2" t="str">
        <f t="shared" si="395"/>
        <v/>
      </c>
      <c r="AE346" s="2" t="str">
        <f t="shared" si="395"/>
        <v/>
      </c>
      <c r="AF346" s="2" t="str">
        <f t="shared" si="395"/>
        <v/>
      </c>
      <c r="AG346" s="2" t="str">
        <f t="shared" si="395"/>
        <v/>
      </c>
      <c r="AH346" s="2" t="str">
        <f t="shared" si="395"/>
        <v/>
      </c>
      <c r="AI346" s="2" t="str">
        <f t="shared" si="395"/>
        <v/>
      </c>
    </row>
    <row r="347" spans="2:35" x14ac:dyDescent="0.25">
      <c r="B347" s="41" t="s">
        <v>347</v>
      </c>
      <c r="C347" s="41" t="s">
        <v>343</v>
      </c>
      <c r="D347" s="41" t="s">
        <v>5</v>
      </c>
      <c r="E347" s="42" t="s">
        <v>356</v>
      </c>
      <c r="F347" s="41" t="s">
        <v>55</v>
      </c>
      <c r="G347" s="154"/>
      <c r="H347" s="42">
        <v>1</v>
      </c>
      <c r="I347" s="6">
        <f>IF(H347="","",INDEX(Systems!F$4:F$981,MATCH($F347,Systems!D$4:D$981,0),1))</f>
        <v>9000</v>
      </c>
      <c r="J347" s="7">
        <f>IF(H347="","",INDEX(Systems!E$4:E$981,MATCH($F347,Systems!D$4:D$981,0),1))</f>
        <v>18</v>
      </c>
      <c r="K347" s="7" t="s">
        <v>97</v>
      </c>
      <c r="L347" s="7">
        <v>2000</v>
      </c>
      <c r="M347" s="7">
        <v>3</v>
      </c>
      <c r="N347" s="6">
        <f t="shared" si="375"/>
        <v>9000</v>
      </c>
      <c r="O347" s="7">
        <f t="shared" si="376"/>
        <v>2018</v>
      </c>
      <c r="P347" s="2">
        <f t="shared" ref="P347:AI347" si="396">IF($B347="","",IF($O347=P$3,$N347*(1+(O$2*0.03)),IF(P$3=$O347+$J347,$N347*(1+(O$2*0.03)),IF(P$3=$O347+2*$J347,$N347*(1+(O$2*0.03)),IF(P$3=$O347+3*$J347,$N347*(1+(O$2*0.03)),IF(P$3=$O347+4*$J347,$N347*(1+(O$2*0.03)),IF(P$3=$O347+5*$J347,$N347*(1+(O$2*0.03)),"")))))))</f>
        <v>9000</v>
      </c>
      <c r="Q347" s="2" t="str">
        <f t="shared" si="396"/>
        <v/>
      </c>
      <c r="R347" s="2" t="str">
        <f t="shared" si="396"/>
        <v/>
      </c>
      <c r="S347" s="2" t="str">
        <f t="shared" si="396"/>
        <v/>
      </c>
      <c r="T347" s="2" t="str">
        <f t="shared" si="396"/>
        <v/>
      </c>
      <c r="U347" s="2" t="str">
        <f t="shared" si="396"/>
        <v/>
      </c>
      <c r="V347" s="2" t="str">
        <f t="shared" si="396"/>
        <v/>
      </c>
      <c r="W347" s="2" t="str">
        <f t="shared" si="396"/>
        <v/>
      </c>
      <c r="X347" s="2" t="str">
        <f t="shared" si="396"/>
        <v/>
      </c>
      <c r="Y347" s="2" t="str">
        <f t="shared" si="396"/>
        <v/>
      </c>
      <c r="Z347" s="2" t="str">
        <f t="shared" si="396"/>
        <v/>
      </c>
      <c r="AA347" s="2" t="str">
        <f t="shared" si="396"/>
        <v/>
      </c>
      <c r="AB347" s="2" t="str">
        <f t="shared" si="396"/>
        <v/>
      </c>
      <c r="AC347" s="2" t="str">
        <f t="shared" si="396"/>
        <v/>
      </c>
      <c r="AD347" s="2" t="str">
        <f t="shared" si="396"/>
        <v/>
      </c>
      <c r="AE347" s="2" t="str">
        <f t="shared" si="396"/>
        <v/>
      </c>
      <c r="AF347" s="2" t="str">
        <f t="shared" si="396"/>
        <v/>
      </c>
      <c r="AG347" s="2" t="str">
        <f t="shared" si="396"/>
        <v/>
      </c>
      <c r="AH347" s="2">
        <f t="shared" si="396"/>
        <v>13860</v>
      </c>
      <c r="AI347" s="2" t="str">
        <f t="shared" si="396"/>
        <v/>
      </c>
    </row>
    <row r="348" spans="2:35" x14ac:dyDescent="0.25">
      <c r="B348" s="41" t="s">
        <v>347</v>
      </c>
      <c r="C348" s="41" t="s">
        <v>343</v>
      </c>
      <c r="D348" s="41" t="s">
        <v>9</v>
      </c>
      <c r="E348" s="42" t="s">
        <v>356</v>
      </c>
      <c r="F348" s="41" t="s">
        <v>131</v>
      </c>
      <c r="G348" s="154"/>
      <c r="H348" s="42">
        <v>1000</v>
      </c>
      <c r="I348" s="6">
        <f>IF(H348="","",INDEX(Systems!F$4:F$981,MATCH($F348,Systems!D$4:D$981,0),1))</f>
        <v>4.95</v>
      </c>
      <c r="J348" s="7">
        <f>IF(H348="","",INDEX(Systems!E$4:E$981,MATCH($F348,Systems!D$4:D$981,0),1))</f>
        <v>20</v>
      </c>
      <c r="K348" s="7" t="s">
        <v>97</v>
      </c>
      <c r="L348" s="7">
        <v>2017</v>
      </c>
      <c r="M348" s="7">
        <v>3</v>
      </c>
      <c r="N348" s="6">
        <f t="shared" si="375"/>
        <v>4950</v>
      </c>
      <c r="O348" s="7">
        <f t="shared" si="376"/>
        <v>2037</v>
      </c>
      <c r="P348" s="2" t="str">
        <f t="shared" ref="P348:AI348" si="397">IF($B348="","",IF($O348=P$3,$N348*(1+(O$2*0.03)),IF(P$3=$O348+$J348,$N348*(1+(O$2*0.03)),IF(P$3=$O348+2*$J348,$N348*(1+(O$2*0.03)),IF(P$3=$O348+3*$J348,$N348*(1+(O$2*0.03)),IF(P$3=$O348+4*$J348,$N348*(1+(O$2*0.03)),IF(P$3=$O348+5*$J348,$N348*(1+(O$2*0.03)),"")))))))</f>
        <v/>
      </c>
      <c r="Q348" s="2" t="str">
        <f t="shared" si="397"/>
        <v/>
      </c>
      <c r="R348" s="2" t="str">
        <f t="shared" si="397"/>
        <v/>
      </c>
      <c r="S348" s="2" t="str">
        <f t="shared" si="397"/>
        <v/>
      </c>
      <c r="T348" s="2" t="str">
        <f t="shared" si="397"/>
        <v/>
      </c>
      <c r="U348" s="2" t="str">
        <f t="shared" si="397"/>
        <v/>
      </c>
      <c r="V348" s="2" t="str">
        <f t="shared" si="397"/>
        <v/>
      </c>
      <c r="W348" s="2" t="str">
        <f t="shared" si="397"/>
        <v/>
      </c>
      <c r="X348" s="2" t="str">
        <f t="shared" si="397"/>
        <v/>
      </c>
      <c r="Y348" s="2" t="str">
        <f t="shared" si="397"/>
        <v/>
      </c>
      <c r="Z348" s="2" t="str">
        <f t="shared" si="397"/>
        <v/>
      </c>
      <c r="AA348" s="2" t="str">
        <f t="shared" si="397"/>
        <v/>
      </c>
      <c r="AB348" s="2" t="str">
        <f t="shared" si="397"/>
        <v/>
      </c>
      <c r="AC348" s="2" t="str">
        <f t="shared" si="397"/>
        <v/>
      </c>
      <c r="AD348" s="2" t="str">
        <f t="shared" si="397"/>
        <v/>
      </c>
      <c r="AE348" s="2" t="str">
        <f t="shared" si="397"/>
        <v/>
      </c>
      <c r="AF348" s="2" t="str">
        <f t="shared" si="397"/>
        <v/>
      </c>
      <c r="AG348" s="2" t="str">
        <f t="shared" si="397"/>
        <v/>
      </c>
      <c r="AH348" s="2" t="str">
        <f t="shared" si="397"/>
        <v/>
      </c>
      <c r="AI348" s="2">
        <f t="shared" si="397"/>
        <v>7771.4999999999991</v>
      </c>
    </row>
    <row r="349" spans="2:35" x14ac:dyDescent="0.25">
      <c r="B349" s="41" t="s">
        <v>347</v>
      </c>
      <c r="C349" s="41" t="s">
        <v>343</v>
      </c>
      <c r="D349" s="41" t="s">
        <v>7</v>
      </c>
      <c r="E349" s="42" t="s">
        <v>357</v>
      </c>
      <c r="F349" s="41" t="s">
        <v>285</v>
      </c>
      <c r="G349" s="154"/>
      <c r="H349" s="42">
        <v>1000</v>
      </c>
      <c r="I349" s="6">
        <f>IF(H349="","",INDEX(Systems!F$4:F$981,MATCH($F349,Systems!D$4:D$981,0),1))</f>
        <v>8.77</v>
      </c>
      <c r="J349" s="7">
        <f>IF(H349="","",INDEX(Systems!E$4:E$981,MATCH($F349,Systems!D$4:D$981,0),1))</f>
        <v>20</v>
      </c>
      <c r="K349" s="7" t="s">
        <v>97</v>
      </c>
      <c r="L349" s="7">
        <v>2005</v>
      </c>
      <c r="M349" s="7">
        <v>3</v>
      </c>
      <c r="N349" s="6">
        <f t="shared" si="375"/>
        <v>8770</v>
      </c>
      <c r="O349" s="7">
        <f t="shared" si="376"/>
        <v>2025</v>
      </c>
      <c r="P349" s="2" t="str">
        <f t="shared" ref="P349:AI349" si="398">IF($B349="","",IF($O349=P$3,$N349*(1+(O$2*0.03)),IF(P$3=$O349+$J349,$N349*(1+(O$2*0.03)),IF(P$3=$O349+2*$J349,$N349*(1+(O$2*0.03)),IF(P$3=$O349+3*$J349,$N349*(1+(O$2*0.03)),IF(P$3=$O349+4*$J349,$N349*(1+(O$2*0.03)),IF(P$3=$O349+5*$J349,$N349*(1+(O$2*0.03)),"")))))))</f>
        <v/>
      </c>
      <c r="Q349" s="2" t="str">
        <f t="shared" si="398"/>
        <v/>
      </c>
      <c r="R349" s="2" t="str">
        <f t="shared" si="398"/>
        <v/>
      </c>
      <c r="S349" s="2" t="str">
        <f t="shared" si="398"/>
        <v/>
      </c>
      <c r="T349" s="2" t="str">
        <f t="shared" si="398"/>
        <v/>
      </c>
      <c r="U349" s="2" t="str">
        <f t="shared" si="398"/>
        <v/>
      </c>
      <c r="V349" s="2" t="str">
        <f t="shared" si="398"/>
        <v/>
      </c>
      <c r="W349" s="2">
        <f t="shared" si="398"/>
        <v>10611.699999999999</v>
      </c>
      <c r="X349" s="2" t="str">
        <f t="shared" si="398"/>
        <v/>
      </c>
      <c r="Y349" s="2" t="str">
        <f t="shared" si="398"/>
        <v/>
      </c>
      <c r="Z349" s="2" t="str">
        <f t="shared" si="398"/>
        <v/>
      </c>
      <c r="AA349" s="2" t="str">
        <f t="shared" si="398"/>
        <v/>
      </c>
      <c r="AB349" s="2" t="str">
        <f t="shared" si="398"/>
        <v/>
      </c>
      <c r="AC349" s="2" t="str">
        <f t="shared" si="398"/>
        <v/>
      </c>
      <c r="AD349" s="2" t="str">
        <f t="shared" si="398"/>
        <v/>
      </c>
      <c r="AE349" s="2" t="str">
        <f t="shared" si="398"/>
        <v/>
      </c>
      <c r="AF349" s="2" t="str">
        <f t="shared" si="398"/>
        <v/>
      </c>
      <c r="AG349" s="2" t="str">
        <f t="shared" si="398"/>
        <v/>
      </c>
      <c r="AH349" s="2" t="str">
        <f t="shared" si="398"/>
        <v/>
      </c>
      <c r="AI349" s="2" t="str">
        <f t="shared" si="398"/>
        <v/>
      </c>
    </row>
    <row r="350" spans="2:35" x14ac:dyDescent="0.25">
      <c r="B350" s="41" t="s">
        <v>347</v>
      </c>
      <c r="C350" s="41" t="s">
        <v>343</v>
      </c>
      <c r="D350" s="41" t="s">
        <v>7</v>
      </c>
      <c r="E350" s="42" t="s">
        <v>357</v>
      </c>
      <c r="F350" s="41" t="s">
        <v>289</v>
      </c>
      <c r="G350" s="154"/>
      <c r="H350" s="42">
        <v>1250</v>
      </c>
      <c r="I350" s="6">
        <f>IF(H350="","",INDEX(Systems!F$4:F$981,MATCH($F350,Systems!D$4:D$981,0),1))</f>
        <v>4.5</v>
      </c>
      <c r="J350" s="7">
        <f>IF(H350="","",INDEX(Systems!E$4:E$981,MATCH($F350,Systems!D$4:D$981,0),1))</f>
        <v>15</v>
      </c>
      <c r="K350" s="7" t="s">
        <v>97</v>
      </c>
      <c r="L350" s="7">
        <v>2010</v>
      </c>
      <c r="M350" s="7">
        <v>3</v>
      </c>
      <c r="N350" s="6">
        <f t="shared" si="375"/>
        <v>5625</v>
      </c>
      <c r="O350" s="7">
        <f t="shared" si="376"/>
        <v>2025</v>
      </c>
      <c r="P350" s="2" t="str">
        <f t="shared" ref="P350:AI350" si="399">IF($B350="","",IF($O350=P$3,$N350*(1+(O$2*0.03)),IF(P$3=$O350+$J350,$N350*(1+(O$2*0.03)),IF(P$3=$O350+2*$J350,$N350*(1+(O$2*0.03)),IF(P$3=$O350+3*$J350,$N350*(1+(O$2*0.03)),IF(P$3=$O350+4*$J350,$N350*(1+(O$2*0.03)),IF(P$3=$O350+5*$J350,$N350*(1+(O$2*0.03)),"")))))))</f>
        <v/>
      </c>
      <c r="Q350" s="2" t="str">
        <f t="shared" si="399"/>
        <v/>
      </c>
      <c r="R350" s="2" t="str">
        <f t="shared" si="399"/>
        <v/>
      </c>
      <c r="S350" s="2" t="str">
        <f t="shared" si="399"/>
        <v/>
      </c>
      <c r="T350" s="2" t="str">
        <f t="shared" si="399"/>
        <v/>
      </c>
      <c r="U350" s="2" t="str">
        <f t="shared" si="399"/>
        <v/>
      </c>
      <c r="V350" s="2" t="str">
        <f t="shared" si="399"/>
        <v/>
      </c>
      <c r="W350" s="2">
        <f t="shared" si="399"/>
        <v>6806.25</v>
      </c>
      <c r="X350" s="2" t="str">
        <f t="shared" si="399"/>
        <v/>
      </c>
      <c r="Y350" s="2" t="str">
        <f t="shared" si="399"/>
        <v/>
      </c>
      <c r="Z350" s="2" t="str">
        <f t="shared" si="399"/>
        <v/>
      </c>
      <c r="AA350" s="2" t="str">
        <f t="shared" si="399"/>
        <v/>
      </c>
      <c r="AB350" s="2" t="str">
        <f t="shared" si="399"/>
        <v/>
      </c>
      <c r="AC350" s="2" t="str">
        <f t="shared" si="399"/>
        <v/>
      </c>
      <c r="AD350" s="2" t="str">
        <f t="shared" si="399"/>
        <v/>
      </c>
      <c r="AE350" s="2" t="str">
        <f t="shared" si="399"/>
        <v/>
      </c>
      <c r="AF350" s="2" t="str">
        <f t="shared" si="399"/>
        <v/>
      </c>
      <c r="AG350" s="2" t="str">
        <f t="shared" si="399"/>
        <v/>
      </c>
      <c r="AH350" s="2" t="str">
        <f t="shared" si="399"/>
        <v/>
      </c>
      <c r="AI350" s="2" t="str">
        <f t="shared" si="399"/>
        <v/>
      </c>
    </row>
    <row r="351" spans="2:35" x14ac:dyDescent="0.25">
      <c r="B351" s="41" t="s">
        <v>347</v>
      </c>
      <c r="C351" s="41" t="s">
        <v>343</v>
      </c>
      <c r="D351" s="41" t="s">
        <v>5</v>
      </c>
      <c r="E351" s="42" t="s">
        <v>357</v>
      </c>
      <c r="F351" s="41" t="s">
        <v>55</v>
      </c>
      <c r="G351" s="154"/>
      <c r="H351" s="42">
        <v>1</v>
      </c>
      <c r="I351" s="6">
        <f>IF(H351="","",INDEX(Systems!F$4:F$981,MATCH($F351,Systems!D$4:D$981,0),1))</f>
        <v>9000</v>
      </c>
      <c r="J351" s="7">
        <f>IF(H351="","",INDEX(Systems!E$4:E$981,MATCH($F351,Systems!D$4:D$981,0),1))</f>
        <v>18</v>
      </c>
      <c r="K351" s="7" t="s">
        <v>97</v>
      </c>
      <c r="L351" s="7">
        <v>2000</v>
      </c>
      <c r="M351" s="7">
        <v>3</v>
      </c>
      <c r="N351" s="6">
        <f t="shared" si="375"/>
        <v>9000</v>
      </c>
      <c r="O351" s="7">
        <f t="shared" si="376"/>
        <v>2018</v>
      </c>
      <c r="P351" s="2">
        <f t="shared" ref="P351:AI351" si="400">IF($B351="","",IF($O351=P$3,$N351*(1+(O$2*0.03)),IF(P$3=$O351+$J351,$N351*(1+(O$2*0.03)),IF(P$3=$O351+2*$J351,$N351*(1+(O$2*0.03)),IF(P$3=$O351+3*$J351,$N351*(1+(O$2*0.03)),IF(P$3=$O351+4*$J351,$N351*(1+(O$2*0.03)),IF(P$3=$O351+5*$J351,$N351*(1+(O$2*0.03)),"")))))))</f>
        <v>9000</v>
      </c>
      <c r="Q351" s="2" t="str">
        <f t="shared" si="400"/>
        <v/>
      </c>
      <c r="R351" s="2" t="str">
        <f t="shared" si="400"/>
        <v/>
      </c>
      <c r="S351" s="2" t="str">
        <f t="shared" si="400"/>
        <v/>
      </c>
      <c r="T351" s="2" t="str">
        <f t="shared" si="400"/>
        <v/>
      </c>
      <c r="U351" s="2" t="str">
        <f t="shared" si="400"/>
        <v/>
      </c>
      <c r="V351" s="2" t="str">
        <f t="shared" si="400"/>
        <v/>
      </c>
      <c r="W351" s="2" t="str">
        <f t="shared" si="400"/>
        <v/>
      </c>
      <c r="X351" s="2" t="str">
        <f t="shared" si="400"/>
        <v/>
      </c>
      <c r="Y351" s="2" t="str">
        <f t="shared" si="400"/>
        <v/>
      </c>
      <c r="Z351" s="2" t="str">
        <f t="shared" si="400"/>
        <v/>
      </c>
      <c r="AA351" s="2" t="str">
        <f t="shared" si="400"/>
        <v/>
      </c>
      <c r="AB351" s="2" t="str">
        <f t="shared" si="400"/>
        <v/>
      </c>
      <c r="AC351" s="2" t="str">
        <f t="shared" si="400"/>
        <v/>
      </c>
      <c r="AD351" s="2" t="str">
        <f t="shared" si="400"/>
        <v/>
      </c>
      <c r="AE351" s="2" t="str">
        <f t="shared" si="400"/>
        <v/>
      </c>
      <c r="AF351" s="2" t="str">
        <f t="shared" si="400"/>
        <v/>
      </c>
      <c r="AG351" s="2" t="str">
        <f t="shared" si="400"/>
        <v/>
      </c>
      <c r="AH351" s="2">
        <f t="shared" si="400"/>
        <v>13860</v>
      </c>
      <c r="AI351" s="2" t="str">
        <f t="shared" si="400"/>
        <v/>
      </c>
    </row>
    <row r="352" spans="2:35" x14ac:dyDescent="0.25">
      <c r="B352" s="41" t="s">
        <v>347</v>
      </c>
      <c r="C352" s="41" t="s">
        <v>343</v>
      </c>
      <c r="D352" s="41" t="s">
        <v>9</v>
      </c>
      <c r="E352" s="42" t="s">
        <v>357</v>
      </c>
      <c r="F352" s="41" t="s">
        <v>131</v>
      </c>
      <c r="G352" s="154"/>
      <c r="H352" s="42">
        <v>1000</v>
      </c>
      <c r="I352" s="6">
        <f>IF(H352="","",INDEX(Systems!F$4:F$981,MATCH($F352,Systems!D$4:D$981,0),1))</f>
        <v>4.95</v>
      </c>
      <c r="J352" s="7">
        <f>IF(H352="","",INDEX(Systems!E$4:E$981,MATCH($F352,Systems!D$4:D$981,0),1))</f>
        <v>20</v>
      </c>
      <c r="K352" s="7" t="s">
        <v>97</v>
      </c>
      <c r="L352" s="7">
        <v>2017</v>
      </c>
      <c r="M352" s="7">
        <v>3</v>
      </c>
      <c r="N352" s="6">
        <f t="shared" si="375"/>
        <v>4950</v>
      </c>
      <c r="O352" s="7">
        <f t="shared" si="376"/>
        <v>2037</v>
      </c>
      <c r="P352" s="2" t="str">
        <f t="shared" ref="P352:AI352" si="401">IF($B352="","",IF($O352=P$3,$N352*(1+(O$2*0.03)),IF(P$3=$O352+$J352,$N352*(1+(O$2*0.03)),IF(P$3=$O352+2*$J352,$N352*(1+(O$2*0.03)),IF(P$3=$O352+3*$J352,$N352*(1+(O$2*0.03)),IF(P$3=$O352+4*$J352,$N352*(1+(O$2*0.03)),IF(P$3=$O352+5*$J352,$N352*(1+(O$2*0.03)),"")))))))</f>
        <v/>
      </c>
      <c r="Q352" s="2" t="str">
        <f t="shared" si="401"/>
        <v/>
      </c>
      <c r="R352" s="2" t="str">
        <f t="shared" si="401"/>
        <v/>
      </c>
      <c r="S352" s="2" t="str">
        <f t="shared" si="401"/>
        <v/>
      </c>
      <c r="T352" s="2" t="str">
        <f t="shared" si="401"/>
        <v/>
      </c>
      <c r="U352" s="2" t="str">
        <f t="shared" si="401"/>
        <v/>
      </c>
      <c r="V352" s="2" t="str">
        <f t="shared" si="401"/>
        <v/>
      </c>
      <c r="W352" s="2" t="str">
        <f t="shared" si="401"/>
        <v/>
      </c>
      <c r="X352" s="2" t="str">
        <f t="shared" si="401"/>
        <v/>
      </c>
      <c r="Y352" s="2" t="str">
        <f t="shared" si="401"/>
        <v/>
      </c>
      <c r="Z352" s="2" t="str">
        <f t="shared" si="401"/>
        <v/>
      </c>
      <c r="AA352" s="2" t="str">
        <f t="shared" si="401"/>
        <v/>
      </c>
      <c r="AB352" s="2" t="str">
        <f t="shared" si="401"/>
        <v/>
      </c>
      <c r="AC352" s="2" t="str">
        <f t="shared" si="401"/>
        <v/>
      </c>
      <c r="AD352" s="2" t="str">
        <f t="shared" si="401"/>
        <v/>
      </c>
      <c r="AE352" s="2" t="str">
        <f t="shared" si="401"/>
        <v/>
      </c>
      <c r="AF352" s="2" t="str">
        <f t="shared" si="401"/>
        <v/>
      </c>
      <c r="AG352" s="2" t="str">
        <f t="shared" si="401"/>
        <v/>
      </c>
      <c r="AH352" s="2" t="str">
        <f t="shared" si="401"/>
        <v/>
      </c>
      <c r="AI352" s="2">
        <f t="shared" si="401"/>
        <v>7771.4999999999991</v>
      </c>
    </row>
    <row r="353" spans="2:35" x14ac:dyDescent="0.25">
      <c r="B353" s="41" t="s">
        <v>347</v>
      </c>
      <c r="C353" s="41" t="s">
        <v>343</v>
      </c>
      <c r="D353" s="41" t="s">
        <v>7</v>
      </c>
      <c r="E353" s="42" t="s">
        <v>358</v>
      </c>
      <c r="F353" s="41" t="s">
        <v>285</v>
      </c>
      <c r="G353" s="154"/>
      <c r="H353" s="42">
        <v>1000</v>
      </c>
      <c r="I353" s="6">
        <f>IF(H353="","",INDEX(Systems!F$4:F$981,MATCH($F353,Systems!D$4:D$981,0),1))</f>
        <v>8.77</v>
      </c>
      <c r="J353" s="7">
        <f>IF(H353="","",INDEX(Systems!E$4:E$981,MATCH($F353,Systems!D$4:D$981,0),1))</f>
        <v>20</v>
      </c>
      <c r="K353" s="7" t="s">
        <v>97</v>
      </c>
      <c r="L353" s="7">
        <v>2005</v>
      </c>
      <c r="M353" s="7">
        <v>3</v>
      </c>
      <c r="N353" s="6">
        <f t="shared" si="375"/>
        <v>8770</v>
      </c>
      <c r="O353" s="7">
        <f t="shared" si="376"/>
        <v>2025</v>
      </c>
      <c r="P353" s="2" t="str">
        <f t="shared" ref="P353:AI353" si="402">IF($B353="","",IF($O353=P$3,$N353*(1+(O$2*0.03)),IF(P$3=$O353+$J353,$N353*(1+(O$2*0.03)),IF(P$3=$O353+2*$J353,$N353*(1+(O$2*0.03)),IF(P$3=$O353+3*$J353,$N353*(1+(O$2*0.03)),IF(P$3=$O353+4*$J353,$N353*(1+(O$2*0.03)),IF(P$3=$O353+5*$J353,$N353*(1+(O$2*0.03)),"")))))))</f>
        <v/>
      </c>
      <c r="Q353" s="2" t="str">
        <f t="shared" si="402"/>
        <v/>
      </c>
      <c r="R353" s="2" t="str">
        <f t="shared" si="402"/>
        <v/>
      </c>
      <c r="S353" s="2" t="str">
        <f t="shared" si="402"/>
        <v/>
      </c>
      <c r="T353" s="2" t="str">
        <f t="shared" si="402"/>
        <v/>
      </c>
      <c r="U353" s="2" t="str">
        <f t="shared" si="402"/>
        <v/>
      </c>
      <c r="V353" s="2" t="str">
        <f t="shared" si="402"/>
        <v/>
      </c>
      <c r="W353" s="2">
        <f t="shared" si="402"/>
        <v>10611.699999999999</v>
      </c>
      <c r="X353" s="2" t="str">
        <f t="shared" si="402"/>
        <v/>
      </c>
      <c r="Y353" s="2" t="str">
        <f t="shared" si="402"/>
        <v/>
      </c>
      <c r="Z353" s="2" t="str">
        <f t="shared" si="402"/>
        <v/>
      </c>
      <c r="AA353" s="2" t="str">
        <f t="shared" si="402"/>
        <v/>
      </c>
      <c r="AB353" s="2" t="str">
        <f t="shared" si="402"/>
        <v/>
      </c>
      <c r="AC353" s="2" t="str">
        <f t="shared" si="402"/>
        <v/>
      </c>
      <c r="AD353" s="2" t="str">
        <f t="shared" si="402"/>
        <v/>
      </c>
      <c r="AE353" s="2" t="str">
        <f t="shared" si="402"/>
        <v/>
      </c>
      <c r="AF353" s="2" t="str">
        <f t="shared" si="402"/>
        <v/>
      </c>
      <c r="AG353" s="2" t="str">
        <f t="shared" si="402"/>
        <v/>
      </c>
      <c r="AH353" s="2" t="str">
        <f t="shared" si="402"/>
        <v/>
      </c>
      <c r="AI353" s="2" t="str">
        <f t="shared" si="402"/>
        <v/>
      </c>
    </row>
    <row r="354" spans="2:35" x14ac:dyDescent="0.25">
      <c r="B354" s="41" t="s">
        <v>347</v>
      </c>
      <c r="C354" s="41" t="s">
        <v>343</v>
      </c>
      <c r="D354" s="41" t="s">
        <v>7</v>
      </c>
      <c r="E354" s="42" t="s">
        <v>358</v>
      </c>
      <c r="F354" s="41" t="s">
        <v>289</v>
      </c>
      <c r="G354" s="154"/>
      <c r="H354" s="42">
        <v>1250</v>
      </c>
      <c r="I354" s="6">
        <f>IF(H354="","",INDEX(Systems!F$4:F$981,MATCH($F354,Systems!D$4:D$981,0),1))</f>
        <v>4.5</v>
      </c>
      <c r="J354" s="7">
        <f>IF(H354="","",INDEX(Systems!E$4:E$981,MATCH($F354,Systems!D$4:D$981,0),1))</f>
        <v>15</v>
      </c>
      <c r="K354" s="7" t="s">
        <v>97</v>
      </c>
      <c r="L354" s="7">
        <v>2010</v>
      </c>
      <c r="M354" s="7">
        <v>3</v>
      </c>
      <c r="N354" s="6">
        <f t="shared" si="375"/>
        <v>5625</v>
      </c>
      <c r="O354" s="7">
        <f t="shared" si="376"/>
        <v>2025</v>
      </c>
      <c r="P354" s="2" t="str">
        <f t="shared" ref="P354:AI354" si="403">IF($B354="","",IF($O354=P$3,$N354*(1+(O$2*0.03)),IF(P$3=$O354+$J354,$N354*(1+(O$2*0.03)),IF(P$3=$O354+2*$J354,$N354*(1+(O$2*0.03)),IF(P$3=$O354+3*$J354,$N354*(1+(O$2*0.03)),IF(P$3=$O354+4*$J354,$N354*(1+(O$2*0.03)),IF(P$3=$O354+5*$J354,$N354*(1+(O$2*0.03)),"")))))))</f>
        <v/>
      </c>
      <c r="Q354" s="2" t="str">
        <f t="shared" si="403"/>
        <v/>
      </c>
      <c r="R354" s="2" t="str">
        <f t="shared" si="403"/>
        <v/>
      </c>
      <c r="S354" s="2" t="str">
        <f t="shared" si="403"/>
        <v/>
      </c>
      <c r="T354" s="2" t="str">
        <f t="shared" si="403"/>
        <v/>
      </c>
      <c r="U354" s="2" t="str">
        <f t="shared" si="403"/>
        <v/>
      </c>
      <c r="V354" s="2" t="str">
        <f t="shared" si="403"/>
        <v/>
      </c>
      <c r="W354" s="2">
        <f t="shared" si="403"/>
        <v>6806.25</v>
      </c>
      <c r="X354" s="2" t="str">
        <f t="shared" si="403"/>
        <v/>
      </c>
      <c r="Y354" s="2" t="str">
        <f t="shared" si="403"/>
        <v/>
      </c>
      <c r="Z354" s="2" t="str">
        <f t="shared" si="403"/>
        <v/>
      </c>
      <c r="AA354" s="2" t="str">
        <f t="shared" si="403"/>
        <v/>
      </c>
      <c r="AB354" s="2" t="str">
        <f t="shared" si="403"/>
        <v/>
      </c>
      <c r="AC354" s="2" t="str">
        <f t="shared" si="403"/>
        <v/>
      </c>
      <c r="AD354" s="2" t="str">
        <f t="shared" si="403"/>
        <v/>
      </c>
      <c r="AE354" s="2" t="str">
        <f t="shared" si="403"/>
        <v/>
      </c>
      <c r="AF354" s="2" t="str">
        <f t="shared" si="403"/>
        <v/>
      </c>
      <c r="AG354" s="2" t="str">
        <f t="shared" si="403"/>
        <v/>
      </c>
      <c r="AH354" s="2" t="str">
        <f t="shared" si="403"/>
        <v/>
      </c>
      <c r="AI354" s="2" t="str">
        <f t="shared" si="403"/>
        <v/>
      </c>
    </row>
    <row r="355" spans="2:35" x14ac:dyDescent="0.25">
      <c r="B355" s="41" t="s">
        <v>347</v>
      </c>
      <c r="C355" s="41" t="s">
        <v>343</v>
      </c>
      <c r="D355" s="41" t="s">
        <v>5</v>
      </c>
      <c r="E355" s="42" t="s">
        <v>358</v>
      </c>
      <c r="F355" s="41" t="s">
        <v>55</v>
      </c>
      <c r="G355" s="154"/>
      <c r="H355" s="42">
        <v>1</v>
      </c>
      <c r="I355" s="6">
        <f>IF(H355="","",INDEX(Systems!F$4:F$981,MATCH($F355,Systems!D$4:D$981,0),1))</f>
        <v>9000</v>
      </c>
      <c r="J355" s="7">
        <f>IF(H355="","",INDEX(Systems!E$4:E$981,MATCH($F355,Systems!D$4:D$981,0),1))</f>
        <v>18</v>
      </c>
      <c r="K355" s="7" t="s">
        <v>97</v>
      </c>
      <c r="L355" s="7">
        <v>2000</v>
      </c>
      <c r="M355" s="7">
        <v>3</v>
      </c>
      <c r="N355" s="6">
        <f t="shared" si="375"/>
        <v>9000</v>
      </c>
      <c r="O355" s="7">
        <f t="shared" si="376"/>
        <v>2018</v>
      </c>
      <c r="P355" s="2">
        <f t="shared" ref="P355:AI355" si="404">IF($B355="","",IF($O355=P$3,$N355*(1+(O$2*0.03)),IF(P$3=$O355+$J355,$N355*(1+(O$2*0.03)),IF(P$3=$O355+2*$J355,$N355*(1+(O$2*0.03)),IF(P$3=$O355+3*$J355,$N355*(1+(O$2*0.03)),IF(P$3=$O355+4*$J355,$N355*(1+(O$2*0.03)),IF(P$3=$O355+5*$J355,$N355*(1+(O$2*0.03)),"")))))))</f>
        <v>9000</v>
      </c>
      <c r="Q355" s="2" t="str">
        <f t="shared" si="404"/>
        <v/>
      </c>
      <c r="R355" s="2" t="str">
        <f t="shared" si="404"/>
        <v/>
      </c>
      <c r="S355" s="2" t="str">
        <f t="shared" si="404"/>
        <v/>
      </c>
      <c r="T355" s="2" t="str">
        <f t="shared" si="404"/>
        <v/>
      </c>
      <c r="U355" s="2" t="str">
        <f t="shared" si="404"/>
        <v/>
      </c>
      <c r="V355" s="2" t="str">
        <f t="shared" si="404"/>
        <v/>
      </c>
      <c r="W355" s="2" t="str">
        <f t="shared" si="404"/>
        <v/>
      </c>
      <c r="X355" s="2" t="str">
        <f t="shared" si="404"/>
        <v/>
      </c>
      <c r="Y355" s="2" t="str">
        <f t="shared" si="404"/>
        <v/>
      </c>
      <c r="Z355" s="2" t="str">
        <f t="shared" si="404"/>
        <v/>
      </c>
      <c r="AA355" s="2" t="str">
        <f t="shared" si="404"/>
        <v/>
      </c>
      <c r="AB355" s="2" t="str">
        <f t="shared" si="404"/>
        <v/>
      </c>
      <c r="AC355" s="2" t="str">
        <f t="shared" si="404"/>
        <v/>
      </c>
      <c r="AD355" s="2" t="str">
        <f t="shared" si="404"/>
        <v/>
      </c>
      <c r="AE355" s="2" t="str">
        <f t="shared" si="404"/>
        <v/>
      </c>
      <c r="AF355" s="2" t="str">
        <f t="shared" si="404"/>
        <v/>
      </c>
      <c r="AG355" s="2" t="str">
        <f t="shared" si="404"/>
        <v/>
      </c>
      <c r="AH355" s="2">
        <f t="shared" si="404"/>
        <v>13860</v>
      </c>
      <c r="AI355" s="2" t="str">
        <f t="shared" si="404"/>
        <v/>
      </c>
    </row>
    <row r="356" spans="2:35" x14ac:dyDescent="0.25">
      <c r="B356" s="41" t="s">
        <v>347</v>
      </c>
      <c r="C356" s="41" t="s">
        <v>343</v>
      </c>
      <c r="D356" s="41" t="s">
        <v>9</v>
      </c>
      <c r="E356" s="42" t="s">
        <v>358</v>
      </c>
      <c r="F356" s="41" t="s">
        <v>131</v>
      </c>
      <c r="G356" s="154"/>
      <c r="H356" s="42">
        <v>1000</v>
      </c>
      <c r="I356" s="6">
        <f>IF(H356="","",INDEX(Systems!F$4:F$981,MATCH($F356,Systems!D$4:D$981,0),1))</f>
        <v>4.95</v>
      </c>
      <c r="J356" s="7">
        <f>IF(H356="","",INDEX(Systems!E$4:E$981,MATCH($F356,Systems!D$4:D$981,0),1))</f>
        <v>20</v>
      </c>
      <c r="K356" s="7" t="s">
        <v>97</v>
      </c>
      <c r="L356" s="7">
        <v>2017</v>
      </c>
      <c r="M356" s="7">
        <v>3</v>
      </c>
      <c r="N356" s="6">
        <f t="shared" si="375"/>
        <v>4950</v>
      </c>
      <c r="O356" s="7">
        <f t="shared" si="376"/>
        <v>2037</v>
      </c>
      <c r="P356" s="2" t="str">
        <f t="shared" ref="P356:AI356" si="405">IF($B356="","",IF($O356=P$3,$N356*(1+(O$2*0.03)),IF(P$3=$O356+$J356,$N356*(1+(O$2*0.03)),IF(P$3=$O356+2*$J356,$N356*(1+(O$2*0.03)),IF(P$3=$O356+3*$J356,$N356*(1+(O$2*0.03)),IF(P$3=$O356+4*$J356,$N356*(1+(O$2*0.03)),IF(P$3=$O356+5*$J356,$N356*(1+(O$2*0.03)),"")))))))</f>
        <v/>
      </c>
      <c r="Q356" s="2" t="str">
        <f t="shared" si="405"/>
        <v/>
      </c>
      <c r="R356" s="2" t="str">
        <f t="shared" si="405"/>
        <v/>
      </c>
      <c r="S356" s="2" t="str">
        <f t="shared" si="405"/>
        <v/>
      </c>
      <c r="T356" s="2" t="str">
        <f t="shared" si="405"/>
        <v/>
      </c>
      <c r="U356" s="2" t="str">
        <f t="shared" si="405"/>
        <v/>
      </c>
      <c r="V356" s="2" t="str">
        <f t="shared" si="405"/>
        <v/>
      </c>
      <c r="W356" s="2" t="str">
        <f t="shared" si="405"/>
        <v/>
      </c>
      <c r="X356" s="2" t="str">
        <f t="shared" si="405"/>
        <v/>
      </c>
      <c r="Y356" s="2" t="str">
        <f t="shared" si="405"/>
        <v/>
      </c>
      <c r="Z356" s="2" t="str">
        <f t="shared" si="405"/>
        <v/>
      </c>
      <c r="AA356" s="2" t="str">
        <f t="shared" si="405"/>
        <v/>
      </c>
      <c r="AB356" s="2" t="str">
        <f t="shared" si="405"/>
        <v/>
      </c>
      <c r="AC356" s="2" t="str">
        <f t="shared" si="405"/>
        <v/>
      </c>
      <c r="AD356" s="2" t="str">
        <f t="shared" si="405"/>
        <v/>
      </c>
      <c r="AE356" s="2" t="str">
        <f t="shared" si="405"/>
        <v/>
      </c>
      <c r="AF356" s="2" t="str">
        <f t="shared" si="405"/>
        <v/>
      </c>
      <c r="AG356" s="2" t="str">
        <f t="shared" si="405"/>
        <v/>
      </c>
      <c r="AH356" s="2" t="str">
        <f t="shared" si="405"/>
        <v/>
      </c>
      <c r="AI356" s="2">
        <f t="shared" si="405"/>
        <v>7771.4999999999991</v>
      </c>
    </row>
    <row r="357" spans="2:35" x14ac:dyDescent="0.25">
      <c r="B357" s="41" t="s">
        <v>347</v>
      </c>
      <c r="C357" s="41" t="s">
        <v>343</v>
      </c>
      <c r="D357" s="41" t="s">
        <v>7</v>
      </c>
      <c r="E357" s="42" t="s">
        <v>359</v>
      </c>
      <c r="F357" s="41" t="s">
        <v>285</v>
      </c>
      <c r="G357" s="154"/>
      <c r="H357" s="42">
        <v>1000</v>
      </c>
      <c r="I357" s="6">
        <f>IF(H357="","",INDEX(Systems!F$4:F$981,MATCH($F357,Systems!D$4:D$981,0),1))</f>
        <v>8.77</v>
      </c>
      <c r="J357" s="7">
        <f>IF(H357="","",INDEX(Systems!E$4:E$981,MATCH($F357,Systems!D$4:D$981,0),1))</f>
        <v>20</v>
      </c>
      <c r="K357" s="7" t="s">
        <v>97</v>
      </c>
      <c r="L357" s="7">
        <v>2005</v>
      </c>
      <c r="M357" s="7">
        <v>3</v>
      </c>
      <c r="N357" s="6">
        <f t="shared" si="375"/>
        <v>8770</v>
      </c>
      <c r="O357" s="7">
        <f t="shared" si="376"/>
        <v>2025</v>
      </c>
      <c r="P357" s="2" t="str">
        <f t="shared" ref="P357:AI357" si="406">IF($B357="","",IF($O357=P$3,$N357*(1+(O$2*0.03)),IF(P$3=$O357+$J357,$N357*(1+(O$2*0.03)),IF(P$3=$O357+2*$J357,$N357*(1+(O$2*0.03)),IF(P$3=$O357+3*$J357,$N357*(1+(O$2*0.03)),IF(P$3=$O357+4*$J357,$N357*(1+(O$2*0.03)),IF(P$3=$O357+5*$J357,$N357*(1+(O$2*0.03)),"")))))))</f>
        <v/>
      </c>
      <c r="Q357" s="2" t="str">
        <f t="shared" si="406"/>
        <v/>
      </c>
      <c r="R357" s="2" t="str">
        <f t="shared" si="406"/>
        <v/>
      </c>
      <c r="S357" s="2" t="str">
        <f t="shared" si="406"/>
        <v/>
      </c>
      <c r="T357" s="2" t="str">
        <f t="shared" si="406"/>
        <v/>
      </c>
      <c r="U357" s="2" t="str">
        <f t="shared" si="406"/>
        <v/>
      </c>
      <c r="V357" s="2" t="str">
        <f t="shared" si="406"/>
        <v/>
      </c>
      <c r="W357" s="2">
        <f t="shared" si="406"/>
        <v>10611.699999999999</v>
      </c>
      <c r="X357" s="2" t="str">
        <f t="shared" si="406"/>
        <v/>
      </c>
      <c r="Y357" s="2" t="str">
        <f t="shared" si="406"/>
        <v/>
      </c>
      <c r="Z357" s="2" t="str">
        <f t="shared" si="406"/>
        <v/>
      </c>
      <c r="AA357" s="2" t="str">
        <f t="shared" si="406"/>
        <v/>
      </c>
      <c r="AB357" s="2" t="str">
        <f t="shared" si="406"/>
        <v/>
      </c>
      <c r="AC357" s="2" t="str">
        <f t="shared" si="406"/>
        <v/>
      </c>
      <c r="AD357" s="2" t="str">
        <f t="shared" si="406"/>
        <v/>
      </c>
      <c r="AE357" s="2" t="str">
        <f t="shared" si="406"/>
        <v/>
      </c>
      <c r="AF357" s="2" t="str">
        <f t="shared" si="406"/>
        <v/>
      </c>
      <c r="AG357" s="2" t="str">
        <f t="shared" si="406"/>
        <v/>
      </c>
      <c r="AH357" s="2" t="str">
        <f t="shared" si="406"/>
        <v/>
      </c>
      <c r="AI357" s="2" t="str">
        <f t="shared" si="406"/>
        <v/>
      </c>
    </row>
    <row r="358" spans="2:35" x14ac:dyDescent="0.25">
      <c r="B358" s="41" t="s">
        <v>347</v>
      </c>
      <c r="C358" s="41" t="s">
        <v>343</v>
      </c>
      <c r="D358" s="41" t="s">
        <v>7</v>
      </c>
      <c r="E358" s="42" t="s">
        <v>359</v>
      </c>
      <c r="F358" s="41" t="s">
        <v>289</v>
      </c>
      <c r="G358" s="154"/>
      <c r="H358" s="42">
        <v>1250</v>
      </c>
      <c r="I358" s="6">
        <f>IF(H358="","",INDEX(Systems!F$4:F$981,MATCH($F358,Systems!D$4:D$981,0),1))</f>
        <v>4.5</v>
      </c>
      <c r="J358" s="7">
        <f>IF(H358="","",INDEX(Systems!E$4:E$981,MATCH($F358,Systems!D$4:D$981,0),1))</f>
        <v>15</v>
      </c>
      <c r="K358" s="7" t="s">
        <v>97</v>
      </c>
      <c r="L358" s="7">
        <v>2010</v>
      </c>
      <c r="M358" s="7">
        <v>3</v>
      </c>
      <c r="N358" s="6">
        <f t="shared" si="375"/>
        <v>5625</v>
      </c>
      <c r="O358" s="7">
        <f t="shared" si="376"/>
        <v>2025</v>
      </c>
      <c r="P358" s="2" t="str">
        <f t="shared" ref="P358:AI358" si="407">IF($B358="","",IF($O358=P$3,$N358*(1+(O$2*0.03)),IF(P$3=$O358+$J358,$N358*(1+(O$2*0.03)),IF(P$3=$O358+2*$J358,$N358*(1+(O$2*0.03)),IF(P$3=$O358+3*$J358,$N358*(1+(O$2*0.03)),IF(P$3=$O358+4*$J358,$N358*(1+(O$2*0.03)),IF(P$3=$O358+5*$J358,$N358*(1+(O$2*0.03)),"")))))))</f>
        <v/>
      </c>
      <c r="Q358" s="2" t="str">
        <f t="shared" si="407"/>
        <v/>
      </c>
      <c r="R358" s="2" t="str">
        <f t="shared" si="407"/>
        <v/>
      </c>
      <c r="S358" s="2" t="str">
        <f t="shared" si="407"/>
        <v/>
      </c>
      <c r="T358" s="2" t="str">
        <f t="shared" si="407"/>
        <v/>
      </c>
      <c r="U358" s="2" t="str">
        <f t="shared" si="407"/>
        <v/>
      </c>
      <c r="V358" s="2" t="str">
        <f t="shared" si="407"/>
        <v/>
      </c>
      <c r="W358" s="2">
        <f t="shared" si="407"/>
        <v>6806.25</v>
      </c>
      <c r="X358" s="2" t="str">
        <f t="shared" si="407"/>
        <v/>
      </c>
      <c r="Y358" s="2" t="str">
        <f t="shared" si="407"/>
        <v/>
      </c>
      <c r="Z358" s="2" t="str">
        <f t="shared" si="407"/>
        <v/>
      </c>
      <c r="AA358" s="2" t="str">
        <f t="shared" si="407"/>
        <v/>
      </c>
      <c r="AB358" s="2" t="str">
        <f t="shared" si="407"/>
        <v/>
      </c>
      <c r="AC358" s="2" t="str">
        <f t="shared" si="407"/>
        <v/>
      </c>
      <c r="AD358" s="2" t="str">
        <f t="shared" si="407"/>
        <v/>
      </c>
      <c r="AE358" s="2" t="str">
        <f t="shared" si="407"/>
        <v/>
      </c>
      <c r="AF358" s="2" t="str">
        <f t="shared" si="407"/>
        <v/>
      </c>
      <c r="AG358" s="2" t="str">
        <f t="shared" si="407"/>
        <v/>
      </c>
      <c r="AH358" s="2" t="str">
        <f t="shared" si="407"/>
        <v/>
      </c>
      <c r="AI358" s="2" t="str">
        <f t="shared" si="407"/>
        <v/>
      </c>
    </row>
    <row r="359" spans="2:35" x14ac:dyDescent="0.25">
      <c r="B359" s="41" t="s">
        <v>347</v>
      </c>
      <c r="C359" s="41" t="s">
        <v>343</v>
      </c>
      <c r="D359" s="41" t="s">
        <v>5</v>
      </c>
      <c r="E359" s="42" t="s">
        <v>359</v>
      </c>
      <c r="F359" s="41" t="s">
        <v>55</v>
      </c>
      <c r="G359" s="154"/>
      <c r="H359" s="42">
        <v>1</v>
      </c>
      <c r="I359" s="6">
        <f>IF(H359="","",INDEX(Systems!F$4:F$981,MATCH($F359,Systems!D$4:D$981,0),1))</f>
        <v>9000</v>
      </c>
      <c r="J359" s="7">
        <f>IF(H359="","",INDEX(Systems!E$4:E$981,MATCH($F359,Systems!D$4:D$981,0),1))</f>
        <v>18</v>
      </c>
      <c r="K359" s="7" t="s">
        <v>97</v>
      </c>
      <c r="L359" s="7">
        <v>2000</v>
      </c>
      <c r="M359" s="7">
        <v>3</v>
      </c>
      <c r="N359" s="6">
        <f t="shared" si="375"/>
        <v>9000</v>
      </c>
      <c r="O359" s="7">
        <f t="shared" si="376"/>
        <v>2018</v>
      </c>
      <c r="P359" s="2">
        <f t="shared" ref="P359:AI359" si="408">IF($B359="","",IF($O359=P$3,$N359*(1+(O$2*0.03)),IF(P$3=$O359+$J359,$N359*(1+(O$2*0.03)),IF(P$3=$O359+2*$J359,$N359*(1+(O$2*0.03)),IF(P$3=$O359+3*$J359,$N359*(1+(O$2*0.03)),IF(P$3=$O359+4*$J359,$N359*(1+(O$2*0.03)),IF(P$3=$O359+5*$J359,$N359*(1+(O$2*0.03)),"")))))))</f>
        <v>9000</v>
      </c>
      <c r="Q359" s="2" t="str">
        <f t="shared" si="408"/>
        <v/>
      </c>
      <c r="R359" s="2" t="str">
        <f t="shared" si="408"/>
        <v/>
      </c>
      <c r="S359" s="2" t="str">
        <f t="shared" si="408"/>
        <v/>
      </c>
      <c r="T359" s="2" t="str">
        <f t="shared" si="408"/>
        <v/>
      </c>
      <c r="U359" s="2" t="str">
        <f t="shared" si="408"/>
        <v/>
      </c>
      <c r="V359" s="2" t="str">
        <f t="shared" si="408"/>
        <v/>
      </c>
      <c r="W359" s="2" t="str">
        <f t="shared" si="408"/>
        <v/>
      </c>
      <c r="X359" s="2" t="str">
        <f t="shared" si="408"/>
        <v/>
      </c>
      <c r="Y359" s="2" t="str">
        <f t="shared" si="408"/>
        <v/>
      </c>
      <c r="Z359" s="2" t="str">
        <f t="shared" si="408"/>
        <v/>
      </c>
      <c r="AA359" s="2" t="str">
        <f t="shared" si="408"/>
        <v/>
      </c>
      <c r="AB359" s="2" t="str">
        <f t="shared" si="408"/>
        <v/>
      </c>
      <c r="AC359" s="2" t="str">
        <f t="shared" si="408"/>
        <v/>
      </c>
      <c r="AD359" s="2" t="str">
        <f t="shared" si="408"/>
        <v/>
      </c>
      <c r="AE359" s="2" t="str">
        <f t="shared" si="408"/>
        <v/>
      </c>
      <c r="AF359" s="2" t="str">
        <f t="shared" si="408"/>
        <v/>
      </c>
      <c r="AG359" s="2" t="str">
        <f t="shared" si="408"/>
        <v/>
      </c>
      <c r="AH359" s="2">
        <f t="shared" si="408"/>
        <v>13860</v>
      </c>
      <c r="AI359" s="2" t="str">
        <f t="shared" si="408"/>
        <v/>
      </c>
    </row>
    <row r="360" spans="2:35" x14ac:dyDescent="0.25">
      <c r="B360" s="41" t="s">
        <v>347</v>
      </c>
      <c r="C360" s="41" t="s">
        <v>343</v>
      </c>
      <c r="D360" s="41" t="s">
        <v>9</v>
      </c>
      <c r="E360" s="42" t="s">
        <v>359</v>
      </c>
      <c r="F360" s="41" t="s">
        <v>131</v>
      </c>
      <c r="G360" s="154"/>
      <c r="H360" s="42">
        <v>1000</v>
      </c>
      <c r="I360" s="6">
        <f>IF(H360="","",INDEX(Systems!F$4:F$981,MATCH($F360,Systems!D$4:D$981,0),1))</f>
        <v>4.95</v>
      </c>
      <c r="J360" s="7">
        <f>IF(H360="","",INDEX(Systems!E$4:E$981,MATCH($F360,Systems!D$4:D$981,0),1))</f>
        <v>20</v>
      </c>
      <c r="K360" s="7" t="s">
        <v>97</v>
      </c>
      <c r="L360" s="7">
        <v>2017</v>
      </c>
      <c r="M360" s="7">
        <v>3</v>
      </c>
      <c r="N360" s="6">
        <f t="shared" si="375"/>
        <v>4950</v>
      </c>
      <c r="O360" s="7">
        <f t="shared" si="376"/>
        <v>2037</v>
      </c>
      <c r="P360" s="2" t="str">
        <f t="shared" ref="P360:AI360" si="409">IF($B360="","",IF($O360=P$3,$N360*(1+(O$2*0.03)),IF(P$3=$O360+$J360,$N360*(1+(O$2*0.03)),IF(P$3=$O360+2*$J360,$N360*(1+(O$2*0.03)),IF(P$3=$O360+3*$J360,$N360*(1+(O$2*0.03)),IF(P$3=$O360+4*$J360,$N360*(1+(O$2*0.03)),IF(P$3=$O360+5*$J360,$N360*(1+(O$2*0.03)),"")))))))</f>
        <v/>
      </c>
      <c r="Q360" s="2" t="str">
        <f t="shared" si="409"/>
        <v/>
      </c>
      <c r="R360" s="2" t="str">
        <f t="shared" si="409"/>
        <v/>
      </c>
      <c r="S360" s="2" t="str">
        <f t="shared" si="409"/>
        <v/>
      </c>
      <c r="T360" s="2" t="str">
        <f t="shared" si="409"/>
        <v/>
      </c>
      <c r="U360" s="2" t="str">
        <f t="shared" si="409"/>
        <v/>
      </c>
      <c r="V360" s="2" t="str">
        <f t="shared" si="409"/>
        <v/>
      </c>
      <c r="W360" s="2" t="str">
        <f t="shared" si="409"/>
        <v/>
      </c>
      <c r="X360" s="2" t="str">
        <f t="shared" si="409"/>
        <v/>
      </c>
      <c r="Y360" s="2" t="str">
        <f t="shared" si="409"/>
        <v/>
      </c>
      <c r="Z360" s="2" t="str">
        <f t="shared" si="409"/>
        <v/>
      </c>
      <c r="AA360" s="2" t="str">
        <f t="shared" si="409"/>
        <v/>
      </c>
      <c r="AB360" s="2" t="str">
        <f t="shared" si="409"/>
        <v/>
      </c>
      <c r="AC360" s="2" t="str">
        <f t="shared" si="409"/>
        <v/>
      </c>
      <c r="AD360" s="2" t="str">
        <f t="shared" si="409"/>
        <v/>
      </c>
      <c r="AE360" s="2" t="str">
        <f t="shared" si="409"/>
        <v/>
      </c>
      <c r="AF360" s="2" t="str">
        <f t="shared" si="409"/>
        <v/>
      </c>
      <c r="AG360" s="2" t="str">
        <f t="shared" si="409"/>
        <v/>
      </c>
      <c r="AH360" s="2" t="str">
        <f t="shared" si="409"/>
        <v/>
      </c>
      <c r="AI360" s="2">
        <f t="shared" si="409"/>
        <v>7771.4999999999991</v>
      </c>
    </row>
    <row r="361" spans="2:35" x14ac:dyDescent="0.25">
      <c r="B361" s="41" t="s">
        <v>347</v>
      </c>
      <c r="C361" s="41" t="s">
        <v>343</v>
      </c>
      <c r="D361" s="41" t="s">
        <v>3</v>
      </c>
      <c r="E361" s="42" t="s">
        <v>410</v>
      </c>
      <c r="F361" s="41" t="s">
        <v>26</v>
      </c>
      <c r="G361" s="154"/>
      <c r="H361" s="42">
        <v>1152</v>
      </c>
      <c r="I361" s="6">
        <f>IF(H361="","",INDEX(Systems!F$4:F$981,MATCH($F361,Systems!D$4:D$981,0),1))</f>
        <v>21.78</v>
      </c>
      <c r="J361" s="7">
        <f>IF(H361="","",INDEX(Systems!E$4:E$981,MATCH($F361,Systems!D$4:D$981,0),1))</f>
        <v>25</v>
      </c>
      <c r="K361" s="7" t="s">
        <v>96</v>
      </c>
      <c r="L361" s="7">
        <v>2005</v>
      </c>
      <c r="M361" s="7">
        <v>2</v>
      </c>
      <c r="N361" s="6">
        <f t="shared" si="375"/>
        <v>25090.560000000001</v>
      </c>
      <c r="O361" s="7">
        <f t="shared" si="376"/>
        <v>2025</v>
      </c>
      <c r="P361" s="2" t="str">
        <f t="shared" ref="P361:AI361" si="410">IF($B361="","",IF($O361=P$3,$N361*(1+(O$2*0.03)),IF(P$3=$O361+$J361,$N361*(1+(O$2*0.03)),IF(P$3=$O361+2*$J361,$N361*(1+(O$2*0.03)),IF(P$3=$O361+3*$J361,$N361*(1+(O$2*0.03)),IF(P$3=$O361+4*$J361,$N361*(1+(O$2*0.03)),IF(P$3=$O361+5*$J361,$N361*(1+(O$2*0.03)),"")))))))</f>
        <v/>
      </c>
      <c r="Q361" s="2" t="str">
        <f t="shared" si="410"/>
        <v/>
      </c>
      <c r="R361" s="2" t="str">
        <f t="shared" si="410"/>
        <v/>
      </c>
      <c r="S361" s="2" t="str">
        <f t="shared" si="410"/>
        <v/>
      </c>
      <c r="T361" s="2" t="str">
        <f t="shared" si="410"/>
        <v/>
      </c>
      <c r="U361" s="2" t="str">
        <f t="shared" si="410"/>
        <v/>
      </c>
      <c r="V361" s="2" t="str">
        <f t="shared" si="410"/>
        <v/>
      </c>
      <c r="W361" s="2">
        <f t="shared" si="410"/>
        <v>30359.577600000001</v>
      </c>
      <c r="X361" s="2" t="str">
        <f t="shared" si="410"/>
        <v/>
      </c>
      <c r="Y361" s="2" t="str">
        <f t="shared" si="410"/>
        <v/>
      </c>
      <c r="Z361" s="2" t="str">
        <f t="shared" si="410"/>
        <v/>
      </c>
      <c r="AA361" s="2" t="str">
        <f t="shared" si="410"/>
        <v/>
      </c>
      <c r="AB361" s="2" t="str">
        <f t="shared" si="410"/>
        <v/>
      </c>
      <c r="AC361" s="2" t="str">
        <f t="shared" si="410"/>
        <v/>
      </c>
      <c r="AD361" s="2" t="str">
        <f t="shared" si="410"/>
        <v/>
      </c>
      <c r="AE361" s="2" t="str">
        <f t="shared" si="410"/>
        <v/>
      </c>
      <c r="AF361" s="2" t="str">
        <f t="shared" si="410"/>
        <v/>
      </c>
      <c r="AG361" s="2" t="str">
        <f t="shared" si="410"/>
        <v/>
      </c>
      <c r="AH361" s="2" t="str">
        <f t="shared" si="410"/>
        <v/>
      </c>
      <c r="AI361" s="2" t="str">
        <f t="shared" si="410"/>
        <v/>
      </c>
    </row>
    <row r="362" spans="2:35" x14ac:dyDescent="0.25">
      <c r="B362" s="41" t="s">
        <v>347</v>
      </c>
      <c r="C362" s="41" t="s">
        <v>343</v>
      </c>
      <c r="D362" s="41" t="s">
        <v>7</v>
      </c>
      <c r="E362" s="42" t="s">
        <v>410</v>
      </c>
      <c r="F362" s="41" t="s">
        <v>47</v>
      </c>
      <c r="G362" s="154"/>
      <c r="H362" s="42">
        <v>960</v>
      </c>
      <c r="I362" s="6">
        <f>IF(H362="","",INDEX(Systems!F$4:F$981,MATCH($F362,Systems!D$4:D$981,0),1))</f>
        <v>9.42</v>
      </c>
      <c r="J362" s="7">
        <f>IF(H362="","",INDEX(Systems!E$4:E$981,MATCH($F362,Systems!D$4:D$981,0),1))</f>
        <v>20</v>
      </c>
      <c r="K362" s="7" t="s">
        <v>96</v>
      </c>
      <c r="L362" s="7">
        <v>2005</v>
      </c>
      <c r="M362" s="7">
        <v>2</v>
      </c>
      <c r="N362" s="6">
        <f>IF(H362="","",H362*I362)</f>
        <v>9043.2000000000007</v>
      </c>
      <c r="O362" s="7">
        <f>IF(M362="","",IF(IF(M362=1,$C$1,IF(M362=2,L362+(0.8*J362),IF(M362=3,L362+J362)))&lt;$C$1,$C$1,(IF(M362=1,$C$1,IF(M362=2,L362+(0.8*J362),IF(M362=3,L362+J362))))))</f>
        <v>2021</v>
      </c>
      <c r="P362" s="2" t="str">
        <f t="shared" ref="P362:AI362" si="411">IF($B362="","",IF($O362=P$3,$N362*(1+(O$2*0.03)),IF(P$3=$O362+$J362,$N362*(1+(O$2*0.03)),IF(P$3=$O362+2*$J362,$N362*(1+(O$2*0.03)),IF(P$3=$O362+3*$J362,$N362*(1+(O$2*0.03)),IF(P$3=$O362+4*$J362,$N362*(1+(O$2*0.03)),IF(P$3=$O362+5*$J362,$N362*(1+(O$2*0.03)),"")))))))</f>
        <v/>
      </c>
      <c r="Q362" s="2" t="str">
        <f t="shared" si="411"/>
        <v/>
      </c>
      <c r="R362" s="2" t="str">
        <f t="shared" si="411"/>
        <v/>
      </c>
      <c r="S362" s="2">
        <f t="shared" si="411"/>
        <v>9857.0880000000016</v>
      </c>
      <c r="T362" s="2" t="str">
        <f t="shared" si="411"/>
        <v/>
      </c>
      <c r="U362" s="2" t="str">
        <f t="shared" si="411"/>
        <v/>
      </c>
      <c r="V362" s="2" t="str">
        <f t="shared" si="411"/>
        <v/>
      </c>
      <c r="W362" s="2" t="str">
        <f t="shared" si="411"/>
        <v/>
      </c>
      <c r="X362" s="2" t="str">
        <f t="shared" si="411"/>
        <v/>
      </c>
      <c r="Y362" s="2" t="str">
        <f t="shared" si="411"/>
        <v/>
      </c>
      <c r="Z362" s="2" t="str">
        <f t="shared" si="411"/>
        <v/>
      </c>
      <c r="AA362" s="2" t="str">
        <f t="shared" si="411"/>
        <v/>
      </c>
      <c r="AB362" s="2" t="str">
        <f t="shared" si="411"/>
        <v/>
      </c>
      <c r="AC362" s="2" t="str">
        <f t="shared" si="411"/>
        <v/>
      </c>
      <c r="AD362" s="2" t="str">
        <f t="shared" si="411"/>
        <v/>
      </c>
      <c r="AE362" s="2" t="str">
        <f t="shared" si="411"/>
        <v/>
      </c>
      <c r="AF362" s="2" t="str">
        <f t="shared" si="411"/>
        <v/>
      </c>
      <c r="AG362" s="2" t="str">
        <f t="shared" si="411"/>
        <v/>
      </c>
      <c r="AH362" s="2" t="str">
        <f t="shared" si="411"/>
        <v/>
      </c>
      <c r="AI362" s="2" t="str">
        <f t="shared" si="411"/>
        <v/>
      </c>
    </row>
    <row r="363" spans="2:35" x14ac:dyDescent="0.25">
      <c r="B363" s="41" t="s">
        <v>347</v>
      </c>
      <c r="C363" s="41" t="s">
        <v>343</v>
      </c>
      <c r="D363" s="41" t="s">
        <v>7</v>
      </c>
      <c r="E363" s="42" t="s">
        <v>410</v>
      </c>
      <c r="F363" s="41" t="s">
        <v>50</v>
      </c>
      <c r="G363" s="154"/>
      <c r="H363" s="42">
        <v>1150</v>
      </c>
      <c r="I363" s="6">
        <f>IF(H363="","",INDEX(Systems!F$4:F$981,MATCH($F363,Systems!D$4:D$981,0),1))</f>
        <v>1.6</v>
      </c>
      <c r="J363" s="7">
        <f>IF(H363="","",INDEX(Systems!E$4:E$981,MATCH($F363,Systems!D$4:D$981,0),1))</f>
        <v>10</v>
      </c>
      <c r="K363" s="7" t="s">
        <v>96</v>
      </c>
      <c r="L363" s="7">
        <v>2015</v>
      </c>
      <c r="M363" s="7">
        <v>3</v>
      </c>
      <c r="N363" s="6">
        <f t="shared" ref="N363:N422" si="412">IF(H363="","",H363*I363)</f>
        <v>1840</v>
      </c>
      <c r="O363" s="7">
        <f t="shared" ref="O363:O422" si="413">IF(M363="","",IF(IF(M363=1,$C$1,IF(M363=2,L363+(0.8*J363),IF(M363=3,L363+J363)))&lt;$C$1,$C$1,(IF(M363=1,$C$1,IF(M363=2,L363+(0.8*J363),IF(M363=3,L363+J363))))))</f>
        <v>2025</v>
      </c>
      <c r="P363" s="2" t="str">
        <f t="shared" ref="P363:AI363" si="414">IF($B363="","",IF($O363=P$3,$N363*(1+(O$2*0.03)),IF(P$3=$O363+$J363,$N363*(1+(O$2*0.03)),IF(P$3=$O363+2*$J363,$N363*(1+(O$2*0.03)),IF(P$3=$O363+3*$J363,$N363*(1+(O$2*0.03)),IF(P$3=$O363+4*$J363,$N363*(1+(O$2*0.03)),IF(P$3=$O363+5*$J363,$N363*(1+(O$2*0.03)),"")))))))</f>
        <v/>
      </c>
      <c r="Q363" s="2" t="str">
        <f t="shared" si="414"/>
        <v/>
      </c>
      <c r="R363" s="2" t="str">
        <f t="shared" si="414"/>
        <v/>
      </c>
      <c r="S363" s="2" t="str">
        <f t="shared" si="414"/>
        <v/>
      </c>
      <c r="T363" s="2" t="str">
        <f t="shared" si="414"/>
        <v/>
      </c>
      <c r="U363" s="2" t="str">
        <f t="shared" si="414"/>
        <v/>
      </c>
      <c r="V363" s="2" t="str">
        <f t="shared" si="414"/>
        <v/>
      </c>
      <c r="W363" s="2">
        <f t="shared" si="414"/>
        <v>2226.4</v>
      </c>
      <c r="X363" s="2" t="str">
        <f t="shared" si="414"/>
        <v/>
      </c>
      <c r="Y363" s="2" t="str">
        <f t="shared" si="414"/>
        <v/>
      </c>
      <c r="Z363" s="2" t="str">
        <f t="shared" si="414"/>
        <v/>
      </c>
      <c r="AA363" s="2" t="str">
        <f t="shared" si="414"/>
        <v/>
      </c>
      <c r="AB363" s="2" t="str">
        <f t="shared" si="414"/>
        <v/>
      </c>
      <c r="AC363" s="2" t="str">
        <f t="shared" si="414"/>
        <v/>
      </c>
      <c r="AD363" s="2" t="str">
        <f t="shared" si="414"/>
        <v/>
      </c>
      <c r="AE363" s="2" t="str">
        <f t="shared" si="414"/>
        <v/>
      </c>
      <c r="AF363" s="2" t="str">
        <f t="shared" si="414"/>
        <v/>
      </c>
      <c r="AG363" s="2">
        <f t="shared" si="414"/>
        <v>2778.4</v>
      </c>
      <c r="AH363" s="2" t="str">
        <f t="shared" si="414"/>
        <v/>
      </c>
      <c r="AI363" s="2" t="str">
        <f t="shared" si="414"/>
        <v/>
      </c>
    </row>
    <row r="364" spans="2:35" x14ac:dyDescent="0.25">
      <c r="B364" s="41" t="s">
        <v>347</v>
      </c>
      <c r="C364" s="41" t="s">
        <v>343</v>
      </c>
      <c r="D364" s="41" t="s">
        <v>7</v>
      </c>
      <c r="E364" s="42" t="s">
        <v>410</v>
      </c>
      <c r="F364" s="41" t="s">
        <v>289</v>
      </c>
      <c r="G364" s="154"/>
      <c r="H364" s="42">
        <v>1150</v>
      </c>
      <c r="I364" s="6">
        <f>IF(H364="","",INDEX(Systems!F$4:F$981,MATCH($F364,Systems!D$4:D$981,0),1))</f>
        <v>4.5</v>
      </c>
      <c r="J364" s="7">
        <f>IF(H364="","",INDEX(Systems!E$4:E$981,MATCH($F364,Systems!D$4:D$981,0),1))</f>
        <v>15</v>
      </c>
      <c r="K364" s="7" t="s">
        <v>96</v>
      </c>
      <c r="L364" s="7">
        <v>2012</v>
      </c>
      <c r="M364" s="7">
        <v>2</v>
      </c>
      <c r="N364" s="6">
        <f t="shared" si="412"/>
        <v>5175</v>
      </c>
      <c r="O364" s="7">
        <f t="shared" si="413"/>
        <v>2024</v>
      </c>
      <c r="P364" s="2" t="str">
        <f t="shared" ref="P364:AI364" si="415">IF($B364="","",IF($O364=P$3,$N364*(1+(O$2*0.03)),IF(P$3=$O364+$J364,$N364*(1+(O$2*0.03)),IF(P$3=$O364+2*$J364,$N364*(1+(O$2*0.03)),IF(P$3=$O364+3*$J364,$N364*(1+(O$2*0.03)),IF(P$3=$O364+4*$J364,$N364*(1+(O$2*0.03)),IF(P$3=$O364+5*$J364,$N364*(1+(O$2*0.03)),"")))))))</f>
        <v/>
      </c>
      <c r="Q364" s="2" t="str">
        <f t="shared" si="415"/>
        <v/>
      </c>
      <c r="R364" s="2" t="str">
        <f t="shared" si="415"/>
        <v/>
      </c>
      <c r="S364" s="2" t="str">
        <f t="shared" si="415"/>
        <v/>
      </c>
      <c r="T364" s="2" t="str">
        <f t="shared" si="415"/>
        <v/>
      </c>
      <c r="U364" s="2" t="str">
        <f t="shared" si="415"/>
        <v/>
      </c>
      <c r="V364" s="2">
        <f t="shared" si="415"/>
        <v>6106.5</v>
      </c>
      <c r="W364" s="2" t="str">
        <f t="shared" si="415"/>
        <v/>
      </c>
      <c r="X364" s="2" t="str">
        <f t="shared" si="415"/>
        <v/>
      </c>
      <c r="Y364" s="2" t="str">
        <f t="shared" si="415"/>
        <v/>
      </c>
      <c r="Z364" s="2" t="str">
        <f t="shared" si="415"/>
        <v/>
      </c>
      <c r="AA364" s="2" t="str">
        <f t="shared" si="415"/>
        <v/>
      </c>
      <c r="AB364" s="2" t="str">
        <f t="shared" si="415"/>
        <v/>
      </c>
      <c r="AC364" s="2" t="str">
        <f t="shared" si="415"/>
        <v/>
      </c>
      <c r="AD364" s="2" t="str">
        <f t="shared" si="415"/>
        <v/>
      </c>
      <c r="AE364" s="2" t="str">
        <f t="shared" si="415"/>
        <v/>
      </c>
      <c r="AF364" s="2" t="str">
        <f t="shared" si="415"/>
        <v/>
      </c>
      <c r="AG364" s="2" t="str">
        <f t="shared" si="415"/>
        <v/>
      </c>
      <c r="AH364" s="2" t="str">
        <f t="shared" si="415"/>
        <v/>
      </c>
      <c r="AI364" s="2" t="str">
        <f t="shared" si="415"/>
        <v/>
      </c>
    </row>
    <row r="365" spans="2:35" x14ac:dyDescent="0.25">
      <c r="B365" s="41" t="s">
        <v>347</v>
      </c>
      <c r="C365" s="41" t="s">
        <v>343</v>
      </c>
      <c r="D365" s="41" t="s">
        <v>5</v>
      </c>
      <c r="E365" s="42" t="s">
        <v>410</v>
      </c>
      <c r="F365" s="41" t="s">
        <v>60</v>
      </c>
      <c r="G365" s="154"/>
      <c r="H365" s="42">
        <v>1</v>
      </c>
      <c r="I365" s="6">
        <f>IF(H365="","",INDEX(Systems!F$4:F$981,MATCH($F365,Systems!D$4:D$981,0),1))</f>
        <v>12000</v>
      </c>
      <c r="J365" s="7">
        <f>IF(H365="","",INDEX(Systems!E$4:E$981,MATCH($F365,Systems!D$4:D$981,0),1))</f>
        <v>18</v>
      </c>
      <c r="K365" s="7" t="s">
        <v>96</v>
      </c>
      <c r="L365" s="7">
        <v>2017</v>
      </c>
      <c r="M365" s="7">
        <v>3</v>
      </c>
      <c r="N365" s="6">
        <f t="shared" si="412"/>
        <v>12000</v>
      </c>
      <c r="O365" s="7">
        <f t="shared" si="413"/>
        <v>2035</v>
      </c>
      <c r="P365" s="2" t="str">
        <f t="shared" ref="P365:AI365" si="416">IF($B365="","",IF($O365=P$3,$N365*(1+(O$2*0.03)),IF(P$3=$O365+$J365,$N365*(1+(O$2*0.03)),IF(P$3=$O365+2*$J365,$N365*(1+(O$2*0.03)),IF(P$3=$O365+3*$J365,$N365*(1+(O$2*0.03)),IF(P$3=$O365+4*$J365,$N365*(1+(O$2*0.03)),IF(P$3=$O365+5*$J365,$N365*(1+(O$2*0.03)),"")))))))</f>
        <v/>
      </c>
      <c r="Q365" s="2" t="str">
        <f t="shared" si="416"/>
        <v/>
      </c>
      <c r="R365" s="2" t="str">
        <f t="shared" si="416"/>
        <v/>
      </c>
      <c r="S365" s="2" t="str">
        <f t="shared" si="416"/>
        <v/>
      </c>
      <c r="T365" s="2" t="str">
        <f t="shared" si="416"/>
        <v/>
      </c>
      <c r="U365" s="2" t="str">
        <f t="shared" si="416"/>
        <v/>
      </c>
      <c r="V365" s="2" t="str">
        <f t="shared" si="416"/>
        <v/>
      </c>
      <c r="W365" s="2" t="str">
        <f t="shared" si="416"/>
        <v/>
      </c>
      <c r="X365" s="2" t="str">
        <f t="shared" si="416"/>
        <v/>
      </c>
      <c r="Y365" s="2" t="str">
        <f t="shared" si="416"/>
        <v/>
      </c>
      <c r="Z365" s="2" t="str">
        <f t="shared" si="416"/>
        <v/>
      </c>
      <c r="AA365" s="2" t="str">
        <f t="shared" si="416"/>
        <v/>
      </c>
      <c r="AB365" s="2" t="str">
        <f t="shared" si="416"/>
        <v/>
      </c>
      <c r="AC365" s="2" t="str">
        <f t="shared" si="416"/>
        <v/>
      </c>
      <c r="AD365" s="2" t="str">
        <f t="shared" si="416"/>
        <v/>
      </c>
      <c r="AE365" s="2" t="str">
        <f t="shared" si="416"/>
        <v/>
      </c>
      <c r="AF365" s="2" t="str">
        <f t="shared" si="416"/>
        <v/>
      </c>
      <c r="AG365" s="2">
        <f t="shared" si="416"/>
        <v>18120</v>
      </c>
      <c r="AH365" s="2" t="str">
        <f t="shared" si="416"/>
        <v/>
      </c>
      <c r="AI365" s="2" t="str">
        <f t="shared" si="416"/>
        <v/>
      </c>
    </row>
    <row r="366" spans="2:35" x14ac:dyDescent="0.25">
      <c r="B366" s="41" t="s">
        <v>347</v>
      </c>
      <c r="C366" s="41" t="s">
        <v>343</v>
      </c>
      <c r="D366" s="41" t="s">
        <v>9</v>
      </c>
      <c r="E366" s="42" t="s">
        <v>410</v>
      </c>
      <c r="F366" s="41" t="s">
        <v>131</v>
      </c>
      <c r="G366" s="154"/>
      <c r="H366" s="42">
        <v>960</v>
      </c>
      <c r="I366" s="6">
        <f>IF(H366="","",INDEX(Systems!F$4:F$981,MATCH($F366,Systems!D$4:D$981,0),1))</f>
        <v>4.95</v>
      </c>
      <c r="J366" s="7">
        <f>IF(H366="","",INDEX(Systems!E$4:E$981,MATCH($F366,Systems!D$4:D$981,0),1))</f>
        <v>20</v>
      </c>
      <c r="K366" s="7" t="s">
        <v>96</v>
      </c>
      <c r="L366" s="7">
        <v>2017</v>
      </c>
      <c r="M366" s="7">
        <v>3</v>
      </c>
      <c r="N366" s="6">
        <f t="shared" si="412"/>
        <v>4752</v>
      </c>
      <c r="O366" s="7">
        <f t="shared" si="413"/>
        <v>2037</v>
      </c>
      <c r="P366" s="2" t="str">
        <f t="shared" ref="P366:AI371" si="417">IF($B366="","",IF($O366=P$3,$N366*(1+(O$2*0.03)),IF(P$3=$O366+$J366,$N366*(1+(O$2*0.03)),IF(P$3=$O366+2*$J366,$N366*(1+(O$2*0.03)),IF(P$3=$O366+3*$J366,$N366*(1+(O$2*0.03)),IF(P$3=$O366+4*$J366,$N366*(1+(O$2*0.03)),IF(P$3=$O366+5*$J366,$N366*(1+(O$2*0.03)),"")))))))</f>
        <v/>
      </c>
      <c r="Q366" s="2" t="str">
        <f t="shared" si="417"/>
        <v/>
      </c>
      <c r="R366" s="2" t="str">
        <f t="shared" si="417"/>
        <v/>
      </c>
      <c r="S366" s="2" t="str">
        <f t="shared" si="417"/>
        <v/>
      </c>
      <c r="T366" s="2" t="str">
        <f t="shared" si="417"/>
        <v/>
      </c>
      <c r="U366" s="2" t="str">
        <f t="shared" si="417"/>
        <v/>
      </c>
      <c r="V366" s="2" t="str">
        <f t="shared" si="417"/>
        <v/>
      </c>
      <c r="W366" s="2" t="str">
        <f t="shared" si="417"/>
        <v/>
      </c>
      <c r="X366" s="2" t="str">
        <f t="shared" si="417"/>
        <v/>
      </c>
      <c r="Y366" s="2" t="str">
        <f t="shared" si="417"/>
        <v/>
      </c>
      <c r="Z366" s="2" t="str">
        <f t="shared" si="417"/>
        <v/>
      </c>
      <c r="AA366" s="2" t="str">
        <f t="shared" si="417"/>
        <v/>
      </c>
      <c r="AB366" s="2" t="str">
        <f t="shared" si="417"/>
        <v/>
      </c>
      <c r="AC366" s="2" t="str">
        <f t="shared" si="417"/>
        <v/>
      </c>
      <c r="AD366" s="2" t="str">
        <f t="shared" si="417"/>
        <v/>
      </c>
      <c r="AE366" s="2" t="str">
        <f t="shared" si="417"/>
        <v/>
      </c>
      <c r="AF366" s="2" t="str">
        <f t="shared" si="417"/>
        <v/>
      </c>
      <c r="AG366" s="2" t="str">
        <f t="shared" si="417"/>
        <v/>
      </c>
      <c r="AH366" s="2" t="str">
        <f t="shared" si="417"/>
        <v/>
      </c>
      <c r="AI366" s="2">
        <f t="shared" si="417"/>
        <v>7460.6399999999994</v>
      </c>
    </row>
    <row r="367" spans="2:35" x14ac:dyDescent="0.25">
      <c r="B367" s="41" t="s">
        <v>347</v>
      </c>
      <c r="C367" s="41" t="s">
        <v>343</v>
      </c>
      <c r="D367" s="41" t="s">
        <v>3</v>
      </c>
      <c r="E367" s="42" t="s">
        <v>411</v>
      </c>
      <c r="F367" s="41" t="s">
        <v>26</v>
      </c>
      <c r="G367" s="154"/>
      <c r="H367" s="42">
        <v>1152</v>
      </c>
      <c r="I367" s="6">
        <f>IF(H367="","",INDEX(Systems!F$4:F$981,MATCH($F367,Systems!D$4:D$981,0),1))</f>
        <v>21.78</v>
      </c>
      <c r="J367" s="7">
        <f>IF(H367="","",INDEX(Systems!E$4:E$981,MATCH($F367,Systems!D$4:D$981,0),1))</f>
        <v>25</v>
      </c>
      <c r="K367" s="7" t="s">
        <v>96</v>
      </c>
      <c r="L367" s="7">
        <v>2005</v>
      </c>
      <c r="M367" s="7">
        <v>2</v>
      </c>
      <c r="N367" s="6">
        <f t="shared" si="412"/>
        <v>25090.560000000001</v>
      </c>
      <c r="O367" s="7">
        <f t="shared" si="413"/>
        <v>2025</v>
      </c>
      <c r="P367" s="2" t="str">
        <f t="shared" si="417"/>
        <v/>
      </c>
      <c r="Q367" s="2" t="str">
        <f t="shared" si="417"/>
        <v/>
      </c>
      <c r="R367" s="2" t="str">
        <f t="shared" si="417"/>
        <v/>
      </c>
      <c r="S367" s="2" t="str">
        <f t="shared" si="417"/>
        <v/>
      </c>
      <c r="T367" s="2" t="str">
        <f t="shared" si="417"/>
        <v/>
      </c>
      <c r="U367" s="2" t="str">
        <f t="shared" si="417"/>
        <v/>
      </c>
      <c r="V367" s="2" t="str">
        <f t="shared" si="417"/>
        <v/>
      </c>
      <c r="W367" s="2">
        <f t="shared" si="417"/>
        <v>30359.577600000001</v>
      </c>
      <c r="X367" s="2" t="str">
        <f t="shared" si="417"/>
        <v/>
      </c>
      <c r="Y367" s="2" t="str">
        <f t="shared" si="417"/>
        <v/>
      </c>
      <c r="Z367" s="2" t="str">
        <f t="shared" si="417"/>
        <v/>
      </c>
      <c r="AA367" s="2" t="str">
        <f t="shared" si="417"/>
        <v/>
      </c>
      <c r="AB367" s="2" t="str">
        <f t="shared" si="417"/>
        <v/>
      </c>
      <c r="AC367" s="2" t="str">
        <f t="shared" si="417"/>
        <v/>
      </c>
      <c r="AD367" s="2" t="str">
        <f t="shared" si="417"/>
        <v/>
      </c>
      <c r="AE367" s="2" t="str">
        <f t="shared" si="417"/>
        <v/>
      </c>
      <c r="AF367" s="2" t="str">
        <f t="shared" si="417"/>
        <v/>
      </c>
      <c r="AG367" s="2" t="str">
        <f t="shared" si="417"/>
        <v/>
      </c>
      <c r="AH367" s="2" t="str">
        <f t="shared" si="417"/>
        <v/>
      </c>
      <c r="AI367" s="2" t="str">
        <f t="shared" si="417"/>
        <v/>
      </c>
    </row>
    <row r="368" spans="2:35" x14ac:dyDescent="0.25">
      <c r="B368" s="41" t="s">
        <v>347</v>
      </c>
      <c r="C368" s="41" t="s">
        <v>343</v>
      </c>
      <c r="D368" s="41" t="s">
        <v>7</v>
      </c>
      <c r="E368" s="42" t="s">
        <v>411</v>
      </c>
      <c r="F368" s="41" t="s">
        <v>47</v>
      </c>
      <c r="G368" s="154"/>
      <c r="H368" s="42">
        <v>960</v>
      </c>
      <c r="I368" s="6">
        <f>IF(H368="","",INDEX(Systems!F$4:F$981,MATCH($F368,Systems!D$4:D$981,0),1))</f>
        <v>9.42</v>
      </c>
      <c r="J368" s="7">
        <f>IF(H368="","",INDEX(Systems!E$4:E$981,MATCH($F368,Systems!D$4:D$981,0),1))</f>
        <v>20</v>
      </c>
      <c r="K368" s="7" t="s">
        <v>96</v>
      </c>
      <c r="L368" s="7">
        <v>2005</v>
      </c>
      <c r="M368" s="7">
        <v>2</v>
      </c>
      <c r="N368" s="6">
        <f>IF(H368="","",H368*I368)</f>
        <v>9043.2000000000007</v>
      </c>
      <c r="O368" s="7">
        <f>IF(M368="","",IF(IF(M368=1,$C$1,IF(M368=2,L368+(0.8*J368),IF(M368=3,L368+J368)))&lt;$C$1,$C$1,(IF(M368=1,$C$1,IF(M368=2,L368+(0.8*J368),IF(M368=3,L368+J368))))))</f>
        <v>2021</v>
      </c>
      <c r="P368" s="2" t="str">
        <f t="shared" si="417"/>
        <v/>
      </c>
      <c r="Q368" s="2" t="str">
        <f t="shared" si="417"/>
        <v/>
      </c>
      <c r="R368" s="2" t="str">
        <f t="shared" si="417"/>
        <v/>
      </c>
      <c r="S368" s="2">
        <f t="shared" si="417"/>
        <v>9857.0880000000016</v>
      </c>
      <c r="T368" s="2" t="str">
        <f t="shared" si="417"/>
        <v/>
      </c>
      <c r="U368" s="2" t="str">
        <f t="shared" si="417"/>
        <v/>
      </c>
      <c r="V368" s="2" t="str">
        <f t="shared" si="417"/>
        <v/>
      </c>
      <c r="W368" s="2" t="str">
        <f t="shared" si="417"/>
        <v/>
      </c>
      <c r="X368" s="2" t="str">
        <f t="shared" si="417"/>
        <v/>
      </c>
      <c r="Y368" s="2" t="str">
        <f t="shared" si="417"/>
        <v/>
      </c>
      <c r="Z368" s="2" t="str">
        <f t="shared" si="417"/>
        <v/>
      </c>
      <c r="AA368" s="2" t="str">
        <f t="shared" si="417"/>
        <v/>
      </c>
      <c r="AB368" s="2" t="str">
        <f t="shared" si="417"/>
        <v/>
      </c>
      <c r="AC368" s="2" t="str">
        <f t="shared" si="417"/>
        <v/>
      </c>
      <c r="AD368" s="2" t="str">
        <f t="shared" si="417"/>
        <v/>
      </c>
      <c r="AE368" s="2" t="str">
        <f t="shared" si="417"/>
        <v/>
      </c>
      <c r="AF368" s="2" t="str">
        <f t="shared" si="417"/>
        <v/>
      </c>
      <c r="AG368" s="2" t="str">
        <f t="shared" si="417"/>
        <v/>
      </c>
      <c r="AH368" s="2" t="str">
        <f t="shared" si="417"/>
        <v/>
      </c>
      <c r="AI368" s="2" t="str">
        <f t="shared" si="417"/>
        <v/>
      </c>
    </row>
    <row r="369" spans="2:35" x14ac:dyDescent="0.25">
      <c r="B369" s="41" t="s">
        <v>347</v>
      </c>
      <c r="C369" s="41" t="s">
        <v>343</v>
      </c>
      <c r="D369" s="41" t="s">
        <v>7</v>
      </c>
      <c r="E369" s="42" t="s">
        <v>411</v>
      </c>
      <c r="F369" s="41" t="s">
        <v>50</v>
      </c>
      <c r="G369" s="154"/>
      <c r="H369" s="42">
        <v>1150</v>
      </c>
      <c r="I369" s="6">
        <f>IF(H369="","",INDEX(Systems!F$4:F$981,MATCH($F369,Systems!D$4:D$981,0),1))</f>
        <v>1.6</v>
      </c>
      <c r="J369" s="7">
        <f>IF(H369="","",INDEX(Systems!E$4:E$981,MATCH($F369,Systems!D$4:D$981,0),1))</f>
        <v>10</v>
      </c>
      <c r="K369" s="7" t="s">
        <v>96</v>
      </c>
      <c r="L369" s="7">
        <v>2015</v>
      </c>
      <c r="M369" s="7">
        <v>3</v>
      </c>
      <c r="N369" s="6">
        <f t="shared" ref="N369:N373" si="418">IF(H369="","",H369*I369)</f>
        <v>1840</v>
      </c>
      <c r="O369" s="7">
        <f t="shared" ref="O369:O373" si="419">IF(M369="","",IF(IF(M369=1,$C$1,IF(M369=2,L369+(0.8*J369),IF(M369=3,L369+J369)))&lt;$C$1,$C$1,(IF(M369=1,$C$1,IF(M369=2,L369+(0.8*J369),IF(M369=3,L369+J369))))))</f>
        <v>2025</v>
      </c>
      <c r="P369" s="2" t="str">
        <f t="shared" si="417"/>
        <v/>
      </c>
      <c r="Q369" s="2" t="str">
        <f t="shared" si="417"/>
        <v/>
      </c>
      <c r="R369" s="2" t="str">
        <f t="shared" si="417"/>
        <v/>
      </c>
      <c r="S369" s="2" t="str">
        <f t="shared" si="417"/>
        <v/>
      </c>
      <c r="T369" s="2" t="str">
        <f t="shared" si="417"/>
        <v/>
      </c>
      <c r="U369" s="2" t="str">
        <f t="shared" si="417"/>
        <v/>
      </c>
      <c r="V369" s="2" t="str">
        <f t="shared" si="417"/>
        <v/>
      </c>
      <c r="W369" s="2">
        <f t="shared" si="417"/>
        <v>2226.4</v>
      </c>
      <c r="X369" s="2" t="str">
        <f t="shared" si="417"/>
        <v/>
      </c>
      <c r="Y369" s="2" t="str">
        <f t="shared" si="417"/>
        <v/>
      </c>
      <c r="Z369" s="2" t="str">
        <f t="shared" si="417"/>
        <v/>
      </c>
      <c r="AA369" s="2" t="str">
        <f t="shared" si="417"/>
        <v/>
      </c>
      <c r="AB369" s="2" t="str">
        <f t="shared" si="417"/>
        <v/>
      </c>
      <c r="AC369" s="2" t="str">
        <f t="shared" si="417"/>
        <v/>
      </c>
      <c r="AD369" s="2" t="str">
        <f t="shared" si="417"/>
        <v/>
      </c>
      <c r="AE369" s="2" t="str">
        <f t="shared" si="417"/>
        <v/>
      </c>
      <c r="AF369" s="2" t="str">
        <f t="shared" si="417"/>
        <v/>
      </c>
      <c r="AG369" s="2">
        <f t="shared" si="417"/>
        <v>2778.4</v>
      </c>
      <c r="AH369" s="2" t="str">
        <f t="shared" si="417"/>
        <v/>
      </c>
      <c r="AI369" s="2" t="str">
        <f t="shared" si="417"/>
        <v/>
      </c>
    </row>
    <row r="370" spans="2:35" x14ac:dyDescent="0.25">
      <c r="B370" s="41" t="s">
        <v>347</v>
      </c>
      <c r="C370" s="41" t="s">
        <v>343</v>
      </c>
      <c r="D370" s="41" t="s">
        <v>7</v>
      </c>
      <c r="E370" s="42" t="s">
        <v>411</v>
      </c>
      <c r="F370" s="41" t="s">
        <v>289</v>
      </c>
      <c r="G370" s="154"/>
      <c r="H370" s="42">
        <v>1150</v>
      </c>
      <c r="I370" s="6">
        <f>IF(H370="","",INDEX(Systems!F$4:F$981,MATCH($F370,Systems!D$4:D$981,0),1))</f>
        <v>4.5</v>
      </c>
      <c r="J370" s="7">
        <f>IF(H370="","",INDEX(Systems!E$4:E$981,MATCH($F370,Systems!D$4:D$981,0),1))</f>
        <v>15</v>
      </c>
      <c r="K370" s="7" t="s">
        <v>96</v>
      </c>
      <c r="L370" s="7">
        <v>2010</v>
      </c>
      <c r="M370" s="7">
        <v>2</v>
      </c>
      <c r="N370" s="6">
        <f t="shared" si="418"/>
        <v>5175</v>
      </c>
      <c r="O370" s="7">
        <f t="shared" si="419"/>
        <v>2022</v>
      </c>
      <c r="P370" s="2" t="str">
        <f t="shared" si="417"/>
        <v/>
      </c>
      <c r="Q370" s="2" t="str">
        <f t="shared" si="417"/>
        <v/>
      </c>
      <c r="R370" s="2" t="str">
        <f t="shared" si="417"/>
        <v/>
      </c>
      <c r="S370" s="2" t="str">
        <f t="shared" si="417"/>
        <v/>
      </c>
      <c r="T370" s="2">
        <f t="shared" si="417"/>
        <v>5796.0000000000009</v>
      </c>
      <c r="U370" s="2" t="str">
        <f t="shared" si="417"/>
        <v/>
      </c>
      <c r="V370" s="2" t="str">
        <f t="shared" si="417"/>
        <v/>
      </c>
      <c r="W370" s="2" t="str">
        <f t="shared" si="417"/>
        <v/>
      </c>
      <c r="X370" s="2" t="str">
        <f t="shared" si="417"/>
        <v/>
      </c>
      <c r="Y370" s="2" t="str">
        <f t="shared" si="417"/>
        <v/>
      </c>
      <c r="Z370" s="2" t="str">
        <f t="shared" si="417"/>
        <v/>
      </c>
      <c r="AA370" s="2" t="str">
        <f t="shared" si="417"/>
        <v/>
      </c>
      <c r="AB370" s="2" t="str">
        <f t="shared" si="417"/>
        <v/>
      </c>
      <c r="AC370" s="2" t="str">
        <f t="shared" si="417"/>
        <v/>
      </c>
      <c r="AD370" s="2" t="str">
        <f t="shared" si="417"/>
        <v/>
      </c>
      <c r="AE370" s="2" t="str">
        <f t="shared" si="417"/>
        <v/>
      </c>
      <c r="AF370" s="2" t="str">
        <f t="shared" si="417"/>
        <v/>
      </c>
      <c r="AG370" s="2" t="str">
        <f t="shared" si="417"/>
        <v/>
      </c>
      <c r="AH370" s="2" t="str">
        <f t="shared" si="417"/>
        <v/>
      </c>
      <c r="AI370" s="2">
        <f t="shared" si="417"/>
        <v>8124.7499999999991</v>
      </c>
    </row>
    <row r="371" spans="2:35" x14ac:dyDescent="0.25">
      <c r="B371" s="41" t="s">
        <v>347</v>
      </c>
      <c r="C371" s="41" t="s">
        <v>343</v>
      </c>
      <c r="D371" s="41" t="s">
        <v>5</v>
      </c>
      <c r="E371" s="42" t="s">
        <v>411</v>
      </c>
      <c r="F371" s="41" t="s">
        <v>60</v>
      </c>
      <c r="G371" s="154"/>
      <c r="H371" s="42">
        <v>1</v>
      </c>
      <c r="I371" s="6">
        <f>IF(H371="","",INDEX(Systems!F$4:F$981,MATCH($F371,Systems!D$4:D$981,0),1))</f>
        <v>12000</v>
      </c>
      <c r="J371" s="7">
        <f>IF(H371="","",INDEX(Systems!E$4:E$981,MATCH($F371,Systems!D$4:D$981,0),1))</f>
        <v>18</v>
      </c>
      <c r="K371" s="7" t="s">
        <v>96</v>
      </c>
      <c r="L371" s="7">
        <v>2017</v>
      </c>
      <c r="M371" s="7">
        <v>3</v>
      </c>
      <c r="N371" s="6">
        <f t="shared" si="418"/>
        <v>12000</v>
      </c>
      <c r="O371" s="7">
        <f t="shared" si="419"/>
        <v>2035</v>
      </c>
      <c r="P371" s="2" t="str">
        <f t="shared" si="417"/>
        <v/>
      </c>
      <c r="Q371" s="2" t="str">
        <f t="shared" si="417"/>
        <v/>
      </c>
      <c r="R371" s="2" t="str">
        <f t="shared" si="417"/>
        <v/>
      </c>
      <c r="S371" s="2" t="str">
        <f t="shared" si="417"/>
        <v/>
      </c>
      <c r="T371" s="2" t="str">
        <f t="shared" si="417"/>
        <v/>
      </c>
      <c r="U371" s="2" t="str">
        <f t="shared" si="417"/>
        <v/>
      </c>
      <c r="V371" s="2" t="str">
        <f t="shared" si="417"/>
        <v/>
      </c>
      <c r="W371" s="2" t="str">
        <f t="shared" si="417"/>
        <v/>
      </c>
      <c r="X371" s="2" t="str">
        <f t="shared" si="417"/>
        <v/>
      </c>
      <c r="Y371" s="2" t="str">
        <f t="shared" si="417"/>
        <v/>
      </c>
      <c r="Z371" s="2" t="str">
        <f t="shared" si="417"/>
        <v/>
      </c>
      <c r="AA371" s="2" t="str">
        <f t="shared" si="417"/>
        <v/>
      </c>
      <c r="AB371" s="2" t="str">
        <f t="shared" si="417"/>
        <v/>
      </c>
      <c r="AC371" s="2" t="str">
        <f t="shared" si="417"/>
        <v/>
      </c>
      <c r="AD371" s="2" t="str">
        <f t="shared" si="417"/>
        <v/>
      </c>
      <c r="AE371" s="2" t="str">
        <f t="shared" si="417"/>
        <v/>
      </c>
      <c r="AF371" s="2" t="str">
        <f t="shared" si="417"/>
        <v/>
      </c>
      <c r="AG371" s="2">
        <f t="shared" si="417"/>
        <v>18120</v>
      </c>
      <c r="AH371" s="2" t="str">
        <f t="shared" si="417"/>
        <v/>
      </c>
      <c r="AI371" s="2" t="str">
        <f t="shared" si="417"/>
        <v/>
      </c>
    </row>
    <row r="372" spans="2:35" x14ac:dyDescent="0.25">
      <c r="B372" s="41" t="s">
        <v>347</v>
      </c>
      <c r="C372" s="41" t="s">
        <v>343</v>
      </c>
      <c r="D372" s="41" t="s">
        <v>9</v>
      </c>
      <c r="E372" s="42" t="s">
        <v>411</v>
      </c>
      <c r="F372" s="41" t="s">
        <v>131</v>
      </c>
      <c r="G372" s="154"/>
      <c r="H372" s="42">
        <v>960</v>
      </c>
      <c r="I372" s="6">
        <f>IF(H372="","",INDEX(Systems!F$4:F$981,MATCH($F372,Systems!D$4:D$981,0),1))</f>
        <v>4.95</v>
      </c>
      <c r="J372" s="7">
        <f>IF(H372="","",INDEX(Systems!E$4:E$981,MATCH($F372,Systems!D$4:D$981,0),1))</f>
        <v>20</v>
      </c>
      <c r="K372" s="7" t="s">
        <v>96</v>
      </c>
      <c r="L372" s="7">
        <v>2017</v>
      </c>
      <c r="M372" s="7">
        <v>3</v>
      </c>
      <c r="N372" s="6">
        <f t="shared" si="418"/>
        <v>4752</v>
      </c>
      <c r="O372" s="7">
        <f t="shared" si="419"/>
        <v>2037</v>
      </c>
      <c r="P372" s="2" t="str">
        <f t="shared" ref="P372:P377" si="420">IF($B372="","",IF($O372=P$3,$N372*(1+(O$2*0.03)),IF(P$3=$O372+$J372,$N372*(1+(O$2*0.03)),IF(P$3=$O372+2*$J372,$N372*(1+(O$2*0.03)),IF(P$3=$O372+3*$J372,$N372*(1+(O$2*0.03)),IF(P$3=$O372+4*$J372,$N372*(1+(O$2*0.03)),IF(P$3=$O372+5*$J372,$N372*(1+(O$2*0.03)),"")))))))</f>
        <v/>
      </c>
      <c r="Q372" s="2" t="str">
        <f t="shared" ref="Q372:Q377" si="421">IF($B372="","",IF($O372=Q$3,$N372*(1+(P$2*0.03)),IF(Q$3=$O372+$J372,$N372*(1+(P$2*0.03)),IF(Q$3=$O372+2*$J372,$N372*(1+(P$2*0.03)),IF(Q$3=$O372+3*$J372,$N372*(1+(P$2*0.03)),IF(Q$3=$O372+4*$J372,$N372*(1+(P$2*0.03)),IF(Q$3=$O372+5*$J372,$N372*(1+(P$2*0.03)),"")))))))</f>
        <v/>
      </c>
      <c r="R372" s="2" t="str">
        <f t="shared" ref="R372:R377" si="422">IF($B372="","",IF($O372=R$3,$N372*(1+(Q$2*0.03)),IF(R$3=$O372+$J372,$N372*(1+(Q$2*0.03)),IF(R$3=$O372+2*$J372,$N372*(1+(Q$2*0.03)),IF(R$3=$O372+3*$J372,$N372*(1+(Q$2*0.03)),IF(R$3=$O372+4*$J372,$N372*(1+(Q$2*0.03)),IF(R$3=$O372+5*$J372,$N372*(1+(Q$2*0.03)),"")))))))</f>
        <v/>
      </c>
      <c r="S372" s="2" t="str">
        <f t="shared" ref="S372:S377" si="423">IF($B372="","",IF($O372=S$3,$N372*(1+(R$2*0.03)),IF(S$3=$O372+$J372,$N372*(1+(R$2*0.03)),IF(S$3=$O372+2*$J372,$N372*(1+(R$2*0.03)),IF(S$3=$O372+3*$J372,$N372*(1+(R$2*0.03)),IF(S$3=$O372+4*$J372,$N372*(1+(R$2*0.03)),IF(S$3=$O372+5*$J372,$N372*(1+(R$2*0.03)),"")))))))</f>
        <v/>
      </c>
      <c r="T372" s="2" t="str">
        <f t="shared" ref="T372:T377" si="424">IF($B372="","",IF($O372=T$3,$N372*(1+(S$2*0.03)),IF(T$3=$O372+$J372,$N372*(1+(S$2*0.03)),IF(T$3=$O372+2*$J372,$N372*(1+(S$2*0.03)),IF(T$3=$O372+3*$J372,$N372*(1+(S$2*0.03)),IF(T$3=$O372+4*$J372,$N372*(1+(S$2*0.03)),IF(T$3=$O372+5*$J372,$N372*(1+(S$2*0.03)),"")))))))</f>
        <v/>
      </c>
      <c r="U372" s="2" t="str">
        <f t="shared" ref="U372:U377" si="425">IF($B372="","",IF($O372=U$3,$N372*(1+(T$2*0.03)),IF(U$3=$O372+$J372,$N372*(1+(T$2*0.03)),IF(U$3=$O372+2*$J372,$N372*(1+(T$2*0.03)),IF(U$3=$O372+3*$J372,$N372*(1+(T$2*0.03)),IF(U$3=$O372+4*$J372,$N372*(1+(T$2*0.03)),IF(U$3=$O372+5*$J372,$N372*(1+(T$2*0.03)),"")))))))</f>
        <v/>
      </c>
      <c r="V372" s="2" t="str">
        <f t="shared" ref="V372:V377" si="426">IF($B372="","",IF($O372=V$3,$N372*(1+(U$2*0.03)),IF(V$3=$O372+$J372,$N372*(1+(U$2*0.03)),IF(V$3=$O372+2*$J372,$N372*(1+(U$2*0.03)),IF(V$3=$O372+3*$J372,$N372*(1+(U$2*0.03)),IF(V$3=$O372+4*$J372,$N372*(1+(U$2*0.03)),IF(V$3=$O372+5*$J372,$N372*(1+(U$2*0.03)),"")))))))</f>
        <v/>
      </c>
      <c r="W372" s="2" t="str">
        <f t="shared" ref="W372:W377" si="427">IF($B372="","",IF($O372=W$3,$N372*(1+(V$2*0.03)),IF(W$3=$O372+$J372,$N372*(1+(V$2*0.03)),IF(W$3=$O372+2*$J372,$N372*(1+(V$2*0.03)),IF(W$3=$O372+3*$J372,$N372*(1+(V$2*0.03)),IF(W$3=$O372+4*$J372,$N372*(1+(V$2*0.03)),IF(W$3=$O372+5*$J372,$N372*(1+(V$2*0.03)),"")))))))</f>
        <v/>
      </c>
      <c r="X372" s="2" t="str">
        <f t="shared" ref="X372:X377" si="428">IF($B372="","",IF($O372=X$3,$N372*(1+(W$2*0.03)),IF(X$3=$O372+$J372,$N372*(1+(W$2*0.03)),IF(X$3=$O372+2*$J372,$N372*(1+(W$2*0.03)),IF(X$3=$O372+3*$J372,$N372*(1+(W$2*0.03)),IF(X$3=$O372+4*$J372,$N372*(1+(W$2*0.03)),IF(X$3=$O372+5*$J372,$N372*(1+(W$2*0.03)),"")))))))</f>
        <v/>
      </c>
      <c r="Y372" s="2" t="str">
        <f t="shared" ref="Y372:Y377" si="429">IF($B372="","",IF($O372=Y$3,$N372*(1+(X$2*0.03)),IF(Y$3=$O372+$J372,$N372*(1+(X$2*0.03)),IF(Y$3=$O372+2*$J372,$N372*(1+(X$2*0.03)),IF(Y$3=$O372+3*$J372,$N372*(1+(X$2*0.03)),IF(Y$3=$O372+4*$J372,$N372*(1+(X$2*0.03)),IF(Y$3=$O372+5*$J372,$N372*(1+(X$2*0.03)),"")))))))</f>
        <v/>
      </c>
      <c r="Z372" s="2" t="str">
        <f t="shared" ref="Z372:Z377" si="430">IF($B372="","",IF($O372=Z$3,$N372*(1+(Y$2*0.03)),IF(Z$3=$O372+$J372,$N372*(1+(Y$2*0.03)),IF(Z$3=$O372+2*$J372,$N372*(1+(Y$2*0.03)),IF(Z$3=$O372+3*$J372,$N372*(1+(Y$2*0.03)),IF(Z$3=$O372+4*$J372,$N372*(1+(Y$2*0.03)),IF(Z$3=$O372+5*$J372,$N372*(1+(Y$2*0.03)),"")))))))</f>
        <v/>
      </c>
      <c r="AA372" s="2" t="str">
        <f t="shared" ref="AA372:AA377" si="431">IF($B372="","",IF($O372=AA$3,$N372*(1+(Z$2*0.03)),IF(AA$3=$O372+$J372,$N372*(1+(Z$2*0.03)),IF(AA$3=$O372+2*$J372,$N372*(1+(Z$2*0.03)),IF(AA$3=$O372+3*$J372,$N372*(1+(Z$2*0.03)),IF(AA$3=$O372+4*$J372,$N372*(1+(Z$2*0.03)),IF(AA$3=$O372+5*$J372,$N372*(1+(Z$2*0.03)),"")))))))</f>
        <v/>
      </c>
      <c r="AB372" s="2" t="str">
        <f t="shared" ref="AB372:AB377" si="432">IF($B372="","",IF($O372=AB$3,$N372*(1+(AA$2*0.03)),IF(AB$3=$O372+$J372,$N372*(1+(AA$2*0.03)),IF(AB$3=$O372+2*$J372,$N372*(1+(AA$2*0.03)),IF(AB$3=$O372+3*$J372,$N372*(1+(AA$2*0.03)),IF(AB$3=$O372+4*$J372,$N372*(1+(AA$2*0.03)),IF(AB$3=$O372+5*$J372,$N372*(1+(AA$2*0.03)),"")))))))</f>
        <v/>
      </c>
      <c r="AC372" s="2" t="str">
        <f t="shared" ref="AC372:AC377" si="433">IF($B372="","",IF($O372=AC$3,$N372*(1+(AB$2*0.03)),IF(AC$3=$O372+$J372,$N372*(1+(AB$2*0.03)),IF(AC$3=$O372+2*$J372,$N372*(1+(AB$2*0.03)),IF(AC$3=$O372+3*$J372,$N372*(1+(AB$2*0.03)),IF(AC$3=$O372+4*$J372,$N372*(1+(AB$2*0.03)),IF(AC$3=$O372+5*$J372,$N372*(1+(AB$2*0.03)),"")))))))</f>
        <v/>
      </c>
      <c r="AD372" s="2" t="str">
        <f t="shared" ref="AD372:AD377" si="434">IF($B372="","",IF($O372=AD$3,$N372*(1+(AC$2*0.03)),IF(AD$3=$O372+$J372,$N372*(1+(AC$2*0.03)),IF(AD$3=$O372+2*$J372,$N372*(1+(AC$2*0.03)),IF(AD$3=$O372+3*$J372,$N372*(1+(AC$2*0.03)),IF(AD$3=$O372+4*$J372,$N372*(1+(AC$2*0.03)),IF(AD$3=$O372+5*$J372,$N372*(1+(AC$2*0.03)),"")))))))</f>
        <v/>
      </c>
      <c r="AE372" s="2" t="str">
        <f t="shared" ref="AE372:AE377" si="435">IF($B372="","",IF($O372=AE$3,$N372*(1+(AD$2*0.03)),IF(AE$3=$O372+$J372,$N372*(1+(AD$2*0.03)),IF(AE$3=$O372+2*$J372,$N372*(1+(AD$2*0.03)),IF(AE$3=$O372+3*$J372,$N372*(1+(AD$2*0.03)),IF(AE$3=$O372+4*$J372,$N372*(1+(AD$2*0.03)),IF(AE$3=$O372+5*$J372,$N372*(1+(AD$2*0.03)),"")))))))</f>
        <v/>
      </c>
      <c r="AF372" s="2" t="str">
        <f t="shared" ref="AF372:AF377" si="436">IF($B372="","",IF($O372=AF$3,$N372*(1+(AE$2*0.03)),IF(AF$3=$O372+$J372,$N372*(1+(AE$2*0.03)),IF(AF$3=$O372+2*$J372,$N372*(1+(AE$2*0.03)),IF(AF$3=$O372+3*$J372,$N372*(1+(AE$2*0.03)),IF(AF$3=$O372+4*$J372,$N372*(1+(AE$2*0.03)),IF(AF$3=$O372+5*$J372,$N372*(1+(AE$2*0.03)),"")))))))</f>
        <v/>
      </c>
      <c r="AG372" s="2" t="str">
        <f t="shared" ref="AG372:AG377" si="437">IF($B372="","",IF($O372=AG$3,$N372*(1+(AF$2*0.03)),IF(AG$3=$O372+$J372,$N372*(1+(AF$2*0.03)),IF(AG$3=$O372+2*$J372,$N372*(1+(AF$2*0.03)),IF(AG$3=$O372+3*$J372,$N372*(1+(AF$2*0.03)),IF(AG$3=$O372+4*$J372,$N372*(1+(AF$2*0.03)),IF(AG$3=$O372+5*$J372,$N372*(1+(AF$2*0.03)),"")))))))</f>
        <v/>
      </c>
      <c r="AH372" s="2" t="str">
        <f t="shared" ref="AH372:AH377" si="438">IF($B372="","",IF($O372=AH$3,$N372*(1+(AG$2*0.03)),IF(AH$3=$O372+$J372,$N372*(1+(AG$2*0.03)),IF(AH$3=$O372+2*$J372,$N372*(1+(AG$2*0.03)),IF(AH$3=$O372+3*$J372,$N372*(1+(AG$2*0.03)),IF(AH$3=$O372+4*$J372,$N372*(1+(AG$2*0.03)),IF(AH$3=$O372+5*$J372,$N372*(1+(AG$2*0.03)),"")))))))</f>
        <v/>
      </c>
      <c r="AI372" s="2">
        <f t="shared" ref="AI372:AI377" si="439">IF($B372="","",IF($O372=AI$3,$N372*(1+(AH$2*0.03)),IF(AI$3=$O372+$J372,$N372*(1+(AH$2*0.03)),IF(AI$3=$O372+2*$J372,$N372*(1+(AH$2*0.03)),IF(AI$3=$O372+3*$J372,$N372*(1+(AH$2*0.03)),IF(AI$3=$O372+4*$J372,$N372*(1+(AH$2*0.03)),IF(AI$3=$O372+5*$J372,$N372*(1+(AH$2*0.03)),"")))))))</f>
        <v>7460.6399999999994</v>
      </c>
    </row>
    <row r="373" spans="2:35" x14ac:dyDescent="0.25">
      <c r="B373" s="41" t="s">
        <v>347</v>
      </c>
      <c r="C373" s="41" t="s">
        <v>343</v>
      </c>
      <c r="D373" s="41" t="s">
        <v>3</v>
      </c>
      <c r="E373" s="42" t="s">
        <v>412</v>
      </c>
      <c r="F373" s="41" t="s">
        <v>26</v>
      </c>
      <c r="G373" s="154"/>
      <c r="H373" s="42">
        <v>1152</v>
      </c>
      <c r="I373" s="6">
        <f>IF(H373="","",INDEX(Systems!F$4:F$981,MATCH($F373,Systems!D$4:D$981,0),1))</f>
        <v>21.78</v>
      </c>
      <c r="J373" s="7">
        <f>IF(H373="","",INDEX(Systems!E$4:E$981,MATCH($F373,Systems!D$4:D$981,0),1))</f>
        <v>25</v>
      </c>
      <c r="K373" s="7" t="s">
        <v>96</v>
      </c>
      <c r="L373" s="7">
        <v>2000</v>
      </c>
      <c r="M373" s="7">
        <v>2</v>
      </c>
      <c r="N373" s="6">
        <f t="shared" si="418"/>
        <v>25090.560000000001</v>
      </c>
      <c r="O373" s="7">
        <f t="shared" si="419"/>
        <v>2020</v>
      </c>
      <c r="P373" s="2" t="str">
        <f t="shared" si="420"/>
        <v/>
      </c>
      <c r="Q373" s="2" t="str">
        <f t="shared" si="421"/>
        <v/>
      </c>
      <c r="R373" s="2">
        <f t="shared" si="422"/>
        <v>26595.993600000002</v>
      </c>
      <c r="S373" s="2" t="str">
        <f t="shared" si="423"/>
        <v/>
      </c>
      <c r="T373" s="2" t="str">
        <f t="shared" si="424"/>
        <v/>
      </c>
      <c r="U373" s="2" t="str">
        <f t="shared" si="425"/>
        <v/>
      </c>
      <c r="V373" s="2" t="str">
        <f t="shared" si="426"/>
        <v/>
      </c>
      <c r="W373" s="2" t="str">
        <f t="shared" si="427"/>
        <v/>
      </c>
      <c r="X373" s="2" t="str">
        <f t="shared" si="428"/>
        <v/>
      </c>
      <c r="Y373" s="2" t="str">
        <f t="shared" si="429"/>
        <v/>
      </c>
      <c r="Z373" s="2" t="str">
        <f t="shared" si="430"/>
        <v/>
      </c>
      <c r="AA373" s="2" t="str">
        <f t="shared" si="431"/>
        <v/>
      </c>
      <c r="AB373" s="2" t="str">
        <f t="shared" si="432"/>
        <v/>
      </c>
      <c r="AC373" s="2" t="str">
        <f t="shared" si="433"/>
        <v/>
      </c>
      <c r="AD373" s="2" t="str">
        <f t="shared" si="434"/>
        <v/>
      </c>
      <c r="AE373" s="2" t="str">
        <f t="shared" si="435"/>
        <v/>
      </c>
      <c r="AF373" s="2" t="str">
        <f t="shared" si="436"/>
        <v/>
      </c>
      <c r="AG373" s="2" t="str">
        <f t="shared" si="437"/>
        <v/>
      </c>
      <c r="AH373" s="2" t="str">
        <f t="shared" si="438"/>
        <v/>
      </c>
      <c r="AI373" s="2" t="str">
        <f t="shared" si="439"/>
        <v/>
      </c>
    </row>
    <row r="374" spans="2:35" x14ac:dyDescent="0.25">
      <c r="B374" s="41" t="s">
        <v>347</v>
      </c>
      <c r="C374" s="41" t="s">
        <v>343</v>
      </c>
      <c r="D374" s="41" t="s">
        <v>7</v>
      </c>
      <c r="E374" s="42" t="s">
        <v>412</v>
      </c>
      <c r="F374" s="41" t="s">
        <v>47</v>
      </c>
      <c r="G374" s="154"/>
      <c r="H374" s="42">
        <v>960</v>
      </c>
      <c r="I374" s="6">
        <f>IF(H374="","",INDEX(Systems!F$4:F$981,MATCH($F374,Systems!D$4:D$981,0),1))</f>
        <v>9.42</v>
      </c>
      <c r="J374" s="7">
        <f>IF(H374="","",INDEX(Systems!E$4:E$981,MATCH($F374,Systems!D$4:D$981,0),1))</f>
        <v>20</v>
      </c>
      <c r="K374" s="7" t="s">
        <v>96</v>
      </c>
      <c r="L374" s="7">
        <v>2005</v>
      </c>
      <c r="M374" s="7">
        <v>2</v>
      </c>
      <c r="N374" s="6">
        <f>IF(H374="","",H374*I374)</f>
        <v>9043.2000000000007</v>
      </c>
      <c r="O374" s="7">
        <f>IF(M374="","",IF(IF(M374=1,$C$1,IF(M374=2,L374+(0.8*J374),IF(M374=3,L374+J374)))&lt;$C$1,$C$1,(IF(M374=1,$C$1,IF(M374=2,L374+(0.8*J374),IF(M374=3,L374+J374))))))</f>
        <v>2021</v>
      </c>
      <c r="P374" s="2" t="str">
        <f t="shared" si="420"/>
        <v/>
      </c>
      <c r="Q374" s="2" t="str">
        <f t="shared" si="421"/>
        <v/>
      </c>
      <c r="R374" s="2" t="str">
        <f t="shared" si="422"/>
        <v/>
      </c>
      <c r="S374" s="2">
        <f t="shared" si="423"/>
        <v>9857.0880000000016</v>
      </c>
      <c r="T374" s="2" t="str">
        <f t="shared" si="424"/>
        <v/>
      </c>
      <c r="U374" s="2" t="str">
        <f t="shared" si="425"/>
        <v/>
      </c>
      <c r="V374" s="2" t="str">
        <f t="shared" si="426"/>
        <v/>
      </c>
      <c r="W374" s="2" t="str">
        <f t="shared" si="427"/>
        <v/>
      </c>
      <c r="X374" s="2" t="str">
        <f t="shared" si="428"/>
        <v/>
      </c>
      <c r="Y374" s="2" t="str">
        <f t="shared" si="429"/>
        <v/>
      </c>
      <c r="Z374" s="2" t="str">
        <f t="shared" si="430"/>
        <v/>
      </c>
      <c r="AA374" s="2" t="str">
        <f t="shared" si="431"/>
        <v/>
      </c>
      <c r="AB374" s="2" t="str">
        <f t="shared" si="432"/>
        <v/>
      </c>
      <c r="AC374" s="2" t="str">
        <f t="shared" si="433"/>
        <v/>
      </c>
      <c r="AD374" s="2" t="str">
        <f t="shared" si="434"/>
        <v/>
      </c>
      <c r="AE374" s="2" t="str">
        <f t="shared" si="435"/>
        <v/>
      </c>
      <c r="AF374" s="2" t="str">
        <f t="shared" si="436"/>
        <v/>
      </c>
      <c r="AG374" s="2" t="str">
        <f t="shared" si="437"/>
        <v/>
      </c>
      <c r="AH374" s="2" t="str">
        <f t="shared" si="438"/>
        <v/>
      </c>
      <c r="AI374" s="2" t="str">
        <f t="shared" si="439"/>
        <v/>
      </c>
    </row>
    <row r="375" spans="2:35" x14ac:dyDescent="0.25">
      <c r="B375" s="41" t="s">
        <v>347</v>
      </c>
      <c r="C375" s="41" t="s">
        <v>343</v>
      </c>
      <c r="D375" s="41" t="s">
        <v>7</v>
      </c>
      <c r="E375" s="42" t="s">
        <v>412</v>
      </c>
      <c r="F375" s="41" t="s">
        <v>50</v>
      </c>
      <c r="G375" s="154"/>
      <c r="H375" s="42">
        <v>1150</v>
      </c>
      <c r="I375" s="6">
        <f>IF(H375="","",INDEX(Systems!F$4:F$981,MATCH($F375,Systems!D$4:D$981,0),1))</f>
        <v>1.6</v>
      </c>
      <c r="J375" s="7">
        <f>IF(H375="","",INDEX(Systems!E$4:E$981,MATCH($F375,Systems!D$4:D$981,0),1))</f>
        <v>10</v>
      </c>
      <c r="K375" s="7" t="s">
        <v>96</v>
      </c>
      <c r="L375" s="7">
        <v>2015</v>
      </c>
      <c r="M375" s="7">
        <v>3</v>
      </c>
      <c r="N375" s="6">
        <f t="shared" ref="N375:N379" si="440">IF(H375="","",H375*I375)</f>
        <v>1840</v>
      </c>
      <c r="O375" s="7">
        <f t="shared" ref="O375:O379" si="441">IF(M375="","",IF(IF(M375=1,$C$1,IF(M375=2,L375+(0.8*J375),IF(M375=3,L375+J375)))&lt;$C$1,$C$1,(IF(M375=1,$C$1,IF(M375=2,L375+(0.8*J375),IF(M375=3,L375+J375))))))</f>
        <v>2025</v>
      </c>
      <c r="P375" s="2" t="str">
        <f t="shared" si="420"/>
        <v/>
      </c>
      <c r="Q375" s="2" t="str">
        <f t="shared" si="421"/>
        <v/>
      </c>
      <c r="R375" s="2" t="str">
        <f t="shared" si="422"/>
        <v/>
      </c>
      <c r="S375" s="2" t="str">
        <f t="shared" si="423"/>
        <v/>
      </c>
      <c r="T375" s="2" t="str">
        <f t="shared" si="424"/>
        <v/>
      </c>
      <c r="U375" s="2" t="str">
        <f t="shared" si="425"/>
        <v/>
      </c>
      <c r="V375" s="2" t="str">
        <f t="shared" si="426"/>
        <v/>
      </c>
      <c r="W375" s="2">
        <f t="shared" si="427"/>
        <v>2226.4</v>
      </c>
      <c r="X375" s="2" t="str">
        <f t="shared" si="428"/>
        <v/>
      </c>
      <c r="Y375" s="2" t="str">
        <f t="shared" si="429"/>
        <v/>
      </c>
      <c r="Z375" s="2" t="str">
        <f t="shared" si="430"/>
        <v/>
      </c>
      <c r="AA375" s="2" t="str">
        <f t="shared" si="431"/>
        <v/>
      </c>
      <c r="AB375" s="2" t="str">
        <f t="shared" si="432"/>
        <v/>
      </c>
      <c r="AC375" s="2" t="str">
        <f t="shared" si="433"/>
        <v/>
      </c>
      <c r="AD375" s="2" t="str">
        <f t="shared" si="434"/>
        <v/>
      </c>
      <c r="AE375" s="2" t="str">
        <f t="shared" si="435"/>
        <v/>
      </c>
      <c r="AF375" s="2" t="str">
        <f t="shared" si="436"/>
        <v/>
      </c>
      <c r="AG375" s="2">
        <f t="shared" si="437"/>
        <v>2778.4</v>
      </c>
      <c r="AH375" s="2" t="str">
        <f t="shared" si="438"/>
        <v/>
      </c>
      <c r="AI375" s="2" t="str">
        <f t="shared" si="439"/>
        <v/>
      </c>
    </row>
    <row r="376" spans="2:35" x14ac:dyDescent="0.25">
      <c r="B376" s="41" t="s">
        <v>347</v>
      </c>
      <c r="C376" s="41" t="s">
        <v>343</v>
      </c>
      <c r="D376" s="41" t="s">
        <v>7</v>
      </c>
      <c r="E376" s="42" t="s">
        <v>412</v>
      </c>
      <c r="F376" s="41" t="s">
        <v>289</v>
      </c>
      <c r="G376" s="154"/>
      <c r="H376" s="42">
        <v>1150</v>
      </c>
      <c r="I376" s="6">
        <f>IF(H376="","",INDEX(Systems!F$4:F$981,MATCH($F376,Systems!D$4:D$981,0),1))</f>
        <v>4.5</v>
      </c>
      <c r="J376" s="7">
        <f>IF(H376="","",INDEX(Systems!E$4:E$981,MATCH($F376,Systems!D$4:D$981,0),1))</f>
        <v>15</v>
      </c>
      <c r="K376" s="7" t="s">
        <v>96</v>
      </c>
      <c r="L376" s="7">
        <v>2010</v>
      </c>
      <c r="M376" s="7">
        <v>2</v>
      </c>
      <c r="N376" s="6">
        <f t="shared" si="440"/>
        <v>5175</v>
      </c>
      <c r="O376" s="7">
        <f t="shared" si="441"/>
        <v>2022</v>
      </c>
      <c r="P376" s="2" t="str">
        <f t="shared" si="420"/>
        <v/>
      </c>
      <c r="Q376" s="2" t="str">
        <f t="shared" si="421"/>
        <v/>
      </c>
      <c r="R376" s="2" t="str">
        <f t="shared" si="422"/>
        <v/>
      </c>
      <c r="S376" s="2" t="str">
        <f t="shared" si="423"/>
        <v/>
      </c>
      <c r="T376" s="2">
        <f t="shared" si="424"/>
        <v>5796.0000000000009</v>
      </c>
      <c r="U376" s="2" t="str">
        <f t="shared" si="425"/>
        <v/>
      </c>
      <c r="V376" s="2" t="str">
        <f t="shared" si="426"/>
        <v/>
      </c>
      <c r="W376" s="2" t="str">
        <f t="shared" si="427"/>
        <v/>
      </c>
      <c r="X376" s="2" t="str">
        <f t="shared" si="428"/>
        <v/>
      </c>
      <c r="Y376" s="2" t="str">
        <f t="shared" si="429"/>
        <v/>
      </c>
      <c r="Z376" s="2" t="str">
        <f t="shared" si="430"/>
        <v/>
      </c>
      <c r="AA376" s="2" t="str">
        <f t="shared" si="431"/>
        <v/>
      </c>
      <c r="AB376" s="2" t="str">
        <f t="shared" si="432"/>
        <v/>
      </c>
      <c r="AC376" s="2" t="str">
        <f t="shared" si="433"/>
        <v/>
      </c>
      <c r="AD376" s="2" t="str">
        <f t="shared" si="434"/>
        <v/>
      </c>
      <c r="AE376" s="2" t="str">
        <f t="shared" si="435"/>
        <v/>
      </c>
      <c r="AF376" s="2" t="str">
        <f t="shared" si="436"/>
        <v/>
      </c>
      <c r="AG376" s="2" t="str">
        <f t="shared" si="437"/>
        <v/>
      </c>
      <c r="AH376" s="2" t="str">
        <f t="shared" si="438"/>
        <v/>
      </c>
      <c r="AI376" s="2">
        <f t="shared" si="439"/>
        <v>8124.7499999999991</v>
      </c>
    </row>
    <row r="377" spans="2:35" x14ac:dyDescent="0.25">
      <c r="B377" s="41" t="s">
        <v>347</v>
      </c>
      <c r="C377" s="41" t="s">
        <v>343</v>
      </c>
      <c r="D377" s="41" t="s">
        <v>5</v>
      </c>
      <c r="E377" s="42" t="s">
        <v>412</v>
      </c>
      <c r="F377" s="41" t="s">
        <v>60</v>
      </c>
      <c r="G377" s="154"/>
      <c r="H377" s="42">
        <v>1</v>
      </c>
      <c r="I377" s="6">
        <f>IF(H377="","",INDEX(Systems!F$4:F$981,MATCH($F377,Systems!D$4:D$981,0),1))</f>
        <v>12000</v>
      </c>
      <c r="J377" s="7">
        <f>IF(H377="","",INDEX(Systems!E$4:E$981,MATCH($F377,Systems!D$4:D$981,0),1))</f>
        <v>18</v>
      </c>
      <c r="K377" s="7" t="s">
        <v>96</v>
      </c>
      <c r="L377" s="7">
        <v>2017</v>
      </c>
      <c r="M377" s="7">
        <v>3</v>
      </c>
      <c r="N377" s="6">
        <f t="shared" si="440"/>
        <v>12000</v>
      </c>
      <c r="O377" s="7">
        <f t="shared" si="441"/>
        <v>2035</v>
      </c>
      <c r="P377" s="2" t="str">
        <f t="shared" si="420"/>
        <v/>
      </c>
      <c r="Q377" s="2" t="str">
        <f t="shared" si="421"/>
        <v/>
      </c>
      <c r="R377" s="2" t="str">
        <f t="shared" si="422"/>
        <v/>
      </c>
      <c r="S377" s="2" t="str">
        <f t="shared" si="423"/>
        <v/>
      </c>
      <c r="T377" s="2" t="str">
        <f t="shared" si="424"/>
        <v/>
      </c>
      <c r="U377" s="2" t="str">
        <f t="shared" si="425"/>
        <v/>
      </c>
      <c r="V377" s="2" t="str">
        <f t="shared" si="426"/>
        <v/>
      </c>
      <c r="W377" s="2" t="str">
        <f t="shared" si="427"/>
        <v/>
      </c>
      <c r="X377" s="2" t="str">
        <f t="shared" si="428"/>
        <v/>
      </c>
      <c r="Y377" s="2" t="str">
        <f t="shared" si="429"/>
        <v/>
      </c>
      <c r="Z377" s="2" t="str">
        <f t="shared" si="430"/>
        <v/>
      </c>
      <c r="AA377" s="2" t="str">
        <f t="shared" si="431"/>
        <v/>
      </c>
      <c r="AB377" s="2" t="str">
        <f t="shared" si="432"/>
        <v/>
      </c>
      <c r="AC377" s="2" t="str">
        <f t="shared" si="433"/>
        <v/>
      </c>
      <c r="AD377" s="2" t="str">
        <f t="shared" si="434"/>
        <v/>
      </c>
      <c r="AE377" s="2" t="str">
        <f t="shared" si="435"/>
        <v/>
      </c>
      <c r="AF377" s="2" t="str">
        <f t="shared" si="436"/>
        <v/>
      </c>
      <c r="AG377" s="2">
        <f t="shared" si="437"/>
        <v>18120</v>
      </c>
      <c r="AH377" s="2" t="str">
        <f t="shared" si="438"/>
        <v/>
      </c>
      <c r="AI377" s="2" t="str">
        <f t="shared" si="439"/>
        <v/>
      </c>
    </row>
    <row r="378" spans="2:35" x14ac:dyDescent="0.25">
      <c r="B378" s="41" t="s">
        <v>347</v>
      </c>
      <c r="C378" s="41" t="s">
        <v>343</v>
      </c>
      <c r="D378" s="41" t="s">
        <v>9</v>
      </c>
      <c r="E378" s="42" t="s">
        <v>412</v>
      </c>
      <c r="F378" s="41" t="s">
        <v>131</v>
      </c>
      <c r="G378" s="154"/>
      <c r="H378" s="42">
        <v>960</v>
      </c>
      <c r="I378" s="6">
        <f>IF(H378="","",INDEX(Systems!F$4:F$981,MATCH($F378,Systems!D$4:D$981,0),1))</f>
        <v>4.95</v>
      </c>
      <c r="J378" s="7">
        <f>IF(H378="","",INDEX(Systems!E$4:E$981,MATCH($F378,Systems!D$4:D$981,0),1))</f>
        <v>20</v>
      </c>
      <c r="K378" s="7" t="s">
        <v>96</v>
      </c>
      <c r="L378" s="7">
        <v>2017</v>
      </c>
      <c r="M378" s="7">
        <v>3</v>
      </c>
      <c r="N378" s="6">
        <f t="shared" si="440"/>
        <v>4752</v>
      </c>
      <c r="O378" s="7">
        <f t="shared" si="441"/>
        <v>2037</v>
      </c>
      <c r="P378" s="2" t="str">
        <f t="shared" ref="P378:P383" si="442">IF($B378="","",IF($O378=P$3,$N378*(1+(O$2*0.03)),IF(P$3=$O378+$J378,$N378*(1+(O$2*0.03)),IF(P$3=$O378+2*$J378,$N378*(1+(O$2*0.03)),IF(P$3=$O378+3*$J378,$N378*(1+(O$2*0.03)),IF(P$3=$O378+4*$J378,$N378*(1+(O$2*0.03)),IF(P$3=$O378+5*$J378,$N378*(1+(O$2*0.03)),"")))))))</f>
        <v/>
      </c>
      <c r="Q378" s="2" t="str">
        <f t="shared" ref="Q378:Q383" si="443">IF($B378="","",IF($O378=Q$3,$N378*(1+(P$2*0.03)),IF(Q$3=$O378+$J378,$N378*(1+(P$2*0.03)),IF(Q$3=$O378+2*$J378,$N378*(1+(P$2*0.03)),IF(Q$3=$O378+3*$J378,$N378*(1+(P$2*0.03)),IF(Q$3=$O378+4*$J378,$N378*(1+(P$2*0.03)),IF(Q$3=$O378+5*$J378,$N378*(1+(P$2*0.03)),"")))))))</f>
        <v/>
      </c>
      <c r="R378" s="2" t="str">
        <f t="shared" ref="R378:R383" si="444">IF($B378="","",IF($O378=R$3,$N378*(1+(Q$2*0.03)),IF(R$3=$O378+$J378,$N378*(1+(Q$2*0.03)),IF(R$3=$O378+2*$J378,$N378*(1+(Q$2*0.03)),IF(R$3=$O378+3*$J378,$N378*(1+(Q$2*0.03)),IF(R$3=$O378+4*$J378,$N378*(1+(Q$2*0.03)),IF(R$3=$O378+5*$J378,$N378*(1+(Q$2*0.03)),"")))))))</f>
        <v/>
      </c>
      <c r="S378" s="2" t="str">
        <f t="shared" ref="S378:S383" si="445">IF($B378="","",IF($O378=S$3,$N378*(1+(R$2*0.03)),IF(S$3=$O378+$J378,$N378*(1+(R$2*0.03)),IF(S$3=$O378+2*$J378,$N378*(1+(R$2*0.03)),IF(S$3=$O378+3*$J378,$N378*(1+(R$2*0.03)),IF(S$3=$O378+4*$J378,$N378*(1+(R$2*0.03)),IF(S$3=$O378+5*$J378,$N378*(1+(R$2*0.03)),"")))))))</f>
        <v/>
      </c>
      <c r="T378" s="2" t="str">
        <f t="shared" ref="T378:T383" si="446">IF($B378="","",IF($O378=T$3,$N378*(1+(S$2*0.03)),IF(T$3=$O378+$J378,$N378*(1+(S$2*0.03)),IF(T$3=$O378+2*$J378,$N378*(1+(S$2*0.03)),IF(T$3=$O378+3*$J378,$N378*(1+(S$2*0.03)),IF(T$3=$O378+4*$J378,$N378*(1+(S$2*0.03)),IF(T$3=$O378+5*$J378,$N378*(1+(S$2*0.03)),"")))))))</f>
        <v/>
      </c>
      <c r="U378" s="2" t="str">
        <f t="shared" ref="U378:U383" si="447">IF($B378="","",IF($O378=U$3,$N378*(1+(T$2*0.03)),IF(U$3=$O378+$J378,$N378*(1+(T$2*0.03)),IF(U$3=$O378+2*$J378,$N378*(1+(T$2*0.03)),IF(U$3=$O378+3*$J378,$N378*(1+(T$2*0.03)),IF(U$3=$O378+4*$J378,$N378*(1+(T$2*0.03)),IF(U$3=$O378+5*$J378,$N378*(1+(T$2*0.03)),"")))))))</f>
        <v/>
      </c>
      <c r="V378" s="2" t="str">
        <f t="shared" ref="V378:V383" si="448">IF($B378="","",IF($O378=V$3,$N378*(1+(U$2*0.03)),IF(V$3=$O378+$J378,$N378*(1+(U$2*0.03)),IF(V$3=$O378+2*$J378,$N378*(1+(U$2*0.03)),IF(V$3=$O378+3*$J378,$N378*(1+(U$2*0.03)),IF(V$3=$O378+4*$J378,$N378*(1+(U$2*0.03)),IF(V$3=$O378+5*$J378,$N378*(1+(U$2*0.03)),"")))))))</f>
        <v/>
      </c>
      <c r="W378" s="2" t="str">
        <f t="shared" ref="W378:W383" si="449">IF($B378="","",IF($O378=W$3,$N378*(1+(V$2*0.03)),IF(W$3=$O378+$J378,$N378*(1+(V$2*0.03)),IF(W$3=$O378+2*$J378,$N378*(1+(V$2*0.03)),IF(W$3=$O378+3*$J378,$N378*(1+(V$2*0.03)),IF(W$3=$O378+4*$J378,$N378*(1+(V$2*0.03)),IF(W$3=$O378+5*$J378,$N378*(1+(V$2*0.03)),"")))))))</f>
        <v/>
      </c>
      <c r="X378" s="2" t="str">
        <f t="shared" ref="X378:X383" si="450">IF($B378="","",IF($O378=X$3,$N378*(1+(W$2*0.03)),IF(X$3=$O378+$J378,$N378*(1+(W$2*0.03)),IF(X$3=$O378+2*$J378,$N378*(1+(W$2*0.03)),IF(X$3=$O378+3*$J378,$N378*(1+(W$2*0.03)),IF(X$3=$O378+4*$J378,$N378*(1+(W$2*0.03)),IF(X$3=$O378+5*$J378,$N378*(1+(W$2*0.03)),"")))))))</f>
        <v/>
      </c>
      <c r="Y378" s="2" t="str">
        <f t="shared" ref="Y378:Y383" si="451">IF($B378="","",IF($O378=Y$3,$N378*(1+(X$2*0.03)),IF(Y$3=$O378+$J378,$N378*(1+(X$2*0.03)),IF(Y$3=$O378+2*$J378,$N378*(1+(X$2*0.03)),IF(Y$3=$O378+3*$J378,$N378*(1+(X$2*0.03)),IF(Y$3=$O378+4*$J378,$N378*(1+(X$2*0.03)),IF(Y$3=$O378+5*$J378,$N378*(1+(X$2*0.03)),"")))))))</f>
        <v/>
      </c>
      <c r="Z378" s="2" t="str">
        <f t="shared" ref="Z378:Z383" si="452">IF($B378="","",IF($O378=Z$3,$N378*(1+(Y$2*0.03)),IF(Z$3=$O378+$J378,$N378*(1+(Y$2*0.03)),IF(Z$3=$O378+2*$J378,$N378*(1+(Y$2*0.03)),IF(Z$3=$O378+3*$J378,$N378*(1+(Y$2*0.03)),IF(Z$3=$O378+4*$J378,$N378*(1+(Y$2*0.03)),IF(Z$3=$O378+5*$J378,$N378*(1+(Y$2*0.03)),"")))))))</f>
        <v/>
      </c>
      <c r="AA378" s="2" t="str">
        <f t="shared" ref="AA378:AA383" si="453">IF($B378="","",IF($O378=AA$3,$N378*(1+(Z$2*0.03)),IF(AA$3=$O378+$J378,$N378*(1+(Z$2*0.03)),IF(AA$3=$O378+2*$J378,$N378*(1+(Z$2*0.03)),IF(AA$3=$O378+3*$J378,$N378*(1+(Z$2*0.03)),IF(AA$3=$O378+4*$J378,$N378*(1+(Z$2*0.03)),IF(AA$3=$O378+5*$J378,$N378*(1+(Z$2*0.03)),"")))))))</f>
        <v/>
      </c>
      <c r="AB378" s="2" t="str">
        <f t="shared" ref="AB378:AB383" si="454">IF($B378="","",IF($O378=AB$3,$N378*(1+(AA$2*0.03)),IF(AB$3=$O378+$J378,$N378*(1+(AA$2*0.03)),IF(AB$3=$O378+2*$J378,$N378*(1+(AA$2*0.03)),IF(AB$3=$O378+3*$J378,$N378*(1+(AA$2*0.03)),IF(AB$3=$O378+4*$J378,$N378*(1+(AA$2*0.03)),IF(AB$3=$O378+5*$J378,$N378*(1+(AA$2*0.03)),"")))))))</f>
        <v/>
      </c>
      <c r="AC378" s="2" t="str">
        <f t="shared" ref="AC378:AC383" si="455">IF($B378="","",IF($O378=AC$3,$N378*(1+(AB$2*0.03)),IF(AC$3=$O378+$J378,$N378*(1+(AB$2*0.03)),IF(AC$3=$O378+2*$J378,$N378*(1+(AB$2*0.03)),IF(AC$3=$O378+3*$J378,$N378*(1+(AB$2*0.03)),IF(AC$3=$O378+4*$J378,$N378*(1+(AB$2*0.03)),IF(AC$3=$O378+5*$J378,$N378*(1+(AB$2*0.03)),"")))))))</f>
        <v/>
      </c>
      <c r="AD378" s="2" t="str">
        <f t="shared" ref="AD378:AD383" si="456">IF($B378="","",IF($O378=AD$3,$N378*(1+(AC$2*0.03)),IF(AD$3=$O378+$J378,$N378*(1+(AC$2*0.03)),IF(AD$3=$O378+2*$J378,$N378*(1+(AC$2*0.03)),IF(AD$3=$O378+3*$J378,$N378*(1+(AC$2*0.03)),IF(AD$3=$O378+4*$J378,$N378*(1+(AC$2*0.03)),IF(AD$3=$O378+5*$J378,$N378*(1+(AC$2*0.03)),"")))))))</f>
        <v/>
      </c>
      <c r="AE378" s="2" t="str">
        <f t="shared" ref="AE378:AE383" si="457">IF($B378="","",IF($O378=AE$3,$N378*(1+(AD$2*0.03)),IF(AE$3=$O378+$J378,$N378*(1+(AD$2*0.03)),IF(AE$3=$O378+2*$J378,$N378*(1+(AD$2*0.03)),IF(AE$3=$O378+3*$J378,$N378*(1+(AD$2*0.03)),IF(AE$3=$O378+4*$J378,$N378*(1+(AD$2*0.03)),IF(AE$3=$O378+5*$J378,$N378*(1+(AD$2*0.03)),"")))))))</f>
        <v/>
      </c>
      <c r="AF378" s="2" t="str">
        <f t="shared" ref="AF378:AF383" si="458">IF($B378="","",IF($O378=AF$3,$N378*(1+(AE$2*0.03)),IF(AF$3=$O378+$J378,$N378*(1+(AE$2*0.03)),IF(AF$3=$O378+2*$J378,$N378*(1+(AE$2*0.03)),IF(AF$3=$O378+3*$J378,$N378*(1+(AE$2*0.03)),IF(AF$3=$O378+4*$J378,$N378*(1+(AE$2*0.03)),IF(AF$3=$O378+5*$J378,$N378*(1+(AE$2*0.03)),"")))))))</f>
        <v/>
      </c>
      <c r="AG378" s="2" t="str">
        <f t="shared" ref="AG378:AG383" si="459">IF($B378="","",IF($O378=AG$3,$N378*(1+(AF$2*0.03)),IF(AG$3=$O378+$J378,$N378*(1+(AF$2*0.03)),IF(AG$3=$O378+2*$J378,$N378*(1+(AF$2*0.03)),IF(AG$3=$O378+3*$J378,$N378*(1+(AF$2*0.03)),IF(AG$3=$O378+4*$J378,$N378*(1+(AF$2*0.03)),IF(AG$3=$O378+5*$J378,$N378*(1+(AF$2*0.03)),"")))))))</f>
        <v/>
      </c>
      <c r="AH378" s="2" t="str">
        <f t="shared" ref="AH378:AH383" si="460">IF($B378="","",IF($O378=AH$3,$N378*(1+(AG$2*0.03)),IF(AH$3=$O378+$J378,$N378*(1+(AG$2*0.03)),IF(AH$3=$O378+2*$J378,$N378*(1+(AG$2*0.03)),IF(AH$3=$O378+3*$J378,$N378*(1+(AG$2*0.03)),IF(AH$3=$O378+4*$J378,$N378*(1+(AG$2*0.03)),IF(AH$3=$O378+5*$J378,$N378*(1+(AG$2*0.03)),"")))))))</f>
        <v/>
      </c>
      <c r="AI378" s="2">
        <f t="shared" ref="AI378:AI383" si="461">IF($B378="","",IF($O378=AI$3,$N378*(1+(AH$2*0.03)),IF(AI$3=$O378+$J378,$N378*(1+(AH$2*0.03)),IF(AI$3=$O378+2*$J378,$N378*(1+(AH$2*0.03)),IF(AI$3=$O378+3*$J378,$N378*(1+(AH$2*0.03)),IF(AI$3=$O378+4*$J378,$N378*(1+(AH$2*0.03)),IF(AI$3=$O378+5*$J378,$N378*(1+(AH$2*0.03)),"")))))))</f>
        <v>7460.6399999999994</v>
      </c>
    </row>
    <row r="379" spans="2:35" x14ac:dyDescent="0.25">
      <c r="B379" s="41" t="s">
        <v>347</v>
      </c>
      <c r="C379" s="41" t="s">
        <v>343</v>
      </c>
      <c r="D379" s="41" t="s">
        <v>3</v>
      </c>
      <c r="E379" s="42" t="s">
        <v>413</v>
      </c>
      <c r="F379" s="41" t="s">
        <v>26</v>
      </c>
      <c r="G379" s="154"/>
      <c r="H379" s="42">
        <v>1152</v>
      </c>
      <c r="I379" s="6">
        <f>IF(H379="","",INDEX(Systems!F$4:F$981,MATCH($F379,Systems!D$4:D$981,0),1))</f>
        <v>21.78</v>
      </c>
      <c r="J379" s="7">
        <f>IF(H379="","",INDEX(Systems!E$4:E$981,MATCH($F379,Systems!D$4:D$981,0),1))</f>
        <v>25</v>
      </c>
      <c r="K379" s="7" t="s">
        <v>96</v>
      </c>
      <c r="L379" s="7">
        <v>2005</v>
      </c>
      <c r="M379" s="7">
        <v>3</v>
      </c>
      <c r="N379" s="6">
        <f t="shared" si="440"/>
        <v>25090.560000000001</v>
      </c>
      <c r="O379" s="7">
        <f t="shared" si="441"/>
        <v>2030</v>
      </c>
      <c r="P379" s="2" t="str">
        <f t="shared" si="442"/>
        <v/>
      </c>
      <c r="Q379" s="2" t="str">
        <f t="shared" si="443"/>
        <v/>
      </c>
      <c r="R379" s="2" t="str">
        <f t="shared" si="444"/>
        <v/>
      </c>
      <c r="S379" s="2" t="str">
        <f t="shared" si="445"/>
        <v/>
      </c>
      <c r="T379" s="2" t="str">
        <f t="shared" si="446"/>
        <v/>
      </c>
      <c r="U379" s="2" t="str">
        <f t="shared" si="447"/>
        <v/>
      </c>
      <c r="V379" s="2" t="str">
        <f t="shared" si="448"/>
        <v/>
      </c>
      <c r="W379" s="2" t="str">
        <f t="shared" si="449"/>
        <v/>
      </c>
      <c r="X379" s="2" t="str">
        <f t="shared" si="450"/>
        <v/>
      </c>
      <c r="Y379" s="2" t="str">
        <f t="shared" si="451"/>
        <v/>
      </c>
      <c r="Z379" s="2" t="str">
        <f t="shared" si="452"/>
        <v/>
      </c>
      <c r="AA379" s="2" t="str">
        <f t="shared" si="453"/>
        <v/>
      </c>
      <c r="AB379" s="2">
        <f t="shared" si="454"/>
        <v>34123.161599999999</v>
      </c>
      <c r="AC379" s="2" t="str">
        <f t="shared" si="455"/>
        <v/>
      </c>
      <c r="AD379" s="2" t="str">
        <f t="shared" si="456"/>
        <v/>
      </c>
      <c r="AE379" s="2" t="str">
        <f t="shared" si="457"/>
        <v/>
      </c>
      <c r="AF379" s="2" t="str">
        <f t="shared" si="458"/>
        <v/>
      </c>
      <c r="AG379" s="2" t="str">
        <f t="shared" si="459"/>
        <v/>
      </c>
      <c r="AH379" s="2" t="str">
        <f t="shared" si="460"/>
        <v/>
      </c>
      <c r="AI379" s="2" t="str">
        <f t="shared" si="461"/>
        <v/>
      </c>
    </row>
    <row r="380" spans="2:35" x14ac:dyDescent="0.25">
      <c r="B380" s="41" t="s">
        <v>347</v>
      </c>
      <c r="C380" s="41" t="s">
        <v>343</v>
      </c>
      <c r="D380" s="41" t="s">
        <v>7</v>
      </c>
      <c r="E380" s="42" t="s">
        <v>413</v>
      </c>
      <c r="F380" s="41" t="s">
        <v>47</v>
      </c>
      <c r="G380" s="154"/>
      <c r="H380" s="42">
        <v>960</v>
      </c>
      <c r="I380" s="6">
        <f>IF(H380="","",INDEX(Systems!F$4:F$981,MATCH($F380,Systems!D$4:D$981,0),1))</f>
        <v>9.42</v>
      </c>
      <c r="J380" s="7">
        <f>IF(H380="","",INDEX(Systems!E$4:E$981,MATCH($F380,Systems!D$4:D$981,0),1))</f>
        <v>20</v>
      </c>
      <c r="K380" s="7" t="s">
        <v>96</v>
      </c>
      <c r="L380" s="7">
        <v>2005</v>
      </c>
      <c r="M380" s="7">
        <v>2</v>
      </c>
      <c r="N380" s="6">
        <f>IF(H380="","",H380*I380)</f>
        <v>9043.2000000000007</v>
      </c>
      <c r="O380" s="7">
        <f>IF(M380="","",IF(IF(M380=1,$C$1,IF(M380=2,L380+(0.8*J380),IF(M380=3,L380+J380)))&lt;$C$1,$C$1,(IF(M380=1,$C$1,IF(M380=2,L380+(0.8*J380),IF(M380=3,L380+J380))))))</f>
        <v>2021</v>
      </c>
      <c r="P380" s="2" t="str">
        <f t="shared" si="442"/>
        <v/>
      </c>
      <c r="Q380" s="2" t="str">
        <f t="shared" si="443"/>
        <v/>
      </c>
      <c r="R380" s="2" t="str">
        <f t="shared" si="444"/>
        <v/>
      </c>
      <c r="S380" s="2">
        <f t="shared" si="445"/>
        <v>9857.0880000000016</v>
      </c>
      <c r="T380" s="2" t="str">
        <f t="shared" si="446"/>
        <v/>
      </c>
      <c r="U380" s="2" t="str">
        <f t="shared" si="447"/>
        <v/>
      </c>
      <c r="V380" s="2" t="str">
        <f t="shared" si="448"/>
        <v/>
      </c>
      <c r="W380" s="2" t="str">
        <f t="shared" si="449"/>
        <v/>
      </c>
      <c r="X380" s="2" t="str">
        <f t="shared" si="450"/>
        <v/>
      </c>
      <c r="Y380" s="2" t="str">
        <f t="shared" si="451"/>
        <v/>
      </c>
      <c r="Z380" s="2" t="str">
        <f t="shared" si="452"/>
        <v/>
      </c>
      <c r="AA380" s="2" t="str">
        <f t="shared" si="453"/>
        <v/>
      </c>
      <c r="AB380" s="2" t="str">
        <f t="shared" si="454"/>
        <v/>
      </c>
      <c r="AC380" s="2" t="str">
        <f t="shared" si="455"/>
        <v/>
      </c>
      <c r="AD380" s="2" t="str">
        <f t="shared" si="456"/>
        <v/>
      </c>
      <c r="AE380" s="2" t="str">
        <f t="shared" si="457"/>
        <v/>
      </c>
      <c r="AF380" s="2" t="str">
        <f t="shared" si="458"/>
        <v/>
      </c>
      <c r="AG380" s="2" t="str">
        <f t="shared" si="459"/>
        <v/>
      </c>
      <c r="AH380" s="2" t="str">
        <f t="shared" si="460"/>
        <v/>
      </c>
      <c r="AI380" s="2" t="str">
        <f t="shared" si="461"/>
        <v/>
      </c>
    </row>
    <row r="381" spans="2:35" x14ac:dyDescent="0.25">
      <c r="B381" s="41" t="s">
        <v>347</v>
      </c>
      <c r="C381" s="41" t="s">
        <v>343</v>
      </c>
      <c r="D381" s="41" t="s">
        <v>7</v>
      </c>
      <c r="E381" s="42" t="s">
        <v>413</v>
      </c>
      <c r="F381" s="41" t="s">
        <v>50</v>
      </c>
      <c r="G381" s="154"/>
      <c r="H381" s="42">
        <v>1150</v>
      </c>
      <c r="I381" s="6">
        <f>IF(H381="","",INDEX(Systems!F$4:F$981,MATCH($F381,Systems!D$4:D$981,0),1))</f>
        <v>1.6</v>
      </c>
      <c r="J381" s="7">
        <f>IF(H381="","",INDEX(Systems!E$4:E$981,MATCH($F381,Systems!D$4:D$981,0),1))</f>
        <v>10</v>
      </c>
      <c r="K381" s="7" t="s">
        <v>96</v>
      </c>
      <c r="L381" s="7">
        <v>2015</v>
      </c>
      <c r="M381" s="7">
        <v>3</v>
      </c>
      <c r="N381" s="6">
        <f t="shared" ref="N381:N385" si="462">IF(H381="","",H381*I381)</f>
        <v>1840</v>
      </c>
      <c r="O381" s="7">
        <f t="shared" ref="O381:O385" si="463">IF(M381="","",IF(IF(M381=1,$C$1,IF(M381=2,L381+(0.8*J381),IF(M381=3,L381+J381)))&lt;$C$1,$C$1,(IF(M381=1,$C$1,IF(M381=2,L381+(0.8*J381),IF(M381=3,L381+J381))))))</f>
        <v>2025</v>
      </c>
      <c r="P381" s="2" t="str">
        <f t="shared" si="442"/>
        <v/>
      </c>
      <c r="Q381" s="2" t="str">
        <f t="shared" si="443"/>
        <v/>
      </c>
      <c r="R381" s="2" t="str">
        <f t="shared" si="444"/>
        <v/>
      </c>
      <c r="S381" s="2" t="str">
        <f t="shared" si="445"/>
        <v/>
      </c>
      <c r="T381" s="2" t="str">
        <f t="shared" si="446"/>
        <v/>
      </c>
      <c r="U381" s="2" t="str">
        <f t="shared" si="447"/>
        <v/>
      </c>
      <c r="V381" s="2" t="str">
        <f t="shared" si="448"/>
        <v/>
      </c>
      <c r="W381" s="2">
        <f t="shared" si="449"/>
        <v>2226.4</v>
      </c>
      <c r="X381" s="2" t="str">
        <f t="shared" si="450"/>
        <v/>
      </c>
      <c r="Y381" s="2" t="str">
        <f t="shared" si="451"/>
        <v/>
      </c>
      <c r="Z381" s="2" t="str">
        <f t="shared" si="452"/>
        <v/>
      </c>
      <c r="AA381" s="2" t="str">
        <f t="shared" si="453"/>
        <v/>
      </c>
      <c r="AB381" s="2" t="str">
        <f t="shared" si="454"/>
        <v/>
      </c>
      <c r="AC381" s="2" t="str">
        <f t="shared" si="455"/>
        <v/>
      </c>
      <c r="AD381" s="2" t="str">
        <f t="shared" si="456"/>
        <v/>
      </c>
      <c r="AE381" s="2" t="str">
        <f t="shared" si="457"/>
        <v/>
      </c>
      <c r="AF381" s="2" t="str">
        <f t="shared" si="458"/>
        <v/>
      </c>
      <c r="AG381" s="2">
        <f t="shared" si="459"/>
        <v>2778.4</v>
      </c>
      <c r="AH381" s="2" t="str">
        <f t="shared" si="460"/>
        <v/>
      </c>
      <c r="AI381" s="2" t="str">
        <f t="shared" si="461"/>
        <v/>
      </c>
    </row>
    <row r="382" spans="2:35" x14ac:dyDescent="0.25">
      <c r="B382" s="41" t="s">
        <v>347</v>
      </c>
      <c r="C382" s="41" t="s">
        <v>343</v>
      </c>
      <c r="D382" s="41" t="s">
        <v>7</v>
      </c>
      <c r="E382" s="42" t="s">
        <v>413</v>
      </c>
      <c r="F382" s="41" t="s">
        <v>289</v>
      </c>
      <c r="G382" s="154"/>
      <c r="H382" s="42">
        <v>1150</v>
      </c>
      <c r="I382" s="6">
        <f>IF(H382="","",INDEX(Systems!F$4:F$981,MATCH($F382,Systems!D$4:D$981,0),1))</f>
        <v>4.5</v>
      </c>
      <c r="J382" s="7">
        <f>IF(H382="","",INDEX(Systems!E$4:E$981,MATCH($F382,Systems!D$4:D$981,0),1))</f>
        <v>15</v>
      </c>
      <c r="K382" s="7" t="s">
        <v>96</v>
      </c>
      <c r="L382" s="7">
        <v>2010</v>
      </c>
      <c r="M382" s="7">
        <v>2</v>
      </c>
      <c r="N382" s="6">
        <f t="shared" si="462"/>
        <v>5175</v>
      </c>
      <c r="O382" s="7">
        <f t="shared" si="463"/>
        <v>2022</v>
      </c>
      <c r="P382" s="2" t="str">
        <f t="shared" si="442"/>
        <v/>
      </c>
      <c r="Q382" s="2" t="str">
        <f t="shared" si="443"/>
        <v/>
      </c>
      <c r="R382" s="2" t="str">
        <f t="shared" si="444"/>
        <v/>
      </c>
      <c r="S382" s="2" t="str">
        <f t="shared" si="445"/>
        <v/>
      </c>
      <c r="T382" s="2">
        <f t="shared" si="446"/>
        <v>5796.0000000000009</v>
      </c>
      <c r="U382" s="2" t="str">
        <f t="shared" si="447"/>
        <v/>
      </c>
      <c r="V382" s="2" t="str">
        <f t="shared" si="448"/>
        <v/>
      </c>
      <c r="W382" s="2" t="str">
        <f t="shared" si="449"/>
        <v/>
      </c>
      <c r="X382" s="2" t="str">
        <f t="shared" si="450"/>
        <v/>
      </c>
      <c r="Y382" s="2" t="str">
        <f t="shared" si="451"/>
        <v/>
      </c>
      <c r="Z382" s="2" t="str">
        <f t="shared" si="452"/>
        <v/>
      </c>
      <c r="AA382" s="2" t="str">
        <f t="shared" si="453"/>
        <v/>
      </c>
      <c r="AB382" s="2" t="str">
        <f t="shared" si="454"/>
        <v/>
      </c>
      <c r="AC382" s="2" t="str">
        <f t="shared" si="455"/>
        <v/>
      </c>
      <c r="AD382" s="2" t="str">
        <f t="shared" si="456"/>
        <v/>
      </c>
      <c r="AE382" s="2" t="str">
        <f t="shared" si="457"/>
        <v/>
      </c>
      <c r="AF382" s="2" t="str">
        <f t="shared" si="458"/>
        <v/>
      </c>
      <c r="AG382" s="2" t="str">
        <f t="shared" si="459"/>
        <v/>
      </c>
      <c r="AH382" s="2" t="str">
        <f t="shared" si="460"/>
        <v/>
      </c>
      <c r="AI382" s="2">
        <f t="shared" si="461"/>
        <v>8124.7499999999991</v>
      </c>
    </row>
    <row r="383" spans="2:35" x14ac:dyDescent="0.25">
      <c r="B383" s="41" t="s">
        <v>347</v>
      </c>
      <c r="C383" s="41" t="s">
        <v>343</v>
      </c>
      <c r="D383" s="41" t="s">
        <v>5</v>
      </c>
      <c r="E383" s="42" t="s">
        <v>413</v>
      </c>
      <c r="F383" s="41" t="s">
        <v>60</v>
      </c>
      <c r="G383" s="154"/>
      <c r="H383" s="42">
        <v>1</v>
      </c>
      <c r="I383" s="6">
        <f>IF(H383="","",INDEX(Systems!F$4:F$981,MATCH($F383,Systems!D$4:D$981,0),1))</f>
        <v>12000</v>
      </c>
      <c r="J383" s="7">
        <f>IF(H383="","",INDEX(Systems!E$4:E$981,MATCH($F383,Systems!D$4:D$981,0),1))</f>
        <v>18</v>
      </c>
      <c r="K383" s="7" t="s">
        <v>96</v>
      </c>
      <c r="L383" s="7">
        <v>2017</v>
      </c>
      <c r="M383" s="7">
        <v>3</v>
      </c>
      <c r="N383" s="6">
        <f t="shared" si="462"/>
        <v>12000</v>
      </c>
      <c r="O383" s="7">
        <f t="shared" si="463"/>
        <v>2035</v>
      </c>
      <c r="P383" s="2" t="str">
        <f t="shared" si="442"/>
        <v/>
      </c>
      <c r="Q383" s="2" t="str">
        <f t="shared" si="443"/>
        <v/>
      </c>
      <c r="R383" s="2" t="str">
        <f t="shared" si="444"/>
        <v/>
      </c>
      <c r="S383" s="2" t="str">
        <f t="shared" si="445"/>
        <v/>
      </c>
      <c r="T383" s="2" t="str">
        <f t="shared" si="446"/>
        <v/>
      </c>
      <c r="U383" s="2" t="str">
        <f t="shared" si="447"/>
        <v/>
      </c>
      <c r="V383" s="2" t="str">
        <f t="shared" si="448"/>
        <v/>
      </c>
      <c r="W383" s="2" t="str">
        <f t="shared" si="449"/>
        <v/>
      </c>
      <c r="X383" s="2" t="str">
        <f t="shared" si="450"/>
        <v/>
      </c>
      <c r="Y383" s="2" t="str">
        <f t="shared" si="451"/>
        <v/>
      </c>
      <c r="Z383" s="2" t="str">
        <f t="shared" si="452"/>
        <v/>
      </c>
      <c r="AA383" s="2" t="str">
        <f t="shared" si="453"/>
        <v/>
      </c>
      <c r="AB383" s="2" t="str">
        <f t="shared" si="454"/>
        <v/>
      </c>
      <c r="AC383" s="2" t="str">
        <f t="shared" si="455"/>
        <v/>
      </c>
      <c r="AD383" s="2" t="str">
        <f t="shared" si="456"/>
        <v/>
      </c>
      <c r="AE383" s="2" t="str">
        <f t="shared" si="457"/>
        <v/>
      </c>
      <c r="AF383" s="2" t="str">
        <f t="shared" si="458"/>
        <v/>
      </c>
      <c r="AG383" s="2">
        <f t="shared" si="459"/>
        <v>18120</v>
      </c>
      <c r="AH383" s="2" t="str">
        <f t="shared" si="460"/>
        <v/>
      </c>
      <c r="AI383" s="2" t="str">
        <f t="shared" si="461"/>
        <v/>
      </c>
    </row>
    <row r="384" spans="2:35" x14ac:dyDescent="0.25">
      <c r="B384" s="41" t="s">
        <v>347</v>
      </c>
      <c r="C384" s="41" t="s">
        <v>343</v>
      </c>
      <c r="D384" s="41" t="s">
        <v>9</v>
      </c>
      <c r="E384" s="42" t="s">
        <v>413</v>
      </c>
      <c r="F384" s="41" t="s">
        <v>131</v>
      </c>
      <c r="G384" s="154"/>
      <c r="H384" s="42">
        <v>960</v>
      </c>
      <c r="I384" s="6">
        <f>IF(H384="","",INDEX(Systems!F$4:F$981,MATCH($F384,Systems!D$4:D$981,0),1))</f>
        <v>4.95</v>
      </c>
      <c r="J384" s="7">
        <f>IF(H384="","",INDEX(Systems!E$4:E$981,MATCH($F384,Systems!D$4:D$981,0),1))</f>
        <v>20</v>
      </c>
      <c r="K384" s="7" t="s">
        <v>96</v>
      </c>
      <c r="L384" s="7">
        <v>2017</v>
      </c>
      <c r="M384" s="7">
        <v>3</v>
      </c>
      <c r="N384" s="6">
        <f t="shared" si="462"/>
        <v>4752</v>
      </c>
      <c r="O384" s="7">
        <f t="shared" si="463"/>
        <v>2037</v>
      </c>
      <c r="P384" s="2" t="str">
        <f t="shared" ref="P384:P389" si="464">IF($B384="","",IF($O384=P$3,$N384*(1+(O$2*0.03)),IF(P$3=$O384+$J384,$N384*(1+(O$2*0.03)),IF(P$3=$O384+2*$J384,$N384*(1+(O$2*0.03)),IF(P$3=$O384+3*$J384,$N384*(1+(O$2*0.03)),IF(P$3=$O384+4*$J384,$N384*(1+(O$2*0.03)),IF(P$3=$O384+5*$J384,$N384*(1+(O$2*0.03)),"")))))))</f>
        <v/>
      </c>
      <c r="Q384" s="2" t="str">
        <f t="shared" ref="Q384:Q389" si="465">IF($B384="","",IF($O384=Q$3,$N384*(1+(P$2*0.03)),IF(Q$3=$O384+$J384,$N384*(1+(P$2*0.03)),IF(Q$3=$O384+2*$J384,$N384*(1+(P$2*0.03)),IF(Q$3=$O384+3*$J384,$N384*(1+(P$2*0.03)),IF(Q$3=$O384+4*$J384,$N384*(1+(P$2*0.03)),IF(Q$3=$O384+5*$J384,$N384*(1+(P$2*0.03)),"")))))))</f>
        <v/>
      </c>
      <c r="R384" s="2" t="str">
        <f t="shared" ref="R384:R389" si="466">IF($B384="","",IF($O384=R$3,$N384*(1+(Q$2*0.03)),IF(R$3=$O384+$J384,$N384*(1+(Q$2*0.03)),IF(R$3=$O384+2*$J384,$N384*(1+(Q$2*0.03)),IF(R$3=$O384+3*$J384,$N384*(1+(Q$2*0.03)),IF(R$3=$O384+4*$J384,$N384*(1+(Q$2*0.03)),IF(R$3=$O384+5*$J384,$N384*(1+(Q$2*0.03)),"")))))))</f>
        <v/>
      </c>
      <c r="S384" s="2" t="str">
        <f t="shared" ref="S384:S389" si="467">IF($B384="","",IF($O384=S$3,$N384*(1+(R$2*0.03)),IF(S$3=$O384+$J384,$N384*(1+(R$2*0.03)),IF(S$3=$O384+2*$J384,$N384*(1+(R$2*0.03)),IF(S$3=$O384+3*$J384,$N384*(1+(R$2*0.03)),IF(S$3=$O384+4*$J384,$N384*(1+(R$2*0.03)),IF(S$3=$O384+5*$J384,$N384*(1+(R$2*0.03)),"")))))))</f>
        <v/>
      </c>
      <c r="T384" s="2" t="str">
        <f t="shared" ref="T384:T389" si="468">IF($B384="","",IF($O384=T$3,$N384*(1+(S$2*0.03)),IF(T$3=$O384+$J384,$N384*(1+(S$2*0.03)),IF(T$3=$O384+2*$J384,$N384*(1+(S$2*0.03)),IF(T$3=$O384+3*$J384,$N384*(1+(S$2*0.03)),IF(T$3=$O384+4*$J384,$N384*(1+(S$2*0.03)),IF(T$3=$O384+5*$J384,$N384*(1+(S$2*0.03)),"")))))))</f>
        <v/>
      </c>
      <c r="U384" s="2" t="str">
        <f t="shared" ref="U384:U389" si="469">IF($B384="","",IF($O384=U$3,$N384*(1+(T$2*0.03)),IF(U$3=$O384+$J384,$N384*(1+(T$2*0.03)),IF(U$3=$O384+2*$J384,$N384*(1+(T$2*0.03)),IF(U$3=$O384+3*$J384,$N384*(1+(T$2*0.03)),IF(U$3=$O384+4*$J384,$N384*(1+(T$2*0.03)),IF(U$3=$O384+5*$J384,$N384*(1+(T$2*0.03)),"")))))))</f>
        <v/>
      </c>
      <c r="V384" s="2" t="str">
        <f t="shared" ref="V384:V389" si="470">IF($B384="","",IF($O384=V$3,$N384*(1+(U$2*0.03)),IF(V$3=$O384+$J384,$N384*(1+(U$2*0.03)),IF(V$3=$O384+2*$J384,$N384*(1+(U$2*0.03)),IF(V$3=$O384+3*$J384,$N384*(1+(U$2*0.03)),IF(V$3=$O384+4*$J384,$N384*(1+(U$2*0.03)),IF(V$3=$O384+5*$J384,$N384*(1+(U$2*0.03)),"")))))))</f>
        <v/>
      </c>
      <c r="W384" s="2" t="str">
        <f t="shared" ref="W384:W389" si="471">IF($B384="","",IF($O384=W$3,$N384*(1+(V$2*0.03)),IF(W$3=$O384+$J384,$N384*(1+(V$2*0.03)),IF(W$3=$O384+2*$J384,$N384*(1+(V$2*0.03)),IF(W$3=$O384+3*$J384,$N384*(1+(V$2*0.03)),IF(W$3=$O384+4*$J384,$N384*(1+(V$2*0.03)),IF(W$3=$O384+5*$J384,$N384*(1+(V$2*0.03)),"")))))))</f>
        <v/>
      </c>
      <c r="X384" s="2" t="str">
        <f t="shared" ref="X384:X389" si="472">IF($B384="","",IF($O384=X$3,$N384*(1+(W$2*0.03)),IF(X$3=$O384+$J384,$N384*(1+(W$2*0.03)),IF(X$3=$O384+2*$J384,$N384*(1+(W$2*0.03)),IF(X$3=$O384+3*$J384,$N384*(1+(W$2*0.03)),IF(X$3=$O384+4*$J384,$N384*(1+(W$2*0.03)),IF(X$3=$O384+5*$J384,$N384*(1+(W$2*0.03)),"")))))))</f>
        <v/>
      </c>
      <c r="Y384" s="2" t="str">
        <f t="shared" ref="Y384:Y389" si="473">IF($B384="","",IF($O384=Y$3,$N384*(1+(X$2*0.03)),IF(Y$3=$O384+$J384,$N384*(1+(X$2*0.03)),IF(Y$3=$O384+2*$J384,$N384*(1+(X$2*0.03)),IF(Y$3=$O384+3*$J384,$N384*(1+(X$2*0.03)),IF(Y$3=$O384+4*$J384,$N384*(1+(X$2*0.03)),IF(Y$3=$O384+5*$J384,$N384*(1+(X$2*0.03)),"")))))))</f>
        <v/>
      </c>
      <c r="Z384" s="2" t="str">
        <f t="shared" ref="Z384:Z389" si="474">IF($B384="","",IF($O384=Z$3,$N384*(1+(Y$2*0.03)),IF(Z$3=$O384+$J384,$N384*(1+(Y$2*0.03)),IF(Z$3=$O384+2*$J384,$N384*(1+(Y$2*0.03)),IF(Z$3=$O384+3*$J384,$N384*(1+(Y$2*0.03)),IF(Z$3=$O384+4*$J384,$N384*(1+(Y$2*0.03)),IF(Z$3=$O384+5*$J384,$N384*(1+(Y$2*0.03)),"")))))))</f>
        <v/>
      </c>
      <c r="AA384" s="2" t="str">
        <f t="shared" ref="AA384:AA389" si="475">IF($B384="","",IF($O384=AA$3,$N384*(1+(Z$2*0.03)),IF(AA$3=$O384+$J384,$N384*(1+(Z$2*0.03)),IF(AA$3=$O384+2*$J384,$N384*(1+(Z$2*0.03)),IF(AA$3=$O384+3*$J384,$N384*(1+(Z$2*0.03)),IF(AA$3=$O384+4*$J384,$N384*(1+(Z$2*0.03)),IF(AA$3=$O384+5*$J384,$N384*(1+(Z$2*0.03)),"")))))))</f>
        <v/>
      </c>
      <c r="AB384" s="2" t="str">
        <f t="shared" ref="AB384:AB389" si="476">IF($B384="","",IF($O384=AB$3,$N384*(1+(AA$2*0.03)),IF(AB$3=$O384+$J384,$N384*(1+(AA$2*0.03)),IF(AB$3=$O384+2*$J384,$N384*(1+(AA$2*0.03)),IF(AB$3=$O384+3*$J384,$N384*(1+(AA$2*0.03)),IF(AB$3=$O384+4*$J384,$N384*(1+(AA$2*0.03)),IF(AB$3=$O384+5*$J384,$N384*(1+(AA$2*0.03)),"")))))))</f>
        <v/>
      </c>
      <c r="AC384" s="2" t="str">
        <f t="shared" ref="AC384:AC389" si="477">IF($B384="","",IF($O384=AC$3,$N384*(1+(AB$2*0.03)),IF(AC$3=$O384+$J384,$N384*(1+(AB$2*0.03)),IF(AC$3=$O384+2*$J384,$N384*(1+(AB$2*0.03)),IF(AC$3=$O384+3*$J384,$N384*(1+(AB$2*0.03)),IF(AC$3=$O384+4*$J384,$N384*(1+(AB$2*0.03)),IF(AC$3=$O384+5*$J384,$N384*(1+(AB$2*0.03)),"")))))))</f>
        <v/>
      </c>
      <c r="AD384" s="2" t="str">
        <f t="shared" ref="AD384:AD389" si="478">IF($B384="","",IF($O384=AD$3,$N384*(1+(AC$2*0.03)),IF(AD$3=$O384+$J384,$N384*(1+(AC$2*0.03)),IF(AD$3=$O384+2*$J384,$N384*(1+(AC$2*0.03)),IF(AD$3=$O384+3*$J384,$N384*(1+(AC$2*0.03)),IF(AD$3=$O384+4*$J384,$N384*(1+(AC$2*0.03)),IF(AD$3=$O384+5*$J384,$N384*(1+(AC$2*0.03)),"")))))))</f>
        <v/>
      </c>
      <c r="AE384" s="2" t="str">
        <f t="shared" ref="AE384:AE389" si="479">IF($B384="","",IF($O384=AE$3,$N384*(1+(AD$2*0.03)),IF(AE$3=$O384+$J384,$N384*(1+(AD$2*0.03)),IF(AE$3=$O384+2*$J384,$N384*(1+(AD$2*0.03)),IF(AE$3=$O384+3*$J384,$N384*(1+(AD$2*0.03)),IF(AE$3=$O384+4*$J384,$N384*(1+(AD$2*0.03)),IF(AE$3=$O384+5*$J384,$N384*(1+(AD$2*0.03)),"")))))))</f>
        <v/>
      </c>
      <c r="AF384" s="2" t="str">
        <f t="shared" ref="AF384:AF389" si="480">IF($B384="","",IF($O384=AF$3,$N384*(1+(AE$2*0.03)),IF(AF$3=$O384+$J384,$N384*(1+(AE$2*0.03)),IF(AF$3=$O384+2*$J384,$N384*(1+(AE$2*0.03)),IF(AF$3=$O384+3*$J384,$N384*(1+(AE$2*0.03)),IF(AF$3=$O384+4*$J384,$N384*(1+(AE$2*0.03)),IF(AF$3=$O384+5*$J384,$N384*(1+(AE$2*0.03)),"")))))))</f>
        <v/>
      </c>
      <c r="AG384" s="2" t="str">
        <f t="shared" ref="AG384:AG389" si="481">IF($B384="","",IF($O384=AG$3,$N384*(1+(AF$2*0.03)),IF(AG$3=$O384+$J384,$N384*(1+(AF$2*0.03)),IF(AG$3=$O384+2*$J384,$N384*(1+(AF$2*0.03)),IF(AG$3=$O384+3*$J384,$N384*(1+(AF$2*0.03)),IF(AG$3=$O384+4*$J384,$N384*(1+(AF$2*0.03)),IF(AG$3=$O384+5*$J384,$N384*(1+(AF$2*0.03)),"")))))))</f>
        <v/>
      </c>
      <c r="AH384" s="2" t="str">
        <f t="shared" ref="AH384:AH389" si="482">IF($B384="","",IF($O384=AH$3,$N384*(1+(AG$2*0.03)),IF(AH$3=$O384+$J384,$N384*(1+(AG$2*0.03)),IF(AH$3=$O384+2*$J384,$N384*(1+(AG$2*0.03)),IF(AH$3=$O384+3*$J384,$N384*(1+(AG$2*0.03)),IF(AH$3=$O384+4*$J384,$N384*(1+(AG$2*0.03)),IF(AH$3=$O384+5*$J384,$N384*(1+(AG$2*0.03)),"")))))))</f>
        <v/>
      </c>
      <c r="AI384" s="2">
        <f t="shared" ref="AI384:AI389" si="483">IF($B384="","",IF($O384=AI$3,$N384*(1+(AH$2*0.03)),IF(AI$3=$O384+$J384,$N384*(1+(AH$2*0.03)),IF(AI$3=$O384+2*$J384,$N384*(1+(AH$2*0.03)),IF(AI$3=$O384+3*$J384,$N384*(1+(AH$2*0.03)),IF(AI$3=$O384+4*$J384,$N384*(1+(AH$2*0.03)),IF(AI$3=$O384+5*$J384,$N384*(1+(AH$2*0.03)),"")))))))</f>
        <v>7460.6399999999994</v>
      </c>
    </row>
    <row r="385" spans="2:35" x14ac:dyDescent="0.25">
      <c r="B385" s="41" t="s">
        <v>347</v>
      </c>
      <c r="C385" s="41" t="s">
        <v>343</v>
      </c>
      <c r="D385" s="41" t="s">
        <v>3</v>
      </c>
      <c r="E385" s="42" t="s">
        <v>414</v>
      </c>
      <c r="F385" s="41" t="s">
        <v>26</v>
      </c>
      <c r="G385" s="154"/>
      <c r="H385" s="42">
        <v>1152</v>
      </c>
      <c r="I385" s="6">
        <f>IF(H385="","",INDEX(Systems!F$4:F$981,MATCH($F385,Systems!D$4:D$981,0),1))</f>
        <v>21.78</v>
      </c>
      <c r="J385" s="7">
        <f>IF(H385="","",INDEX(Systems!E$4:E$981,MATCH($F385,Systems!D$4:D$981,0),1))</f>
        <v>25</v>
      </c>
      <c r="K385" s="7" t="s">
        <v>96</v>
      </c>
      <c r="L385" s="7">
        <v>2005</v>
      </c>
      <c r="M385" s="7">
        <v>2</v>
      </c>
      <c r="N385" s="6">
        <f t="shared" si="462"/>
        <v>25090.560000000001</v>
      </c>
      <c r="O385" s="7">
        <f t="shared" si="463"/>
        <v>2025</v>
      </c>
      <c r="P385" s="2" t="str">
        <f t="shared" si="464"/>
        <v/>
      </c>
      <c r="Q385" s="2" t="str">
        <f t="shared" si="465"/>
        <v/>
      </c>
      <c r="R385" s="2" t="str">
        <f t="shared" si="466"/>
        <v/>
      </c>
      <c r="S385" s="2" t="str">
        <f t="shared" si="467"/>
        <v/>
      </c>
      <c r="T385" s="2" t="str">
        <f t="shared" si="468"/>
        <v/>
      </c>
      <c r="U385" s="2" t="str">
        <f t="shared" si="469"/>
        <v/>
      </c>
      <c r="V385" s="2" t="str">
        <f t="shared" si="470"/>
        <v/>
      </c>
      <c r="W385" s="2">
        <f t="shared" si="471"/>
        <v>30359.577600000001</v>
      </c>
      <c r="X385" s="2" t="str">
        <f t="shared" si="472"/>
        <v/>
      </c>
      <c r="Y385" s="2" t="str">
        <f t="shared" si="473"/>
        <v/>
      </c>
      <c r="Z385" s="2" t="str">
        <f t="shared" si="474"/>
        <v/>
      </c>
      <c r="AA385" s="2" t="str">
        <f t="shared" si="475"/>
        <v/>
      </c>
      <c r="AB385" s="2" t="str">
        <f t="shared" si="476"/>
        <v/>
      </c>
      <c r="AC385" s="2" t="str">
        <f t="shared" si="477"/>
        <v/>
      </c>
      <c r="AD385" s="2" t="str">
        <f t="shared" si="478"/>
        <v/>
      </c>
      <c r="AE385" s="2" t="str">
        <f t="shared" si="479"/>
        <v/>
      </c>
      <c r="AF385" s="2" t="str">
        <f t="shared" si="480"/>
        <v/>
      </c>
      <c r="AG385" s="2" t="str">
        <f t="shared" si="481"/>
        <v/>
      </c>
      <c r="AH385" s="2" t="str">
        <f t="shared" si="482"/>
        <v/>
      </c>
      <c r="AI385" s="2" t="str">
        <f t="shared" si="483"/>
        <v/>
      </c>
    </row>
    <row r="386" spans="2:35" x14ac:dyDescent="0.25">
      <c r="B386" s="41" t="s">
        <v>347</v>
      </c>
      <c r="C386" s="41" t="s">
        <v>343</v>
      </c>
      <c r="D386" s="41" t="s">
        <v>7</v>
      </c>
      <c r="E386" s="42" t="s">
        <v>414</v>
      </c>
      <c r="F386" s="41" t="s">
        <v>47</v>
      </c>
      <c r="G386" s="154"/>
      <c r="H386" s="42">
        <v>960</v>
      </c>
      <c r="I386" s="6">
        <f>IF(H386="","",INDEX(Systems!F$4:F$981,MATCH($F386,Systems!D$4:D$981,0),1))</f>
        <v>9.42</v>
      </c>
      <c r="J386" s="7">
        <f>IF(H386="","",INDEX(Systems!E$4:E$981,MATCH($F386,Systems!D$4:D$981,0),1))</f>
        <v>20</v>
      </c>
      <c r="K386" s="7" t="s">
        <v>96</v>
      </c>
      <c r="L386" s="7">
        <v>2005</v>
      </c>
      <c r="M386" s="7">
        <v>2</v>
      </c>
      <c r="N386" s="6">
        <f>IF(H386="","",H386*I386)</f>
        <v>9043.2000000000007</v>
      </c>
      <c r="O386" s="7">
        <f>IF(M386="","",IF(IF(M386=1,$C$1,IF(M386=2,L386+(0.8*J386),IF(M386=3,L386+J386)))&lt;$C$1,$C$1,(IF(M386=1,$C$1,IF(M386=2,L386+(0.8*J386),IF(M386=3,L386+J386))))))</f>
        <v>2021</v>
      </c>
      <c r="P386" s="2" t="str">
        <f t="shared" si="464"/>
        <v/>
      </c>
      <c r="Q386" s="2" t="str">
        <f t="shared" si="465"/>
        <v/>
      </c>
      <c r="R386" s="2" t="str">
        <f t="shared" si="466"/>
        <v/>
      </c>
      <c r="S386" s="2">
        <f t="shared" si="467"/>
        <v>9857.0880000000016</v>
      </c>
      <c r="T386" s="2" t="str">
        <f t="shared" si="468"/>
        <v/>
      </c>
      <c r="U386" s="2" t="str">
        <f t="shared" si="469"/>
        <v/>
      </c>
      <c r="V386" s="2" t="str">
        <f t="shared" si="470"/>
        <v/>
      </c>
      <c r="W386" s="2" t="str">
        <f t="shared" si="471"/>
        <v/>
      </c>
      <c r="X386" s="2" t="str">
        <f t="shared" si="472"/>
        <v/>
      </c>
      <c r="Y386" s="2" t="str">
        <f t="shared" si="473"/>
        <v/>
      </c>
      <c r="Z386" s="2" t="str">
        <f t="shared" si="474"/>
        <v/>
      </c>
      <c r="AA386" s="2" t="str">
        <f t="shared" si="475"/>
        <v/>
      </c>
      <c r="AB386" s="2" t="str">
        <f t="shared" si="476"/>
        <v/>
      </c>
      <c r="AC386" s="2" t="str">
        <f t="shared" si="477"/>
        <v/>
      </c>
      <c r="AD386" s="2" t="str">
        <f t="shared" si="478"/>
        <v/>
      </c>
      <c r="AE386" s="2" t="str">
        <f t="shared" si="479"/>
        <v/>
      </c>
      <c r="AF386" s="2" t="str">
        <f t="shared" si="480"/>
        <v/>
      </c>
      <c r="AG386" s="2" t="str">
        <f t="shared" si="481"/>
        <v/>
      </c>
      <c r="AH386" s="2" t="str">
        <f t="shared" si="482"/>
        <v/>
      </c>
      <c r="AI386" s="2" t="str">
        <f t="shared" si="483"/>
        <v/>
      </c>
    </row>
    <row r="387" spans="2:35" x14ac:dyDescent="0.25">
      <c r="B387" s="41" t="s">
        <v>347</v>
      </c>
      <c r="C387" s="41" t="s">
        <v>343</v>
      </c>
      <c r="D387" s="41" t="s">
        <v>7</v>
      </c>
      <c r="E387" s="42" t="s">
        <v>414</v>
      </c>
      <c r="F387" s="41" t="s">
        <v>50</v>
      </c>
      <c r="G387" s="154"/>
      <c r="H387" s="42">
        <v>1150</v>
      </c>
      <c r="I387" s="6">
        <f>IF(H387="","",INDEX(Systems!F$4:F$981,MATCH($F387,Systems!D$4:D$981,0),1))</f>
        <v>1.6</v>
      </c>
      <c r="J387" s="7">
        <f>IF(H387="","",INDEX(Systems!E$4:E$981,MATCH($F387,Systems!D$4:D$981,0),1))</f>
        <v>10</v>
      </c>
      <c r="K387" s="7" t="s">
        <v>96</v>
      </c>
      <c r="L387" s="7">
        <v>2015</v>
      </c>
      <c r="M387" s="7">
        <v>3</v>
      </c>
      <c r="N387" s="6">
        <f t="shared" ref="N387:N391" si="484">IF(H387="","",H387*I387)</f>
        <v>1840</v>
      </c>
      <c r="O387" s="7">
        <f t="shared" ref="O387:O391" si="485">IF(M387="","",IF(IF(M387=1,$C$1,IF(M387=2,L387+(0.8*J387),IF(M387=3,L387+J387)))&lt;$C$1,$C$1,(IF(M387=1,$C$1,IF(M387=2,L387+(0.8*J387),IF(M387=3,L387+J387))))))</f>
        <v>2025</v>
      </c>
      <c r="P387" s="2" t="str">
        <f t="shared" si="464"/>
        <v/>
      </c>
      <c r="Q387" s="2" t="str">
        <f t="shared" si="465"/>
        <v/>
      </c>
      <c r="R387" s="2" t="str">
        <f t="shared" si="466"/>
        <v/>
      </c>
      <c r="S387" s="2" t="str">
        <f t="shared" si="467"/>
        <v/>
      </c>
      <c r="T387" s="2" t="str">
        <f t="shared" si="468"/>
        <v/>
      </c>
      <c r="U387" s="2" t="str">
        <f t="shared" si="469"/>
        <v/>
      </c>
      <c r="V387" s="2" t="str">
        <f t="shared" si="470"/>
        <v/>
      </c>
      <c r="W387" s="2">
        <f t="shared" si="471"/>
        <v>2226.4</v>
      </c>
      <c r="X387" s="2" t="str">
        <f t="shared" si="472"/>
        <v/>
      </c>
      <c r="Y387" s="2" t="str">
        <f t="shared" si="473"/>
        <v/>
      </c>
      <c r="Z387" s="2" t="str">
        <f t="shared" si="474"/>
        <v/>
      </c>
      <c r="AA387" s="2" t="str">
        <f t="shared" si="475"/>
        <v/>
      </c>
      <c r="AB387" s="2" t="str">
        <f t="shared" si="476"/>
        <v/>
      </c>
      <c r="AC387" s="2" t="str">
        <f t="shared" si="477"/>
        <v/>
      </c>
      <c r="AD387" s="2" t="str">
        <f t="shared" si="478"/>
        <v/>
      </c>
      <c r="AE387" s="2" t="str">
        <f t="shared" si="479"/>
        <v/>
      </c>
      <c r="AF387" s="2" t="str">
        <f t="shared" si="480"/>
        <v/>
      </c>
      <c r="AG387" s="2">
        <f t="shared" si="481"/>
        <v>2778.4</v>
      </c>
      <c r="AH387" s="2" t="str">
        <f t="shared" si="482"/>
        <v/>
      </c>
      <c r="AI387" s="2" t="str">
        <f t="shared" si="483"/>
        <v/>
      </c>
    </row>
    <row r="388" spans="2:35" x14ac:dyDescent="0.25">
      <c r="B388" s="41" t="s">
        <v>347</v>
      </c>
      <c r="C388" s="41" t="s">
        <v>343</v>
      </c>
      <c r="D388" s="41" t="s">
        <v>7</v>
      </c>
      <c r="E388" s="42" t="s">
        <v>414</v>
      </c>
      <c r="F388" s="41" t="s">
        <v>289</v>
      </c>
      <c r="G388" s="154"/>
      <c r="H388" s="42">
        <v>1150</v>
      </c>
      <c r="I388" s="6">
        <f>IF(H388="","",INDEX(Systems!F$4:F$981,MATCH($F388,Systems!D$4:D$981,0),1))</f>
        <v>4.5</v>
      </c>
      <c r="J388" s="7">
        <f>IF(H388="","",INDEX(Systems!E$4:E$981,MATCH($F388,Systems!D$4:D$981,0),1))</f>
        <v>15</v>
      </c>
      <c r="K388" s="7" t="s">
        <v>96</v>
      </c>
      <c r="L388" s="7">
        <v>2010</v>
      </c>
      <c r="M388" s="7">
        <v>2</v>
      </c>
      <c r="N388" s="6">
        <f t="shared" si="484"/>
        <v>5175</v>
      </c>
      <c r="O388" s="7">
        <f t="shared" si="485"/>
        <v>2022</v>
      </c>
      <c r="P388" s="2" t="str">
        <f t="shared" si="464"/>
        <v/>
      </c>
      <c r="Q388" s="2" t="str">
        <f t="shared" si="465"/>
        <v/>
      </c>
      <c r="R388" s="2" t="str">
        <f t="shared" si="466"/>
        <v/>
      </c>
      <c r="S388" s="2" t="str">
        <f t="shared" si="467"/>
        <v/>
      </c>
      <c r="T388" s="2">
        <f t="shared" si="468"/>
        <v>5796.0000000000009</v>
      </c>
      <c r="U388" s="2" t="str">
        <f t="shared" si="469"/>
        <v/>
      </c>
      <c r="V388" s="2" t="str">
        <f t="shared" si="470"/>
        <v/>
      </c>
      <c r="W388" s="2" t="str">
        <f t="shared" si="471"/>
        <v/>
      </c>
      <c r="X388" s="2" t="str">
        <f t="shared" si="472"/>
        <v/>
      </c>
      <c r="Y388" s="2" t="str">
        <f t="shared" si="473"/>
        <v/>
      </c>
      <c r="Z388" s="2" t="str">
        <f t="shared" si="474"/>
        <v/>
      </c>
      <c r="AA388" s="2" t="str">
        <f t="shared" si="475"/>
        <v/>
      </c>
      <c r="AB388" s="2" t="str">
        <f t="shared" si="476"/>
        <v/>
      </c>
      <c r="AC388" s="2" t="str">
        <f t="shared" si="477"/>
        <v/>
      </c>
      <c r="AD388" s="2" t="str">
        <f t="shared" si="478"/>
        <v/>
      </c>
      <c r="AE388" s="2" t="str">
        <f t="shared" si="479"/>
        <v/>
      </c>
      <c r="AF388" s="2" t="str">
        <f t="shared" si="480"/>
        <v/>
      </c>
      <c r="AG388" s="2" t="str">
        <f t="shared" si="481"/>
        <v/>
      </c>
      <c r="AH388" s="2" t="str">
        <f t="shared" si="482"/>
        <v/>
      </c>
      <c r="AI388" s="2">
        <f t="shared" si="483"/>
        <v>8124.7499999999991</v>
      </c>
    </row>
    <row r="389" spans="2:35" x14ac:dyDescent="0.25">
      <c r="B389" s="41" t="s">
        <v>347</v>
      </c>
      <c r="C389" s="41" t="s">
        <v>343</v>
      </c>
      <c r="D389" s="41" t="s">
        <v>5</v>
      </c>
      <c r="E389" s="42" t="s">
        <v>414</v>
      </c>
      <c r="F389" s="41" t="s">
        <v>60</v>
      </c>
      <c r="G389" s="154"/>
      <c r="H389" s="42">
        <v>1</v>
      </c>
      <c r="I389" s="6">
        <f>IF(H389="","",INDEX(Systems!F$4:F$981,MATCH($F389,Systems!D$4:D$981,0),1))</f>
        <v>12000</v>
      </c>
      <c r="J389" s="7">
        <f>IF(H389="","",INDEX(Systems!E$4:E$981,MATCH($F389,Systems!D$4:D$981,0),1))</f>
        <v>18</v>
      </c>
      <c r="K389" s="7" t="s">
        <v>96</v>
      </c>
      <c r="L389" s="7">
        <v>2017</v>
      </c>
      <c r="M389" s="7">
        <v>3</v>
      </c>
      <c r="N389" s="6">
        <f t="shared" si="484"/>
        <v>12000</v>
      </c>
      <c r="O389" s="7">
        <f t="shared" si="485"/>
        <v>2035</v>
      </c>
      <c r="P389" s="2" t="str">
        <f t="shared" si="464"/>
        <v/>
      </c>
      <c r="Q389" s="2" t="str">
        <f t="shared" si="465"/>
        <v/>
      </c>
      <c r="R389" s="2" t="str">
        <f t="shared" si="466"/>
        <v/>
      </c>
      <c r="S389" s="2" t="str">
        <f t="shared" si="467"/>
        <v/>
      </c>
      <c r="T389" s="2" t="str">
        <f t="shared" si="468"/>
        <v/>
      </c>
      <c r="U389" s="2" t="str">
        <f t="shared" si="469"/>
        <v/>
      </c>
      <c r="V389" s="2" t="str">
        <f t="shared" si="470"/>
        <v/>
      </c>
      <c r="W389" s="2" t="str">
        <f t="shared" si="471"/>
        <v/>
      </c>
      <c r="X389" s="2" t="str">
        <f t="shared" si="472"/>
        <v/>
      </c>
      <c r="Y389" s="2" t="str">
        <f t="shared" si="473"/>
        <v/>
      </c>
      <c r="Z389" s="2" t="str">
        <f t="shared" si="474"/>
        <v/>
      </c>
      <c r="AA389" s="2" t="str">
        <f t="shared" si="475"/>
        <v/>
      </c>
      <c r="AB389" s="2" t="str">
        <f t="shared" si="476"/>
        <v/>
      </c>
      <c r="AC389" s="2" t="str">
        <f t="shared" si="477"/>
        <v/>
      </c>
      <c r="AD389" s="2" t="str">
        <f t="shared" si="478"/>
        <v/>
      </c>
      <c r="AE389" s="2" t="str">
        <f t="shared" si="479"/>
        <v/>
      </c>
      <c r="AF389" s="2" t="str">
        <f t="shared" si="480"/>
        <v/>
      </c>
      <c r="AG389" s="2">
        <f t="shared" si="481"/>
        <v>18120</v>
      </c>
      <c r="AH389" s="2" t="str">
        <f t="shared" si="482"/>
        <v/>
      </c>
      <c r="AI389" s="2" t="str">
        <f t="shared" si="483"/>
        <v/>
      </c>
    </row>
    <row r="390" spans="2:35" x14ac:dyDescent="0.25">
      <c r="B390" s="41" t="s">
        <v>347</v>
      </c>
      <c r="C390" s="41" t="s">
        <v>343</v>
      </c>
      <c r="D390" s="41" t="s">
        <v>9</v>
      </c>
      <c r="E390" s="42" t="s">
        <v>414</v>
      </c>
      <c r="F390" s="41" t="s">
        <v>131</v>
      </c>
      <c r="G390" s="154"/>
      <c r="H390" s="42">
        <v>960</v>
      </c>
      <c r="I390" s="6">
        <f>IF(H390="","",INDEX(Systems!F$4:F$981,MATCH($F390,Systems!D$4:D$981,0),1))</f>
        <v>4.95</v>
      </c>
      <c r="J390" s="7">
        <f>IF(H390="","",INDEX(Systems!E$4:E$981,MATCH($F390,Systems!D$4:D$981,0),1))</f>
        <v>20</v>
      </c>
      <c r="K390" s="7" t="s">
        <v>96</v>
      </c>
      <c r="L390" s="7">
        <v>2017</v>
      </c>
      <c r="M390" s="7">
        <v>3</v>
      </c>
      <c r="N390" s="6">
        <f t="shared" si="484"/>
        <v>4752</v>
      </c>
      <c r="O390" s="7">
        <f t="shared" si="485"/>
        <v>2037</v>
      </c>
      <c r="P390" s="2" t="str">
        <f t="shared" ref="P390:P395" si="486">IF($B390="","",IF($O390=P$3,$N390*(1+(O$2*0.03)),IF(P$3=$O390+$J390,$N390*(1+(O$2*0.03)),IF(P$3=$O390+2*$J390,$N390*(1+(O$2*0.03)),IF(P$3=$O390+3*$J390,$N390*(1+(O$2*0.03)),IF(P$3=$O390+4*$J390,$N390*(1+(O$2*0.03)),IF(P$3=$O390+5*$J390,$N390*(1+(O$2*0.03)),"")))))))</f>
        <v/>
      </c>
      <c r="Q390" s="2" t="str">
        <f t="shared" ref="Q390:Q395" si="487">IF($B390="","",IF($O390=Q$3,$N390*(1+(P$2*0.03)),IF(Q$3=$O390+$J390,$N390*(1+(P$2*0.03)),IF(Q$3=$O390+2*$J390,$N390*(1+(P$2*0.03)),IF(Q$3=$O390+3*$J390,$N390*(1+(P$2*0.03)),IF(Q$3=$O390+4*$J390,$N390*(1+(P$2*0.03)),IF(Q$3=$O390+5*$J390,$N390*(1+(P$2*0.03)),"")))))))</f>
        <v/>
      </c>
      <c r="R390" s="2" t="str">
        <f t="shared" ref="R390:R395" si="488">IF($B390="","",IF($O390=R$3,$N390*(1+(Q$2*0.03)),IF(R$3=$O390+$J390,$N390*(1+(Q$2*0.03)),IF(R$3=$O390+2*$J390,$N390*(1+(Q$2*0.03)),IF(R$3=$O390+3*$J390,$N390*(1+(Q$2*0.03)),IF(R$3=$O390+4*$J390,$N390*(1+(Q$2*0.03)),IF(R$3=$O390+5*$J390,$N390*(1+(Q$2*0.03)),"")))))))</f>
        <v/>
      </c>
      <c r="S390" s="2" t="str">
        <f t="shared" ref="S390:S395" si="489">IF($B390="","",IF($O390=S$3,$N390*(1+(R$2*0.03)),IF(S$3=$O390+$J390,$N390*(1+(R$2*0.03)),IF(S$3=$O390+2*$J390,$N390*(1+(R$2*0.03)),IF(S$3=$O390+3*$J390,$N390*(1+(R$2*0.03)),IF(S$3=$O390+4*$J390,$N390*(1+(R$2*0.03)),IF(S$3=$O390+5*$J390,$N390*(1+(R$2*0.03)),"")))))))</f>
        <v/>
      </c>
      <c r="T390" s="2" t="str">
        <f t="shared" ref="T390:T395" si="490">IF($B390="","",IF($O390=T$3,$N390*(1+(S$2*0.03)),IF(T$3=$O390+$J390,$N390*(1+(S$2*0.03)),IF(T$3=$O390+2*$J390,$N390*(1+(S$2*0.03)),IF(T$3=$O390+3*$J390,$N390*(1+(S$2*0.03)),IF(T$3=$O390+4*$J390,$N390*(1+(S$2*0.03)),IF(T$3=$O390+5*$J390,$N390*(1+(S$2*0.03)),"")))))))</f>
        <v/>
      </c>
      <c r="U390" s="2" t="str">
        <f t="shared" ref="U390:U395" si="491">IF($B390="","",IF($O390=U$3,$N390*(1+(T$2*0.03)),IF(U$3=$O390+$J390,$N390*(1+(T$2*0.03)),IF(U$3=$O390+2*$J390,$N390*(1+(T$2*0.03)),IF(U$3=$O390+3*$J390,$N390*(1+(T$2*0.03)),IF(U$3=$O390+4*$J390,$N390*(1+(T$2*0.03)),IF(U$3=$O390+5*$J390,$N390*(1+(T$2*0.03)),"")))))))</f>
        <v/>
      </c>
      <c r="V390" s="2" t="str">
        <f t="shared" ref="V390:V395" si="492">IF($B390="","",IF($O390=V$3,$N390*(1+(U$2*0.03)),IF(V$3=$O390+$J390,$N390*(1+(U$2*0.03)),IF(V$3=$O390+2*$J390,$N390*(1+(U$2*0.03)),IF(V$3=$O390+3*$J390,$N390*(1+(U$2*0.03)),IF(V$3=$O390+4*$J390,$N390*(1+(U$2*0.03)),IF(V$3=$O390+5*$J390,$N390*(1+(U$2*0.03)),"")))))))</f>
        <v/>
      </c>
      <c r="W390" s="2" t="str">
        <f t="shared" ref="W390:W395" si="493">IF($B390="","",IF($O390=W$3,$N390*(1+(V$2*0.03)),IF(W$3=$O390+$J390,$N390*(1+(V$2*0.03)),IF(W$3=$O390+2*$J390,$N390*(1+(V$2*0.03)),IF(W$3=$O390+3*$J390,$N390*(1+(V$2*0.03)),IF(W$3=$O390+4*$J390,$N390*(1+(V$2*0.03)),IF(W$3=$O390+5*$J390,$N390*(1+(V$2*0.03)),"")))))))</f>
        <v/>
      </c>
      <c r="X390" s="2" t="str">
        <f t="shared" ref="X390:X395" si="494">IF($B390="","",IF($O390=X$3,$N390*(1+(W$2*0.03)),IF(X$3=$O390+$J390,$N390*(1+(W$2*0.03)),IF(X$3=$O390+2*$J390,$N390*(1+(W$2*0.03)),IF(X$3=$O390+3*$J390,$N390*(1+(W$2*0.03)),IF(X$3=$O390+4*$J390,$N390*(1+(W$2*0.03)),IF(X$3=$O390+5*$J390,$N390*(1+(W$2*0.03)),"")))))))</f>
        <v/>
      </c>
      <c r="Y390" s="2" t="str">
        <f t="shared" ref="Y390:Y395" si="495">IF($B390="","",IF($O390=Y$3,$N390*(1+(X$2*0.03)),IF(Y$3=$O390+$J390,$N390*(1+(X$2*0.03)),IF(Y$3=$O390+2*$J390,$N390*(1+(X$2*0.03)),IF(Y$3=$O390+3*$J390,$N390*(1+(X$2*0.03)),IF(Y$3=$O390+4*$J390,$N390*(1+(X$2*0.03)),IF(Y$3=$O390+5*$J390,$N390*(1+(X$2*0.03)),"")))))))</f>
        <v/>
      </c>
      <c r="Z390" s="2" t="str">
        <f t="shared" ref="Z390:Z395" si="496">IF($B390="","",IF($O390=Z$3,$N390*(1+(Y$2*0.03)),IF(Z$3=$O390+$J390,$N390*(1+(Y$2*0.03)),IF(Z$3=$O390+2*$J390,$N390*(1+(Y$2*0.03)),IF(Z$3=$O390+3*$J390,$N390*(1+(Y$2*0.03)),IF(Z$3=$O390+4*$J390,$N390*(1+(Y$2*0.03)),IF(Z$3=$O390+5*$J390,$N390*(1+(Y$2*0.03)),"")))))))</f>
        <v/>
      </c>
      <c r="AA390" s="2" t="str">
        <f t="shared" ref="AA390:AA395" si="497">IF($B390="","",IF($O390=AA$3,$N390*(1+(Z$2*0.03)),IF(AA$3=$O390+$J390,$N390*(1+(Z$2*0.03)),IF(AA$3=$O390+2*$J390,$N390*(1+(Z$2*0.03)),IF(AA$3=$O390+3*$J390,$N390*(1+(Z$2*0.03)),IF(AA$3=$O390+4*$J390,$N390*(1+(Z$2*0.03)),IF(AA$3=$O390+5*$J390,$N390*(1+(Z$2*0.03)),"")))))))</f>
        <v/>
      </c>
      <c r="AB390" s="2" t="str">
        <f t="shared" ref="AB390:AB395" si="498">IF($B390="","",IF($O390=AB$3,$N390*(1+(AA$2*0.03)),IF(AB$3=$O390+$J390,$N390*(1+(AA$2*0.03)),IF(AB$3=$O390+2*$J390,$N390*(1+(AA$2*0.03)),IF(AB$3=$O390+3*$J390,$N390*(1+(AA$2*0.03)),IF(AB$3=$O390+4*$J390,$N390*(1+(AA$2*0.03)),IF(AB$3=$O390+5*$J390,$N390*(1+(AA$2*0.03)),"")))))))</f>
        <v/>
      </c>
      <c r="AC390" s="2" t="str">
        <f t="shared" ref="AC390:AC395" si="499">IF($B390="","",IF($O390=AC$3,$N390*(1+(AB$2*0.03)),IF(AC$3=$O390+$J390,$N390*(1+(AB$2*0.03)),IF(AC$3=$O390+2*$J390,$N390*(1+(AB$2*0.03)),IF(AC$3=$O390+3*$J390,$N390*(1+(AB$2*0.03)),IF(AC$3=$O390+4*$J390,$N390*(1+(AB$2*0.03)),IF(AC$3=$O390+5*$J390,$N390*(1+(AB$2*0.03)),"")))))))</f>
        <v/>
      </c>
      <c r="AD390" s="2" t="str">
        <f t="shared" ref="AD390:AD395" si="500">IF($B390="","",IF($O390=AD$3,$N390*(1+(AC$2*0.03)),IF(AD$3=$O390+$J390,$N390*(1+(AC$2*0.03)),IF(AD$3=$O390+2*$J390,$N390*(1+(AC$2*0.03)),IF(AD$3=$O390+3*$J390,$N390*(1+(AC$2*0.03)),IF(AD$3=$O390+4*$J390,$N390*(1+(AC$2*0.03)),IF(AD$3=$O390+5*$J390,$N390*(1+(AC$2*0.03)),"")))))))</f>
        <v/>
      </c>
      <c r="AE390" s="2" t="str">
        <f t="shared" ref="AE390:AE395" si="501">IF($B390="","",IF($O390=AE$3,$N390*(1+(AD$2*0.03)),IF(AE$3=$O390+$J390,$N390*(1+(AD$2*0.03)),IF(AE$3=$O390+2*$J390,$N390*(1+(AD$2*0.03)),IF(AE$3=$O390+3*$J390,$N390*(1+(AD$2*0.03)),IF(AE$3=$O390+4*$J390,$N390*(1+(AD$2*0.03)),IF(AE$3=$O390+5*$J390,$N390*(1+(AD$2*0.03)),"")))))))</f>
        <v/>
      </c>
      <c r="AF390" s="2" t="str">
        <f t="shared" ref="AF390:AF395" si="502">IF($B390="","",IF($O390=AF$3,$N390*(1+(AE$2*0.03)),IF(AF$3=$O390+$J390,$N390*(1+(AE$2*0.03)),IF(AF$3=$O390+2*$J390,$N390*(1+(AE$2*0.03)),IF(AF$3=$O390+3*$J390,$N390*(1+(AE$2*0.03)),IF(AF$3=$O390+4*$J390,$N390*(1+(AE$2*0.03)),IF(AF$3=$O390+5*$J390,$N390*(1+(AE$2*0.03)),"")))))))</f>
        <v/>
      </c>
      <c r="AG390" s="2" t="str">
        <f t="shared" ref="AG390:AG395" si="503">IF($B390="","",IF($O390=AG$3,$N390*(1+(AF$2*0.03)),IF(AG$3=$O390+$J390,$N390*(1+(AF$2*0.03)),IF(AG$3=$O390+2*$J390,$N390*(1+(AF$2*0.03)),IF(AG$3=$O390+3*$J390,$N390*(1+(AF$2*0.03)),IF(AG$3=$O390+4*$J390,$N390*(1+(AF$2*0.03)),IF(AG$3=$O390+5*$J390,$N390*(1+(AF$2*0.03)),"")))))))</f>
        <v/>
      </c>
      <c r="AH390" s="2" t="str">
        <f t="shared" ref="AH390:AH395" si="504">IF($B390="","",IF($O390=AH$3,$N390*(1+(AG$2*0.03)),IF(AH$3=$O390+$J390,$N390*(1+(AG$2*0.03)),IF(AH$3=$O390+2*$J390,$N390*(1+(AG$2*0.03)),IF(AH$3=$O390+3*$J390,$N390*(1+(AG$2*0.03)),IF(AH$3=$O390+4*$J390,$N390*(1+(AG$2*0.03)),IF(AH$3=$O390+5*$J390,$N390*(1+(AG$2*0.03)),"")))))))</f>
        <v/>
      </c>
      <c r="AI390" s="2">
        <f t="shared" ref="AI390:AI395" si="505">IF($B390="","",IF($O390=AI$3,$N390*(1+(AH$2*0.03)),IF(AI$3=$O390+$J390,$N390*(1+(AH$2*0.03)),IF(AI$3=$O390+2*$J390,$N390*(1+(AH$2*0.03)),IF(AI$3=$O390+3*$J390,$N390*(1+(AH$2*0.03)),IF(AI$3=$O390+4*$J390,$N390*(1+(AH$2*0.03)),IF(AI$3=$O390+5*$J390,$N390*(1+(AH$2*0.03)),"")))))))</f>
        <v>7460.6399999999994</v>
      </c>
    </row>
    <row r="391" spans="2:35" x14ac:dyDescent="0.25">
      <c r="B391" s="41" t="s">
        <v>347</v>
      </c>
      <c r="C391" s="41" t="s">
        <v>343</v>
      </c>
      <c r="D391" s="41" t="s">
        <v>3</v>
      </c>
      <c r="E391" s="42" t="s">
        <v>415</v>
      </c>
      <c r="F391" s="41" t="s">
        <v>26</v>
      </c>
      <c r="G391" s="154"/>
      <c r="H391" s="42">
        <v>1152</v>
      </c>
      <c r="I391" s="6">
        <f>IF(H391="","",INDEX(Systems!F$4:F$981,MATCH($F391,Systems!D$4:D$981,0),1))</f>
        <v>21.78</v>
      </c>
      <c r="J391" s="7">
        <f>IF(H391="","",INDEX(Systems!E$4:E$981,MATCH($F391,Systems!D$4:D$981,0),1))</f>
        <v>25</v>
      </c>
      <c r="K391" s="7" t="s">
        <v>96</v>
      </c>
      <c r="L391" s="7">
        <v>2005</v>
      </c>
      <c r="M391" s="7">
        <v>3</v>
      </c>
      <c r="N391" s="6">
        <f t="shared" si="484"/>
        <v>25090.560000000001</v>
      </c>
      <c r="O391" s="7">
        <f t="shared" si="485"/>
        <v>2030</v>
      </c>
      <c r="P391" s="2" t="str">
        <f t="shared" si="486"/>
        <v/>
      </c>
      <c r="Q391" s="2" t="str">
        <f t="shared" si="487"/>
        <v/>
      </c>
      <c r="R391" s="2" t="str">
        <f t="shared" si="488"/>
        <v/>
      </c>
      <c r="S391" s="2" t="str">
        <f t="shared" si="489"/>
        <v/>
      </c>
      <c r="T391" s="2" t="str">
        <f t="shared" si="490"/>
        <v/>
      </c>
      <c r="U391" s="2" t="str">
        <f t="shared" si="491"/>
        <v/>
      </c>
      <c r="V391" s="2" t="str">
        <f t="shared" si="492"/>
        <v/>
      </c>
      <c r="W391" s="2" t="str">
        <f t="shared" si="493"/>
        <v/>
      </c>
      <c r="X391" s="2" t="str">
        <f t="shared" si="494"/>
        <v/>
      </c>
      <c r="Y391" s="2" t="str">
        <f t="shared" si="495"/>
        <v/>
      </c>
      <c r="Z391" s="2" t="str">
        <f t="shared" si="496"/>
        <v/>
      </c>
      <c r="AA391" s="2" t="str">
        <f t="shared" si="497"/>
        <v/>
      </c>
      <c r="AB391" s="2">
        <f t="shared" si="498"/>
        <v>34123.161599999999</v>
      </c>
      <c r="AC391" s="2" t="str">
        <f t="shared" si="499"/>
        <v/>
      </c>
      <c r="AD391" s="2" t="str">
        <f t="shared" si="500"/>
        <v/>
      </c>
      <c r="AE391" s="2" t="str">
        <f t="shared" si="501"/>
        <v/>
      </c>
      <c r="AF391" s="2" t="str">
        <f t="shared" si="502"/>
        <v/>
      </c>
      <c r="AG391" s="2" t="str">
        <f t="shared" si="503"/>
        <v/>
      </c>
      <c r="AH391" s="2" t="str">
        <f t="shared" si="504"/>
        <v/>
      </c>
      <c r="AI391" s="2" t="str">
        <f t="shared" si="505"/>
        <v/>
      </c>
    </row>
    <row r="392" spans="2:35" x14ac:dyDescent="0.25">
      <c r="B392" s="41" t="s">
        <v>347</v>
      </c>
      <c r="C392" s="41" t="s">
        <v>343</v>
      </c>
      <c r="D392" s="41" t="s">
        <v>7</v>
      </c>
      <c r="E392" s="42" t="s">
        <v>415</v>
      </c>
      <c r="F392" s="41" t="s">
        <v>47</v>
      </c>
      <c r="G392" s="154"/>
      <c r="H392" s="42">
        <v>960</v>
      </c>
      <c r="I392" s="6">
        <f>IF(H392="","",INDEX(Systems!F$4:F$981,MATCH($F392,Systems!D$4:D$981,0),1))</f>
        <v>9.42</v>
      </c>
      <c r="J392" s="7">
        <f>IF(H392="","",INDEX(Systems!E$4:E$981,MATCH($F392,Systems!D$4:D$981,0),1))</f>
        <v>20</v>
      </c>
      <c r="K392" s="7" t="s">
        <v>96</v>
      </c>
      <c r="L392" s="7">
        <v>2005</v>
      </c>
      <c r="M392" s="7">
        <v>2</v>
      </c>
      <c r="N392" s="6">
        <f>IF(H392="","",H392*I392)</f>
        <v>9043.2000000000007</v>
      </c>
      <c r="O392" s="7">
        <f>IF(M392="","",IF(IF(M392=1,$C$1,IF(M392=2,L392+(0.8*J392),IF(M392=3,L392+J392)))&lt;$C$1,$C$1,(IF(M392=1,$C$1,IF(M392=2,L392+(0.8*J392),IF(M392=3,L392+J392))))))</f>
        <v>2021</v>
      </c>
      <c r="P392" s="2" t="str">
        <f t="shared" si="486"/>
        <v/>
      </c>
      <c r="Q392" s="2" t="str">
        <f t="shared" si="487"/>
        <v/>
      </c>
      <c r="R392" s="2" t="str">
        <f t="shared" si="488"/>
        <v/>
      </c>
      <c r="S392" s="2">
        <f t="shared" si="489"/>
        <v>9857.0880000000016</v>
      </c>
      <c r="T392" s="2" t="str">
        <f t="shared" si="490"/>
        <v/>
      </c>
      <c r="U392" s="2" t="str">
        <f t="shared" si="491"/>
        <v/>
      </c>
      <c r="V392" s="2" t="str">
        <f t="shared" si="492"/>
        <v/>
      </c>
      <c r="W392" s="2" t="str">
        <f t="shared" si="493"/>
        <v/>
      </c>
      <c r="X392" s="2" t="str">
        <f t="shared" si="494"/>
        <v/>
      </c>
      <c r="Y392" s="2" t="str">
        <f t="shared" si="495"/>
        <v/>
      </c>
      <c r="Z392" s="2" t="str">
        <f t="shared" si="496"/>
        <v/>
      </c>
      <c r="AA392" s="2" t="str">
        <f t="shared" si="497"/>
        <v/>
      </c>
      <c r="AB392" s="2" t="str">
        <f t="shared" si="498"/>
        <v/>
      </c>
      <c r="AC392" s="2" t="str">
        <f t="shared" si="499"/>
        <v/>
      </c>
      <c r="AD392" s="2" t="str">
        <f t="shared" si="500"/>
        <v/>
      </c>
      <c r="AE392" s="2" t="str">
        <f t="shared" si="501"/>
        <v/>
      </c>
      <c r="AF392" s="2" t="str">
        <f t="shared" si="502"/>
        <v/>
      </c>
      <c r="AG392" s="2" t="str">
        <f t="shared" si="503"/>
        <v/>
      </c>
      <c r="AH392" s="2" t="str">
        <f t="shared" si="504"/>
        <v/>
      </c>
      <c r="AI392" s="2" t="str">
        <f t="shared" si="505"/>
        <v/>
      </c>
    </row>
    <row r="393" spans="2:35" x14ac:dyDescent="0.25">
      <c r="B393" s="41" t="s">
        <v>347</v>
      </c>
      <c r="C393" s="41" t="s">
        <v>343</v>
      </c>
      <c r="D393" s="41" t="s">
        <v>7</v>
      </c>
      <c r="E393" s="42" t="s">
        <v>415</v>
      </c>
      <c r="F393" s="41" t="s">
        <v>50</v>
      </c>
      <c r="G393" s="154"/>
      <c r="H393" s="42">
        <v>1150</v>
      </c>
      <c r="I393" s="6">
        <f>IF(H393="","",INDEX(Systems!F$4:F$981,MATCH($F393,Systems!D$4:D$981,0),1))</f>
        <v>1.6</v>
      </c>
      <c r="J393" s="7">
        <f>IF(H393="","",INDEX(Systems!E$4:E$981,MATCH($F393,Systems!D$4:D$981,0),1))</f>
        <v>10</v>
      </c>
      <c r="K393" s="7" t="s">
        <v>96</v>
      </c>
      <c r="L393" s="7">
        <v>2015</v>
      </c>
      <c r="M393" s="7">
        <v>3</v>
      </c>
      <c r="N393" s="6">
        <f t="shared" ref="N393:N397" si="506">IF(H393="","",H393*I393)</f>
        <v>1840</v>
      </c>
      <c r="O393" s="7">
        <f t="shared" ref="O393:O397" si="507">IF(M393="","",IF(IF(M393=1,$C$1,IF(M393=2,L393+(0.8*J393),IF(M393=3,L393+J393)))&lt;$C$1,$C$1,(IF(M393=1,$C$1,IF(M393=2,L393+(0.8*J393),IF(M393=3,L393+J393))))))</f>
        <v>2025</v>
      </c>
      <c r="P393" s="2" t="str">
        <f t="shared" si="486"/>
        <v/>
      </c>
      <c r="Q393" s="2" t="str">
        <f t="shared" si="487"/>
        <v/>
      </c>
      <c r="R393" s="2" t="str">
        <f t="shared" si="488"/>
        <v/>
      </c>
      <c r="S393" s="2" t="str">
        <f t="shared" si="489"/>
        <v/>
      </c>
      <c r="T393" s="2" t="str">
        <f t="shared" si="490"/>
        <v/>
      </c>
      <c r="U393" s="2" t="str">
        <f t="shared" si="491"/>
        <v/>
      </c>
      <c r="V393" s="2" t="str">
        <f t="shared" si="492"/>
        <v/>
      </c>
      <c r="W393" s="2">
        <f t="shared" si="493"/>
        <v>2226.4</v>
      </c>
      <c r="X393" s="2" t="str">
        <f t="shared" si="494"/>
        <v/>
      </c>
      <c r="Y393" s="2" t="str">
        <f t="shared" si="495"/>
        <v/>
      </c>
      <c r="Z393" s="2" t="str">
        <f t="shared" si="496"/>
        <v/>
      </c>
      <c r="AA393" s="2" t="str">
        <f t="shared" si="497"/>
        <v/>
      </c>
      <c r="AB393" s="2" t="str">
        <f t="shared" si="498"/>
        <v/>
      </c>
      <c r="AC393" s="2" t="str">
        <f t="shared" si="499"/>
        <v/>
      </c>
      <c r="AD393" s="2" t="str">
        <f t="shared" si="500"/>
        <v/>
      </c>
      <c r="AE393" s="2" t="str">
        <f t="shared" si="501"/>
        <v/>
      </c>
      <c r="AF393" s="2" t="str">
        <f t="shared" si="502"/>
        <v/>
      </c>
      <c r="AG393" s="2">
        <f t="shared" si="503"/>
        <v>2778.4</v>
      </c>
      <c r="AH393" s="2" t="str">
        <f t="shared" si="504"/>
        <v/>
      </c>
      <c r="AI393" s="2" t="str">
        <f t="shared" si="505"/>
        <v/>
      </c>
    </row>
    <row r="394" spans="2:35" x14ac:dyDescent="0.25">
      <c r="B394" s="41" t="s">
        <v>347</v>
      </c>
      <c r="C394" s="41" t="s">
        <v>343</v>
      </c>
      <c r="D394" s="41" t="s">
        <v>7</v>
      </c>
      <c r="E394" s="42" t="s">
        <v>415</v>
      </c>
      <c r="F394" s="41" t="s">
        <v>289</v>
      </c>
      <c r="G394" s="154"/>
      <c r="H394" s="42">
        <v>1150</v>
      </c>
      <c r="I394" s="6">
        <f>IF(H394="","",INDEX(Systems!F$4:F$981,MATCH($F394,Systems!D$4:D$981,0),1))</f>
        <v>4.5</v>
      </c>
      <c r="J394" s="7">
        <f>IF(H394="","",INDEX(Systems!E$4:E$981,MATCH($F394,Systems!D$4:D$981,0),1))</f>
        <v>15</v>
      </c>
      <c r="K394" s="7" t="s">
        <v>96</v>
      </c>
      <c r="L394" s="7">
        <v>2010</v>
      </c>
      <c r="M394" s="7">
        <v>2</v>
      </c>
      <c r="N394" s="6">
        <f t="shared" si="506"/>
        <v>5175</v>
      </c>
      <c r="O394" s="7">
        <f t="shared" si="507"/>
        <v>2022</v>
      </c>
      <c r="P394" s="2" t="str">
        <f t="shared" si="486"/>
        <v/>
      </c>
      <c r="Q394" s="2" t="str">
        <f t="shared" si="487"/>
        <v/>
      </c>
      <c r="R394" s="2" t="str">
        <f t="shared" si="488"/>
        <v/>
      </c>
      <c r="S394" s="2" t="str">
        <f t="shared" si="489"/>
        <v/>
      </c>
      <c r="T394" s="2">
        <f t="shared" si="490"/>
        <v>5796.0000000000009</v>
      </c>
      <c r="U394" s="2" t="str">
        <f t="shared" si="491"/>
        <v/>
      </c>
      <c r="V394" s="2" t="str">
        <f t="shared" si="492"/>
        <v/>
      </c>
      <c r="W394" s="2" t="str">
        <f t="shared" si="493"/>
        <v/>
      </c>
      <c r="X394" s="2" t="str">
        <f t="shared" si="494"/>
        <v/>
      </c>
      <c r="Y394" s="2" t="str">
        <f t="shared" si="495"/>
        <v/>
      </c>
      <c r="Z394" s="2" t="str">
        <f t="shared" si="496"/>
        <v/>
      </c>
      <c r="AA394" s="2" t="str">
        <f t="shared" si="497"/>
        <v/>
      </c>
      <c r="AB394" s="2" t="str">
        <f t="shared" si="498"/>
        <v/>
      </c>
      <c r="AC394" s="2" t="str">
        <f t="shared" si="499"/>
        <v/>
      </c>
      <c r="AD394" s="2" t="str">
        <f t="shared" si="500"/>
        <v/>
      </c>
      <c r="AE394" s="2" t="str">
        <f t="shared" si="501"/>
        <v/>
      </c>
      <c r="AF394" s="2" t="str">
        <f t="shared" si="502"/>
        <v/>
      </c>
      <c r="AG394" s="2" t="str">
        <f t="shared" si="503"/>
        <v/>
      </c>
      <c r="AH394" s="2" t="str">
        <f t="shared" si="504"/>
        <v/>
      </c>
      <c r="AI394" s="2">
        <f t="shared" si="505"/>
        <v>8124.7499999999991</v>
      </c>
    </row>
    <row r="395" spans="2:35" x14ac:dyDescent="0.25">
      <c r="B395" s="41" t="s">
        <v>347</v>
      </c>
      <c r="C395" s="41" t="s">
        <v>343</v>
      </c>
      <c r="D395" s="41" t="s">
        <v>5</v>
      </c>
      <c r="E395" s="42" t="s">
        <v>415</v>
      </c>
      <c r="F395" s="41" t="s">
        <v>60</v>
      </c>
      <c r="G395" s="154"/>
      <c r="H395" s="42">
        <v>1</v>
      </c>
      <c r="I395" s="6">
        <f>IF(H395="","",INDEX(Systems!F$4:F$981,MATCH($F395,Systems!D$4:D$981,0),1))</f>
        <v>12000</v>
      </c>
      <c r="J395" s="7">
        <f>IF(H395="","",INDEX(Systems!E$4:E$981,MATCH($F395,Systems!D$4:D$981,0),1))</f>
        <v>18</v>
      </c>
      <c r="K395" s="7" t="s">
        <v>96</v>
      </c>
      <c r="L395" s="7">
        <v>2017</v>
      </c>
      <c r="M395" s="7">
        <v>3</v>
      </c>
      <c r="N395" s="6">
        <f t="shared" si="506"/>
        <v>12000</v>
      </c>
      <c r="O395" s="7">
        <f t="shared" si="507"/>
        <v>2035</v>
      </c>
      <c r="P395" s="2" t="str">
        <f t="shared" si="486"/>
        <v/>
      </c>
      <c r="Q395" s="2" t="str">
        <f t="shared" si="487"/>
        <v/>
      </c>
      <c r="R395" s="2" t="str">
        <f t="shared" si="488"/>
        <v/>
      </c>
      <c r="S395" s="2" t="str">
        <f t="shared" si="489"/>
        <v/>
      </c>
      <c r="T395" s="2" t="str">
        <f t="shared" si="490"/>
        <v/>
      </c>
      <c r="U395" s="2" t="str">
        <f t="shared" si="491"/>
        <v/>
      </c>
      <c r="V395" s="2" t="str">
        <f t="shared" si="492"/>
        <v/>
      </c>
      <c r="W395" s="2" t="str">
        <f t="shared" si="493"/>
        <v/>
      </c>
      <c r="X395" s="2" t="str">
        <f t="shared" si="494"/>
        <v/>
      </c>
      <c r="Y395" s="2" t="str">
        <f t="shared" si="495"/>
        <v/>
      </c>
      <c r="Z395" s="2" t="str">
        <f t="shared" si="496"/>
        <v/>
      </c>
      <c r="AA395" s="2" t="str">
        <f t="shared" si="497"/>
        <v/>
      </c>
      <c r="AB395" s="2" t="str">
        <f t="shared" si="498"/>
        <v/>
      </c>
      <c r="AC395" s="2" t="str">
        <f t="shared" si="499"/>
        <v/>
      </c>
      <c r="AD395" s="2" t="str">
        <f t="shared" si="500"/>
        <v/>
      </c>
      <c r="AE395" s="2" t="str">
        <f t="shared" si="501"/>
        <v/>
      </c>
      <c r="AF395" s="2" t="str">
        <f t="shared" si="502"/>
        <v/>
      </c>
      <c r="AG395" s="2">
        <f t="shared" si="503"/>
        <v>18120</v>
      </c>
      <c r="AH395" s="2" t="str">
        <f t="shared" si="504"/>
        <v/>
      </c>
      <c r="AI395" s="2" t="str">
        <f t="shared" si="505"/>
        <v/>
      </c>
    </row>
    <row r="396" spans="2:35" x14ac:dyDescent="0.25">
      <c r="B396" s="41" t="s">
        <v>347</v>
      </c>
      <c r="C396" s="41" t="s">
        <v>343</v>
      </c>
      <c r="D396" s="41" t="s">
        <v>9</v>
      </c>
      <c r="E396" s="42" t="s">
        <v>415</v>
      </c>
      <c r="F396" s="41" t="s">
        <v>131</v>
      </c>
      <c r="G396" s="154"/>
      <c r="H396" s="42">
        <v>960</v>
      </c>
      <c r="I396" s="6">
        <f>IF(H396="","",INDEX(Systems!F$4:F$981,MATCH($F396,Systems!D$4:D$981,0),1))</f>
        <v>4.95</v>
      </c>
      <c r="J396" s="7">
        <f>IF(H396="","",INDEX(Systems!E$4:E$981,MATCH($F396,Systems!D$4:D$981,0),1))</f>
        <v>20</v>
      </c>
      <c r="K396" s="7" t="s">
        <v>96</v>
      </c>
      <c r="L396" s="7">
        <v>2017</v>
      </c>
      <c r="M396" s="7">
        <v>3</v>
      </c>
      <c r="N396" s="6">
        <f t="shared" si="506"/>
        <v>4752</v>
      </c>
      <c r="O396" s="7">
        <f t="shared" si="507"/>
        <v>2037</v>
      </c>
      <c r="P396" s="2" t="str">
        <f t="shared" ref="P396:P401" si="508">IF($B396="","",IF($O396=P$3,$N396*(1+(O$2*0.03)),IF(P$3=$O396+$J396,$N396*(1+(O$2*0.03)),IF(P$3=$O396+2*$J396,$N396*(1+(O$2*0.03)),IF(P$3=$O396+3*$J396,$N396*(1+(O$2*0.03)),IF(P$3=$O396+4*$J396,$N396*(1+(O$2*0.03)),IF(P$3=$O396+5*$J396,$N396*(1+(O$2*0.03)),"")))))))</f>
        <v/>
      </c>
      <c r="Q396" s="2" t="str">
        <f t="shared" ref="Q396:Q401" si="509">IF($B396="","",IF($O396=Q$3,$N396*(1+(P$2*0.03)),IF(Q$3=$O396+$J396,$N396*(1+(P$2*0.03)),IF(Q$3=$O396+2*$J396,$N396*(1+(P$2*0.03)),IF(Q$3=$O396+3*$J396,$N396*(1+(P$2*0.03)),IF(Q$3=$O396+4*$J396,$N396*(1+(P$2*0.03)),IF(Q$3=$O396+5*$J396,$N396*(1+(P$2*0.03)),"")))))))</f>
        <v/>
      </c>
      <c r="R396" s="2" t="str">
        <f t="shared" ref="R396:R401" si="510">IF($B396="","",IF($O396=R$3,$N396*(1+(Q$2*0.03)),IF(R$3=$O396+$J396,$N396*(1+(Q$2*0.03)),IF(R$3=$O396+2*$J396,$N396*(1+(Q$2*0.03)),IF(R$3=$O396+3*$J396,$N396*(1+(Q$2*0.03)),IF(R$3=$O396+4*$J396,$N396*(1+(Q$2*0.03)),IF(R$3=$O396+5*$J396,$N396*(1+(Q$2*0.03)),"")))))))</f>
        <v/>
      </c>
      <c r="S396" s="2" t="str">
        <f t="shared" ref="S396:S401" si="511">IF($B396="","",IF($O396=S$3,$N396*(1+(R$2*0.03)),IF(S$3=$O396+$J396,$N396*(1+(R$2*0.03)),IF(S$3=$O396+2*$J396,$N396*(1+(R$2*0.03)),IF(S$3=$O396+3*$J396,$N396*(1+(R$2*0.03)),IF(S$3=$O396+4*$J396,$N396*(1+(R$2*0.03)),IF(S$3=$O396+5*$J396,$N396*(1+(R$2*0.03)),"")))))))</f>
        <v/>
      </c>
      <c r="T396" s="2" t="str">
        <f t="shared" ref="T396:T401" si="512">IF($B396="","",IF($O396=T$3,$N396*(1+(S$2*0.03)),IF(T$3=$O396+$J396,$N396*(1+(S$2*0.03)),IF(T$3=$O396+2*$J396,$N396*(1+(S$2*0.03)),IF(T$3=$O396+3*$J396,$N396*(1+(S$2*0.03)),IF(T$3=$O396+4*$J396,$N396*(1+(S$2*0.03)),IF(T$3=$O396+5*$J396,$N396*(1+(S$2*0.03)),"")))))))</f>
        <v/>
      </c>
      <c r="U396" s="2" t="str">
        <f t="shared" ref="U396:U401" si="513">IF($B396="","",IF($O396=U$3,$N396*(1+(T$2*0.03)),IF(U$3=$O396+$J396,$N396*(1+(T$2*0.03)),IF(U$3=$O396+2*$J396,$N396*(1+(T$2*0.03)),IF(U$3=$O396+3*$J396,$N396*(1+(T$2*0.03)),IF(U$3=$O396+4*$J396,$N396*(1+(T$2*0.03)),IF(U$3=$O396+5*$J396,$N396*(1+(T$2*0.03)),"")))))))</f>
        <v/>
      </c>
      <c r="V396" s="2" t="str">
        <f t="shared" ref="V396:V401" si="514">IF($B396="","",IF($O396=V$3,$N396*(1+(U$2*0.03)),IF(V$3=$O396+$J396,$N396*(1+(U$2*0.03)),IF(V$3=$O396+2*$J396,$N396*(1+(U$2*0.03)),IF(V$3=$O396+3*$J396,$N396*(1+(U$2*0.03)),IF(V$3=$O396+4*$J396,$N396*(1+(U$2*0.03)),IF(V$3=$O396+5*$J396,$N396*(1+(U$2*0.03)),"")))))))</f>
        <v/>
      </c>
      <c r="W396" s="2" t="str">
        <f t="shared" ref="W396:W401" si="515">IF($B396="","",IF($O396=W$3,$N396*(1+(V$2*0.03)),IF(W$3=$O396+$J396,$N396*(1+(V$2*0.03)),IF(W$3=$O396+2*$J396,$N396*(1+(V$2*0.03)),IF(W$3=$O396+3*$J396,$N396*(1+(V$2*0.03)),IF(W$3=$O396+4*$J396,$N396*(1+(V$2*0.03)),IF(W$3=$O396+5*$J396,$N396*(1+(V$2*0.03)),"")))))))</f>
        <v/>
      </c>
      <c r="X396" s="2" t="str">
        <f t="shared" ref="X396:X401" si="516">IF($B396="","",IF($O396=X$3,$N396*(1+(W$2*0.03)),IF(X$3=$O396+$J396,$N396*(1+(W$2*0.03)),IF(X$3=$O396+2*$J396,$N396*(1+(W$2*0.03)),IF(X$3=$O396+3*$J396,$N396*(1+(W$2*0.03)),IF(X$3=$O396+4*$J396,$N396*(1+(W$2*0.03)),IF(X$3=$O396+5*$J396,$N396*(1+(W$2*0.03)),"")))))))</f>
        <v/>
      </c>
      <c r="Y396" s="2" t="str">
        <f t="shared" ref="Y396:Y401" si="517">IF($B396="","",IF($O396=Y$3,$N396*(1+(X$2*0.03)),IF(Y$3=$O396+$J396,$N396*(1+(X$2*0.03)),IF(Y$3=$O396+2*$J396,$N396*(1+(X$2*0.03)),IF(Y$3=$O396+3*$J396,$N396*(1+(X$2*0.03)),IF(Y$3=$O396+4*$J396,$N396*(1+(X$2*0.03)),IF(Y$3=$O396+5*$J396,$N396*(1+(X$2*0.03)),"")))))))</f>
        <v/>
      </c>
      <c r="Z396" s="2" t="str">
        <f t="shared" ref="Z396:Z401" si="518">IF($B396="","",IF($O396=Z$3,$N396*(1+(Y$2*0.03)),IF(Z$3=$O396+$J396,$N396*(1+(Y$2*0.03)),IF(Z$3=$O396+2*$J396,$N396*(1+(Y$2*0.03)),IF(Z$3=$O396+3*$J396,$N396*(1+(Y$2*0.03)),IF(Z$3=$O396+4*$J396,$N396*(1+(Y$2*0.03)),IF(Z$3=$O396+5*$J396,$N396*(1+(Y$2*0.03)),"")))))))</f>
        <v/>
      </c>
      <c r="AA396" s="2" t="str">
        <f t="shared" ref="AA396:AA401" si="519">IF($B396="","",IF($O396=AA$3,$N396*(1+(Z$2*0.03)),IF(AA$3=$O396+$J396,$N396*(1+(Z$2*0.03)),IF(AA$3=$O396+2*$J396,$N396*(1+(Z$2*0.03)),IF(AA$3=$O396+3*$J396,$N396*(1+(Z$2*0.03)),IF(AA$3=$O396+4*$J396,$N396*(1+(Z$2*0.03)),IF(AA$3=$O396+5*$J396,$N396*(1+(Z$2*0.03)),"")))))))</f>
        <v/>
      </c>
      <c r="AB396" s="2" t="str">
        <f t="shared" ref="AB396:AB401" si="520">IF($B396="","",IF($O396=AB$3,$N396*(1+(AA$2*0.03)),IF(AB$3=$O396+$J396,$N396*(1+(AA$2*0.03)),IF(AB$3=$O396+2*$J396,$N396*(1+(AA$2*0.03)),IF(AB$3=$O396+3*$J396,$N396*(1+(AA$2*0.03)),IF(AB$3=$O396+4*$J396,$N396*(1+(AA$2*0.03)),IF(AB$3=$O396+5*$J396,$N396*(1+(AA$2*0.03)),"")))))))</f>
        <v/>
      </c>
      <c r="AC396" s="2" t="str">
        <f t="shared" ref="AC396:AC401" si="521">IF($B396="","",IF($O396=AC$3,$N396*(1+(AB$2*0.03)),IF(AC$3=$O396+$J396,$N396*(1+(AB$2*0.03)),IF(AC$3=$O396+2*$J396,$N396*(1+(AB$2*0.03)),IF(AC$3=$O396+3*$J396,$N396*(1+(AB$2*0.03)),IF(AC$3=$O396+4*$J396,$N396*(1+(AB$2*0.03)),IF(AC$3=$O396+5*$J396,$N396*(1+(AB$2*0.03)),"")))))))</f>
        <v/>
      </c>
      <c r="AD396" s="2" t="str">
        <f t="shared" ref="AD396:AD401" si="522">IF($B396="","",IF($O396=AD$3,$N396*(1+(AC$2*0.03)),IF(AD$3=$O396+$J396,$N396*(1+(AC$2*0.03)),IF(AD$3=$O396+2*$J396,$N396*(1+(AC$2*0.03)),IF(AD$3=$O396+3*$J396,$N396*(1+(AC$2*0.03)),IF(AD$3=$O396+4*$J396,$N396*(1+(AC$2*0.03)),IF(AD$3=$O396+5*$J396,$N396*(1+(AC$2*0.03)),"")))))))</f>
        <v/>
      </c>
      <c r="AE396" s="2" t="str">
        <f t="shared" ref="AE396:AE401" si="523">IF($B396="","",IF($O396=AE$3,$N396*(1+(AD$2*0.03)),IF(AE$3=$O396+$J396,$N396*(1+(AD$2*0.03)),IF(AE$3=$O396+2*$J396,$N396*(1+(AD$2*0.03)),IF(AE$3=$O396+3*$J396,$N396*(1+(AD$2*0.03)),IF(AE$3=$O396+4*$J396,$N396*(1+(AD$2*0.03)),IF(AE$3=$O396+5*$J396,$N396*(1+(AD$2*0.03)),"")))))))</f>
        <v/>
      </c>
      <c r="AF396" s="2" t="str">
        <f t="shared" ref="AF396:AF401" si="524">IF($B396="","",IF($O396=AF$3,$N396*(1+(AE$2*0.03)),IF(AF$3=$O396+$J396,$N396*(1+(AE$2*0.03)),IF(AF$3=$O396+2*$J396,$N396*(1+(AE$2*0.03)),IF(AF$3=$O396+3*$J396,$N396*(1+(AE$2*0.03)),IF(AF$3=$O396+4*$J396,$N396*(1+(AE$2*0.03)),IF(AF$3=$O396+5*$J396,$N396*(1+(AE$2*0.03)),"")))))))</f>
        <v/>
      </c>
      <c r="AG396" s="2" t="str">
        <f t="shared" ref="AG396:AG401" si="525">IF($B396="","",IF($O396=AG$3,$N396*(1+(AF$2*0.03)),IF(AG$3=$O396+$J396,$N396*(1+(AF$2*0.03)),IF(AG$3=$O396+2*$J396,$N396*(1+(AF$2*0.03)),IF(AG$3=$O396+3*$J396,$N396*(1+(AF$2*0.03)),IF(AG$3=$O396+4*$J396,$N396*(1+(AF$2*0.03)),IF(AG$3=$O396+5*$J396,$N396*(1+(AF$2*0.03)),"")))))))</f>
        <v/>
      </c>
      <c r="AH396" s="2" t="str">
        <f t="shared" ref="AH396:AH401" si="526">IF($B396="","",IF($O396=AH$3,$N396*(1+(AG$2*0.03)),IF(AH$3=$O396+$J396,$N396*(1+(AG$2*0.03)),IF(AH$3=$O396+2*$J396,$N396*(1+(AG$2*0.03)),IF(AH$3=$O396+3*$J396,$N396*(1+(AG$2*0.03)),IF(AH$3=$O396+4*$J396,$N396*(1+(AG$2*0.03)),IF(AH$3=$O396+5*$J396,$N396*(1+(AG$2*0.03)),"")))))))</f>
        <v/>
      </c>
      <c r="AI396" s="2">
        <f t="shared" ref="AI396:AI401" si="527">IF($B396="","",IF($O396=AI$3,$N396*(1+(AH$2*0.03)),IF(AI$3=$O396+$J396,$N396*(1+(AH$2*0.03)),IF(AI$3=$O396+2*$J396,$N396*(1+(AH$2*0.03)),IF(AI$3=$O396+3*$J396,$N396*(1+(AH$2*0.03)),IF(AI$3=$O396+4*$J396,$N396*(1+(AH$2*0.03)),IF(AI$3=$O396+5*$J396,$N396*(1+(AH$2*0.03)),"")))))))</f>
        <v>7460.6399999999994</v>
      </c>
    </row>
    <row r="397" spans="2:35" x14ac:dyDescent="0.25">
      <c r="B397" s="41" t="s">
        <v>347</v>
      </c>
      <c r="C397" s="41" t="s">
        <v>343</v>
      </c>
      <c r="D397" s="41" t="s">
        <v>3</v>
      </c>
      <c r="E397" s="42" t="s">
        <v>416</v>
      </c>
      <c r="F397" s="41" t="s">
        <v>26</v>
      </c>
      <c r="G397" s="154"/>
      <c r="H397" s="42">
        <v>1152</v>
      </c>
      <c r="I397" s="6">
        <f>IF(H397="","",INDEX(Systems!F$4:F$981,MATCH($F397,Systems!D$4:D$981,0),1))</f>
        <v>21.78</v>
      </c>
      <c r="J397" s="7">
        <f>IF(H397="","",INDEX(Systems!E$4:E$981,MATCH($F397,Systems!D$4:D$981,0),1))</f>
        <v>25</v>
      </c>
      <c r="K397" s="7" t="s">
        <v>96</v>
      </c>
      <c r="L397" s="7">
        <v>2005</v>
      </c>
      <c r="M397" s="7">
        <v>3</v>
      </c>
      <c r="N397" s="6">
        <f t="shared" si="506"/>
        <v>25090.560000000001</v>
      </c>
      <c r="O397" s="7">
        <f t="shared" si="507"/>
        <v>2030</v>
      </c>
      <c r="P397" s="2" t="str">
        <f t="shared" si="508"/>
        <v/>
      </c>
      <c r="Q397" s="2" t="str">
        <f t="shared" si="509"/>
        <v/>
      </c>
      <c r="R397" s="2" t="str">
        <f t="shared" si="510"/>
        <v/>
      </c>
      <c r="S397" s="2" t="str">
        <f t="shared" si="511"/>
        <v/>
      </c>
      <c r="T397" s="2" t="str">
        <f t="shared" si="512"/>
        <v/>
      </c>
      <c r="U397" s="2" t="str">
        <f t="shared" si="513"/>
        <v/>
      </c>
      <c r="V397" s="2" t="str">
        <f t="shared" si="514"/>
        <v/>
      </c>
      <c r="W397" s="2" t="str">
        <f t="shared" si="515"/>
        <v/>
      </c>
      <c r="X397" s="2" t="str">
        <f t="shared" si="516"/>
        <v/>
      </c>
      <c r="Y397" s="2" t="str">
        <f t="shared" si="517"/>
        <v/>
      </c>
      <c r="Z397" s="2" t="str">
        <f t="shared" si="518"/>
        <v/>
      </c>
      <c r="AA397" s="2" t="str">
        <f t="shared" si="519"/>
        <v/>
      </c>
      <c r="AB397" s="2">
        <f t="shared" si="520"/>
        <v>34123.161599999999</v>
      </c>
      <c r="AC397" s="2" t="str">
        <f t="shared" si="521"/>
        <v/>
      </c>
      <c r="AD397" s="2" t="str">
        <f t="shared" si="522"/>
        <v/>
      </c>
      <c r="AE397" s="2" t="str">
        <f t="shared" si="523"/>
        <v/>
      </c>
      <c r="AF397" s="2" t="str">
        <f t="shared" si="524"/>
        <v/>
      </c>
      <c r="AG397" s="2" t="str">
        <f t="shared" si="525"/>
        <v/>
      </c>
      <c r="AH397" s="2" t="str">
        <f t="shared" si="526"/>
        <v/>
      </c>
      <c r="AI397" s="2" t="str">
        <f t="shared" si="527"/>
        <v/>
      </c>
    </row>
    <row r="398" spans="2:35" x14ac:dyDescent="0.25">
      <c r="B398" s="41" t="s">
        <v>347</v>
      </c>
      <c r="C398" s="41" t="s">
        <v>343</v>
      </c>
      <c r="D398" s="41" t="s">
        <v>7</v>
      </c>
      <c r="E398" s="42" t="s">
        <v>416</v>
      </c>
      <c r="F398" s="41" t="s">
        <v>47</v>
      </c>
      <c r="G398" s="154"/>
      <c r="H398" s="42">
        <v>960</v>
      </c>
      <c r="I398" s="6">
        <f>IF(H398="","",INDEX(Systems!F$4:F$981,MATCH($F398,Systems!D$4:D$981,0),1))</f>
        <v>9.42</v>
      </c>
      <c r="J398" s="7">
        <f>IF(H398="","",INDEX(Systems!E$4:E$981,MATCH($F398,Systems!D$4:D$981,0),1))</f>
        <v>20</v>
      </c>
      <c r="K398" s="7" t="s">
        <v>96</v>
      </c>
      <c r="L398" s="7">
        <v>2002</v>
      </c>
      <c r="M398" s="7">
        <v>2</v>
      </c>
      <c r="N398" s="6">
        <f>IF(H398="","",H398*I398)</f>
        <v>9043.2000000000007</v>
      </c>
      <c r="O398" s="7">
        <f>IF(M398="","",IF(IF(M398=1,$C$1,IF(M398=2,L398+(0.8*J398),IF(M398=3,L398+J398)))&lt;$C$1,$C$1,(IF(M398=1,$C$1,IF(M398=2,L398+(0.8*J398),IF(M398=3,L398+J398))))))</f>
        <v>2018</v>
      </c>
      <c r="P398" s="2">
        <f t="shared" si="508"/>
        <v>9043.2000000000007</v>
      </c>
      <c r="Q398" s="2" t="str">
        <f t="shared" si="509"/>
        <v/>
      </c>
      <c r="R398" s="2" t="str">
        <f t="shared" si="510"/>
        <v/>
      </c>
      <c r="S398" s="2" t="str">
        <f t="shared" si="511"/>
        <v/>
      </c>
      <c r="T398" s="2" t="str">
        <f t="shared" si="512"/>
        <v/>
      </c>
      <c r="U398" s="2" t="str">
        <f t="shared" si="513"/>
        <v/>
      </c>
      <c r="V398" s="2" t="str">
        <f t="shared" si="514"/>
        <v/>
      </c>
      <c r="W398" s="2" t="str">
        <f t="shared" si="515"/>
        <v/>
      </c>
      <c r="X398" s="2" t="str">
        <f t="shared" si="516"/>
        <v/>
      </c>
      <c r="Y398" s="2" t="str">
        <f t="shared" si="517"/>
        <v/>
      </c>
      <c r="Z398" s="2" t="str">
        <f t="shared" si="518"/>
        <v/>
      </c>
      <c r="AA398" s="2" t="str">
        <f t="shared" si="519"/>
        <v/>
      </c>
      <c r="AB398" s="2" t="str">
        <f t="shared" si="520"/>
        <v/>
      </c>
      <c r="AC398" s="2" t="str">
        <f t="shared" si="521"/>
        <v/>
      </c>
      <c r="AD398" s="2" t="str">
        <f t="shared" si="522"/>
        <v/>
      </c>
      <c r="AE398" s="2" t="str">
        <f t="shared" si="523"/>
        <v/>
      </c>
      <c r="AF398" s="2" t="str">
        <f t="shared" si="524"/>
        <v/>
      </c>
      <c r="AG398" s="2" t="str">
        <f t="shared" si="525"/>
        <v/>
      </c>
      <c r="AH398" s="2" t="str">
        <f t="shared" si="526"/>
        <v/>
      </c>
      <c r="AI398" s="2" t="str">
        <f t="shared" si="527"/>
        <v/>
      </c>
    </row>
    <row r="399" spans="2:35" x14ac:dyDescent="0.25">
      <c r="B399" s="41" t="s">
        <v>347</v>
      </c>
      <c r="C399" s="41" t="s">
        <v>343</v>
      </c>
      <c r="D399" s="41" t="s">
        <v>7</v>
      </c>
      <c r="E399" s="42" t="s">
        <v>416</v>
      </c>
      <c r="F399" s="41" t="s">
        <v>50</v>
      </c>
      <c r="G399" s="154"/>
      <c r="H399" s="42">
        <v>1150</v>
      </c>
      <c r="I399" s="6">
        <f>IF(H399="","",INDEX(Systems!F$4:F$981,MATCH($F399,Systems!D$4:D$981,0),1))</f>
        <v>1.6</v>
      </c>
      <c r="J399" s="7">
        <f>IF(H399="","",INDEX(Systems!E$4:E$981,MATCH($F399,Systems!D$4:D$981,0),1))</f>
        <v>10</v>
      </c>
      <c r="K399" s="7" t="s">
        <v>96</v>
      </c>
      <c r="L399" s="7">
        <v>2015</v>
      </c>
      <c r="M399" s="7">
        <v>3</v>
      </c>
      <c r="N399" s="6">
        <f t="shared" ref="N399:N402" si="528">IF(H399="","",H399*I399)</f>
        <v>1840</v>
      </c>
      <c r="O399" s="7">
        <f t="shared" ref="O399:O402" si="529">IF(M399="","",IF(IF(M399=1,$C$1,IF(M399=2,L399+(0.8*J399),IF(M399=3,L399+J399)))&lt;$C$1,$C$1,(IF(M399=1,$C$1,IF(M399=2,L399+(0.8*J399),IF(M399=3,L399+J399))))))</f>
        <v>2025</v>
      </c>
      <c r="P399" s="2" t="str">
        <f t="shared" si="508"/>
        <v/>
      </c>
      <c r="Q399" s="2" t="str">
        <f t="shared" si="509"/>
        <v/>
      </c>
      <c r="R399" s="2" t="str">
        <f t="shared" si="510"/>
        <v/>
      </c>
      <c r="S399" s="2" t="str">
        <f t="shared" si="511"/>
        <v/>
      </c>
      <c r="T399" s="2" t="str">
        <f t="shared" si="512"/>
        <v/>
      </c>
      <c r="U399" s="2" t="str">
        <f t="shared" si="513"/>
        <v/>
      </c>
      <c r="V399" s="2" t="str">
        <f t="shared" si="514"/>
        <v/>
      </c>
      <c r="W399" s="2">
        <f t="shared" si="515"/>
        <v>2226.4</v>
      </c>
      <c r="X399" s="2" t="str">
        <f t="shared" si="516"/>
        <v/>
      </c>
      <c r="Y399" s="2" t="str">
        <f t="shared" si="517"/>
        <v/>
      </c>
      <c r="Z399" s="2" t="str">
        <f t="shared" si="518"/>
        <v/>
      </c>
      <c r="AA399" s="2" t="str">
        <f t="shared" si="519"/>
        <v/>
      </c>
      <c r="AB399" s="2" t="str">
        <f t="shared" si="520"/>
        <v/>
      </c>
      <c r="AC399" s="2" t="str">
        <f t="shared" si="521"/>
        <v/>
      </c>
      <c r="AD399" s="2" t="str">
        <f t="shared" si="522"/>
        <v/>
      </c>
      <c r="AE399" s="2" t="str">
        <f t="shared" si="523"/>
        <v/>
      </c>
      <c r="AF399" s="2" t="str">
        <f t="shared" si="524"/>
        <v/>
      </c>
      <c r="AG399" s="2">
        <f t="shared" si="525"/>
        <v>2778.4</v>
      </c>
      <c r="AH399" s="2" t="str">
        <f t="shared" si="526"/>
        <v/>
      </c>
      <c r="AI399" s="2" t="str">
        <f t="shared" si="527"/>
        <v/>
      </c>
    </row>
    <row r="400" spans="2:35" x14ac:dyDescent="0.25">
      <c r="B400" s="41" t="s">
        <v>347</v>
      </c>
      <c r="C400" s="41" t="s">
        <v>343</v>
      </c>
      <c r="D400" s="41" t="s">
        <v>7</v>
      </c>
      <c r="E400" s="42" t="s">
        <v>416</v>
      </c>
      <c r="F400" s="41" t="s">
        <v>289</v>
      </c>
      <c r="G400" s="154"/>
      <c r="H400" s="42">
        <v>1150</v>
      </c>
      <c r="I400" s="6">
        <f>IF(H400="","",INDEX(Systems!F$4:F$981,MATCH($F400,Systems!D$4:D$981,0),1))</f>
        <v>4.5</v>
      </c>
      <c r="J400" s="7">
        <f>IF(H400="","",INDEX(Systems!E$4:E$981,MATCH($F400,Systems!D$4:D$981,0),1))</f>
        <v>15</v>
      </c>
      <c r="K400" s="7" t="s">
        <v>96</v>
      </c>
      <c r="L400" s="7">
        <v>2012</v>
      </c>
      <c r="M400" s="7">
        <v>2</v>
      </c>
      <c r="N400" s="6">
        <f t="shared" si="528"/>
        <v>5175</v>
      </c>
      <c r="O400" s="7">
        <f t="shared" si="529"/>
        <v>2024</v>
      </c>
      <c r="P400" s="2" t="str">
        <f t="shared" si="508"/>
        <v/>
      </c>
      <c r="Q400" s="2" t="str">
        <f t="shared" si="509"/>
        <v/>
      </c>
      <c r="R400" s="2" t="str">
        <f t="shared" si="510"/>
        <v/>
      </c>
      <c r="S400" s="2" t="str">
        <f t="shared" si="511"/>
        <v/>
      </c>
      <c r="T400" s="2" t="str">
        <f t="shared" si="512"/>
        <v/>
      </c>
      <c r="U400" s="2" t="str">
        <f t="shared" si="513"/>
        <v/>
      </c>
      <c r="V400" s="2">
        <f t="shared" si="514"/>
        <v>6106.5</v>
      </c>
      <c r="W400" s="2" t="str">
        <f t="shared" si="515"/>
        <v/>
      </c>
      <c r="X400" s="2" t="str">
        <f t="shared" si="516"/>
        <v/>
      </c>
      <c r="Y400" s="2" t="str">
        <f t="shared" si="517"/>
        <v/>
      </c>
      <c r="Z400" s="2" t="str">
        <f t="shared" si="518"/>
        <v/>
      </c>
      <c r="AA400" s="2" t="str">
        <f t="shared" si="519"/>
        <v/>
      </c>
      <c r="AB400" s="2" t="str">
        <f t="shared" si="520"/>
        <v/>
      </c>
      <c r="AC400" s="2" t="str">
        <f t="shared" si="521"/>
        <v/>
      </c>
      <c r="AD400" s="2" t="str">
        <f t="shared" si="522"/>
        <v/>
      </c>
      <c r="AE400" s="2" t="str">
        <f t="shared" si="523"/>
        <v/>
      </c>
      <c r="AF400" s="2" t="str">
        <f t="shared" si="524"/>
        <v/>
      </c>
      <c r="AG400" s="2" t="str">
        <f t="shared" si="525"/>
        <v/>
      </c>
      <c r="AH400" s="2" t="str">
        <f t="shared" si="526"/>
        <v/>
      </c>
      <c r="AI400" s="2" t="str">
        <f t="shared" si="527"/>
        <v/>
      </c>
    </row>
    <row r="401" spans="2:35" x14ac:dyDescent="0.25">
      <c r="B401" s="41" t="s">
        <v>347</v>
      </c>
      <c r="C401" s="41" t="s">
        <v>343</v>
      </c>
      <c r="D401" s="41" t="s">
        <v>5</v>
      </c>
      <c r="E401" s="42" t="s">
        <v>416</v>
      </c>
      <c r="F401" s="41" t="s">
        <v>60</v>
      </c>
      <c r="G401" s="154"/>
      <c r="H401" s="42">
        <v>1</v>
      </c>
      <c r="I401" s="6">
        <f>IF(H401="","",INDEX(Systems!F$4:F$981,MATCH($F401,Systems!D$4:D$981,0),1))</f>
        <v>12000</v>
      </c>
      <c r="J401" s="7">
        <f>IF(H401="","",INDEX(Systems!E$4:E$981,MATCH($F401,Systems!D$4:D$981,0),1))</f>
        <v>18</v>
      </c>
      <c r="K401" s="7" t="s">
        <v>96</v>
      </c>
      <c r="L401" s="7">
        <v>2017</v>
      </c>
      <c r="M401" s="7">
        <v>3</v>
      </c>
      <c r="N401" s="6">
        <f t="shared" si="528"/>
        <v>12000</v>
      </c>
      <c r="O401" s="7">
        <f t="shared" si="529"/>
        <v>2035</v>
      </c>
      <c r="P401" s="2" t="str">
        <f t="shared" si="508"/>
        <v/>
      </c>
      <c r="Q401" s="2" t="str">
        <f t="shared" si="509"/>
        <v/>
      </c>
      <c r="R401" s="2" t="str">
        <f t="shared" si="510"/>
        <v/>
      </c>
      <c r="S401" s="2" t="str">
        <f t="shared" si="511"/>
        <v/>
      </c>
      <c r="T401" s="2" t="str">
        <f t="shared" si="512"/>
        <v/>
      </c>
      <c r="U401" s="2" t="str">
        <f t="shared" si="513"/>
        <v/>
      </c>
      <c r="V401" s="2" t="str">
        <f t="shared" si="514"/>
        <v/>
      </c>
      <c r="W401" s="2" t="str">
        <f t="shared" si="515"/>
        <v/>
      </c>
      <c r="X401" s="2" t="str">
        <f t="shared" si="516"/>
        <v/>
      </c>
      <c r="Y401" s="2" t="str">
        <f t="shared" si="517"/>
        <v/>
      </c>
      <c r="Z401" s="2" t="str">
        <f t="shared" si="518"/>
        <v/>
      </c>
      <c r="AA401" s="2" t="str">
        <f t="shared" si="519"/>
        <v/>
      </c>
      <c r="AB401" s="2" t="str">
        <f t="shared" si="520"/>
        <v/>
      </c>
      <c r="AC401" s="2" t="str">
        <f t="shared" si="521"/>
        <v/>
      </c>
      <c r="AD401" s="2" t="str">
        <f t="shared" si="522"/>
        <v/>
      </c>
      <c r="AE401" s="2" t="str">
        <f t="shared" si="523"/>
        <v/>
      </c>
      <c r="AF401" s="2" t="str">
        <f t="shared" si="524"/>
        <v/>
      </c>
      <c r="AG401" s="2">
        <f t="shared" si="525"/>
        <v>18120</v>
      </c>
      <c r="AH401" s="2" t="str">
        <f t="shared" si="526"/>
        <v/>
      </c>
      <c r="AI401" s="2" t="str">
        <f t="shared" si="527"/>
        <v/>
      </c>
    </row>
    <row r="402" spans="2:35" x14ac:dyDescent="0.25">
      <c r="B402" s="41" t="s">
        <v>347</v>
      </c>
      <c r="C402" s="41" t="s">
        <v>343</v>
      </c>
      <c r="D402" s="41" t="s">
        <v>9</v>
      </c>
      <c r="E402" s="42" t="s">
        <v>416</v>
      </c>
      <c r="F402" s="41" t="s">
        <v>131</v>
      </c>
      <c r="G402" s="154"/>
      <c r="H402" s="42">
        <v>960</v>
      </c>
      <c r="I402" s="6">
        <f>IF(H402="","",INDEX(Systems!F$4:F$981,MATCH($F402,Systems!D$4:D$981,0),1))</f>
        <v>4.95</v>
      </c>
      <c r="J402" s="7">
        <f>IF(H402="","",INDEX(Systems!E$4:E$981,MATCH($F402,Systems!D$4:D$981,0),1))</f>
        <v>20</v>
      </c>
      <c r="K402" s="7" t="s">
        <v>96</v>
      </c>
      <c r="L402" s="7">
        <v>2017</v>
      </c>
      <c r="M402" s="7">
        <v>3</v>
      </c>
      <c r="N402" s="6">
        <f t="shared" si="528"/>
        <v>4752</v>
      </c>
      <c r="O402" s="7">
        <f t="shared" si="529"/>
        <v>2037</v>
      </c>
      <c r="P402" s="2" t="str">
        <f t="shared" ref="P402" si="530">IF($B402="","",IF($O402=P$3,$N402*(1+(O$2*0.03)),IF(P$3=$O402+$J402,$N402*(1+(O$2*0.03)),IF(P$3=$O402+2*$J402,$N402*(1+(O$2*0.03)),IF(P$3=$O402+3*$J402,$N402*(1+(O$2*0.03)),IF(P$3=$O402+4*$J402,$N402*(1+(O$2*0.03)),IF(P$3=$O402+5*$J402,$N402*(1+(O$2*0.03)),"")))))))</f>
        <v/>
      </c>
      <c r="Q402" s="2" t="str">
        <f t="shared" ref="Q402" si="531">IF($B402="","",IF($O402=Q$3,$N402*(1+(P$2*0.03)),IF(Q$3=$O402+$J402,$N402*(1+(P$2*0.03)),IF(Q$3=$O402+2*$J402,$N402*(1+(P$2*0.03)),IF(Q$3=$O402+3*$J402,$N402*(1+(P$2*0.03)),IF(Q$3=$O402+4*$J402,$N402*(1+(P$2*0.03)),IF(Q$3=$O402+5*$J402,$N402*(1+(P$2*0.03)),"")))))))</f>
        <v/>
      </c>
      <c r="R402" s="2" t="str">
        <f t="shared" ref="R402" si="532">IF($B402="","",IF($O402=R$3,$N402*(1+(Q$2*0.03)),IF(R$3=$O402+$J402,$N402*(1+(Q$2*0.03)),IF(R$3=$O402+2*$J402,$N402*(1+(Q$2*0.03)),IF(R$3=$O402+3*$J402,$N402*(1+(Q$2*0.03)),IF(R$3=$O402+4*$J402,$N402*(1+(Q$2*0.03)),IF(R$3=$O402+5*$J402,$N402*(1+(Q$2*0.03)),"")))))))</f>
        <v/>
      </c>
      <c r="S402" s="2" t="str">
        <f t="shared" ref="S402" si="533">IF($B402="","",IF($O402=S$3,$N402*(1+(R$2*0.03)),IF(S$3=$O402+$J402,$N402*(1+(R$2*0.03)),IF(S$3=$O402+2*$J402,$N402*(1+(R$2*0.03)),IF(S$3=$O402+3*$J402,$N402*(1+(R$2*0.03)),IF(S$3=$O402+4*$J402,$N402*(1+(R$2*0.03)),IF(S$3=$O402+5*$J402,$N402*(1+(R$2*0.03)),"")))))))</f>
        <v/>
      </c>
      <c r="T402" s="2" t="str">
        <f t="shared" ref="T402" si="534">IF($B402="","",IF($O402=T$3,$N402*(1+(S$2*0.03)),IF(T$3=$O402+$J402,$N402*(1+(S$2*0.03)),IF(T$3=$O402+2*$J402,$N402*(1+(S$2*0.03)),IF(T$3=$O402+3*$J402,$N402*(1+(S$2*0.03)),IF(T$3=$O402+4*$J402,$N402*(1+(S$2*0.03)),IF(T$3=$O402+5*$J402,$N402*(1+(S$2*0.03)),"")))))))</f>
        <v/>
      </c>
      <c r="U402" s="2" t="str">
        <f t="shared" ref="U402" si="535">IF($B402="","",IF($O402=U$3,$N402*(1+(T$2*0.03)),IF(U$3=$O402+$J402,$N402*(1+(T$2*0.03)),IF(U$3=$O402+2*$J402,$N402*(1+(T$2*0.03)),IF(U$3=$O402+3*$J402,$N402*(1+(T$2*0.03)),IF(U$3=$O402+4*$J402,$N402*(1+(T$2*0.03)),IF(U$3=$O402+5*$J402,$N402*(1+(T$2*0.03)),"")))))))</f>
        <v/>
      </c>
      <c r="V402" s="2" t="str">
        <f t="shared" ref="V402" si="536">IF($B402="","",IF($O402=V$3,$N402*(1+(U$2*0.03)),IF(V$3=$O402+$J402,$N402*(1+(U$2*0.03)),IF(V$3=$O402+2*$J402,$N402*(1+(U$2*0.03)),IF(V$3=$O402+3*$J402,$N402*(1+(U$2*0.03)),IF(V$3=$O402+4*$J402,$N402*(1+(U$2*0.03)),IF(V$3=$O402+5*$J402,$N402*(1+(U$2*0.03)),"")))))))</f>
        <v/>
      </c>
      <c r="W402" s="2" t="str">
        <f t="shared" ref="W402" si="537">IF($B402="","",IF($O402=W$3,$N402*(1+(V$2*0.03)),IF(W$3=$O402+$J402,$N402*(1+(V$2*0.03)),IF(W$3=$O402+2*$J402,$N402*(1+(V$2*0.03)),IF(W$3=$O402+3*$J402,$N402*(1+(V$2*0.03)),IF(W$3=$O402+4*$J402,$N402*(1+(V$2*0.03)),IF(W$3=$O402+5*$J402,$N402*(1+(V$2*0.03)),"")))))))</f>
        <v/>
      </c>
      <c r="X402" s="2" t="str">
        <f t="shared" ref="X402" si="538">IF($B402="","",IF($O402=X$3,$N402*(1+(W$2*0.03)),IF(X$3=$O402+$J402,$N402*(1+(W$2*0.03)),IF(X$3=$O402+2*$J402,$N402*(1+(W$2*0.03)),IF(X$3=$O402+3*$J402,$N402*(1+(W$2*0.03)),IF(X$3=$O402+4*$J402,$N402*(1+(W$2*0.03)),IF(X$3=$O402+5*$J402,$N402*(1+(W$2*0.03)),"")))))))</f>
        <v/>
      </c>
      <c r="Y402" s="2" t="str">
        <f t="shared" ref="Y402" si="539">IF($B402="","",IF($O402=Y$3,$N402*(1+(X$2*0.03)),IF(Y$3=$O402+$J402,$N402*(1+(X$2*0.03)),IF(Y$3=$O402+2*$J402,$N402*(1+(X$2*0.03)),IF(Y$3=$O402+3*$J402,$N402*(1+(X$2*0.03)),IF(Y$3=$O402+4*$J402,$N402*(1+(X$2*0.03)),IF(Y$3=$O402+5*$J402,$N402*(1+(X$2*0.03)),"")))))))</f>
        <v/>
      </c>
      <c r="Z402" s="2" t="str">
        <f t="shared" ref="Z402" si="540">IF($B402="","",IF($O402=Z$3,$N402*(1+(Y$2*0.03)),IF(Z$3=$O402+$J402,$N402*(1+(Y$2*0.03)),IF(Z$3=$O402+2*$J402,$N402*(1+(Y$2*0.03)),IF(Z$3=$O402+3*$J402,$N402*(1+(Y$2*0.03)),IF(Z$3=$O402+4*$J402,$N402*(1+(Y$2*0.03)),IF(Z$3=$O402+5*$J402,$N402*(1+(Y$2*0.03)),"")))))))</f>
        <v/>
      </c>
      <c r="AA402" s="2" t="str">
        <f t="shared" ref="AA402" si="541">IF($B402="","",IF($O402=AA$3,$N402*(1+(Z$2*0.03)),IF(AA$3=$O402+$J402,$N402*(1+(Z$2*0.03)),IF(AA$3=$O402+2*$J402,$N402*(1+(Z$2*0.03)),IF(AA$3=$O402+3*$J402,$N402*(1+(Z$2*0.03)),IF(AA$3=$O402+4*$J402,$N402*(1+(Z$2*0.03)),IF(AA$3=$O402+5*$J402,$N402*(1+(Z$2*0.03)),"")))))))</f>
        <v/>
      </c>
      <c r="AB402" s="2" t="str">
        <f t="shared" ref="AB402" si="542">IF($B402="","",IF($O402=AB$3,$N402*(1+(AA$2*0.03)),IF(AB$3=$O402+$J402,$N402*(1+(AA$2*0.03)),IF(AB$3=$O402+2*$J402,$N402*(1+(AA$2*0.03)),IF(AB$3=$O402+3*$J402,$N402*(1+(AA$2*0.03)),IF(AB$3=$O402+4*$J402,$N402*(1+(AA$2*0.03)),IF(AB$3=$O402+5*$J402,$N402*(1+(AA$2*0.03)),"")))))))</f>
        <v/>
      </c>
      <c r="AC402" s="2" t="str">
        <f t="shared" ref="AC402" si="543">IF($B402="","",IF($O402=AC$3,$N402*(1+(AB$2*0.03)),IF(AC$3=$O402+$J402,$N402*(1+(AB$2*0.03)),IF(AC$3=$O402+2*$J402,$N402*(1+(AB$2*0.03)),IF(AC$3=$O402+3*$J402,$N402*(1+(AB$2*0.03)),IF(AC$3=$O402+4*$J402,$N402*(1+(AB$2*0.03)),IF(AC$3=$O402+5*$J402,$N402*(1+(AB$2*0.03)),"")))))))</f>
        <v/>
      </c>
      <c r="AD402" s="2" t="str">
        <f t="shared" ref="AD402" si="544">IF($B402="","",IF($O402=AD$3,$N402*(1+(AC$2*0.03)),IF(AD$3=$O402+$J402,$N402*(1+(AC$2*0.03)),IF(AD$3=$O402+2*$J402,$N402*(1+(AC$2*0.03)),IF(AD$3=$O402+3*$J402,$N402*(1+(AC$2*0.03)),IF(AD$3=$O402+4*$J402,$N402*(1+(AC$2*0.03)),IF(AD$3=$O402+5*$J402,$N402*(1+(AC$2*0.03)),"")))))))</f>
        <v/>
      </c>
      <c r="AE402" s="2" t="str">
        <f t="shared" ref="AE402" si="545">IF($B402="","",IF($O402=AE$3,$N402*(1+(AD$2*0.03)),IF(AE$3=$O402+$J402,$N402*(1+(AD$2*0.03)),IF(AE$3=$O402+2*$J402,$N402*(1+(AD$2*0.03)),IF(AE$3=$O402+3*$J402,$N402*(1+(AD$2*0.03)),IF(AE$3=$O402+4*$J402,$N402*(1+(AD$2*0.03)),IF(AE$3=$O402+5*$J402,$N402*(1+(AD$2*0.03)),"")))))))</f>
        <v/>
      </c>
      <c r="AF402" s="2" t="str">
        <f t="shared" ref="AF402" si="546">IF($B402="","",IF($O402=AF$3,$N402*(1+(AE$2*0.03)),IF(AF$3=$O402+$J402,$N402*(1+(AE$2*0.03)),IF(AF$3=$O402+2*$J402,$N402*(1+(AE$2*0.03)),IF(AF$3=$O402+3*$J402,$N402*(1+(AE$2*0.03)),IF(AF$3=$O402+4*$J402,$N402*(1+(AE$2*0.03)),IF(AF$3=$O402+5*$J402,$N402*(1+(AE$2*0.03)),"")))))))</f>
        <v/>
      </c>
      <c r="AG402" s="2" t="str">
        <f t="shared" ref="AG402" si="547">IF($B402="","",IF($O402=AG$3,$N402*(1+(AF$2*0.03)),IF(AG$3=$O402+$J402,$N402*(1+(AF$2*0.03)),IF(AG$3=$O402+2*$J402,$N402*(1+(AF$2*0.03)),IF(AG$3=$O402+3*$J402,$N402*(1+(AF$2*0.03)),IF(AG$3=$O402+4*$J402,$N402*(1+(AF$2*0.03)),IF(AG$3=$O402+5*$J402,$N402*(1+(AF$2*0.03)),"")))))))</f>
        <v/>
      </c>
      <c r="AH402" s="2" t="str">
        <f t="shared" ref="AH402" si="548">IF($B402="","",IF($O402=AH$3,$N402*(1+(AG$2*0.03)),IF(AH$3=$O402+$J402,$N402*(1+(AG$2*0.03)),IF(AH$3=$O402+2*$J402,$N402*(1+(AG$2*0.03)),IF(AH$3=$O402+3*$J402,$N402*(1+(AG$2*0.03)),IF(AH$3=$O402+4*$J402,$N402*(1+(AG$2*0.03)),IF(AH$3=$O402+5*$J402,$N402*(1+(AG$2*0.03)),"")))))))</f>
        <v/>
      </c>
      <c r="AI402" s="2">
        <f t="shared" ref="AI402" si="549">IF($B402="","",IF($O402=AI$3,$N402*(1+(AH$2*0.03)),IF(AI$3=$O402+$J402,$N402*(1+(AH$2*0.03)),IF(AI$3=$O402+2*$J402,$N402*(1+(AH$2*0.03)),IF(AI$3=$O402+3*$J402,$N402*(1+(AH$2*0.03)),IF(AI$3=$O402+4*$J402,$N402*(1+(AH$2*0.03)),IF(AI$3=$O402+5*$J402,$N402*(1+(AH$2*0.03)),"")))))))</f>
        <v>7460.6399999999994</v>
      </c>
    </row>
    <row r="403" spans="2:35" x14ac:dyDescent="0.25">
      <c r="B403" s="41" t="s">
        <v>347</v>
      </c>
      <c r="C403" s="41" t="s">
        <v>343</v>
      </c>
      <c r="D403" s="41" t="s">
        <v>3</v>
      </c>
      <c r="E403" s="42" t="s">
        <v>417</v>
      </c>
      <c r="F403" s="41" t="s">
        <v>26</v>
      </c>
      <c r="G403" s="154"/>
      <c r="H403" s="42">
        <v>3450</v>
      </c>
      <c r="I403" s="6">
        <f>IF(H403="","",INDEX(Systems!F$4:F$981,MATCH($F403,Systems!D$4:D$981,0),1))</f>
        <v>21.78</v>
      </c>
      <c r="J403" s="7">
        <f>IF(H403="","",INDEX(Systems!E$4:E$981,MATCH($F403,Systems!D$4:D$981,0),1))</f>
        <v>25</v>
      </c>
      <c r="K403" s="7" t="s">
        <v>96</v>
      </c>
      <c r="L403" s="7">
        <v>2000</v>
      </c>
      <c r="M403" s="7">
        <v>2</v>
      </c>
      <c r="N403" s="6">
        <f t="shared" si="412"/>
        <v>75141</v>
      </c>
      <c r="O403" s="7">
        <f t="shared" si="413"/>
        <v>2020</v>
      </c>
      <c r="P403" s="2" t="str">
        <f t="shared" ref="P403:AI403" si="550">IF($B403="","",IF($O403=P$3,$N403*(1+(O$2*0.03)),IF(P$3=$O403+$J403,$N403*(1+(O$2*0.03)),IF(P$3=$O403+2*$J403,$N403*(1+(O$2*0.03)),IF(P$3=$O403+3*$J403,$N403*(1+(O$2*0.03)),IF(P$3=$O403+4*$J403,$N403*(1+(O$2*0.03)),IF(P$3=$O403+5*$J403,$N403*(1+(O$2*0.03)),"")))))))</f>
        <v/>
      </c>
      <c r="Q403" s="2" t="str">
        <f t="shared" si="550"/>
        <v/>
      </c>
      <c r="R403" s="2">
        <f t="shared" si="550"/>
        <v>79649.460000000006</v>
      </c>
      <c r="S403" s="2" t="str">
        <f t="shared" si="550"/>
        <v/>
      </c>
      <c r="T403" s="2" t="str">
        <f t="shared" si="550"/>
        <v/>
      </c>
      <c r="U403" s="2" t="str">
        <f t="shared" si="550"/>
        <v/>
      </c>
      <c r="V403" s="2" t="str">
        <f t="shared" si="550"/>
        <v/>
      </c>
      <c r="W403" s="2" t="str">
        <f t="shared" si="550"/>
        <v/>
      </c>
      <c r="X403" s="2" t="str">
        <f t="shared" si="550"/>
        <v/>
      </c>
      <c r="Y403" s="2" t="str">
        <f t="shared" si="550"/>
        <v/>
      </c>
      <c r="Z403" s="2" t="str">
        <f t="shared" si="550"/>
        <v/>
      </c>
      <c r="AA403" s="2" t="str">
        <f t="shared" si="550"/>
        <v/>
      </c>
      <c r="AB403" s="2" t="str">
        <f t="shared" si="550"/>
        <v/>
      </c>
      <c r="AC403" s="2" t="str">
        <f t="shared" si="550"/>
        <v/>
      </c>
      <c r="AD403" s="2" t="str">
        <f t="shared" si="550"/>
        <v/>
      </c>
      <c r="AE403" s="2" t="str">
        <f t="shared" si="550"/>
        <v/>
      </c>
      <c r="AF403" s="2" t="str">
        <f t="shared" si="550"/>
        <v/>
      </c>
      <c r="AG403" s="2" t="str">
        <f t="shared" si="550"/>
        <v/>
      </c>
      <c r="AH403" s="2" t="str">
        <f t="shared" si="550"/>
        <v/>
      </c>
      <c r="AI403" s="2" t="str">
        <f t="shared" si="550"/>
        <v/>
      </c>
    </row>
    <row r="404" spans="2:35" x14ac:dyDescent="0.25">
      <c r="B404" s="41" t="s">
        <v>347</v>
      </c>
      <c r="C404" s="41" t="s">
        <v>343</v>
      </c>
      <c r="D404" s="41" t="s">
        <v>7</v>
      </c>
      <c r="E404" s="42" t="s">
        <v>417</v>
      </c>
      <c r="F404" s="41" t="s">
        <v>50</v>
      </c>
      <c r="G404" s="154"/>
      <c r="H404" s="42">
        <v>2250</v>
      </c>
      <c r="I404" s="6">
        <f>IF(H404="","",INDEX(Systems!F$4:F$981,MATCH($F404,Systems!D$4:D$981,0),1))</f>
        <v>1.6</v>
      </c>
      <c r="J404" s="7">
        <f>IF(H404="","",INDEX(Systems!E$4:E$981,MATCH($F404,Systems!D$4:D$981,0),1))</f>
        <v>10</v>
      </c>
      <c r="K404" s="7" t="s">
        <v>96</v>
      </c>
      <c r="L404" s="7">
        <v>2015</v>
      </c>
      <c r="M404" s="7">
        <v>3</v>
      </c>
      <c r="N404" s="6">
        <f t="shared" si="412"/>
        <v>3600</v>
      </c>
      <c r="O404" s="7">
        <f t="shared" si="413"/>
        <v>2025</v>
      </c>
      <c r="P404" s="2" t="str">
        <f t="shared" ref="P404:AI404" si="551">IF($B404="","",IF($O404=P$3,$N404*(1+(O$2*0.03)),IF(P$3=$O404+$J404,$N404*(1+(O$2*0.03)),IF(P$3=$O404+2*$J404,$N404*(1+(O$2*0.03)),IF(P$3=$O404+3*$J404,$N404*(1+(O$2*0.03)),IF(P$3=$O404+4*$J404,$N404*(1+(O$2*0.03)),IF(P$3=$O404+5*$J404,$N404*(1+(O$2*0.03)),"")))))))</f>
        <v/>
      </c>
      <c r="Q404" s="2" t="str">
        <f t="shared" si="551"/>
        <v/>
      </c>
      <c r="R404" s="2" t="str">
        <f t="shared" si="551"/>
        <v/>
      </c>
      <c r="S404" s="2" t="str">
        <f t="shared" si="551"/>
        <v/>
      </c>
      <c r="T404" s="2" t="str">
        <f t="shared" si="551"/>
        <v/>
      </c>
      <c r="U404" s="2" t="str">
        <f t="shared" si="551"/>
        <v/>
      </c>
      <c r="V404" s="2" t="str">
        <f t="shared" si="551"/>
        <v/>
      </c>
      <c r="W404" s="2">
        <f t="shared" si="551"/>
        <v>4356</v>
      </c>
      <c r="X404" s="2" t="str">
        <f t="shared" si="551"/>
        <v/>
      </c>
      <c r="Y404" s="2" t="str">
        <f t="shared" si="551"/>
        <v/>
      </c>
      <c r="Z404" s="2" t="str">
        <f t="shared" si="551"/>
        <v/>
      </c>
      <c r="AA404" s="2" t="str">
        <f t="shared" si="551"/>
        <v/>
      </c>
      <c r="AB404" s="2" t="str">
        <f t="shared" si="551"/>
        <v/>
      </c>
      <c r="AC404" s="2" t="str">
        <f t="shared" si="551"/>
        <v/>
      </c>
      <c r="AD404" s="2" t="str">
        <f t="shared" si="551"/>
        <v/>
      </c>
      <c r="AE404" s="2" t="str">
        <f t="shared" si="551"/>
        <v/>
      </c>
      <c r="AF404" s="2" t="str">
        <f t="shared" si="551"/>
        <v/>
      </c>
      <c r="AG404" s="2">
        <f t="shared" si="551"/>
        <v>5436</v>
      </c>
      <c r="AH404" s="2" t="str">
        <f t="shared" si="551"/>
        <v/>
      </c>
      <c r="AI404" s="2" t="str">
        <f t="shared" si="551"/>
        <v/>
      </c>
    </row>
    <row r="405" spans="2:35" x14ac:dyDescent="0.25">
      <c r="B405" s="41" t="s">
        <v>347</v>
      </c>
      <c r="C405" s="41" t="s">
        <v>343</v>
      </c>
      <c r="D405" s="41" t="s">
        <v>7</v>
      </c>
      <c r="E405" s="42" t="s">
        <v>417</v>
      </c>
      <c r="F405" s="41" t="s">
        <v>47</v>
      </c>
      <c r="G405" s="154"/>
      <c r="H405" s="42">
        <v>2880</v>
      </c>
      <c r="I405" s="6">
        <f>IF(H405="","",INDEX(Systems!F$4:F$981,MATCH($F405,Systems!D$4:D$981,0),1))</f>
        <v>9.42</v>
      </c>
      <c r="J405" s="7">
        <f>IF(H405="","",INDEX(Systems!E$4:E$981,MATCH($F405,Systems!D$4:D$981,0),1))</f>
        <v>20</v>
      </c>
      <c r="K405" s="7" t="s">
        <v>96</v>
      </c>
      <c r="L405" s="7">
        <v>2003</v>
      </c>
      <c r="M405" s="7">
        <v>2</v>
      </c>
      <c r="N405" s="6">
        <f t="shared" si="412"/>
        <v>27129.599999999999</v>
      </c>
      <c r="O405" s="7">
        <f t="shared" si="413"/>
        <v>2019</v>
      </c>
      <c r="P405" s="2" t="str">
        <f t="shared" ref="P405:AI405" si="552">IF($B405="","",IF($O405=P$3,$N405*(1+(O$2*0.03)),IF(P$3=$O405+$J405,$N405*(1+(O$2*0.03)),IF(P$3=$O405+2*$J405,$N405*(1+(O$2*0.03)),IF(P$3=$O405+3*$J405,$N405*(1+(O$2*0.03)),IF(P$3=$O405+4*$J405,$N405*(1+(O$2*0.03)),IF(P$3=$O405+5*$J405,$N405*(1+(O$2*0.03)),"")))))))</f>
        <v/>
      </c>
      <c r="Q405" s="2">
        <f t="shared" si="552"/>
        <v>27943.487999999998</v>
      </c>
      <c r="R405" s="2" t="str">
        <f t="shared" si="552"/>
        <v/>
      </c>
      <c r="S405" s="2" t="str">
        <f t="shared" si="552"/>
        <v/>
      </c>
      <c r="T405" s="2" t="str">
        <f t="shared" si="552"/>
        <v/>
      </c>
      <c r="U405" s="2" t="str">
        <f t="shared" si="552"/>
        <v/>
      </c>
      <c r="V405" s="2" t="str">
        <f t="shared" si="552"/>
        <v/>
      </c>
      <c r="W405" s="2" t="str">
        <f t="shared" si="552"/>
        <v/>
      </c>
      <c r="X405" s="2" t="str">
        <f t="shared" si="552"/>
        <v/>
      </c>
      <c r="Y405" s="2" t="str">
        <f t="shared" si="552"/>
        <v/>
      </c>
      <c r="Z405" s="2" t="str">
        <f t="shared" si="552"/>
        <v/>
      </c>
      <c r="AA405" s="2" t="str">
        <f t="shared" si="552"/>
        <v/>
      </c>
      <c r="AB405" s="2" t="str">
        <f t="shared" si="552"/>
        <v/>
      </c>
      <c r="AC405" s="2" t="str">
        <f t="shared" si="552"/>
        <v/>
      </c>
      <c r="AD405" s="2" t="str">
        <f t="shared" si="552"/>
        <v/>
      </c>
      <c r="AE405" s="2" t="str">
        <f t="shared" si="552"/>
        <v/>
      </c>
      <c r="AF405" s="2" t="str">
        <f t="shared" si="552"/>
        <v/>
      </c>
      <c r="AG405" s="2" t="str">
        <f t="shared" si="552"/>
        <v/>
      </c>
      <c r="AH405" s="2" t="str">
        <f t="shared" si="552"/>
        <v/>
      </c>
      <c r="AI405" s="2" t="str">
        <f t="shared" si="552"/>
        <v/>
      </c>
    </row>
    <row r="406" spans="2:35" x14ac:dyDescent="0.25">
      <c r="B406" s="41" t="s">
        <v>347</v>
      </c>
      <c r="C406" s="41" t="s">
        <v>343</v>
      </c>
      <c r="D406" s="41" t="s">
        <v>7</v>
      </c>
      <c r="E406" s="42" t="s">
        <v>417</v>
      </c>
      <c r="F406" s="41" t="s">
        <v>289</v>
      </c>
      <c r="G406" s="154"/>
      <c r="H406" s="42">
        <v>2250</v>
      </c>
      <c r="I406" s="6">
        <f>IF(H406="","",INDEX(Systems!F$4:F$981,MATCH($F406,Systems!D$4:D$981,0),1))</f>
        <v>4.5</v>
      </c>
      <c r="J406" s="7">
        <f>IF(H406="","",INDEX(Systems!E$4:E$981,MATCH($F406,Systems!D$4:D$981,0),1))</f>
        <v>15</v>
      </c>
      <c r="K406" s="7" t="s">
        <v>96</v>
      </c>
      <c r="L406" s="7">
        <v>2004</v>
      </c>
      <c r="M406" s="7">
        <v>3</v>
      </c>
      <c r="N406" s="6">
        <f t="shared" si="412"/>
        <v>10125</v>
      </c>
      <c r="O406" s="7">
        <f t="shared" si="413"/>
        <v>2019</v>
      </c>
      <c r="P406" s="2" t="str">
        <f t="shared" ref="P406:AI406" si="553">IF($B406="","",IF($O406=P$3,$N406*(1+(O$2*0.03)),IF(P$3=$O406+$J406,$N406*(1+(O$2*0.03)),IF(P$3=$O406+2*$J406,$N406*(1+(O$2*0.03)),IF(P$3=$O406+3*$J406,$N406*(1+(O$2*0.03)),IF(P$3=$O406+4*$J406,$N406*(1+(O$2*0.03)),IF(P$3=$O406+5*$J406,$N406*(1+(O$2*0.03)),"")))))))</f>
        <v/>
      </c>
      <c r="Q406" s="2">
        <f t="shared" si="553"/>
        <v>10428.75</v>
      </c>
      <c r="R406" s="2" t="str">
        <f t="shared" si="553"/>
        <v/>
      </c>
      <c r="S406" s="2" t="str">
        <f t="shared" si="553"/>
        <v/>
      </c>
      <c r="T406" s="2" t="str">
        <f t="shared" si="553"/>
        <v/>
      </c>
      <c r="U406" s="2" t="str">
        <f t="shared" si="553"/>
        <v/>
      </c>
      <c r="V406" s="2" t="str">
        <f t="shared" si="553"/>
        <v/>
      </c>
      <c r="W406" s="2" t="str">
        <f t="shared" si="553"/>
        <v/>
      </c>
      <c r="X406" s="2" t="str">
        <f t="shared" si="553"/>
        <v/>
      </c>
      <c r="Y406" s="2" t="str">
        <f t="shared" si="553"/>
        <v/>
      </c>
      <c r="Z406" s="2" t="str">
        <f t="shared" si="553"/>
        <v/>
      </c>
      <c r="AA406" s="2" t="str">
        <f t="shared" si="553"/>
        <v/>
      </c>
      <c r="AB406" s="2" t="str">
        <f t="shared" si="553"/>
        <v/>
      </c>
      <c r="AC406" s="2" t="str">
        <f t="shared" si="553"/>
        <v/>
      </c>
      <c r="AD406" s="2" t="str">
        <f t="shared" si="553"/>
        <v/>
      </c>
      <c r="AE406" s="2" t="str">
        <f t="shared" si="553"/>
        <v/>
      </c>
      <c r="AF406" s="2">
        <f t="shared" si="553"/>
        <v>14985</v>
      </c>
      <c r="AG406" s="2" t="str">
        <f t="shared" si="553"/>
        <v/>
      </c>
      <c r="AH406" s="2" t="str">
        <f t="shared" si="553"/>
        <v/>
      </c>
      <c r="AI406" s="2" t="str">
        <f t="shared" si="553"/>
        <v/>
      </c>
    </row>
    <row r="407" spans="2:35" x14ac:dyDescent="0.25">
      <c r="B407" s="41" t="s">
        <v>347</v>
      </c>
      <c r="C407" s="41" t="s">
        <v>343</v>
      </c>
      <c r="D407" s="41" t="s">
        <v>5</v>
      </c>
      <c r="E407" s="42" t="s">
        <v>417</v>
      </c>
      <c r="F407" s="41" t="s">
        <v>60</v>
      </c>
      <c r="G407" s="154"/>
      <c r="H407" s="42">
        <v>3</v>
      </c>
      <c r="I407" s="6">
        <f>IF(H407="","",INDEX(Systems!F$4:F$981,MATCH($F407,Systems!D$4:D$981,0),1))</f>
        <v>12000</v>
      </c>
      <c r="J407" s="7">
        <f>IF(H407="","",INDEX(Systems!E$4:E$981,MATCH($F407,Systems!D$4:D$981,0),1))</f>
        <v>18</v>
      </c>
      <c r="K407" s="7" t="s">
        <v>96</v>
      </c>
      <c r="L407" s="7">
        <v>2017</v>
      </c>
      <c r="M407" s="7">
        <v>3</v>
      </c>
      <c r="N407" s="6">
        <f t="shared" si="412"/>
        <v>36000</v>
      </c>
      <c r="O407" s="7">
        <f t="shared" si="413"/>
        <v>2035</v>
      </c>
      <c r="P407" s="2" t="str">
        <f t="shared" ref="P407:AI407" si="554">IF($B407="","",IF($O407=P$3,$N407*(1+(O$2*0.03)),IF(P$3=$O407+$J407,$N407*(1+(O$2*0.03)),IF(P$3=$O407+2*$J407,$N407*(1+(O$2*0.03)),IF(P$3=$O407+3*$J407,$N407*(1+(O$2*0.03)),IF(P$3=$O407+4*$J407,$N407*(1+(O$2*0.03)),IF(P$3=$O407+5*$J407,$N407*(1+(O$2*0.03)),"")))))))</f>
        <v/>
      </c>
      <c r="Q407" s="2" t="str">
        <f t="shared" si="554"/>
        <v/>
      </c>
      <c r="R407" s="2" t="str">
        <f t="shared" si="554"/>
        <v/>
      </c>
      <c r="S407" s="2" t="str">
        <f t="shared" si="554"/>
        <v/>
      </c>
      <c r="T407" s="2" t="str">
        <f t="shared" si="554"/>
        <v/>
      </c>
      <c r="U407" s="2" t="str">
        <f t="shared" si="554"/>
        <v/>
      </c>
      <c r="V407" s="2" t="str">
        <f t="shared" si="554"/>
        <v/>
      </c>
      <c r="W407" s="2" t="str">
        <f t="shared" si="554"/>
        <v/>
      </c>
      <c r="X407" s="2" t="str">
        <f t="shared" si="554"/>
        <v/>
      </c>
      <c r="Y407" s="2" t="str">
        <f t="shared" si="554"/>
        <v/>
      </c>
      <c r="Z407" s="2" t="str">
        <f t="shared" si="554"/>
        <v/>
      </c>
      <c r="AA407" s="2" t="str">
        <f t="shared" si="554"/>
        <v/>
      </c>
      <c r="AB407" s="2" t="str">
        <f t="shared" si="554"/>
        <v/>
      </c>
      <c r="AC407" s="2" t="str">
        <f t="shared" si="554"/>
        <v/>
      </c>
      <c r="AD407" s="2" t="str">
        <f t="shared" si="554"/>
        <v/>
      </c>
      <c r="AE407" s="2" t="str">
        <f t="shared" si="554"/>
        <v/>
      </c>
      <c r="AF407" s="2" t="str">
        <f t="shared" si="554"/>
        <v/>
      </c>
      <c r="AG407" s="2">
        <f t="shared" si="554"/>
        <v>54360</v>
      </c>
      <c r="AH407" s="2" t="str">
        <f t="shared" si="554"/>
        <v/>
      </c>
      <c r="AI407" s="2" t="str">
        <f t="shared" si="554"/>
        <v/>
      </c>
    </row>
    <row r="408" spans="2:35" x14ac:dyDescent="0.25">
      <c r="B408" s="41" t="s">
        <v>347</v>
      </c>
      <c r="C408" s="41" t="s">
        <v>343</v>
      </c>
      <c r="D408" s="41" t="s">
        <v>9</v>
      </c>
      <c r="E408" s="42" t="s">
        <v>417</v>
      </c>
      <c r="F408" s="41" t="s">
        <v>131</v>
      </c>
      <c r="G408" s="154"/>
      <c r="H408" s="42">
        <v>2880</v>
      </c>
      <c r="I408" s="6">
        <f>IF(H408="","",INDEX(Systems!F$4:F$981,MATCH($F408,Systems!D$4:D$981,0),1))</f>
        <v>4.95</v>
      </c>
      <c r="J408" s="7">
        <f>IF(H408="","",INDEX(Systems!E$4:E$981,MATCH($F408,Systems!D$4:D$981,0),1))</f>
        <v>20</v>
      </c>
      <c r="K408" s="7" t="s">
        <v>96</v>
      </c>
      <c r="L408" s="7">
        <v>2017</v>
      </c>
      <c r="M408" s="7">
        <v>3</v>
      </c>
      <c r="N408" s="6">
        <f t="shared" si="412"/>
        <v>14256</v>
      </c>
      <c r="O408" s="7">
        <f t="shared" si="413"/>
        <v>2037</v>
      </c>
      <c r="P408" s="2" t="str">
        <f t="shared" ref="P408:AI408" si="555">IF($B408="","",IF($O408=P$3,$N408*(1+(O$2*0.03)),IF(P$3=$O408+$J408,$N408*(1+(O$2*0.03)),IF(P$3=$O408+2*$J408,$N408*(1+(O$2*0.03)),IF(P$3=$O408+3*$J408,$N408*(1+(O$2*0.03)),IF(P$3=$O408+4*$J408,$N408*(1+(O$2*0.03)),IF(P$3=$O408+5*$J408,$N408*(1+(O$2*0.03)),"")))))))</f>
        <v/>
      </c>
      <c r="Q408" s="2" t="str">
        <f t="shared" si="555"/>
        <v/>
      </c>
      <c r="R408" s="2" t="str">
        <f t="shared" si="555"/>
        <v/>
      </c>
      <c r="S408" s="2" t="str">
        <f t="shared" si="555"/>
        <v/>
      </c>
      <c r="T408" s="2" t="str">
        <f t="shared" si="555"/>
        <v/>
      </c>
      <c r="U408" s="2" t="str">
        <f t="shared" si="555"/>
        <v/>
      </c>
      <c r="V408" s="2" t="str">
        <f t="shared" si="555"/>
        <v/>
      </c>
      <c r="W408" s="2" t="str">
        <f t="shared" si="555"/>
        <v/>
      </c>
      <c r="X408" s="2" t="str">
        <f t="shared" si="555"/>
        <v/>
      </c>
      <c r="Y408" s="2" t="str">
        <f t="shared" si="555"/>
        <v/>
      </c>
      <c r="Z408" s="2" t="str">
        <f t="shared" si="555"/>
        <v/>
      </c>
      <c r="AA408" s="2" t="str">
        <f t="shared" si="555"/>
        <v/>
      </c>
      <c r="AB408" s="2" t="str">
        <f t="shared" si="555"/>
        <v/>
      </c>
      <c r="AC408" s="2" t="str">
        <f t="shared" si="555"/>
        <v/>
      </c>
      <c r="AD408" s="2" t="str">
        <f t="shared" si="555"/>
        <v/>
      </c>
      <c r="AE408" s="2" t="str">
        <f t="shared" si="555"/>
        <v/>
      </c>
      <c r="AF408" s="2" t="str">
        <f t="shared" si="555"/>
        <v/>
      </c>
      <c r="AG408" s="2" t="str">
        <f t="shared" si="555"/>
        <v/>
      </c>
      <c r="AH408" s="2" t="str">
        <f t="shared" si="555"/>
        <v/>
      </c>
      <c r="AI408" s="2">
        <f t="shared" si="555"/>
        <v>22381.919999999998</v>
      </c>
    </row>
    <row r="409" spans="2:35" x14ac:dyDescent="0.25">
      <c r="B409" s="41" t="s">
        <v>347</v>
      </c>
      <c r="C409" s="41" t="s">
        <v>343</v>
      </c>
      <c r="D409" s="41" t="s">
        <v>3</v>
      </c>
      <c r="E409" s="42" t="s">
        <v>418</v>
      </c>
      <c r="F409" s="41" t="s">
        <v>26</v>
      </c>
      <c r="G409" s="154"/>
      <c r="H409" s="42">
        <v>1152</v>
      </c>
      <c r="I409" s="6">
        <f>IF(H409="","",INDEX(Systems!F$4:F$981,MATCH($F409,Systems!D$4:D$981,0),1))</f>
        <v>21.78</v>
      </c>
      <c r="J409" s="7">
        <f>IF(H409="","",INDEX(Systems!E$4:E$981,MATCH($F409,Systems!D$4:D$981,0),1))</f>
        <v>25</v>
      </c>
      <c r="K409" s="7" t="s">
        <v>96</v>
      </c>
      <c r="L409" s="7">
        <v>2010</v>
      </c>
      <c r="M409" s="7">
        <v>3</v>
      </c>
      <c r="N409" s="6">
        <f t="shared" si="412"/>
        <v>25090.560000000001</v>
      </c>
      <c r="O409" s="7">
        <f t="shared" si="413"/>
        <v>2035</v>
      </c>
      <c r="P409" s="2" t="str">
        <f t="shared" ref="P409:AI409" si="556">IF($B409="","",IF($O409=P$3,$N409*(1+(O$2*0.03)),IF(P$3=$O409+$J409,$N409*(1+(O$2*0.03)),IF(P$3=$O409+2*$J409,$N409*(1+(O$2*0.03)),IF(P$3=$O409+3*$J409,$N409*(1+(O$2*0.03)),IF(P$3=$O409+4*$J409,$N409*(1+(O$2*0.03)),IF(P$3=$O409+5*$J409,$N409*(1+(O$2*0.03)),"")))))))</f>
        <v/>
      </c>
      <c r="Q409" s="2" t="str">
        <f t="shared" si="556"/>
        <v/>
      </c>
      <c r="R409" s="2" t="str">
        <f t="shared" si="556"/>
        <v/>
      </c>
      <c r="S409" s="2" t="str">
        <f t="shared" si="556"/>
        <v/>
      </c>
      <c r="T409" s="2" t="str">
        <f t="shared" si="556"/>
        <v/>
      </c>
      <c r="U409" s="2" t="str">
        <f t="shared" si="556"/>
        <v/>
      </c>
      <c r="V409" s="2" t="str">
        <f t="shared" si="556"/>
        <v/>
      </c>
      <c r="W409" s="2" t="str">
        <f t="shared" si="556"/>
        <v/>
      </c>
      <c r="X409" s="2" t="str">
        <f t="shared" si="556"/>
        <v/>
      </c>
      <c r="Y409" s="2" t="str">
        <f t="shared" si="556"/>
        <v/>
      </c>
      <c r="Z409" s="2" t="str">
        <f t="shared" si="556"/>
        <v/>
      </c>
      <c r="AA409" s="2" t="str">
        <f t="shared" si="556"/>
        <v/>
      </c>
      <c r="AB409" s="2" t="str">
        <f t="shared" si="556"/>
        <v/>
      </c>
      <c r="AC409" s="2" t="str">
        <f t="shared" si="556"/>
        <v/>
      </c>
      <c r="AD409" s="2" t="str">
        <f t="shared" si="556"/>
        <v/>
      </c>
      <c r="AE409" s="2" t="str">
        <f t="shared" si="556"/>
        <v/>
      </c>
      <c r="AF409" s="2" t="str">
        <f t="shared" si="556"/>
        <v/>
      </c>
      <c r="AG409" s="2">
        <f t="shared" si="556"/>
        <v>37886.745600000002</v>
      </c>
      <c r="AH409" s="2" t="str">
        <f t="shared" si="556"/>
        <v/>
      </c>
      <c r="AI409" s="2" t="str">
        <f t="shared" si="556"/>
        <v/>
      </c>
    </row>
    <row r="410" spans="2:35" x14ac:dyDescent="0.25">
      <c r="B410" s="41" t="s">
        <v>347</v>
      </c>
      <c r="C410" s="41" t="s">
        <v>343</v>
      </c>
      <c r="D410" s="41" t="s">
        <v>7</v>
      </c>
      <c r="E410" s="42" t="s">
        <v>418</v>
      </c>
      <c r="F410" s="41" t="s">
        <v>38</v>
      </c>
      <c r="G410" s="154"/>
      <c r="H410" s="42">
        <v>960</v>
      </c>
      <c r="I410" s="6">
        <f>IF(H410="","",INDEX(Systems!F$4:F$981,MATCH($F410,Systems!D$4:D$981,0),1))</f>
        <v>6.15</v>
      </c>
      <c r="J410" s="7">
        <f>IF(H410="","",INDEX(Systems!E$4:E$981,MATCH($F410,Systems!D$4:D$981,0),1))</f>
        <v>20</v>
      </c>
      <c r="K410" s="7" t="s">
        <v>96</v>
      </c>
      <c r="L410" s="7">
        <v>2010</v>
      </c>
      <c r="M410" s="7">
        <v>3</v>
      </c>
      <c r="N410" s="6">
        <f t="shared" si="412"/>
        <v>5904</v>
      </c>
      <c r="O410" s="7">
        <f t="shared" si="413"/>
        <v>2030</v>
      </c>
      <c r="P410" s="2" t="str">
        <f t="shared" ref="P410:AI410" si="557">IF($B410="","",IF($O410=P$3,$N410*(1+(O$2*0.03)),IF(P$3=$O410+$J410,$N410*(1+(O$2*0.03)),IF(P$3=$O410+2*$J410,$N410*(1+(O$2*0.03)),IF(P$3=$O410+3*$J410,$N410*(1+(O$2*0.03)),IF(P$3=$O410+4*$J410,$N410*(1+(O$2*0.03)),IF(P$3=$O410+5*$J410,$N410*(1+(O$2*0.03)),"")))))))</f>
        <v/>
      </c>
      <c r="Q410" s="2" t="str">
        <f t="shared" si="557"/>
        <v/>
      </c>
      <c r="R410" s="2" t="str">
        <f t="shared" si="557"/>
        <v/>
      </c>
      <c r="S410" s="2" t="str">
        <f t="shared" si="557"/>
        <v/>
      </c>
      <c r="T410" s="2" t="str">
        <f t="shared" si="557"/>
        <v/>
      </c>
      <c r="U410" s="2" t="str">
        <f t="shared" si="557"/>
        <v/>
      </c>
      <c r="V410" s="2" t="str">
        <f t="shared" si="557"/>
        <v/>
      </c>
      <c r="W410" s="2" t="str">
        <f t="shared" si="557"/>
        <v/>
      </c>
      <c r="X410" s="2" t="str">
        <f t="shared" si="557"/>
        <v/>
      </c>
      <c r="Y410" s="2" t="str">
        <f t="shared" si="557"/>
        <v/>
      </c>
      <c r="Z410" s="2" t="str">
        <f t="shared" si="557"/>
        <v/>
      </c>
      <c r="AA410" s="2" t="str">
        <f t="shared" si="557"/>
        <v/>
      </c>
      <c r="AB410" s="2">
        <f t="shared" si="557"/>
        <v>8029.44</v>
      </c>
      <c r="AC410" s="2" t="str">
        <f t="shared" si="557"/>
        <v/>
      </c>
      <c r="AD410" s="2" t="str">
        <f t="shared" si="557"/>
        <v/>
      </c>
      <c r="AE410" s="2" t="str">
        <f t="shared" si="557"/>
        <v/>
      </c>
      <c r="AF410" s="2" t="str">
        <f t="shared" si="557"/>
        <v/>
      </c>
      <c r="AG410" s="2" t="str">
        <f t="shared" si="557"/>
        <v/>
      </c>
      <c r="AH410" s="2" t="str">
        <f t="shared" si="557"/>
        <v/>
      </c>
      <c r="AI410" s="2" t="str">
        <f t="shared" si="557"/>
        <v/>
      </c>
    </row>
    <row r="411" spans="2:35" x14ac:dyDescent="0.25">
      <c r="B411" s="41" t="s">
        <v>347</v>
      </c>
      <c r="C411" s="41" t="s">
        <v>343</v>
      </c>
      <c r="D411" s="41" t="s">
        <v>7</v>
      </c>
      <c r="E411" s="42" t="s">
        <v>418</v>
      </c>
      <c r="F411" s="41" t="s">
        <v>50</v>
      </c>
      <c r="G411" s="154"/>
      <c r="H411" s="42">
        <v>1150</v>
      </c>
      <c r="I411" s="6">
        <f>IF(H411="","",INDEX(Systems!F$4:F$981,MATCH($F411,Systems!D$4:D$981,0),1))</f>
        <v>1.6</v>
      </c>
      <c r="J411" s="7">
        <f>IF(H411="","",INDEX(Systems!E$4:E$981,MATCH($F411,Systems!D$4:D$981,0),1))</f>
        <v>10</v>
      </c>
      <c r="K411" s="7" t="s">
        <v>96</v>
      </c>
      <c r="L411" s="7">
        <v>2015</v>
      </c>
      <c r="M411" s="7">
        <v>3</v>
      </c>
      <c r="N411" s="6">
        <f t="shared" si="412"/>
        <v>1840</v>
      </c>
      <c r="O411" s="7">
        <f t="shared" si="413"/>
        <v>2025</v>
      </c>
      <c r="P411" s="2" t="str">
        <f t="shared" ref="P411:AI411" si="558">IF($B411="","",IF($O411=P$3,$N411*(1+(O$2*0.03)),IF(P$3=$O411+$J411,$N411*(1+(O$2*0.03)),IF(P$3=$O411+2*$J411,$N411*(1+(O$2*0.03)),IF(P$3=$O411+3*$J411,$N411*(1+(O$2*0.03)),IF(P$3=$O411+4*$J411,$N411*(1+(O$2*0.03)),IF(P$3=$O411+5*$J411,$N411*(1+(O$2*0.03)),"")))))))</f>
        <v/>
      </c>
      <c r="Q411" s="2" t="str">
        <f t="shared" si="558"/>
        <v/>
      </c>
      <c r="R411" s="2" t="str">
        <f t="shared" si="558"/>
        <v/>
      </c>
      <c r="S411" s="2" t="str">
        <f t="shared" si="558"/>
        <v/>
      </c>
      <c r="T411" s="2" t="str">
        <f t="shared" si="558"/>
        <v/>
      </c>
      <c r="U411" s="2" t="str">
        <f t="shared" si="558"/>
        <v/>
      </c>
      <c r="V411" s="2" t="str">
        <f t="shared" si="558"/>
        <v/>
      </c>
      <c r="W411" s="2">
        <f t="shared" si="558"/>
        <v>2226.4</v>
      </c>
      <c r="X411" s="2" t="str">
        <f t="shared" si="558"/>
        <v/>
      </c>
      <c r="Y411" s="2" t="str">
        <f t="shared" si="558"/>
        <v/>
      </c>
      <c r="Z411" s="2" t="str">
        <f t="shared" si="558"/>
        <v/>
      </c>
      <c r="AA411" s="2" t="str">
        <f t="shared" si="558"/>
        <v/>
      </c>
      <c r="AB411" s="2" t="str">
        <f t="shared" si="558"/>
        <v/>
      </c>
      <c r="AC411" s="2" t="str">
        <f t="shared" si="558"/>
        <v/>
      </c>
      <c r="AD411" s="2" t="str">
        <f t="shared" si="558"/>
        <v/>
      </c>
      <c r="AE411" s="2" t="str">
        <f t="shared" si="558"/>
        <v/>
      </c>
      <c r="AF411" s="2" t="str">
        <f t="shared" si="558"/>
        <v/>
      </c>
      <c r="AG411" s="2">
        <f t="shared" si="558"/>
        <v>2778.4</v>
      </c>
      <c r="AH411" s="2" t="str">
        <f t="shared" si="558"/>
        <v/>
      </c>
      <c r="AI411" s="2" t="str">
        <f t="shared" si="558"/>
        <v/>
      </c>
    </row>
    <row r="412" spans="2:35" x14ac:dyDescent="0.25">
      <c r="B412" s="41" t="s">
        <v>347</v>
      </c>
      <c r="C412" s="41" t="s">
        <v>343</v>
      </c>
      <c r="D412" s="41" t="s">
        <v>7</v>
      </c>
      <c r="E412" s="42" t="s">
        <v>418</v>
      </c>
      <c r="F412" s="41" t="s">
        <v>289</v>
      </c>
      <c r="G412" s="154"/>
      <c r="H412" s="42">
        <v>1150</v>
      </c>
      <c r="I412" s="6">
        <f>IF(H412="","",INDEX(Systems!F$4:F$981,MATCH($F412,Systems!D$4:D$981,0),1))</f>
        <v>4.5</v>
      </c>
      <c r="J412" s="7">
        <f>IF(H412="","",INDEX(Systems!E$4:E$981,MATCH($F412,Systems!D$4:D$981,0),1))</f>
        <v>15</v>
      </c>
      <c r="K412" s="7" t="s">
        <v>96</v>
      </c>
      <c r="L412" s="7">
        <v>2010</v>
      </c>
      <c r="M412" s="7">
        <v>3</v>
      </c>
      <c r="N412" s="6">
        <f t="shared" si="412"/>
        <v>5175</v>
      </c>
      <c r="O412" s="7">
        <f t="shared" si="413"/>
        <v>2025</v>
      </c>
      <c r="P412" s="2" t="str">
        <f t="shared" ref="P412:AI412" si="559">IF($B412="","",IF($O412=P$3,$N412*(1+(O$2*0.03)),IF(P$3=$O412+$J412,$N412*(1+(O$2*0.03)),IF(P$3=$O412+2*$J412,$N412*(1+(O$2*0.03)),IF(P$3=$O412+3*$J412,$N412*(1+(O$2*0.03)),IF(P$3=$O412+4*$J412,$N412*(1+(O$2*0.03)),IF(P$3=$O412+5*$J412,$N412*(1+(O$2*0.03)),"")))))))</f>
        <v/>
      </c>
      <c r="Q412" s="2" t="str">
        <f t="shared" si="559"/>
        <v/>
      </c>
      <c r="R412" s="2" t="str">
        <f t="shared" si="559"/>
        <v/>
      </c>
      <c r="S412" s="2" t="str">
        <f t="shared" si="559"/>
        <v/>
      </c>
      <c r="T412" s="2" t="str">
        <f t="shared" si="559"/>
        <v/>
      </c>
      <c r="U412" s="2" t="str">
        <f t="shared" si="559"/>
        <v/>
      </c>
      <c r="V412" s="2" t="str">
        <f t="shared" si="559"/>
        <v/>
      </c>
      <c r="W412" s="2">
        <f t="shared" si="559"/>
        <v>6261.75</v>
      </c>
      <c r="X412" s="2" t="str">
        <f t="shared" si="559"/>
        <v/>
      </c>
      <c r="Y412" s="2" t="str">
        <f t="shared" si="559"/>
        <v/>
      </c>
      <c r="Z412" s="2" t="str">
        <f t="shared" si="559"/>
        <v/>
      </c>
      <c r="AA412" s="2" t="str">
        <f t="shared" si="559"/>
        <v/>
      </c>
      <c r="AB412" s="2" t="str">
        <f t="shared" si="559"/>
        <v/>
      </c>
      <c r="AC412" s="2" t="str">
        <f t="shared" si="559"/>
        <v/>
      </c>
      <c r="AD412" s="2" t="str">
        <f t="shared" si="559"/>
        <v/>
      </c>
      <c r="AE412" s="2" t="str">
        <f t="shared" si="559"/>
        <v/>
      </c>
      <c r="AF412" s="2" t="str">
        <f t="shared" si="559"/>
        <v/>
      </c>
      <c r="AG412" s="2" t="str">
        <f t="shared" si="559"/>
        <v/>
      </c>
      <c r="AH412" s="2" t="str">
        <f t="shared" si="559"/>
        <v/>
      </c>
      <c r="AI412" s="2" t="str">
        <f t="shared" si="559"/>
        <v/>
      </c>
    </row>
    <row r="413" spans="2:35" x14ac:dyDescent="0.25">
      <c r="B413" s="41" t="s">
        <v>347</v>
      </c>
      <c r="C413" s="41" t="s">
        <v>343</v>
      </c>
      <c r="D413" s="41" t="s">
        <v>5</v>
      </c>
      <c r="E413" s="42" t="s">
        <v>418</v>
      </c>
      <c r="F413" s="41" t="s">
        <v>60</v>
      </c>
      <c r="G413" s="154"/>
      <c r="H413" s="42">
        <v>1</v>
      </c>
      <c r="I413" s="6">
        <f>IF(H413="","",INDEX(Systems!F$4:F$981,MATCH($F413,Systems!D$4:D$981,0),1))</f>
        <v>12000</v>
      </c>
      <c r="J413" s="7">
        <f>IF(H413="","",INDEX(Systems!E$4:E$981,MATCH($F413,Systems!D$4:D$981,0),1))</f>
        <v>18</v>
      </c>
      <c r="K413" s="7" t="s">
        <v>96</v>
      </c>
      <c r="L413" s="7">
        <v>2017</v>
      </c>
      <c r="M413" s="7">
        <v>3</v>
      </c>
      <c r="N413" s="6">
        <f t="shared" si="412"/>
        <v>12000</v>
      </c>
      <c r="O413" s="7">
        <f t="shared" si="413"/>
        <v>2035</v>
      </c>
      <c r="P413" s="2" t="str">
        <f t="shared" ref="P413:AI413" si="560">IF($B413="","",IF($O413=P$3,$N413*(1+(O$2*0.03)),IF(P$3=$O413+$J413,$N413*(1+(O$2*0.03)),IF(P$3=$O413+2*$J413,$N413*(1+(O$2*0.03)),IF(P$3=$O413+3*$J413,$N413*(1+(O$2*0.03)),IF(P$3=$O413+4*$J413,$N413*(1+(O$2*0.03)),IF(P$3=$O413+5*$J413,$N413*(1+(O$2*0.03)),"")))))))</f>
        <v/>
      </c>
      <c r="Q413" s="2" t="str">
        <f t="shared" si="560"/>
        <v/>
      </c>
      <c r="R413" s="2" t="str">
        <f t="shared" si="560"/>
        <v/>
      </c>
      <c r="S413" s="2" t="str">
        <f t="shared" si="560"/>
        <v/>
      </c>
      <c r="T413" s="2" t="str">
        <f t="shared" si="560"/>
        <v/>
      </c>
      <c r="U413" s="2" t="str">
        <f t="shared" si="560"/>
        <v/>
      </c>
      <c r="V413" s="2" t="str">
        <f t="shared" si="560"/>
        <v/>
      </c>
      <c r="W413" s="2" t="str">
        <f t="shared" si="560"/>
        <v/>
      </c>
      <c r="X413" s="2" t="str">
        <f t="shared" si="560"/>
        <v/>
      </c>
      <c r="Y413" s="2" t="str">
        <f t="shared" si="560"/>
        <v/>
      </c>
      <c r="Z413" s="2" t="str">
        <f t="shared" si="560"/>
        <v/>
      </c>
      <c r="AA413" s="2" t="str">
        <f t="shared" si="560"/>
        <v/>
      </c>
      <c r="AB413" s="2" t="str">
        <f t="shared" si="560"/>
        <v/>
      </c>
      <c r="AC413" s="2" t="str">
        <f t="shared" si="560"/>
        <v/>
      </c>
      <c r="AD413" s="2" t="str">
        <f t="shared" si="560"/>
        <v/>
      </c>
      <c r="AE413" s="2" t="str">
        <f t="shared" si="560"/>
        <v/>
      </c>
      <c r="AF413" s="2" t="str">
        <f t="shared" si="560"/>
        <v/>
      </c>
      <c r="AG413" s="2">
        <f t="shared" si="560"/>
        <v>18120</v>
      </c>
      <c r="AH413" s="2" t="str">
        <f t="shared" si="560"/>
        <v/>
      </c>
      <c r="AI413" s="2" t="str">
        <f t="shared" si="560"/>
        <v/>
      </c>
    </row>
    <row r="414" spans="2:35" x14ac:dyDescent="0.25">
      <c r="B414" s="41" t="s">
        <v>347</v>
      </c>
      <c r="C414" s="41" t="s">
        <v>343</v>
      </c>
      <c r="D414" s="41" t="s">
        <v>9</v>
      </c>
      <c r="E414" s="42" t="s">
        <v>418</v>
      </c>
      <c r="F414" s="41" t="s">
        <v>131</v>
      </c>
      <c r="G414" s="154"/>
      <c r="H414" s="42">
        <v>960</v>
      </c>
      <c r="I414" s="6">
        <f>IF(H414="","",INDEX(Systems!F$4:F$981,MATCH($F414,Systems!D$4:D$981,0),1))</f>
        <v>4.95</v>
      </c>
      <c r="J414" s="7">
        <f>IF(H414="","",INDEX(Systems!E$4:E$981,MATCH($F414,Systems!D$4:D$981,0),1))</f>
        <v>20</v>
      </c>
      <c r="K414" s="7" t="s">
        <v>96</v>
      </c>
      <c r="L414" s="7">
        <v>2017</v>
      </c>
      <c r="M414" s="7">
        <v>3</v>
      </c>
      <c r="N414" s="6">
        <f t="shared" si="412"/>
        <v>4752</v>
      </c>
      <c r="O414" s="7">
        <f t="shared" si="413"/>
        <v>2037</v>
      </c>
      <c r="P414" s="2" t="str">
        <f t="shared" ref="P414:AI414" si="561">IF($B414="","",IF($O414=P$3,$N414*(1+(O$2*0.03)),IF(P$3=$O414+$J414,$N414*(1+(O$2*0.03)),IF(P$3=$O414+2*$J414,$N414*(1+(O$2*0.03)),IF(P$3=$O414+3*$J414,$N414*(1+(O$2*0.03)),IF(P$3=$O414+4*$J414,$N414*(1+(O$2*0.03)),IF(P$3=$O414+5*$J414,$N414*(1+(O$2*0.03)),"")))))))</f>
        <v/>
      </c>
      <c r="Q414" s="2" t="str">
        <f t="shared" si="561"/>
        <v/>
      </c>
      <c r="R414" s="2" t="str">
        <f t="shared" si="561"/>
        <v/>
      </c>
      <c r="S414" s="2" t="str">
        <f t="shared" si="561"/>
        <v/>
      </c>
      <c r="T414" s="2" t="str">
        <f t="shared" si="561"/>
        <v/>
      </c>
      <c r="U414" s="2" t="str">
        <f t="shared" si="561"/>
        <v/>
      </c>
      <c r="V414" s="2" t="str">
        <f t="shared" si="561"/>
        <v/>
      </c>
      <c r="W414" s="2" t="str">
        <f t="shared" si="561"/>
        <v/>
      </c>
      <c r="X414" s="2" t="str">
        <f t="shared" si="561"/>
        <v/>
      </c>
      <c r="Y414" s="2" t="str">
        <f t="shared" si="561"/>
        <v/>
      </c>
      <c r="Z414" s="2" t="str">
        <f t="shared" si="561"/>
        <v/>
      </c>
      <c r="AA414" s="2" t="str">
        <f t="shared" si="561"/>
        <v/>
      </c>
      <c r="AB414" s="2" t="str">
        <f t="shared" si="561"/>
        <v/>
      </c>
      <c r="AC414" s="2" t="str">
        <f t="shared" si="561"/>
        <v/>
      </c>
      <c r="AD414" s="2" t="str">
        <f t="shared" si="561"/>
        <v/>
      </c>
      <c r="AE414" s="2" t="str">
        <f t="shared" si="561"/>
        <v/>
      </c>
      <c r="AF414" s="2" t="str">
        <f t="shared" si="561"/>
        <v/>
      </c>
      <c r="AG414" s="2" t="str">
        <f t="shared" si="561"/>
        <v/>
      </c>
      <c r="AH414" s="2" t="str">
        <f t="shared" si="561"/>
        <v/>
      </c>
      <c r="AI414" s="2">
        <f t="shared" si="561"/>
        <v>7460.6399999999994</v>
      </c>
    </row>
    <row r="415" spans="2:35" x14ac:dyDescent="0.25">
      <c r="B415" s="41" t="s">
        <v>347</v>
      </c>
      <c r="C415" s="41" t="s">
        <v>343</v>
      </c>
      <c r="D415" s="41" t="s">
        <v>3</v>
      </c>
      <c r="E415" s="42" t="s">
        <v>419</v>
      </c>
      <c r="F415" s="41" t="s">
        <v>24</v>
      </c>
      <c r="G415" s="154"/>
      <c r="H415" s="42">
        <v>4150</v>
      </c>
      <c r="I415" s="6">
        <f>IF(H415="","",INDEX(Systems!F$4:F$981,MATCH($F415,Systems!D$4:D$981,0),1))</f>
        <v>9.57</v>
      </c>
      <c r="J415" s="7">
        <f>IF(H415="","",INDEX(Systems!E$4:E$981,MATCH($F415,Systems!D$4:D$981,0),1))</f>
        <v>20</v>
      </c>
      <c r="K415" s="7" t="s">
        <v>96</v>
      </c>
      <c r="L415" s="42">
        <v>2010</v>
      </c>
      <c r="M415" s="7">
        <v>3</v>
      </c>
      <c r="N415" s="6">
        <f t="shared" si="412"/>
        <v>39715.5</v>
      </c>
      <c r="O415" s="7">
        <f t="shared" si="413"/>
        <v>2030</v>
      </c>
      <c r="P415" s="2" t="str">
        <f t="shared" ref="P415:AI415" si="562">IF($B415="","",IF($O415=P$3,$N415*(1+(O$2*0.03)),IF(P$3=$O415+$J415,$N415*(1+(O$2*0.03)),IF(P$3=$O415+2*$J415,$N415*(1+(O$2*0.03)),IF(P$3=$O415+3*$J415,$N415*(1+(O$2*0.03)),IF(P$3=$O415+4*$J415,$N415*(1+(O$2*0.03)),IF(P$3=$O415+5*$J415,$N415*(1+(O$2*0.03)),"")))))))</f>
        <v/>
      </c>
      <c r="Q415" s="2" t="str">
        <f t="shared" si="562"/>
        <v/>
      </c>
      <c r="R415" s="2" t="str">
        <f t="shared" si="562"/>
        <v/>
      </c>
      <c r="S415" s="2" t="str">
        <f t="shared" si="562"/>
        <v/>
      </c>
      <c r="T415" s="2" t="str">
        <f t="shared" si="562"/>
        <v/>
      </c>
      <c r="U415" s="2" t="str">
        <f t="shared" si="562"/>
        <v/>
      </c>
      <c r="V415" s="2" t="str">
        <f t="shared" si="562"/>
        <v/>
      </c>
      <c r="W415" s="2" t="str">
        <f t="shared" si="562"/>
        <v/>
      </c>
      <c r="X415" s="2" t="str">
        <f t="shared" si="562"/>
        <v/>
      </c>
      <c r="Y415" s="2" t="str">
        <f t="shared" si="562"/>
        <v/>
      </c>
      <c r="Z415" s="2" t="str">
        <f t="shared" si="562"/>
        <v/>
      </c>
      <c r="AA415" s="2" t="str">
        <f t="shared" si="562"/>
        <v/>
      </c>
      <c r="AB415" s="2">
        <f t="shared" si="562"/>
        <v>54013.079999999994</v>
      </c>
      <c r="AC415" s="2" t="str">
        <f t="shared" si="562"/>
        <v/>
      </c>
      <c r="AD415" s="2" t="str">
        <f t="shared" si="562"/>
        <v/>
      </c>
      <c r="AE415" s="2" t="str">
        <f t="shared" si="562"/>
        <v/>
      </c>
      <c r="AF415" s="2" t="str">
        <f t="shared" si="562"/>
        <v/>
      </c>
      <c r="AG415" s="2" t="str">
        <f t="shared" si="562"/>
        <v/>
      </c>
      <c r="AH415" s="2" t="str">
        <f t="shared" si="562"/>
        <v/>
      </c>
      <c r="AI415" s="2" t="str">
        <f t="shared" si="562"/>
        <v/>
      </c>
    </row>
    <row r="416" spans="2:35" x14ac:dyDescent="0.25">
      <c r="B416" s="41" t="s">
        <v>347</v>
      </c>
      <c r="C416" s="41" t="s">
        <v>343</v>
      </c>
      <c r="D416" s="41" t="s">
        <v>7</v>
      </c>
      <c r="E416" s="42" t="s">
        <v>419</v>
      </c>
      <c r="F416" s="41" t="s">
        <v>50</v>
      </c>
      <c r="G416" s="154" t="s">
        <v>474</v>
      </c>
      <c r="H416" s="42">
        <v>2660</v>
      </c>
      <c r="I416" s="6">
        <f>IF(H416="","",INDEX(Systems!F$4:F$981,MATCH($F416,Systems!D$4:D$981,0),1))</f>
        <v>1.6</v>
      </c>
      <c r="J416" s="7">
        <f>IF(H416="","",INDEX(Systems!E$4:E$981,MATCH($F416,Systems!D$4:D$981,0),1))</f>
        <v>10</v>
      </c>
      <c r="K416" s="7" t="s">
        <v>96</v>
      </c>
      <c r="L416" s="42">
        <v>2012</v>
      </c>
      <c r="M416" s="7">
        <v>2</v>
      </c>
      <c r="N416" s="6">
        <f t="shared" si="412"/>
        <v>4256</v>
      </c>
      <c r="O416" s="7">
        <f t="shared" si="413"/>
        <v>2020</v>
      </c>
      <c r="P416" s="2" t="str">
        <f t="shared" ref="P416:AI416" si="563">IF($B416="","",IF($O416=P$3,$N416*(1+(O$2*0.03)),IF(P$3=$O416+$J416,$N416*(1+(O$2*0.03)),IF(P$3=$O416+2*$J416,$N416*(1+(O$2*0.03)),IF(P$3=$O416+3*$J416,$N416*(1+(O$2*0.03)),IF(P$3=$O416+4*$J416,$N416*(1+(O$2*0.03)),IF(P$3=$O416+5*$J416,$N416*(1+(O$2*0.03)),"")))))))</f>
        <v/>
      </c>
      <c r="Q416" s="2" t="str">
        <f t="shared" si="563"/>
        <v/>
      </c>
      <c r="R416" s="2">
        <f t="shared" si="563"/>
        <v>4511.3600000000006</v>
      </c>
      <c r="S416" s="2" t="str">
        <f t="shared" si="563"/>
        <v/>
      </c>
      <c r="T416" s="2" t="str">
        <f t="shared" si="563"/>
        <v/>
      </c>
      <c r="U416" s="2" t="str">
        <f t="shared" si="563"/>
        <v/>
      </c>
      <c r="V416" s="2" t="str">
        <f t="shared" si="563"/>
        <v/>
      </c>
      <c r="W416" s="2" t="str">
        <f t="shared" si="563"/>
        <v/>
      </c>
      <c r="X416" s="2" t="str">
        <f t="shared" si="563"/>
        <v/>
      </c>
      <c r="Y416" s="2" t="str">
        <f t="shared" si="563"/>
        <v/>
      </c>
      <c r="Z416" s="2" t="str">
        <f t="shared" si="563"/>
        <v/>
      </c>
      <c r="AA416" s="2" t="str">
        <f t="shared" si="563"/>
        <v/>
      </c>
      <c r="AB416" s="2">
        <f t="shared" si="563"/>
        <v>5788.16</v>
      </c>
      <c r="AC416" s="2" t="str">
        <f t="shared" si="563"/>
        <v/>
      </c>
      <c r="AD416" s="2" t="str">
        <f t="shared" si="563"/>
        <v/>
      </c>
      <c r="AE416" s="2" t="str">
        <f t="shared" si="563"/>
        <v/>
      </c>
      <c r="AF416" s="2" t="str">
        <f t="shared" si="563"/>
        <v/>
      </c>
      <c r="AG416" s="2" t="str">
        <f t="shared" si="563"/>
        <v/>
      </c>
      <c r="AH416" s="2" t="str">
        <f t="shared" si="563"/>
        <v/>
      </c>
      <c r="AI416" s="2" t="str">
        <f t="shared" si="563"/>
        <v/>
      </c>
    </row>
    <row r="417" spans="2:35" x14ac:dyDescent="0.25">
      <c r="B417" s="41" t="s">
        <v>347</v>
      </c>
      <c r="C417" s="41" t="s">
        <v>343</v>
      </c>
      <c r="D417" s="41" t="s">
        <v>7</v>
      </c>
      <c r="E417" s="42" t="s">
        <v>419</v>
      </c>
      <c r="F417" s="41" t="s">
        <v>51</v>
      </c>
      <c r="G417" s="154"/>
      <c r="H417" s="42">
        <v>2660</v>
      </c>
      <c r="I417" s="6">
        <f>IF(H417="","",INDEX(Systems!F$4:F$981,MATCH($F417,Systems!D$4:D$981,0),1))</f>
        <v>1.5</v>
      </c>
      <c r="J417" s="7">
        <f>IF(H417="","",INDEX(Systems!E$4:E$981,MATCH($F417,Systems!D$4:D$981,0),1))</f>
        <v>10</v>
      </c>
      <c r="K417" s="7" t="s">
        <v>96</v>
      </c>
      <c r="L417" s="7">
        <v>2015</v>
      </c>
      <c r="M417" s="7">
        <v>3</v>
      </c>
      <c r="N417" s="6">
        <f t="shared" si="412"/>
        <v>3990</v>
      </c>
      <c r="O417" s="7">
        <f t="shared" si="413"/>
        <v>2025</v>
      </c>
      <c r="P417" s="2" t="str">
        <f t="shared" ref="P417:AI417" si="564">IF($B417="","",IF($O417=P$3,$N417*(1+(O$2*0.03)),IF(P$3=$O417+$J417,$N417*(1+(O$2*0.03)),IF(P$3=$O417+2*$J417,$N417*(1+(O$2*0.03)),IF(P$3=$O417+3*$J417,$N417*(1+(O$2*0.03)),IF(P$3=$O417+4*$J417,$N417*(1+(O$2*0.03)),IF(P$3=$O417+5*$J417,$N417*(1+(O$2*0.03)),"")))))))</f>
        <v/>
      </c>
      <c r="Q417" s="2" t="str">
        <f t="shared" si="564"/>
        <v/>
      </c>
      <c r="R417" s="2" t="str">
        <f t="shared" si="564"/>
        <v/>
      </c>
      <c r="S417" s="2" t="str">
        <f t="shared" si="564"/>
        <v/>
      </c>
      <c r="T417" s="2" t="str">
        <f t="shared" si="564"/>
        <v/>
      </c>
      <c r="U417" s="2" t="str">
        <f t="shared" si="564"/>
        <v/>
      </c>
      <c r="V417" s="2" t="str">
        <f t="shared" si="564"/>
        <v/>
      </c>
      <c r="W417" s="2">
        <f t="shared" si="564"/>
        <v>4827.8999999999996</v>
      </c>
      <c r="X417" s="2" t="str">
        <f t="shared" si="564"/>
        <v/>
      </c>
      <c r="Y417" s="2" t="str">
        <f t="shared" si="564"/>
        <v/>
      </c>
      <c r="Z417" s="2" t="str">
        <f t="shared" si="564"/>
        <v/>
      </c>
      <c r="AA417" s="2" t="str">
        <f t="shared" si="564"/>
        <v/>
      </c>
      <c r="AB417" s="2" t="str">
        <f t="shared" si="564"/>
        <v/>
      </c>
      <c r="AC417" s="2" t="str">
        <f t="shared" si="564"/>
        <v/>
      </c>
      <c r="AD417" s="2" t="str">
        <f t="shared" si="564"/>
        <v/>
      </c>
      <c r="AE417" s="2" t="str">
        <f t="shared" si="564"/>
        <v/>
      </c>
      <c r="AF417" s="2" t="str">
        <f t="shared" si="564"/>
        <v/>
      </c>
      <c r="AG417" s="2">
        <f t="shared" si="564"/>
        <v>6024.9</v>
      </c>
      <c r="AH417" s="2" t="str">
        <f t="shared" si="564"/>
        <v/>
      </c>
      <c r="AI417" s="2" t="str">
        <f t="shared" si="564"/>
        <v/>
      </c>
    </row>
    <row r="418" spans="2:35" x14ac:dyDescent="0.25">
      <c r="B418" s="41" t="s">
        <v>347</v>
      </c>
      <c r="C418" s="41" t="s">
        <v>343</v>
      </c>
      <c r="D418" s="41" t="s">
        <v>7</v>
      </c>
      <c r="E418" s="42" t="s">
        <v>419</v>
      </c>
      <c r="F418" s="41" t="s">
        <v>38</v>
      </c>
      <c r="G418" s="154"/>
      <c r="H418" s="42">
        <v>2660</v>
      </c>
      <c r="I418" s="6">
        <f>IF(H418="","",INDEX(Systems!F$4:F$981,MATCH($F418,Systems!D$4:D$981,0),1))</f>
        <v>6.15</v>
      </c>
      <c r="J418" s="7">
        <f>IF(H418="","",INDEX(Systems!E$4:E$981,MATCH($F418,Systems!D$4:D$981,0),1))</f>
        <v>20</v>
      </c>
      <c r="K418" s="7" t="s">
        <v>96</v>
      </c>
      <c r="L418" s="7">
        <v>2010</v>
      </c>
      <c r="M418" s="7">
        <v>3</v>
      </c>
      <c r="N418" s="6">
        <f t="shared" si="412"/>
        <v>16359.000000000002</v>
      </c>
      <c r="O418" s="7">
        <f t="shared" si="413"/>
        <v>2030</v>
      </c>
      <c r="P418" s="2" t="str">
        <f t="shared" ref="P418:AI418" si="565">IF($B418="","",IF($O418=P$3,$N418*(1+(O$2*0.03)),IF(P$3=$O418+$J418,$N418*(1+(O$2*0.03)),IF(P$3=$O418+2*$J418,$N418*(1+(O$2*0.03)),IF(P$3=$O418+3*$J418,$N418*(1+(O$2*0.03)),IF(P$3=$O418+4*$J418,$N418*(1+(O$2*0.03)),IF(P$3=$O418+5*$J418,$N418*(1+(O$2*0.03)),"")))))))</f>
        <v/>
      </c>
      <c r="Q418" s="2" t="str">
        <f t="shared" si="565"/>
        <v/>
      </c>
      <c r="R418" s="2" t="str">
        <f t="shared" si="565"/>
        <v/>
      </c>
      <c r="S418" s="2" t="str">
        <f t="shared" si="565"/>
        <v/>
      </c>
      <c r="T418" s="2" t="str">
        <f t="shared" si="565"/>
        <v/>
      </c>
      <c r="U418" s="2" t="str">
        <f t="shared" si="565"/>
        <v/>
      </c>
      <c r="V418" s="2" t="str">
        <f t="shared" si="565"/>
        <v/>
      </c>
      <c r="W418" s="2" t="str">
        <f t="shared" si="565"/>
        <v/>
      </c>
      <c r="X418" s="2" t="str">
        <f t="shared" si="565"/>
        <v/>
      </c>
      <c r="Y418" s="2" t="str">
        <f t="shared" si="565"/>
        <v/>
      </c>
      <c r="Z418" s="2" t="str">
        <f t="shared" si="565"/>
        <v/>
      </c>
      <c r="AA418" s="2" t="str">
        <f t="shared" si="565"/>
        <v/>
      </c>
      <c r="AB418" s="2">
        <f t="shared" si="565"/>
        <v>22248.240000000002</v>
      </c>
      <c r="AC418" s="2" t="str">
        <f t="shared" si="565"/>
        <v/>
      </c>
      <c r="AD418" s="2" t="str">
        <f t="shared" si="565"/>
        <v/>
      </c>
      <c r="AE418" s="2" t="str">
        <f t="shared" si="565"/>
        <v/>
      </c>
      <c r="AF418" s="2" t="str">
        <f t="shared" si="565"/>
        <v/>
      </c>
      <c r="AG418" s="2" t="str">
        <f t="shared" si="565"/>
        <v/>
      </c>
      <c r="AH418" s="2" t="str">
        <f t="shared" si="565"/>
        <v/>
      </c>
      <c r="AI418" s="2" t="str">
        <f t="shared" si="565"/>
        <v/>
      </c>
    </row>
    <row r="419" spans="2:35" x14ac:dyDescent="0.25">
      <c r="B419" s="41" t="s">
        <v>347</v>
      </c>
      <c r="C419" s="41" t="s">
        <v>343</v>
      </c>
      <c r="D419" s="41" t="s">
        <v>5</v>
      </c>
      <c r="E419" s="42" t="s">
        <v>419</v>
      </c>
      <c r="F419" s="41" t="s">
        <v>60</v>
      </c>
      <c r="G419" s="154"/>
      <c r="H419" s="42">
        <v>7</v>
      </c>
      <c r="I419" s="6">
        <f>IF(H419="","",INDEX(Systems!F$4:F$981,MATCH($F419,Systems!D$4:D$981,0),1))</f>
        <v>12000</v>
      </c>
      <c r="J419" s="7">
        <f>IF(H419="","",INDEX(Systems!E$4:E$981,MATCH($F419,Systems!D$4:D$981,0),1))</f>
        <v>18</v>
      </c>
      <c r="K419" s="7" t="s">
        <v>96</v>
      </c>
      <c r="L419" s="42">
        <v>2010</v>
      </c>
      <c r="M419" s="7">
        <v>3</v>
      </c>
      <c r="N419" s="6">
        <f t="shared" si="412"/>
        <v>84000</v>
      </c>
      <c r="O419" s="7">
        <f t="shared" si="413"/>
        <v>2028</v>
      </c>
      <c r="P419" s="2" t="str">
        <f t="shared" ref="P419:AI419" si="566">IF($B419="","",IF($O419=P$3,$N419*(1+(O$2*0.03)),IF(P$3=$O419+$J419,$N419*(1+(O$2*0.03)),IF(P$3=$O419+2*$J419,$N419*(1+(O$2*0.03)),IF(P$3=$O419+3*$J419,$N419*(1+(O$2*0.03)),IF(P$3=$O419+4*$J419,$N419*(1+(O$2*0.03)),IF(P$3=$O419+5*$J419,$N419*(1+(O$2*0.03)),"")))))))</f>
        <v/>
      </c>
      <c r="Q419" s="2" t="str">
        <f t="shared" si="566"/>
        <v/>
      </c>
      <c r="R419" s="2" t="str">
        <f t="shared" si="566"/>
        <v/>
      </c>
      <c r="S419" s="2" t="str">
        <f t="shared" si="566"/>
        <v/>
      </c>
      <c r="T419" s="2" t="str">
        <f t="shared" si="566"/>
        <v/>
      </c>
      <c r="U419" s="2" t="str">
        <f t="shared" si="566"/>
        <v/>
      </c>
      <c r="V419" s="2" t="str">
        <f t="shared" si="566"/>
        <v/>
      </c>
      <c r="W419" s="2" t="str">
        <f t="shared" si="566"/>
        <v/>
      </c>
      <c r="X419" s="2" t="str">
        <f t="shared" si="566"/>
        <v/>
      </c>
      <c r="Y419" s="2" t="str">
        <f t="shared" si="566"/>
        <v/>
      </c>
      <c r="Z419" s="2">
        <f t="shared" si="566"/>
        <v>109200</v>
      </c>
      <c r="AA419" s="2" t="str">
        <f t="shared" si="566"/>
        <v/>
      </c>
      <c r="AB419" s="2" t="str">
        <f t="shared" si="566"/>
        <v/>
      </c>
      <c r="AC419" s="2" t="str">
        <f t="shared" si="566"/>
        <v/>
      </c>
      <c r="AD419" s="2" t="str">
        <f t="shared" si="566"/>
        <v/>
      </c>
      <c r="AE419" s="2" t="str">
        <f t="shared" si="566"/>
        <v/>
      </c>
      <c r="AF419" s="2" t="str">
        <f t="shared" si="566"/>
        <v/>
      </c>
      <c r="AG419" s="2" t="str">
        <f t="shared" si="566"/>
        <v/>
      </c>
      <c r="AH419" s="2" t="str">
        <f t="shared" si="566"/>
        <v/>
      </c>
      <c r="AI419" s="2" t="str">
        <f t="shared" si="566"/>
        <v/>
      </c>
    </row>
    <row r="420" spans="2:35" x14ac:dyDescent="0.25">
      <c r="B420" s="41" t="s">
        <v>347</v>
      </c>
      <c r="C420" s="41" t="s">
        <v>343</v>
      </c>
      <c r="D420" s="41" t="s">
        <v>9</v>
      </c>
      <c r="E420" s="42" t="s">
        <v>419</v>
      </c>
      <c r="F420" s="41" t="s">
        <v>131</v>
      </c>
      <c r="G420" s="154"/>
      <c r="H420" s="42">
        <v>2660</v>
      </c>
      <c r="I420" s="6">
        <f>IF(H420="","",INDEX(Systems!F$4:F$981,MATCH($F420,Systems!D$4:D$981,0),1))</f>
        <v>4.95</v>
      </c>
      <c r="J420" s="7">
        <f>IF(H420="","",INDEX(Systems!E$4:E$981,MATCH($F420,Systems!D$4:D$981,0),1))</f>
        <v>20</v>
      </c>
      <c r="K420" s="7" t="s">
        <v>96</v>
      </c>
      <c r="L420" s="7">
        <v>2017</v>
      </c>
      <c r="M420" s="7">
        <v>3</v>
      </c>
      <c r="N420" s="6">
        <f t="shared" si="412"/>
        <v>13167</v>
      </c>
      <c r="O420" s="7">
        <f t="shared" si="413"/>
        <v>2037</v>
      </c>
      <c r="P420" s="2" t="str">
        <f t="shared" ref="P420:AI420" si="567">IF($B420="","",IF($O420=P$3,$N420*(1+(O$2*0.03)),IF(P$3=$O420+$J420,$N420*(1+(O$2*0.03)),IF(P$3=$O420+2*$J420,$N420*(1+(O$2*0.03)),IF(P$3=$O420+3*$J420,$N420*(1+(O$2*0.03)),IF(P$3=$O420+4*$J420,$N420*(1+(O$2*0.03)),IF(P$3=$O420+5*$J420,$N420*(1+(O$2*0.03)),"")))))))</f>
        <v/>
      </c>
      <c r="Q420" s="2" t="str">
        <f t="shared" si="567"/>
        <v/>
      </c>
      <c r="R420" s="2" t="str">
        <f t="shared" si="567"/>
        <v/>
      </c>
      <c r="S420" s="2" t="str">
        <f t="shared" si="567"/>
        <v/>
      </c>
      <c r="T420" s="2" t="str">
        <f t="shared" si="567"/>
        <v/>
      </c>
      <c r="U420" s="2" t="str">
        <f t="shared" si="567"/>
        <v/>
      </c>
      <c r="V420" s="2" t="str">
        <f t="shared" si="567"/>
        <v/>
      </c>
      <c r="W420" s="2" t="str">
        <f t="shared" si="567"/>
        <v/>
      </c>
      <c r="X420" s="2" t="str">
        <f t="shared" si="567"/>
        <v/>
      </c>
      <c r="Y420" s="2" t="str">
        <f t="shared" si="567"/>
        <v/>
      </c>
      <c r="Z420" s="2" t="str">
        <f t="shared" si="567"/>
        <v/>
      </c>
      <c r="AA420" s="2" t="str">
        <f t="shared" si="567"/>
        <v/>
      </c>
      <c r="AB420" s="2" t="str">
        <f t="shared" si="567"/>
        <v/>
      </c>
      <c r="AC420" s="2" t="str">
        <f t="shared" si="567"/>
        <v/>
      </c>
      <c r="AD420" s="2" t="str">
        <f t="shared" si="567"/>
        <v/>
      </c>
      <c r="AE420" s="2" t="str">
        <f t="shared" si="567"/>
        <v/>
      </c>
      <c r="AF420" s="2" t="str">
        <f t="shared" si="567"/>
        <v/>
      </c>
      <c r="AG420" s="2" t="str">
        <f t="shared" si="567"/>
        <v/>
      </c>
      <c r="AH420" s="2" t="str">
        <f t="shared" si="567"/>
        <v/>
      </c>
      <c r="AI420" s="2">
        <f t="shared" si="567"/>
        <v>20672.189999999999</v>
      </c>
    </row>
    <row r="421" spans="2:35" x14ac:dyDescent="0.25">
      <c r="B421" s="41" t="s">
        <v>347</v>
      </c>
      <c r="C421" s="41" t="s">
        <v>343</v>
      </c>
      <c r="D421" s="41" t="s">
        <v>8</v>
      </c>
      <c r="E421" s="42" t="s">
        <v>419</v>
      </c>
      <c r="F421" s="41" t="s">
        <v>34</v>
      </c>
      <c r="G421" s="154"/>
      <c r="H421" s="42">
        <v>9</v>
      </c>
      <c r="I421" s="6">
        <f>IF(H421="","",INDEX(Systems!F$4:F$981,MATCH($F421,Systems!D$4:D$981,0),1))</f>
        <v>900</v>
      </c>
      <c r="J421" s="7">
        <f>IF(H421="","",INDEX(Systems!E$4:E$981,MATCH($F421,Systems!D$4:D$981,0),1))</f>
        <v>30</v>
      </c>
      <c r="K421" s="7" t="s">
        <v>96</v>
      </c>
      <c r="L421" s="7">
        <v>2010</v>
      </c>
      <c r="M421" s="7">
        <v>3</v>
      </c>
      <c r="N421" s="6">
        <f t="shared" si="412"/>
        <v>8100</v>
      </c>
      <c r="O421" s="7">
        <f t="shared" si="413"/>
        <v>2040</v>
      </c>
      <c r="P421" s="2" t="str">
        <f t="shared" ref="P421:AI421" si="568">IF($B421="","",IF($O421=P$3,$N421*(1+(O$2*0.03)),IF(P$3=$O421+$J421,$N421*(1+(O$2*0.03)),IF(P$3=$O421+2*$J421,$N421*(1+(O$2*0.03)),IF(P$3=$O421+3*$J421,$N421*(1+(O$2*0.03)),IF(P$3=$O421+4*$J421,$N421*(1+(O$2*0.03)),IF(P$3=$O421+5*$J421,$N421*(1+(O$2*0.03)),"")))))))</f>
        <v/>
      </c>
      <c r="Q421" s="2" t="str">
        <f t="shared" si="568"/>
        <v/>
      </c>
      <c r="R421" s="2" t="str">
        <f t="shared" si="568"/>
        <v/>
      </c>
      <c r="S421" s="2" t="str">
        <f t="shared" si="568"/>
        <v/>
      </c>
      <c r="T421" s="2" t="str">
        <f t="shared" si="568"/>
        <v/>
      </c>
      <c r="U421" s="2" t="str">
        <f t="shared" si="568"/>
        <v/>
      </c>
      <c r="V421" s="2" t="str">
        <f t="shared" si="568"/>
        <v/>
      </c>
      <c r="W421" s="2" t="str">
        <f t="shared" si="568"/>
        <v/>
      </c>
      <c r="X421" s="2" t="str">
        <f t="shared" si="568"/>
        <v/>
      </c>
      <c r="Y421" s="2" t="str">
        <f t="shared" si="568"/>
        <v/>
      </c>
      <c r="Z421" s="2" t="str">
        <f t="shared" si="568"/>
        <v/>
      </c>
      <c r="AA421" s="2" t="str">
        <f t="shared" si="568"/>
        <v/>
      </c>
      <c r="AB421" s="2" t="str">
        <f t="shared" si="568"/>
        <v/>
      </c>
      <c r="AC421" s="2" t="str">
        <f t="shared" si="568"/>
        <v/>
      </c>
      <c r="AD421" s="2" t="str">
        <f t="shared" si="568"/>
        <v/>
      </c>
      <c r="AE421" s="2" t="str">
        <f t="shared" si="568"/>
        <v/>
      </c>
      <c r="AF421" s="2" t="str">
        <f t="shared" si="568"/>
        <v/>
      </c>
      <c r="AG421" s="2" t="str">
        <f t="shared" si="568"/>
        <v/>
      </c>
      <c r="AH421" s="2" t="str">
        <f t="shared" si="568"/>
        <v/>
      </c>
      <c r="AI421" s="2" t="str">
        <f t="shared" si="568"/>
        <v/>
      </c>
    </row>
    <row r="422" spans="2:35" x14ac:dyDescent="0.25">
      <c r="B422" s="41" t="s">
        <v>347</v>
      </c>
      <c r="C422" s="41" t="s">
        <v>343</v>
      </c>
      <c r="D422" s="41" t="s">
        <v>8</v>
      </c>
      <c r="E422" s="42" t="s">
        <v>419</v>
      </c>
      <c r="F422" s="41" t="s">
        <v>134</v>
      </c>
      <c r="G422" s="154"/>
      <c r="H422" s="42">
        <v>7</v>
      </c>
      <c r="I422" s="6">
        <f>IF(H422="","",INDEX(Systems!F$4:F$981,MATCH($F422,Systems!D$4:D$981,0),1))</f>
        <v>650</v>
      </c>
      <c r="J422" s="7">
        <f>IF(H422="","",INDEX(Systems!E$4:E$981,MATCH($F422,Systems!D$4:D$981,0),1))</f>
        <v>30</v>
      </c>
      <c r="K422" s="7" t="s">
        <v>96</v>
      </c>
      <c r="L422" s="7">
        <v>2010</v>
      </c>
      <c r="M422" s="7">
        <v>3</v>
      </c>
      <c r="N422" s="6">
        <f t="shared" si="412"/>
        <v>4550</v>
      </c>
      <c r="O422" s="7">
        <f t="shared" si="413"/>
        <v>2040</v>
      </c>
      <c r="P422" s="2" t="str">
        <f t="shared" ref="P422:AI422" si="569">IF($B422="","",IF($O422=P$3,$N422*(1+(O$2*0.03)),IF(P$3=$O422+$J422,$N422*(1+(O$2*0.03)),IF(P$3=$O422+2*$J422,$N422*(1+(O$2*0.03)),IF(P$3=$O422+3*$J422,$N422*(1+(O$2*0.03)),IF(P$3=$O422+4*$J422,$N422*(1+(O$2*0.03)),IF(P$3=$O422+5*$J422,$N422*(1+(O$2*0.03)),"")))))))</f>
        <v/>
      </c>
      <c r="Q422" s="2" t="str">
        <f t="shared" si="569"/>
        <v/>
      </c>
      <c r="R422" s="2" t="str">
        <f t="shared" si="569"/>
        <v/>
      </c>
      <c r="S422" s="2" t="str">
        <f t="shared" si="569"/>
        <v/>
      </c>
      <c r="T422" s="2" t="str">
        <f t="shared" si="569"/>
        <v/>
      </c>
      <c r="U422" s="2" t="str">
        <f t="shared" si="569"/>
        <v/>
      </c>
      <c r="V422" s="2" t="str">
        <f t="shared" si="569"/>
        <v/>
      </c>
      <c r="W422" s="2" t="str">
        <f t="shared" si="569"/>
        <v/>
      </c>
      <c r="X422" s="2" t="str">
        <f t="shared" si="569"/>
        <v/>
      </c>
      <c r="Y422" s="2" t="str">
        <f t="shared" si="569"/>
        <v/>
      </c>
      <c r="Z422" s="2" t="str">
        <f t="shared" si="569"/>
        <v/>
      </c>
      <c r="AA422" s="2" t="str">
        <f t="shared" si="569"/>
        <v/>
      </c>
      <c r="AB422" s="2" t="str">
        <f t="shared" si="569"/>
        <v/>
      </c>
      <c r="AC422" s="2" t="str">
        <f t="shared" si="569"/>
        <v/>
      </c>
      <c r="AD422" s="2" t="str">
        <f t="shared" si="569"/>
        <v/>
      </c>
      <c r="AE422" s="2" t="str">
        <f t="shared" si="569"/>
        <v/>
      </c>
      <c r="AF422" s="2" t="str">
        <f t="shared" si="569"/>
        <v/>
      </c>
      <c r="AG422" s="2" t="str">
        <f t="shared" si="569"/>
        <v/>
      </c>
      <c r="AH422" s="2" t="str">
        <f t="shared" si="569"/>
        <v/>
      </c>
      <c r="AI422" s="2" t="str">
        <f t="shared" si="569"/>
        <v/>
      </c>
    </row>
    <row r="423" spans="2:35" x14ac:dyDescent="0.25">
      <c r="B423" s="41" t="s">
        <v>347</v>
      </c>
      <c r="C423" s="41" t="s">
        <v>343</v>
      </c>
      <c r="D423" s="41" t="s">
        <v>8</v>
      </c>
      <c r="E423" s="42" t="s">
        <v>419</v>
      </c>
      <c r="F423" s="41" t="s">
        <v>126</v>
      </c>
      <c r="G423" s="154"/>
      <c r="H423" s="42">
        <v>2660</v>
      </c>
      <c r="I423" s="6">
        <f>IF(H423="","",INDEX(Systems!F$4:F$981,MATCH($F423,Systems!D$4:D$981,0),1))</f>
        <v>18</v>
      </c>
      <c r="J423" s="7">
        <f>IF(H423="","",INDEX(Systems!E$4:E$981,MATCH($F423,Systems!D$4:D$981,0),1))</f>
        <v>30</v>
      </c>
      <c r="K423" s="7" t="s">
        <v>96</v>
      </c>
      <c r="L423" s="7">
        <v>2010</v>
      </c>
      <c r="M423" s="7">
        <v>3</v>
      </c>
      <c r="N423" s="6">
        <f t="shared" ref="N423:N489" si="570">IF(H423="","",H423*I423)</f>
        <v>47880</v>
      </c>
      <c r="O423" s="7">
        <f t="shared" ref="O423:O489" si="571">IF(M423="","",IF(IF(M423=1,$C$1,IF(M423=2,L423+(0.8*J423),IF(M423=3,L423+J423)))&lt;$C$1,$C$1,(IF(M423=1,$C$1,IF(M423=2,L423+(0.8*J423),IF(M423=3,L423+J423))))))</f>
        <v>2040</v>
      </c>
      <c r="P423" s="2" t="str">
        <f t="shared" ref="P423:AI423" si="572">IF($B423="","",IF($O423=P$3,$N423*(1+(O$2*0.03)),IF(P$3=$O423+$J423,$N423*(1+(O$2*0.03)),IF(P$3=$O423+2*$J423,$N423*(1+(O$2*0.03)),IF(P$3=$O423+3*$J423,$N423*(1+(O$2*0.03)),IF(P$3=$O423+4*$J423,$N423*(1+(O$2*0.03)),IF(P$3=$O423+5*$J423,$N423*(1+(O$2*0.03)),"")))))))</f>
        <v/>
      </c>
      <c r="Q423" s="2" t="str">
        <f t="shared" si="572"/>
        <v/>
      </c>
      <c r="R423" s="2" t="str">
        <f t="shared" si="572"/>
        <v/>
      </c>
      <c r="S423" s="2" t="str">
        <f t="shared" si="572"/>
        <v/>
      </c>
      <c r="T423" s="2" t="str">
        <f t="shared" si="572"/>
        <v/>
      </c>
      <c r="U423" s="2" t="str">
        <f t="shared" si="572"/>
        <v/>
      </c>
      <c r="V423" s="2" t="str">
        <f t="shared" si="572"/>
        <v/>
      </c>
      <c r="W423" s="2" t="str">
        <f t="shared" si="572"/>
        <v/>
      </c>
      <c r="X423" s="2" t="str">
        <f t="shared" si="572"/>
        <v/>
      </c>
      <c r="Y423" s="2" t="str">
        <f t="shared" si="572"/>
        <v/>
      </c>
      <c r="Z423" s="2" t="str">
        <f t="shared" si="572"/>
        <v/>
      </c>
      <c r="AA423" s="2" t="str">
        <f t="shared" si="572"/>
        <v/>
      </c>
      <c r="AB423" s="2" t="str">
        <f t="shared" si="572"/>
        <v/>
      </c>
      <c r="AC423" s="2" t="str">
        <f t="shared" si="572"/>
        <v/>
      </c>
      <c r="AD423" s="2" t="str">
        <f t="shared" si="572"/>
        <v/>
      </c>
      <c r="AE423" s="2" t="str">
        <f t="shared" si="572"/>
        <v/>
      </c>
      <c r="AF423" s="2" t="str">
        <f t="shared" si="572"/>
        <v/>
      </c>
      <c r="AG423" s="2" t="str">
        <f t="shared" si="572"/>
        <v/>
      </c>
      <c r="AH423" s="2" t="str">
        <f t="shared" si="572"/>
        <v/>
      </c>
      <c r="AI423" s="2" t="str">
        <f t="shared" si="572"/>
        <v/>
      </c>
    </row>
    <row r="424" spans="2:35" x14ac:dyDescent="0.25">
      <c r="B424" s="41" t="s">
        <v>347</v>
      </c>
      <c r="C424" s="41" t="s">
        <v>343</v>
      </c>
      <c r="D424" s="41" t="s">
        <v>114</v>
      </c>
      <c r="E424" s="42" t="s">
        <v>399</v>
      </c>
      <c r="F424" s="41" t="s">
        <v>36</v>
      </c>
      <c r="G424" s="154"/>
      <c r="H424" s="42">
        <v>1</v>
      </c>
      <c r="I424" s="6">
        <f>IF(H424="","",INDEX(Systems!F$4:F$981,MATCH($F424,Systems!D$4:D$981,0),1))</f>
        <v>20000</v>
      </c>
      <c r="J424" s="7">
        <f>IF(H424="","",INDEX(Systems!E$4:E$981,MATCH($F424,Systems!D$4:D$981,0),1))</f>
        <v>15</v>
      </c>
      <c r="K424" s="7" t="s">
        <v>96</v>
      </c>
      <c r="L424" s="7">
        <v>2003</v>
      </c>
      <c r="M424" s="7">
        <v>3</v>
      </c>
      <c r="N424" s="6">
        <f t="shared" si="570"/>
        <v>20000</v>
      </c>
      <c r="O424" s="7">
        <f t="shared" si="571"/>
        <v>2018</v>
      </c>
      <c r="P424" s="2">
        <f t="shared" ref="P424:AI424" si="573">IF($B424="","",IF($O424=P$3,$N424*(1+(O$2*0.03)),IF(P$3=$O424+$J424,$N424*(1+(O$2*0.03)),IF(P$3=$O424+2*$J424,$N424*(1+(O$2*0.03)),IF(P$3=$O424+3*$J424,$N424*(1+(O$2*0.03)),IF(P$3=$O424+4*$J424,$N424*(1+(O$2*0.03)),IF(P$3=$O424+5*$J424,$N424*(1+(O$2*0.03)),"")))))))</f>
        <v>20000</v>
      </c>
      <c r="Q424" s="2" t="str">
        <f t="shared" si="573"/>
        <v/>
      </c>
      <c r="R424" s="2" t="str">
        <f t="shared" si="573"/>
        <v/>
      </c>
      <c r="S424" s="2" t="str">
        <f t="shared" si="573"/>
        <v/>
      </c>
      <c r="T424" s="2" t="str">
        <f t="shared" si="573"/>
        <v/>
      </c>
      <c r="U424" s="2" t="str">
        <f t="shared" si="573"/>
        <v/>
      </c>
      <c r="V424" s="2" t="str">
        <f t="shared" si="573"/>
        <v/>
      </c>
      <c r="W424" s="2" t="str">
        <f t="shared" si="573"/>
        <v/>
      </c>
      <c r="X424" s="2" t="str">
        <f t="shared" si="573"/>
        <v/>
      </c>
      <c r="Y424" s="2" t="str">
        <f t="shared" si="573"/>
        <v/>
      </c>
      <c r="Z424" s="2" t="str">
        <f t="shared" si="573"/>
        <v/>
      </c>
      <c r="AA424" s="2" t="str">
        <f t="shared" si="573"/>
        <v/>
      </c>
      <c r="AB424" s="2" t="str">
        <f t="shared" si="573"/>
        <v/>
      </c>
      <c r="AC424" s="2" t="str">
        <f t="shared" si="573"/>
        <v/>
      </c>
      <c r="AD424" s="2" t="str">
        <f t="shared" si="573"/>
        <v/>
      </c>
      <c r="AE424" s="2">
        <f t="shared" si="573"/>
        <v>29000</v>
      </c>
      <c r="AF424" s="2" t="str">
        <f t="shared" si="573"/>
        <v/>
      </c>
      <c r="AG424" s="2" t="str">
        <f t="shared" si="573"/>
        <v/>
      </c>
      <c r="AH424" s="2" t="str">
        <f t="shared" si="573"/>
        <v/>
      </c>
      <c r="AI424" s="2" t="str">
        <f t="shared" si="573"/>
        <v/>
      </c>
    </row>
    <row r="425" spans="2:35" x14ac:dyDescent="0.25">
      <c r="B425" s="41" t="s">
        <v>347</v>
      </c>
      <c r="C425" s="41" t="s">
        <v>343</v>
      </c>
      <c r="D425" s="41" t="s">
        <v>114</v>
      </c>
      <c r="E425" s="42" t="s">
        <v>399</v>
      </c>
      <c r="F425" s="41" t="s">
        <v>127</v>
      </c>
      <c r="G425" s="154"/>
      <c r="H425" s="42">
        <v>1</v>
      </c>
      <c r="I425" s="6">
        <f>IF(H425="","",INDEX(Systems!F$4:F$981,MATCH($F425,Systems!D$4:D$981,0),1))</f>
        <v>40000</v>
      </c>
      <c r="J425" s="7">
        <f>IF(H425="","",INDEX(Systems!E$4:E$981,MATCH($F425,Systems!D$4:D$981,0),1))</f>
        <v>20</v>
      </c>
      <c r="K425" s="7" t="s">
        <v>96</v>
      </c>
      <c r="L425" s="7">
        <v>2003</v>
      </c>
      <c r="M425" s="7">
        <v>3</v>
      </c>
      <c r="N425" s="6">
        <f t="shared" ref="N425" si="574">IF(H425="","",H425*I425)</f>
        <v>40000</v>
      </c>
      <c r="O425" s="7">
        <f t="shared" ref="O425" si="575">IF(M425="","",IF(IF(M425=1,$C$1,IF(M425=2,L425+(0.8*J425),IF(M425=3,L425+J425)))&lt;$C$1,$C$1,(IF(M425=1,$C$1,IF(M425=2,L425+(0.8*J425),IF(M425=3,L425+J425))))))</f>
        <v>2023</v>
      </c>
      <c r="P425" s="2" t="str">
        <f t="shared" ref="P425" si="576">IF($B425="","",IF($O425=P$3,$N425*(1+(O$2*0.03)),IF(P$3=$O425+$J425,$N425*(1+(O$2*0.03)),IF(P$3=$O425+2*$J425,$N425*(1+(O$2*0.03)),IF(P$3=$O425+3*$J425,$N425*(1+(O$2*0.03)),IF(P$3=$O425+4*$J425,$N425*(1+(O$2*0.03)),IF(P$3=$O425+5*$J425,$N425*(1+(O$2*0.03)),"")))))))</f>
        <v/>
      </c>
      <c r="Q425" s="2" t="str">
        <f t="shared" ref="Q425" si="577">IF($B425="","",IF($O425=Q$3,$N425*(1+(P$2*0.03)),IF(Q$3=$O425+$J425,$N425*(1+(P$2*0.03)),IF(Q$3=$O425+2*$J425,$N425*(1+(P$2*0.03)),IF(Q$3=$O425+3*$J425,$N425*(1+(P$2*0.03)),IF(Q$3=$O425+4*$J425,$N425*(1+(P$2*0.03)),IF(Q$3=$O425+5*$J425,$N425*(1+(P$2*0.03)),"")))))))</f>
        <v/>
      </c>
      <c r="R425" s="2" t="str">
        <f t="shared" ref="R425" si="578">IF($B425="","",IF($O425=R$3,$N425*(1+(Q$2*0.03)),IF(R$3=$O425+$J425,$N425*(1+(Q$2*0.03)),IF(R$3=$O425+2*$J425,$N425*(1+(Q$2*0.03)),IF(R$3=$O425+3*$J425,$N425*(1+(Q$2*0.03)),IF(R$3=$O425+4*$J425,$N425*(1+(Q$2*0.03)),IF(R$3=$O425+5*$J425,$N425*(1+(Q$2*0.03)),"")))))))</f>
        <v/>
      </c>
      <c r="S425" s="2" t="str">
        <f t="shared" ref="S425" si="579">IF($B425="","",IF($O425=S$3,$N425*(1+(R$2*0.03)),IF(S$3=$O425+$J425,$N425*(1+(R$2*0.03)),IF(S$3=$O425+2*$J425,$N425*(1+(R$2*0.03)),IF(S$3=$O425+3*$J425,$N425*(1+(R$2*0.03)),IF(S$3=$O425+4*$J425,$N425*(1+(R$2*0.03)),IF(S$3=$O425+5*$J425,$N425*(1+(R$2*0.03)),"")))))))</f>
        <v/>
      </c>
      <c r="T425" s="2" t="str">
        <f t="shared" ref="T425" si="580">IF($B425="","",IF($O425=T$3,$N425*(1+(S$2*0.03)),IF(T$3=$O425+$J425,$N425*(1+(S$2*0.03)),IF(T$3=$O425+2*$J425,$N425*(1+(S$2*0.03)),IF(T$3=$O425+3*$J425,$N425*(1+(S$2*0.03)),IF(T$3=$O425+4*$J425,$N425*(1+(S$2*0.03)),IF(T$3=$O425+5*$J425,$N425*(1+(S$2*0.03)),"")))))))</f>
        <v/>
      </c>
      <c r="U425" s="2">
        <f t="shared" ref="U425" si="581">IF($B425="","",IF($O425=U$3,$N425*(1+(T$2*0.03)),IF(U$3=$O425+$J425,$N425*(1+(T$2*0.03)),IF(U$3=$O425+2*$J425,$N425*(1+(T$2*0.03)),IF(U$3=$O425+3*$J425,$N425*(1+(T$2*0.03)),IF(U$3=$O425+4*$J425,$N425*(1+(T$2*0.03)),IF(U$3=$O425+5*$J425,$N425*(1+(T$2*0.03)),"")))))))</f>
        <v>46000</v>
      </c>
      <c r="V425" s="2" t="str">
        <f t="shared" ref="V425" si="582">IF($B425="","",IF($O425=V$3,$N425*(1+(U$2*0.03)),IF(V$3=$O425+$J425,$N425*(1+(U$2*0.03)),IF(V$3=$O425+2*$J425,$N425*(1+(U$2*0.03)),IF(V$3=$O425+3*$J425,$N425*(1+(U$2*0.03)),IF(V$3=$O425+4*$J425,$N425*(1+(U$2*0.03)),IF(V$3=$O425+5*$J425,$N425*(1+(U$2*0.03)),"")))))))</f>
        <v/>
      </c>
      <c r="W425" s="2" t="str">
        <f t="shared" ref="W425" si="583">IF($B425="","",IF($O425=W$3,$N425*(1+(V$2*0.03)),IF(W$3=$O425+$J425,$N425*(1+(V$2*0.03)),IF(W$3=$O425+2*$J425,$N425*(1+(V$2*0.03)),IF(W$3=$O425+3*$J425,$N425*(1+(V$2*0.03)),IF(W$3=$O425+4*$J425,$N425*(1+(V$2*0.03)),IF(W$3=$O425+5*$J425,$N425*(1+(V$2*0.03)),"")))))))</f>
        <v/>
      </c>
      <c r="X425" s="2" t="str">
        <f t="shared" ref="X425" si="584">IF($B425="","",IF($O425=X$3,$N425*(1+(W$2*0.03)),IF(X$3=$O425+$J425,$N425*(1+(W$2*0.03)),IF(X$3=$O425+2*$J425,$N425*(1+(W$2*0.03)),IF(X$3=$O425+3*$J425,$N425*(1+(W$2*0.03)),IF(X$3=$O425+4*$J425,$N425*(1+(W$2*0.03)),IF(X$3=$O425+5*$J425,$N425*(1+(W$2*0.03)),"")))))))</f>
        <v/>
      </c>
      <c r="Y425" s="2" t="str">
        <f t="shared" ref="Y425" si="585">IF($B425="","",IF($O425=Y$3,$N425*(1+(X$2*0.03)),IF(Y$3=$O425+$J425,$N425*(1+(X$2*0.03)),IF(Y$3=$O425+2*$J425,$N425*(1+(X$2*0.03)),IF(Y$3=$O425+3*$J425,$N425*(1+(X$2*0.03)),IF(Y$3=$O425+4*$J425,$N425*(1+(X$2*0.03)),IF(Y$3=$O425+5*$J425,$N425*(1+(X$2*0.03)),"")))))))</f>
        <v/>
      </c>
      <c r="Z425" s="2" t="str">
        <f t="shared" ref="Z425" si="586">IF($B425="","",IF($O425=Z$3,$N425*(1+(Y$2*0.03)),IF(Z$3=$O425+$J425,$N425*(1+(Y$2*0.03)),IF(Z$3=$O425+2*$J425,$N425*(1+(Y$2*0.03)),IF(Z$3=$O425+3*$J425,$N425*(1+(Y$2*0.03)),IF(Z$3=$O425+4*$J425,$N425*(1+(Y$2*0.03)),IF(Z$3=$O425+5*$J425,$N425*(1+(Y$2*0.03)),"")))))))</f>
        <v/>
      </c>
      <c r="AA425" s="2" t="str">
        <f t="shared" ref="AA425" si="587">IF($B425="","",IF($O425=AA$3,$N425*(1+(Z$2*0.03)),IF(AA$3=$O425+$J425,$N425*(1+(Z$2*0.03)),IF(AA$3=$O425+2*$J425,$N425*(1+(Z$2*0.03)),IF(AA$3=$O425+3*$J425,$N425*(1+(Z$2*0.03)),IF(AA$3=$O425+4*$J425,$N425*(1+(Z$2*0.03)),IF(AA$3=$O425+5*$J425,$N425*(1+(Z$2*0.03)),"")))))))</f>
        <v/>
      </c>
      <c r="AB425" s="2" t="str">
        <f t="shared" ref="AB425" si="588">IF($B425="","",IF($O425=AB$3,$N425*(1+(AA$2*0.03)),IF(AB$3=$O425+$J425,$N425*(1+(AA$2*0.03)),IF(AB$3=$O425+2*$J425,$N425*(1+(AA$2*0.03)),IF(AB$3=$O425+3*$J425,$N425*(1+(AA$2*0.03)),IF(AB$3=$O425+4*$J425,$N425*(1+(AA$2*0.03)),IF(AB$3=$O425+5*$J425,$N425*(1+(AA$2*0.03)),"")))))))</f>
        <v/>
      </c>
      <c r="AC425" s="2" t="str">
        <f t="shared" ref="AC425" si="589">IF($B425="","",IF($O425=AC$3,$N425*(1+(AB$2*0.03)),IF(AC$3=$O425+$J425,$N425*(1+(AB$2*0.03)),IF(AC$3=$O425+2*$J425,$N425*(1+(AB$2*0.03)),IF(AC$3=$O425+3*$J425,$N425*(1+(AB$2*0.03)),IF(AC$3=$O425+4*$J425,$N425*(1+(AB$2*0.03)),IF(AC$3=$O425+5*$J425,$N425*(1+(AB$2*0.03)),"")))))))</f>
        <v/>
      </c>
      <c r="AD425" s="2" t="str">
        <f t="shared" ref="AD425" si="590">IF($B425="","",IF($O425=AD$3,$N425*(1+(AC$2*0.03)),IF(AD$3=$O425+$J425,$N425*(1+(AC$2*0.03)),IF(AD$3=$O425+2*$J425,$N425*(1+(AC$2*0.03)),IF(AD$3=$O425+3*$J425,$N425*(1+(AC$2*0.03)),IF(AD$3=$O425+4*$J425,$N425*(1+(AC$2*0.03)),IF(AD$3=$O425+5*$J425,$N425*(1+(AC$2*0.03)),"")))))))</f>
        <v/>
      </c>
      <c r="AE425" s="2" t="str">
        <f t="shared" ref="AE425" si="591">IF($B425="","",IF($O425=AE$3,$N425*(1+(AD$2*0.03)),IF(AE$3=$O425+$J425,$N425*(1+(AD$2*0.03)),IF(AE$3=$O425+2*$J425,$N425*(1+(AD$2*0.03)),IF(AE$3=$O425+3*$J425,$N425*(1+(AD$2*0.03)),IF(AE$3=$O425+4*$J425,$N425*(1+(AD$2*0.03)),IF(AE$3=$O425+5*$J425,$N425*(1+(AD$2*0.03)),"")))))))</f>
        <v/>
      </c>
      <c r="AF425" s="2" t="str">
        <f t="shared" ref="AF425" si="592">IF($B425="","",IF($O425=AF$3,$N425*(1+(AE$2*0.03)),IF(AF$3=$O425+$J425,$N425*(1+(AE$2*0.03)),IF(AF$3=$O425+2*$J425,$N425*(1+(AE$2*0.03)),IF(AF$3=$O425+3*$J425,$N425*(1+(AE$2*0.03)),IF(AF$3=$O425+4*$J425,$N425*(1+(AE$2*0.03)),IF(AF$3=$O425+5*$J425,$N425*(1+(AE$2*0.03)),"")))))))</f>
        <v/>
      </c>
      <c r="AG425" s="2" t="str">
        <f t="shared" ref="AG425" si="593">IF($B425="","",IF($O425=AG$3,$N425*(1+(AF$2*0.03)),IF(AG$3=$O425+$J425,$N425*(1+(AF$2*0.03)),IF(AG$3=$O425+2*$J425,$N425*(1+(AF$2*0.03)),IF(AG$3=$O425+3*$J425,$N425*(1+(AF$2*0.03)),IF(AG$3=$O425+4*$J425,$N425*(1+(AF$2*0.03)),IF(AG$3=$O425+5*$J425,$N425*(1+(AF$2*0.03)),"")))))))</f>
        <v/>
      </c>
      <c r="AH425" s="2" t="str">
        <f t="shared" ref="AH425" si="594">IF($B425="","",IF($O425=AH$3,$N425*(1+(AG$2*0.03)),IF(AH$3=$O425+$J425,$N425*(1+(AG$2*0.03)),IF(AH$3=$O425+2*$J425,$N425*(1+(AG$2*0.03)),IF(AH$3=$O425+3*$J425,$N425*(1+(AG$2*0.03)),IF(AH$3=$O425+4*$J425,$N425*(1+(AG$2*0.03)),IF(AH$3=$O425+5*$J425,$N425*(1+(AG$2*0.03)),"")))))))</f>
        <v/>
      </c>
      <c r="AI425" s="2" t="str">
        <f t="shared" ref="AI425" si="595">IF($B425="","",IF($O425=AI$3,$N425*(1+(AH$2*0.03)),IF(AI$3=$O425+$J425,$N425*(1+(AH$2*0.03)),IF(AI$3=$O425+2*$J425,$N425*(1+(AH$2*0.03)),IF(AI$3=$O425+3*$J425,$N425*(1+(AH$2*0.03)),IF(AI$3=$O425+4*$J425,$N425*(1+(AH$2*0.03)),IF(AI$3=$O425+5*$J425,$N425*(1+(AH$2*0.03)),"")))))))</f>
        <v/>
      </c>
    </row>
    <row r="426" spans="2:35" x14ac:dyDescent="0.25">
      <c r="B426" s="41" t="s">
        <v>347</v>
      </c>
      <c r="C426" s="41" t="s">
        <v>343</v>
      </c>
      <c r="D426" s="41" t="s">
        <v>11</v>
      </c>
      <c r="E426" s="42" t="s">
        <v>399</v>
      </c>
      <c r="F426" s="41" t="s">
        <v>85</v>
      </c>
      <c r="G426" s="154"/>
      <c r="H426" s="42">
        <v>180</v>
      </c>
      <c r="I426" s="6">
        <f>IF(H426="","",INDEX(Systems!F$4:F$981,MATCH($F426,Systems!D$4:D$981,0),1))</f>
        <v>110</v>
      </c>
      <c r="J426" s="7">
        <f>IF(H426="","",INDEX(Systems!E$4:E$981,MATCH($F426,Systems!D$4:D$981,0),1))</f>
        <v>25</v>
      </c>
      <c r="K426" s="7" t="s">
        <v>97</v>
      </c>
      <c r="L426" s="7">
        <v>2010</v>
      </c>
      <c r="M426" s="7">
        <v>3</v>
      </c>
      <c r="N426" s="6">
        <f t="shared" si="570"/>
        <v>19800</v>
      </c>
      <c r="O426" s="7">
        <f t="shared" si="571"/>
        <v>2035</v>
      </c>
      <c r="P426" s="2" t="str">
        <f t="shared" ref="P426:AI426" si="596">IF($B426="","",IF($O426=P$3,$N426*(1+(O$2*0.03)),IF(P$3=$O426+$J426,$N426*(1+(O$2*0.03)),IF(P$3=$O426+2*$J426,$N426*(1+(O$2*0.03)),IF(P$3=$O426+3*$J426,$N426*(1+(O$2*0.03)),IF(P$3=$O426+4*$J426,$N426*(1+(O$2*0.03)),IF(P$3=$O426+5*$J426,$N426*(1+(O$2*0.03)),"")))))))</f>
        <v/>
      </c>
      <c r="Q426" s="2" t="str">
        <f t="shared" si="596"/>
        <v/>
      </c>
      <c r="R426" s="2" t="str">
        <f t="shared" si="596"/>
        <v/>
      </c>
      <c r="S426" s="2" t="str">
        <f t="shared" si="596"/>
        <v/>
      </c>
      <c r="T426" s="2" t="str">
        <f t="shared" si="596"/>
        <v/>
      </c>
      <c r="U426" s="2" t="str">
        <f t="shared" si="596"/>
        <v/>
      </c>
      <c r="V426" s="2" t="str">
        <f t="shared" si="596"/>
        <v/>
      </c>
      <c r="W426" s="2" t="str">
        <f t="shared" si="596"/>
        <v/>
      </c>
      <c r="X426" s="2" t="str">
        <f t="shared" si="596"/>
        <v/>
      </c>
      <c r="Y426" s="2" t="str">
        <f t="shared" si="596"/>
        <v/>
      </c>
      <c r="Z426" s="2" t="str">
        <f t="shared" si="596"/>
        <v/>
      </c>
      <c r="AA426" s="2" t="str">
        <f t="shared" si="596"/>
        <v/>
      </c>
      <c r="AB426" s="2" t="str">
        <f t="shared" si="596"/>
        <v/>
      </c>
      <c r="AC426" s="2" t="str">
        <f t="shared" si="596"/>
        <v/>
      </c>
      <c r="AD426" s="2" t="str">
        <f t="shared" si="596"/>
        <v/>
      </c>
      <c r="AE426" s="2" t="str">
        <f t="shared" si="596"/>
        <v/>
      </c>
      <c r="AF426" s="2" t="str">
        <f t="shared" si="596"/>
        <v/>
      </c>
      <c r="AG426" s="2">
        <f t="shared" si="596"/>
        <v>29898</v>
      </c>
      <c r="AH426" s="2" t="str">
        <f t="shared" si="596"/>
        <v/>
      </c>
      <c r="AI426" s="2" t="str">
        <f t="shared" si="596"/>
        <v/>
      </c>
    </row>
    <row r="427" spans="2:35" x14ac:dyDescent="0.25">
      <c r="B427" s="41" t="s">
        <v>347</v>
      </c>
      <c r="C427" s="41" t="s">
        <v>343</v>
      </c>
      <c r="D427" s="41" t="s">
        <v>11</v>
      </c>
      <c r="E427" s="42" t="s">
        <v>12</v>
      </c>
      <c r="F427" s="41" t="s">
        <v>76</v>
      </c>
      <c r="G427" s="154"/>
      <c r="H427" s="42">
        <v>910</v>
      </c>
      <c r="I427" s="6">
        <f>IF(H427="","",INDEX(Systems!F$4:F$981,MATCH($F427,Systems!D$4:D$981,0),1))</f>
        <v>35</v>
      </c>
      <c r="J427" s="7">
        <f>IF(H427="","",INDEX(Systems!E$4:E$981,MATCH($F427,Systems!D$4:D$981,0),1))</f>
        <v>15</v>
      </c>
      <c r="K427" s="7" t="s">
        <v>97</v>
      </c>
      <c r="L427" s="7">
        <v>2012</v>
      </c>
      <c r="M427" s="7">
        <v>2</v>
      </c>
      <c r="N427" s="6">
        <f t="shared" si="570"/>
        <v>31850</v>
      </c>
      <c r="O427" s="7">
        <f t="shared" si="571"/>
        <v>2024</v>
      </c>
      <c r="P427" s="2" t="str">
        <f t="shared" ref="P427:AI427" si="597">IF($B427="","",IF($O427=P$3,$N427*(1+(O$2*0.03)),IF(P$3=$O427+$J427,$N427*(1+(O$2*0.03)),IF(P$3=$O427+2*$J427,$N427*(1+(O$2*0.03)),IF(P$3=$O427+3*$J427,$N427*(1+(O$2*0.03)),IF(P$3=$O427+4*$J427,$N427*(1+(O$2*0.03)),IF(P$3=$O427+5*$J427,$N427*(1+(O$2*0.03)),"")))))))</f>
        <v/>
      </c>
      <c r="Q427" s="2" t="str">
        <f t="shared" si="597"/>
        <v/>
      </c>
      <c r="R427" s="2" t="str">
        <f t="shared" si="597"/>
        <v/>
      </c>
      <c r="S427" s="2" t="str">
        <f t="shared" si="597"/>
        <v/>
      </c>
      <c r="T427" s="2" t="str">
        <f t="shared" si="597"/>
        <v/>
      </c>
      <c r="U427" s="2" t="str">
        <f t="shared" si="597"/>
        <v/>
      </c>
      <c r="V427" s="2">
        <f t="shared" si="597"/>
        <v>37583</v>
      </c>
      <c r="W427" s="2" t="str">
        <f t="shared" si="597"/>
        <v/>
      </c>
      <c r="X427" s="2" t="str">
        <f t="shared" si="597"/>
        <v/>
      </c>
      <c r="Y427" s="2" t="str">
        <f t="shared" si="597"/>
        <v/>
      </c>
      <c r="Z427" s="2" t="str">
        <f t="shared" si="597"/>
        <v/>
      </c>
      <c r="AA427" s="2" t="str">
        <f t="shared" si="597"/>
        <v/>
      </c>
      <c r="AB427" s="2" t="str">
        <f t="shared" si="597"/>
        <v/>
      </c>
      <c r="AC427" s="2" t="str">
        <f t="shared" si="597"/>
        <v/>
      </c>
      <c r="AD427" s="2" t="str">
        <f t="shared" si="597"/>
        <v/>
      </c>
      <c r="AE427" s="2" t="str">
        <f t="shared" si="597"/>
        <v/>
      </c>
      <c r="AF427" s="2" t="str">
        <f t="shared" si="597"/>
        <v/>
      </c>
      <c r="AG427" s="2" t="str">
        <f t="shared" si="597"/>
        <v/>
      </c>
      <c r="AH427" s="2" t="str">
        <f t="shared" si="597"/>
        <v/>
      </c>
      <c r="AI427" s="2" t="str">
        <f t="shared" si="597"/>
        <v/>
      </c>
    </row>
    <row r="428" spans="2:35" x14ac:dyDescent="0.25">
      <c r="B428" s="41" t="s">
        <v>347</v>
      </c>
      <c r="C428" s="41" t="s">
        <v>343</v>
      </c>
      <c r="D428" s="41" t="s">
        <v>11</v>
      </c>
      <c r="E428" s="42" t="s">
        <v>12</v>
      </c>
      <c r="F428" s="41" t="s">
        <v>83</v>
      </c>
      <c r="G428" s="154" t="s">
        <v>475</v>
      </c>
      <c r="H428" s="42">
        <v>1230</v>
      </c>
      <c r="I428" s="6">
        <f>IF(H428="","",INDEX(Systems!F$4:F$981,MATCH($F428,Systems!D$4:D$981,0),1))</f>
        <v>40.86</v>
      </c>
      <c r="J428" s="7">
        <f>IF(H428="","",INDEX(Systems!E$4:E$981,MATCH($F428,Systems!D$4:D$981,0),1))</f>
        <v>15</v>
      </c>
      <c r="K428" s="7" t="s">
        <v>97</v>
      </c>
      <c r="L428" s="7">
        <v>2010</v>
      </c>
      <c r="M428" s="7">
        <v>3</v>
      </c>
      <c r="N428" s="6">
        <f t="shared" si="570"/>
        <v>50257.8</v>
      </c>
      <c r="O428" s="7">
        <f t="shared" si="571"/>
        <v>2025</v>
      </c>
      <c r="P428" s="2" t="str">
        <f t="shared" ref="P428:AI429" si="598">IF($B428="","",IF($O428=P$3,$N428*(1+(O$2*0.03)),IF(P$3=$O428+$J428,$N428*(1+(O$2*0.03)),IF(P$3=$O428+2*$J428,$N428*(1+(O$2*0.03)),IF(P$3=$O428+3*$J428,$N428*(1+(O$2*0.03)),IF(P$3=$O428+4*$J428,$N428*(1+(O$2*0.03)),IF(P$3=$O428+5*$J428,$N428*(1+(O$2*0.03)),"")))))))</f>
        <v/>
      </c>
      <c r="Q428" s="2" t="str">
        <f t="shared" si="598"/>
        <v/>
      </c>
      <c r="R428" s="2" t="str">
        <f t="shared" si="598"/>
        <v/>
      </c>
      <c r="S428" s="2" t="str">
        <f t="shared" si="598"/>
        <v/>
      </c>
      <c r="T428" s="2" t="str">
        <f t="shared" si="598"/>
        <v/>
      </c>
      <c r="U428" s="2" t="str">
        <f t="shared" si="598"/>
        <v/>
      </c>
      <c r="V428" s="2" t="str">
        <f t="shared" si="598"/>
        <v/>
      </c>
      <c r="W428" s="2">
        <f t="shared" si="598"/>
        <v>60811.938000000002</v>
      </c>
      <c r="X428" s="2" t="str">
        <f t="shared" si="598"/>
        <v/>
      </c>
      <c r="Y428" s="2" t="str">
        <f t="shared" si="598"/>
        <v/>
      </c>
      <c r="Z428" s="2" t="str">
        <f t="shared" si="598"/>
        <v/>
      </c>
      <c r="AA428" s="2" t="str">
        <f t="shared" si="598"/>
        <v/>
      </c>
      <c r="AB428" s="2" t="str">
        <f t="shared" si="598"/>
        <v/>
      </c>
      <c r="AC428" s="2" t="str">
        <f t="shared" si="598"/>
        <v/>
      </c>
      <c r="AD428" s="2" t="str">
        <f t="shared" si="598"/>
        <v/>
      </c>
      <c r="AE428" s="2" t="str">
        <f t="shared" si="598"/>
        <v/>
      </c>
      <c r="AF428" s="2" t="str">
        <f t="shared" si="598"/>
        <v/>
      </c>
      <c r="AG428" s="2" t="str">
        <f t="shared" si="598"/>
        <v/>
      </c>
      <c r="AH428" s="2" t="str">
        <f t="shared" si="598"/>
        <v/>
      </c>
      <c r="AI428" s="2" t="str">
        <f t="shared" si="598"/>
        <v/>
      </c>
    </row>
    <row r="429" spans="2:35" x14ac:dyDescent="0.25">
      <c r="B429" s="41" t="s">
        <v>347</v>
      </c>
      <c r="C429" s="41" t="s">
        <v>344</v>
      </c>
      <c r="D429" s="41" t="s">
        <v>4</v>
      </c>
      <c r="E429" s="42" t="s">
        <v>385</v>
      </c>
      <c r="F429" s="41" t="s">
        <v>242</v>
      </c>
      <c r="G429" s="154"/>
      <c r="H429" s="42">
        <v>11165</v>
      </c>
      <c r="I429" s="6">
        <f>IF(H429="","",INDEX(Systems!F$4:F$981,MATCH($F429,Systems!D$4:D$981,0),1))</f>
        <v>8.5</v>
      </c>
      <c r="J429" s="7">
        <f>IF(H429="","",INDEX(Systems!E$4:E$981,MATCH($F429,Systems!D$4:D$981,0),1))</f>
        <v>50</v>
      </c>
      <c r="K429" s="7" t="s">
        <v>97</v>
      </c>
      <c r="L429" s="7">
        <v>2005</v>
      </c>
      <c r="M429" s="7">
        <v>3</v>
      </c>
      <c r="N429" s="6">
        <f t="shared" ref="N429" si="599">IF(H429="","",H429*I429)</f>
        <v>94902.5</v>
      </c>
      <c r="O429" s="7">
        <f t="shared" ref="O429" si="600">IF(M429="","",IF(IF(M429=1,$C$1,IF(M429=2,L429+(0.8*J429),IF(M429=3,L429+J429)))&lt;$C$1,$C$1,(IF(M429=1,$C$1,IF(M429=2,L429+(0.8*J429),IF(M429=3,L429+J429))))))</f>
        <v>2055</v>
      </c>
      <c r="P429" s="2" t="str">
        <f t="shared" si="598"/>
        <v/>
      </c>
      <c r="Q429" s="2" t="str">
        <f t="shared" si="598"/>
        <v/>
      </c>
      <c r="R429" s="2" t="str">
        <f t="shared" si="598"/>
        <v/>
      </c>
      <c r="S429" s="2" t="str">
        <f t="shared" si="598"/>
        <v/>
      </c>
      <c r="T429" s="2" t="str">
        <f t="shared" si="598"/>
        <v/>
      </c>
      <c r="U429" s="2" t="str">
        <f t="shared" si="598"/>
        <v/>
      </c>
      <c r="V429" s="2" t="str">
        <f t="shared" si="598"/>
        <v/>
      </c>
      <c r="W429" s="2" t="str">
        <f t="shared" si="598"/>
        <v/>
      </c>
      <c r="X429" s="2" t="str">
        <f t="shared" si="598"/>
        <v/>
      </c>
      <c r="Y429" s="2" t="str">
        <f t="shared" si="598"/>
        <v/>
      </c>
      <c r="Z429" s="2" t="str">
        <f t="shared" si="598"/>
        <v/>
      </c>
      <c r="AA429" s="2" t="str">
        <f t="shared" si="598"/>
        <v/>
      </c>
      <c r="AB429" s="2" t="str">
        <f t="shared" si="598"/>
        <v/>
      </c>
      <c r="AC429" s="2" t="str">
        <f t="shared" si="598"/>
        <v/>
      </c>
      <c r="AD429" s="2" t="str">
        <f t="shared" si="598"/>
        <v/>
      </c>
      <c r="AE429" s="2" t="str">
        <f t="shared" si="598"/>
        <v/>
      </c>
      <c r="AF429" s="2" t="str">
        <f t="shared" si="598"/>
        <v/>
      </c>
      <c r="AG429" s="2" t="str">
        <f t="shared" si="598"/>
        <v/>
      </c>
      <c r="AH429" s="2" t="str">
        <f t="shared" si="598"/>
        <v/>
      </c>
      <c r="AI429" s="2" t="str">
        <f t="shared" si="598"/>
        <v/>
      </c>
    </row>
    <row r="430" spans="2:35" x14ac:dyDescent="0.25">
      <c r="B430" s="41" t="s">
        <v>347</v>
      </c>
      <c r="C430" s="41" t="s">
        <v>344</v>
      </c>
      <c r="D430" s="41" t="s">
        <v>4</v>
      </c>
      <c r="E430" s="42" t="s">
        <v>427</v>
      </c>
      <c r="F430" s="41" t="s">
        <v>33</v>
      </c>
      <c r="G430" s="154"/>
      <c r="H430" s="42">
        <v>27550</v>
      </c>
      <c r="I430" s="6">
        <f>IF(H430="","",INDEX(Systems!F$4:F$981,MATCH($F430,Systems!D$4:D$981,0),1))</f>
        <v>7.05</v>
      </c>
      <c r="J430" s="7">
        <f>IF(H430="","",INDEX(Systems!E$4:E$981,MATCH($F430,Systems!D$4:D$981,0),1))</f>
        <v>30</v>
      </c>
      <c r="K430" s="7" t="s">
        <v>97</v>
      </c>
      <c r="L430" s="7">
        <v>2005</v>
      </c>
      <c r="M430" s="7">
        <v>3</v>
      </c>
      <c r="N430" s="6">
        <f t="shared" si="570"/>
        <v>194227.5</v>
      </c>
      <c r="O430" s="7">
        <f t="shared" si="571"/>
        <v>2035</v>
      </c>
      <c r="P430" s="2" t="str">
        <f t="shared" ref="P430:AI430" si="601">IF($B430="","",IF($O430=P$3,$N430*(1+(O$2*0.03)),IF(P$3=$O430+$J430,$N430*(1+(O$2*0.03)),IF(P$3=$O430+2*$J430,$N430*(1+(O$2*0.03)),IF(P$3=$O430+3*$J430,$N430*(1+(O$2*0.03)),IF(P$3=$O430+4*$J430,$N430*(1+(O$2*0.03)),IF(P$3=$O430+5*$J430,$N430*(1+(O$2*0.03)),"")))))))</f>
        <v/>
      </c>
      <c r="Q430" s="2" t="str">
        <f t="shared" si="601"/>
        <v/>
      </c>
      <c r="R430" s="2" t="str">
        <f t="shared" si="601"/>
        <v/>
      </c>
      <c r="S430" s="2" t="str">
        <f t="shared" si="601"/>
        <v/>
      </c>
      <c r="T430" s="2" t="str">
        <f t="shared" si="601"/>
        <v/>
      </c>
      <c r="U430" s="2" t="str">
        <f t="shared" si="601"/>
        <v/>
      </c>
      <c r="V430" s="2" t="str">
        <f t="shared" si="601"/>
        <v/>
      </c>
      <c r="W430" s="2" t="str">
        <f t="shared" si="601"/>
        <v/>
      </c>
      <c r="X430" s="2" t="str">
        <f t="shared" si="601"/>
        <v/>
      </c>
      <c r="Y430" s="2" t="str">
        <f t="shared" si="601"/>
        <v/>
      </c>
      <c r="Z430" s="2" t="str">
        <f t="shared" si="601"/>
        <v/>
      </c>
      <c r="AA430" s="2" t="str">
        <f t="shared" si="601"/>
        <v/>
      </c>
      <c r="AB430" s="2" t="str">
        <f t="shared" si="601"/>
        <v/>
      </c>
      <c r="AC430" s="2" t="str">
        <f t="shared" si="601"/>
        <v/>
      </c>
      <c r="AD430" s="2" t="str">
        <f t="shared" si="601"/>
        <v/>
      </c>
      <c r="AE430" s="2" t="str">
        <f t="shared" si="601"/>
        <v/>
      </c>
      <c r="AF430" s="2" t="str">
        <f t="shared" si="601"/>
        <v/>
      </c>
      <c r="AG430" s="2">
        <f t="shared" si="601"/>
        <v>293283.52500000002</v>
      </c>
      <c r="AH430" s="2" t="str">
        <f t="shared" si="601"/>
        <v/>
      </c>
      <c r="AI430" s="2" t="str">
        <f t="shared" si="601"/>
        <v/>
      </c>
    </row>
    <row r="431" spans="2:35" x14ac:dyDescent="0.25">
      <c r="B431" s="41" t="s">
        <v>347</v>
      </c>
      <c r="C431" s="41" t="s">
        <v>344</v>
      </c>
      <c r="D431" s="41" t="s">
        <v>4</v>
      </c>
      <c r="E431" s="42" t="s">
        <v>427</v>
      </c>
      <c r="F431" s="41" t="s">
        <v>98</v>
      </c>
      <c r="G431" s="154"/>
      <c r="H431" s="42">
        <v>27550</v>
      </c>
      <c r="I431" s="6">
        <f>IF(H431="","",INDEX(Systems!F$4:F$981,MATCH($F431,Systems!D$4:D$981,0),1))</f>
        <v>0.34</v>
      </c>
      <c r="J431" s="7">
        <f>IF(H431="","",INDEX(Systems!E$4:E$981,MATCH($F431,Systems!D$4:D$981,0),1))</f>
        <v>5</v>
      </c>
      <c r="K431" s="7" t="s">
        <v>97</v>
      </c>
      <c r="L431" s="7">
        <v>2015</v>
      </c>
      <c r="M431" s="7">
        <v>3</v>
      </c>
      <c r="N431" s="6">
        <f t="shared" si="570"/>
        <v>9367</v>
      </c>
      <c r="O431" s="7">
        <f t="shared" si="571"/>
        <v>2020</v>
      </c>
      <c r="P431" s="2" t="str">
        <f t="shared" ref="P431:AI431" si="602">IF($B431="","",IF($O431=P$3,$N431*(1+(O$2*0.03)),IF(P$3=$O431+$J431,$N431*(1+(O$2*0.03)),IF(P$3=$O431+2*$J431,$N431*(1+(O$2*0.03)),IF(P$3=$O431+3*$J431,$N431*(1+(O$2*0.03)),IF(P$3=$O431+4*$J431,$N431*(1+(O$2*0.03)),IF(P$3=$O431+5*$J431,$N431*(1+(O$2*0.03)),"")))))))</f>
        <v/>
      </c>
      <c r="Q431" s="2" t="str">
        <f t="shared" si="602"/>
        <v/>
      </c>
      <c r="R431" s="2">
        <f t="shared" si="602"/>
        <v>9929.02</v>
      </c>
      <c r="S431" s="2" t="str">
        <f t="shared" si="602"/>
        <v/>
      </c>
      <c r="T431" s="2" t="str">
        <f t="shared" si="602"/>
        <v/>
      </c>
      <c r="U431" s="2" t="str">
        <f t="shared" si="602"/>
        <v/>
      </c>
      <c r="V431" s="2" t="str">
        <f t="shared" si="602"/>
        <v/>
      </c>
      <c r="W431" s="2">
        <f t="shared" si="602"/>
        <v>11334.07</v>
      </c>
      <c r="X431" s="2" t="str">
        <f t="shared" si="602"/>
        <v/>
      </c>
      <c r="Y431" s="2" t="str">
        <f t="shared" si="602"/>
        <v/>
      </c>
      <c r="Z431" s="2" t="str">
        <f t="shared" si="602"/>
        <v/>
      </c>
      <c r="AA431" s="2" t="str">
        <f t="shared" si="602"/>
        <v/>
      </c>
      <c r="AB431" s="2">
        <f t="shared" si="602"/>
        <v>12739.119999999999</v>
      </c>
      <c r="AC431" s="2" t="str">
        <f t="shared" si="602"/>
        <v/>
      </c>
      <c r="AD431" s="2" t="str">
        <f t="shared" si="602"/>
        <v/>
      </c>
      <c r="AE431" s="2" t="str">
        <f t="shared" si="602"/>
        <v/>
      </c>
      <c r="AF431" s="2" t="str">
        <f t="shared" si="602"/>
        <v/>
      </c>
      <c r="AG431" s="2">
        <f t="shared" si="602"/>
        <v>14144.17</v>
      </c>
      <c r="AH431" s="2" t="str">
        <f t="shared" si="602"/>
        <v/>
      </c>
      <c r="AI431" s="2" t="str">
        <f t="shared" si="602"/>
        <v/>
      </c>
    </row>
    <row r="432" spans="2:35" x14ac:dyDescent="0.25">
      <c r="B432" s="41" t="s">
        <v>347</v>
      </c>
      <c r="C432" s="41" t="s">
        <v>344</v>
      </c>
      <c r="D432" s="41" t="s">
        <v>4</v>
      </c>
      <c r="E432" s="42" t="s">
        <v>428</v>
      </c>
      <c r="F432" s="41" t="s">
        <v>33</v>
      </c>
      <c r="G432" s="154"/>
      <c r="H432" s="42">
        <v>21000</v>
      </c>
      <c r="I432" s="6">
        <f>IF(H432="","",INDEX(Systems!F$4:F$981,MATCH($F432,Systems!D$4:D$981,0),1))</f>
        <v>7.05</v>
      </c>
      <c r="J432" s="7">
        <f>IF(H432="","",INDEX(Systems!E$4:E$981,MATCH($F432,Systems!D$4:D$981,0),1))</f>
        <v>30</v>
      </c>
      <c r="K432" s="7" t="s">
        <v>97</v>
      </c>
      <c r="L432" s="7">
        <v>2005</v>
      </c>
      <c r="M432" s="7">
        <v>3</v>
      </c>
      <c r="N432" s="6">
        <f t="shared" si="570"/>
        <v>148050</v>
      </c>
      <c r="O432" s="7">
        <f t="shared" si="571"/>
        <v>2035</v>
      </c>
      <c r="P432" s="2" t="str">
        <f t="shared" ref="P432:AI432" si="603">IF($B432="","",IF($O432=P$3,$N432*(1+(O$2*0.03)),IF(P$3=$O432+$J432,$N432*(1+(O$2*0.03)),IF(P$3=$O432+2*$J432,$N432*(1+(O$2*0.03)),IF(P$3=$O432+3*$J432,$N432*(1+(O$2*0.03)),IF(P$3=$O432+4*$J432,$N432*(1+(O$2*0.03)),IF(P$3=$O432+5*$J432,$N432*(1+(O$2*0.03)),"")))))))</f>
        <v/>
      </c>
      <c r="Q432" s="2" t="str">
        <f t="shared" si="603"/>
        <v/>
      </c>
      <c r="R432" s="2" t="str">
        <f t="shared" si="603"/>
        <v/>
      </c>
      <c r="S432" s="2" t="str">
        <f t="shared" si="603"/>
        <v/>
      </c>
      <c r="T432" s="2" t="str">
        <f t="shared" si="603"/>
        <v/>
      </c>
      <c r="U432" s="2" t="str">
        <f t="shared" si="603"/>
        <v/>
      </c>
      <c r="V432" s="2" t="str">
        <f t="shared" si="603"/>
        <v/>
      </c>
      <c r="W432" s="2" t="str">
        <f t="shared" si="603"/>
        <v/>
      </c>
      <c r="X432" s="2" t="str">
        <f t="shared" si="603"/>
        <v/>
      </c>
      <c r="Y432" s="2" t="str">
        <f t="shared" si="603"/>
        <v/>
      </c>
      <c r="Z432" s="2" t="str">
        <f t="shared" si="603"/>
        <v/>
      </c>
      <c r="AA432" s="2" t="str">
        <f t="shared" si="603"/>
        <v/>
      </c>
      <c r="AB432" s="2" t="str">
        <f t="shared" si="603"/>
        <v/>
      </c>
      <c r="AC432" s="2" t="str">
        <f t="shared" si="603"/>
        <v/>
      </c>
      <c r="AD432" s="2" t="str">
        <f t="shared" si="603"/>
        <v/>
      </c>
      <c r="AE432" s="2" t="str">
        <f t="shared" si="603"/>
        <v/>
      </c>
      <c r="AF432" s="2" t="str">
        <f t="shared" si="603"/>
        <v/>
      </c>
      <c r="AG432" s="2">
        <f t="shared" si="603"/>
        <v>223555.5</v>
      </c>
      <c r="AH432" s="2" t="str">
        <f t="shared" si="603"/>
        <v/>
      </c>
      <c r="AI432" s="2" t="str">
        <f t="shared" si="603"/>
        <v/>
      </c>
    </row>
    <row r="433" spans="2:35" x14ac:dyDescent="0.25">
      <c r="B433" s="41" t="s">
        <v>347</v>
      </c>
      <c r="C433" s="41" t="s">
        <v>344</v>
      </c>
      <c r="D433" s="41" t="s">
        <v>4</v>
      </c>
      <c r="E433" s="42" t="s">
        <v>428</v>
      </c>
      <c r="F433" s="41" t="s">
        <v>98</v>
      </c>
      <c r="G433" s="154"/>
      <c r="H433" s="42">
        <v>21000</v>
      </c>
      <c r="I433" s="6">
        <f>IF(H433="","",INDEX(Systems!F$4:F$981,MATCH($F433,Systems!D$4:D$981,0),1))</f>
        <v>0.34</v>
      </c>
      <c r="J433" s="7">
        <f>IF(H433="","",INDEX(Systems!E$4:E$981,MATCH($F433,Systems!D$4:D$981,0),1))</f>
        <v>5</v>
      </c>
      <c r="K433" s="7" t="s">
        <v>97</v>
      </c>
      <c r="L433" s="7">
        <v>2015</v>
      </c>
      <c r="M433" s="7">
        <v>3</v>
      </c>
      <c r="N433" s="6">
        <f t="shared" si="570"/>
        <v>7140.0000000000009</v>
      </c>
      <c r="O433" s="7">
        <f t="shared" si="571"/>
        <v>2020</v>
      </c>
      <c r="P433" s="2" t="str">
        <f t="shared" ref="P433:AI433" si="604">IF($B433="","",IF($O433=P$3,$N433*(1+(O$2*0.03)),IF(P$3=$O433+$J433,$N433*(1+(O$2*0.03)),IF(P$3=$O433+2*$J433,$N433*(1+(O$2*0.03)),IF(P$3=$O433+3*$J433,$N433*(1+(O$2*0.03)),IF(P$3=$O433+4*$J433,$N433*(1+(O$2*0.03)),IF(P$3=$O433+5*$J433,$N433*(1+(O$2*0.03)),"")))))))</f>
        <v/>
      </c>
      <c r="Q433" s="2" t="str">
        <f t="shared" si="604"/>
        <v/>
      </c>
      <c r="R433" s="2">
        <f t="shared" si="604"/>
        <v>7568.4000000000015</v>
      </c>
      <c r="S433" s="2" t="str">
        <f t="shared" si="604"/>
        <v/>
      </c>
      <c r="T433" s="2" t="str">
        <f t="shared" si="604"/>
        <v/>
      </c>
      <c r="U433" s="2" t="str">
        <f t="shared" si="604"/>
        <v/>
      </c>
      <c r="V433" s="2" t="str">
        <f t="shared" si="604"/>
        <v/>
      </c>
      <c r="W433" s="2">
        <f t="shared" si="604"/>
        <v>8639.4000000000015</v>
      </c>
      <c r="X433" s="2" t="str">
        <f t="shared" si="604"/>
        <v/>
      </c>
      <c r="Y433" s="2" t="str">
        <f t="shared" si="604"/>
        <v/>
      </c>
      <c r="Z433" s="2" t="str">
        <f t="shared" si="604"/>
        <v/>
      </c>
      <c r="AA433" s="2" t="str">
        <f t="shared" si="604"/>
        <v/>
      </c>
      <c r="AB433" s="2">
        <f t="shared" si="604"/>
        <v>9710.4</v>
      </c>
      <c r="AC433" s="2" t="str">
        <f t="shared" si="604"/>
        <v/>
      </c>
      <c r="AD433" s="2" t="str">
        <f t="shared" si="604"/>
        <v/>
      </c>
      <c r="AE433" s="2" t="str">
        <f t="shared" si="604"/>
        <v/>
      </c>
      <c r="AF433" s="2" t="str">
        <f t="shared" si="604"/>
        <v/>
      </c>
      <c r="AG433" s="2">
        <f t="shared" si="604"/>
        <v>10781.400000000001</v>
      </c>
      <c r="AH433" s="2" t="str">
        <f t="shared" si="604"/>
        <v/>
      </c>
      <c r="AI433" s="2" t="str">
        <f t="shared" si="604"/>
        <v/>
      </c>
    </row>
    <row r="434" spans="2:35" x14ac:dyDescent="0.25">
      <c r="B434" s="41" t="s">
        <v>347</v>
      </c>
      <c r="C434" s="41" t="s">
        <v>344</v>
      </c>
      <c r="D434" s="41" t="s">
        <v>4</v>
      </c>
      <c r="E434" s="42" t="s">
        <v>429</v>
      </c>
      <c r="F434" s="41" t="s">
        <v>32</v>
      </c>
      <c r="G434" s="154"/>
      <c r="H434" s="42">
        <v>19450</v>
      </c>
      <c r="I434" s="6">
        <f>IF(H434="","",INDEX(Systems!F$4:F$981,MATCH($F434,Systems!D$4:D$981,0),1))</f>
        <v>4</v>
      </c>
      <c r="J434" s="7">
        <f>IF(H434="","",INDEX(Systems!E$4:E$981,MATCH($F434,Systems!D$4:D$981,0),1))</f>
        <v>30</v>
      </c>
      <c r="K434" s="7" t="s">
        <v>97</v>
      </c>
      <c r="L434" s="7">
        <v>2005</v>
      </c>
      <c r="M434" s="7">
        <v>3</v>
      </c>
      <c r="N434" s="6">
        <f t="shared" si="570"/>
        <v>77800</v>
      </c>
      <c r="O434" s="7">
        <f t="shared" si="571"/>
        <v>2035</v>
      </c>
      <c r="P434" s="2" t="str">
        <f t="shared" ref="P434:AI434" si="605">IF($B434="","",IF($O434=P$3,$N434*(1+(O$2*0.03)),IF(P$3=$O434+$J434,$N434*(1+(O$2*0.03)),IF(P$3=$O434+2*$J434,$N434*(1+(O$2*0.03)),IF(P$3=$O434+3*$J434,$N434*(1+(O$2*0.03)),IF(P$3=$O434+4*$J434,$N434*(1+(O$2*0.03)),IF(P$3=$O434+5*$J434,$N434*(1+(O$2*0.03)),"")))))))</f>
        <v/>
      </c>
      <c r="Q434" s="2" t="str">
        <f t="shared" si="605"/>
        <v/>
      </c>
      <c r="R434" s="2" t="str">
        <f t="shared" si="605"/>
        <v/>
      </c>
      <c r="S434" s="2" t="str">
        <f t="shared" si="605"/>
        <v/>
      </c>
      <c r="T434" s="2" t="str">
        <f t="shared" si="605"/>
        <v/>
      </c>
      <c r="U434" s="2" t="str">
        <f t="shared" si="605"/>
        <v/>
      </c>
      <c r="V434" s="2" t="str">
        <f t="shared" si="605"/>
        <v/>
      </c>
      <c r="W434" s="2" t="str">
        <f t="shared" si="605"/>
        <v/>
      </c>
      <c r="X434" s="2" t="str">
        <f t="shared" si="605"/>
        <v/>
      </c>
      <c r="Y434" s="2" t="str">
        <f t="shared" si="605"/>
        <v/>
      </c>
      <c r="Z434" s="2" t="str">
        <f t="shared" si="605"/>
        <v/>
      </c>
      <c r="AA434" s="2" t="str">
        <f t="shared" si="605"/>
        <v/>
      </c>
      <c r="AB434" s="2" t="str">
        <f t="shared" si="605"/>
        <v/>
      </c>
      <c r="AC434" s="2" t="str">
        <f t="shared" si="605"/>
        <v/>
      </c>
      <c r="AD434" s="2" t="str">
        <f t="shared" si="605"/>
        <v/>
      </c>
      <c r="AE434" s="2" t="str">
        <f t="shared" si="605"/>
        <v/>
      </c>
      <c r="AF434" s="2" t="str">
        <f t="shared" si="605"/>
        <v/>
      </c>
      <c r="AG434" s="2">
        <f t="shared" si="605"/>
        <v>117478</v>
      </c>
      <c r="AH434" s="2" t="str">
        <f t="shared" si="605"/>
        <v/>
      </c>
      <c r="AI434" s="2" t="str">
        <f t="shared" si="605"/>
        <v/>
      </c>
    </row>
    <row r="435" spans="2:35" x14ac:dyDescent="0.25">
      <c r="B435" s="41" t="s">
        <v>347</v>
      </c>
      <c r="C435" s="41" t="s">
        <v>344</v>
      </c>
      <c r="D435" s="41" t="s">
        <v>4</v>
      </c>
      <c r="E435" s="42" t="s">
        <v>429</v>
      </c>
      <c r="F435" s="41" t="s">
        <v>98</v>
      </c>
      <c r="G435" s="154"/>
      <c r="H435" s="42">
        <v>19450</v>
      </c>
      <c r="I435" s="6">
        <f>IF(H435="","",INDEX(Systems!F$4:F$981,MATCH($F435,Systems!D$4:D$981,0),1))</f>
        <v>0.34</v>
      </c>
      <c r="J435" s="7">
        <f>IF(H435="","",INDEX(Systems!E$4:E$981,MATCH($F435,Systems!D$4:D$981,0),1))</f>
        <v>5</v>
      </c>
      <c r="K435" s="7" t="s">
        <v>97</v>
      </c>
      <c r="L435" s="7">
        <v>2015</v>
      </c>
      <c r="M435" s="7">
        <v>3</v>
      </c>
      <c r="N435" s="6">
        <f t="shared" si="570"/>
        <v>6613.0000000000009</v>
      </c>
      <c r="O435" s="7">
        <f t="shared" si="571"/>
        <v>2020</v>
      </c>
      <c r="P435" s="2" t="str">
        <f t="shared" ref="P435:AI435" si="606">IF($B435="","",IF($O435=P$3,$N435*(1+(O$2*0.03)),IF(P$3=$O435+$J435,$N435*(1+(O$2*0.03)),IF(P$3=$O435+2*$J435,$N435*(1+(O$2*0.03)),IF(P$3=$O435+3*$J435,$N435*(1+(O$2*0.03)),IF(P$3=$O435+4*$J435,$N435*(1+(O$2*0.03)),IF(P$3=$O435+5*$J435,$N435*(1+(O$2*0.03)),"")))))))</f>
        <v/>
      </c>
      <c r="Q435" s="2" t="str">
        <f t="shared" si="606"/>
        <v/>
      </c>
      <c r="R435" s="2">
        <f t="shared" si="606"/>
        <v>7009.7800000000016</v>
      </c>
      <c r="S435" s="2" t="str">
        <f t="shared" si="606"/>
        <v/>
      </c>
      <c r="T435" s="2" t="str">
        <f t="shared" si="606"/>
        <v/>
      </c>
      <c r="U435" s="2" t="str">
        <f t="shared" si="606"/>
        <v/>
      </c>
      <c r="V435" s="2" t="str">
        <f t="shared" si="606"/>
        <v/>
      </c>
      <c r="W435" s="2">
        <f t="shared" si="606"/>
        <v>8001.7300000000005</v>
      </c>
      <c r="X435" s="2" t="str">
        <f t="shared" si="606"/>
        <v/>
      </c>
      <c r="Y435" s="2" t="str">
        <f t="shared" si="606"/>
        <v/>
      </c>
      <c r="Z435" s="2" t="str">
        <f t="shared" si="606"/>
        <v/>
      </c>
      <c r="AA435" s="2" t="str">
        <f t="shared" si="606"/>
        <v/>
      </c>
      <c r="AB435" s="2">
        <f t="shared" si="606"/>
        <v>8993.68</v>
      </c>
      <c r="AC435" s="2" t="str">
        <f t="shared" si="606"/>
        <v/>
      </c>
      <c r="AD435" s="2" t="str">
        <f t="shared" si="606"/>
        <v/>
      </c>
      <c r="AE435" s="2" t="str">
        <f t="shared" si="606"/>
        <v/>
      </c>
      <c r="AF435" s="2" t="str">
        <f t="shared" si="606"/>
        <v/>
      </c>
      <c r="AG435" s="2">
        <f t="shared" si="606"/>
        <v>9985.630000000001</v>
      </c>
      <c r="AH435" s="2" t="str">
        <f t="shared" si="606"/>
        <v/>
      </c>
      <c r="AI435" s="2" t="str">
        <f t="shared" si="606"/>
        <v/>
      </c>
    </row>
    <row r="436" spans="2:35" x14ac:dyDescent="0.25">
      <c r="B436" s="41" t="s">
        <v>347</v>
      </c>
      <c r="C436" s="41" t="s">
        <v>344</v>
      </c>
      <c r="D436" s="41" t="s">
        <v>4</v>
      </c>
      <c r="E436" s="42" t="s">
        <v>430</v>
      </c>
      <c r="F436" s="41" t="s">
        <v>32</v>
      </c>
      <c r="G436" s="154"/>
      <c r="H436" s="42">
        <v>19875</v>
      </c>
      <c r="I436" s="6">
        <f>IF(H436="","",INDEX(Systems!F$4:F$981,MATCH($F436,Systems!D$4:D$981,0),1))</f>
        <v>4</v>
      </c>
      <c r="J436" s="7">
        <f>IF(H436="","",INDEX(Systems!E$4:E$981,MATCH($F436,Systems!D$4:D$981,0),1))</f>
        <v>30</v>
      </c>
      <c r="K436" s="7" t="s">
        <v>97</v>
      </c>
      <c r="L436" s="7">
        <v>2005</v>
      </c>
      <c r="M436" s="7">
        <v>3</v>
      </c>
      <c r="N436" s="6">
        <f t="shared" si="570"/>
        <v>79500</v>
      </c>
      <c r="O436" s="7">
        <f t="shared" si="571"/>
        <v>2035</v>
      </c>
      <c r="P436" s="2" t="str">
        <f t="shared" ref="P436:AI436" si="607">IF($B436="","",IF($O436=P$3,$N436*(1+(O$2*0.03)),IF(P$3=$O436+$J436,$N436*(1+(O$2*0.03)),IF(P$3=$O436+2*$J436,$N436*(1+(O$2*0.03)),IF(P$3=$O436+3*$J436,$N436*(1+(O$2*0.03)),IF(P$3=$O436+4*$J436,$N436*(1+(O$2*0.03)),IF(P$3=$O436+5*$J436,$N436*(1+(O$2*0.03)),"")))))))</f>
        <v/>
      </c>
      <c r="Q436" s="2" t="str">
        <f t="shared" si="607"/>
        <v/>
      </c>
      <c r="R436" s="2" t="str">
        <f t="shared" si="607"/>
        <v/>
      </c>
      <c r="S436" s="2" t="str">
        <f t="shared" si="607"/>
        <v/>
      </c>
      <c r="T436" s="2" t="str">
        <f t="shared" si="607"/>
        <v/>
      </c>
      <c r="U436" s="2" t="str">
        <f t="shared" si="607"/>
        <v/>
      </c>
      <c r="V436" s="2" t="str">
        <f t="shared" si="607"/>
        <v/>
      </c>
      <c r="W436" s="2" t="str">
        <f t="shared" si="607"/>
        <v/>
      </c>
      <c r="X436" s="2" t="str">
        <f t="shared" si="607"/>
        <v/>
      </c>
      <c r="Y436" s="2" t="str">
        <f t="shared" si="607"/>
        <v/>
      </c>
      <c r="Z436" s="2" t="str">
        <f t="shared" si="607"/>
        <v/>
      </c>
      <c r="AA436" s="2" t="str">
        <f t="shared" si="607"/>
        <v/>
      </c>
      <c r="AB436" s="2" t="str">
        <f t="shared" si="607"/>
        <v/>
      </c>
      <c r="AC436" s="2" t="str">
        <f t="shared" si="607"/>
        <v/>
      </c>
      <c r="AD436" s="2" t="str">
        <f t="shared" si="607"/>
        <v/>
      </c>
      <c r="AE436" s="2" t="str">
        <f t="shared" si="607"/>
        <v/>
      </c>
      <c r="AF436" s="2" t="str">
        <f t="shared" si="607"/>
        <v/>
      </c>
      <c r="AG436" s="2">
        <f t="shared" si="607"/>
        <v>120045</v>
      </c>
      <c r="AH436" s="2" t="str">
        <f t="shared" si="607"/>
        <v/>
      </c>
      <c r="AI436" s="2" t="str">
        <f t="shared" si="607"/>
        <v/>
      </c>
    </row>
    <row r="437" spans="2:35" x14ac:dyDescent="0.25">
      <c r="B437" s="41" t="s">
        <v>347</v>
      </c>
      <c r="C437" s="41" t="s">
        <v>344</v>
      </c>
      <c r="D437" s="41" t="s">
        <v>4</v>
      </c>
      <c r="E437" s="42" t="s">
        <v>430</v>
      </c>
      <c r="F437" s="41" t="s">
        <v>98</v>
      </c>
      <c r="G437" s="154"/>
      <c r="H437" s="42">
        <v>19875</v>
      </c>
      <c r="I437" s="6">
        <f>IF(H437="","",INDEX(Systems!F$4:F$981,MATCH($F437,Systems!D$4:D$981,0),1))</f>
        <v>0.34</v>
      </c>
      <c r="J437" s="7">
        <f>IF(H437="","",INDEX(Systems!E$4:E$981,MATCH($F437,Systems!D$4:D$981,0),1))</f>
        <v>5</v>
      </c>
      <c r="K437" s="7" t="s">
        <v>97</v>
      </c>
      <c r="L437" s="7">
        <v>2015</v>
      </c>
      <c r="M437" s="7">
        <v>3</v>
      </c>
      <c r="N437" s="6">
        <f t="shared" si="570"/>
        <v>6757.5000000000009</v>
      </c>
      <c r="O437" s="7">
        <f t="shared" si="571"/>
        <v>2020</v>
      </c>
      <c r="P437" s="2" t="str">
        <f t="shared" ref="P437:AI437" si="608">IF($B437="","",IF($O437=P$3,$N437*(1+(O$2*0.03)),IF(P$3=$O437+$J437,$N437*(1+(O$2*0.03)),IF(P$3=$O437+2*$J437,$N437*(1+(O$2*0.03)),IF(P$3=$O437+3*$J437,$N437*(1+(O$2*0.03)),IF(P$3=$O437+4*$J437,$N437*(1+(O$2*0.03)),IF(P$3=$O437+5*$J437,$N437*(1+(O$2*0.03)),"")))))))</f>
        <v/>
      </c>
      <c r="Q437" s="2" t="str">
        <f t="shared" si="608"/>
        <v/>
      </c>
      <c r="R437" s="2">
        <f t="shared" si="608"/>
        <v>7162.9500000000016</v>
      </c>
      <c r="S437" s="2" t="str">
        <f t="shared" si="608"/>
        <v/>
      </c>
      <c r="T437" s="2" t="str">
        <f t="shared" si="608"/>
        <v/>
      </c>
      <c r="U437" s="2" t="str">
        <f t="shared" si="608"/>
        <v/>
      </c>
      <c r="V437" s="2" t="str">
        <f t="shared" si="608"/>
        <v/>
      </c>
      <c r="W437" s="2">
        <f t="shared" si="608"/>
        <v>8176.5750000000007</v>
      </c>
      <c r="X437" s="2" t="str">
        <f t="shared" si="608"/>
        <v/>
      </c>
      <c r="Y437" s="2" t="str">
        <f t="shared" si="608"/>
        <v/>
      </c>
      <c r="Z437" s="2" t="str">
        <f t="shared" si="608"/>
        <v/>
      </c>
      <c r="AA437" s="2" t="str">
        <f t="shared" si="608"/>
        <v/>
      </c>
      <c r="AB437" s="2">
        <f t="shared" si="608"/>
        <v>9190.2000000000007</v>
      </c>
      <c r="AC437" s="2" t="str">
        <f t="shared" si="608"/>
        <v/>
      </c>
      <c r="AD437" s="2" t="str">
        <f t="shared" si="608"/>
        <v/>
      </c>
      <c r="AE437" s="2" t="str">
        <f t="shared" si="608"/>
        <v/>
      </c>
      <c r="AF437" s="2" t="str">
        <f t="shared" si="608"/>
        <v/>
      </c>
      <c r="AG437" s="2">
        <f t="shared" si="608"/>
        <v>10203.825000000001</v>
      </c>
      <c r="AH437" s="2" t="str">
        <f t="shared" si="608"/>
        <v/>
      </c>
      <c r="AI437" s="2" t="str">
        <f t="shared" si="608"/>
        <v/>
      </c>
    </row>
    <row r="438" spans="2:35" x14ac:dyDescent="0.25">
      <c r="B438" s="41" t="s">
        <v>347</v>
      </c>
      <c r="C438" s="41" t="s">
        <v>344</v>
      </c>
      <c r="D438" s="41" t="s">
        <v>4</v>
      </c>
      <c r="E438" s="42" t="s">
        <v>431</v>
      </c>
      <c r="F438" s="41" t="s">
        <v>32</v>
      </c>
      <c r="G438" s="154"/>
      <c r="H438" s="42">
        <v>3600</v>
      </c>
      <c r="I438" s="6">
        <f>IF(H438="","",INDEX(Systems!F$4:F$981,MATCH($F438,Systems!D$4:D$981,0),1))</f>
        <v>4</v>
      </c>
      <c r="J438" s="7">
        <f>IF(H438="","",INDEX(Systems!E$4:E$981,MATCH($F438,Systems!D$4:D$981,0),1))</f>
        <v>30</v>
      </c>
      <c r="K438" s="7" t="s">
        <v>97</v>
      </c>
      <c r="L438" s="7">
        <v>2005</v>
      </c>
      <c r="M438" s="7">
        <v>2</v>
      </c>
      <c r="N438" s="6">
        <f t="shared" si="570"/>
        <v>14400</v>
      </c>
      <c r="O438" s="7">
        <f t="shared" si="571"/>
        <v>2029</v>
      </c>
      <c r="P438" s="2" t="str">
        <f t="shared" ref="P438:AI438" si="609">IF($B438="","",IF($O438=P$3,$N438*(1+(O$2*0.03)),IF(P$3=$O438+$J438,$N438*(1+(O$2*0.03)),IF(P$3=$O438+2*$J438,$N438*(1+(O$2*0.03)),IF(P$3=$O438+3*$J438,$N438*(1+(O$2*0.03)),IF(P$3=$O438+4*$J438,$N438*(1+(O$2*0.03)),IF(P$3=$O438+5*$J438,$N438*(1+(O$2*0.03)),"")))))))</f>
        <v/>
      </c>
      <c r="Q438" s="2" t="str">
        <f t="shared" si="609"/>
        <v/>
      </c>
      <c r="R438" s="2" t="str">
        <f t="shared" si="609"/>
        <v/>
      </c>
      <c r="S438" s="2" t="str">
        <f t="shared" si="609"/>
        <v/>
      </c>
      <c r="T438" s="2" t="str">
        <f t="shared" si="609"/>
        <v/>
      </c>
      <c r="U438" s="2" t="str">
        <f t="shared" si="609"/>
        <v/>
      </c>
      <c r="V438" s="2" t="str">
        <f t="shared" si="609"/>
        <v/>
      </c>
      <c r="W438" s="2" t="str">
        <f t="shared" si="609"/>
        <v/>
      </c>
      <c r="X438" s="2" t="str">
        <f t="shared" si="609"/>
        <v/>
      </c>
      <c r="Y438" s="2" t="str">
        <f t="shared" si="609"/>
        <v/>
      </c>
      <c r="Z438" s="2" t="str">
        <f t="shared" si="609"/>
        <v/>
      </c>
      <c r="AA438" s="2">
        <f t="shared" si="609"/>
        <v>19152</v>
      </c>
      <c r="AB438" s="2" t="str">
        <f t="shared" si="609"/>
        <v/>
      </c>
      <c r="AC438" s="2" t="str">
        <f t="shared" si="609"/>
        <v/>
      </c>
      <c r="AD438" s="2" t="str">
        <f t="shared" si="609"/>
        <v/>
      </c>
      <c r="AE438" s="2" t="str">
        <f t="shared" si="609"/>
        <v/>
      </c>
      <c r="AF438" s="2" t="str">
        <f t="shared" si="609"/>
        <v/>
      </c>
      <c r="AG438" s="2" t="str">
        <f t="shared" si="609"/>
        <v/>
      </c>
      <c r="AH438" s="2" t="str">
        <f t="shared" si="609"/>
        <v/>
      </c>
      <c r="AI438" s="2" t="str">
        <f t="shared" si="609"/>
        <v/>
      </c>
    </row>
    <row r="439" spans="2:35" x14ac:dyDescent="0.25">
      <c r="B439" s="41" t="s">
        <v>347</v>
      </c>
      <c r="C439" s="41" t="s">
        <v>344</v>
      </c>
      <c r="D439" s="41" t="s">
        <v>4</v>
      </c>
      <c r="E439" s="42" t="s">
        <v>431</v>
      </c>
      <c r="F439" s="41" t="s">
        <v>98</v>
      </c>
      <c r="G439" s="157"/>
      <c r="H439" s="42">
        <v>3600</v>
      </c>
      <c r="I439" s="6">
        <f>IF(H439="","",INDEX(Systems!F$4:F$981,MATCH($F439,Systems!D$4:D$981,0),1))</f>
        <v>0.34</v>
      </c>
      <c r="J439" s="7">
        <f>IF(H439="","",INDEX(Systems!E$4:E$981,MATCH($F439,Systems!D$4:D$981,0),1))</f>
        <v>5</v>
      </c>
      <c r="K439" s="7" t="s">
        <v>97</v>
      </c>
      <c r="L439" s="7">
        <v>2015</v>
      </c>
      <c r="M439" s="7">
        <v>2</v>
      </c>
      <c r="N439" s="6">
        <f t="shared" si="570"/>
        <v>1224</v>
      </c>
      <c r="O439" s="7">
        <f t="shared" si="571"/>
        <v>2019</v>
      </c>
      <c r="P439" s="2" t="str">
        <f t="shared" ref="P439:AI439" si="610">IF($B439="","",IF($O439=P$3,$N439*(1+(O$2*0.03)),IF(P$3=$O439+$J439,$N439*(1+(O$2*0.03)),IF(P$3=$O439+2*$J439,$N439*(1+(O$2*0.03)),IF(P$3=$O439+3*$J439,$N439*(1+(O$2*0.03)),IF(P$3=$O439+4*$J439,$N439*(1+(O$2*0.03)),IF(P$3=$O439+5*$J439,$N439*(1+(O$2*0.03)),"")))))))</f>
        <v/>
      </c>
      <c r="Q439" s="2">
        <f t="shared" si="610"/>
        <v>1260.72</v>
      </c>
      <c r="R439" s="2" t="str">
        <f t="shared" si="610"/>
        <v/>
      </c>
      <c r="S439" s="2" t="str">
        <f t="shared" si="610"/>
        <v/>
      </c>
      <c r="T439" s="2" t="str">
        <f t="shared" si="610"/>
        <v/>
      </c>
      <c r="U439" s="2" t="str">
        <f t="shared" si="610"/>
        <v/>
      </c>
      <c r="V439" s="2">
        <f t="shared" si="610"/>
        <v>1444.32</v>
      </c>
      <c r="W439" s="2" t="str">
        <f t="shared" si="610"/>
        <v/>
      </c>
      <c r="X439" s="2" t="str">
        <f t="shared" si="610"/>
        <v/>
      </c>
      <c r="Y439" s="2" t="str">
        <f t="shared" si="610"/>
        <v/>
      </c>
      <c r="Z439" s="2" t="str">
        <f t="shared" si="610"/>
        <v/>
      </c>
      <c r="AA439" s="2">
        <f t="shared" si="610"/>
        <v>1627.92</v>
      </c>
      <c r="AB439" s="2" t="str">
        <f t="shared" si="610"/>
        <v/>
      </c>
      <c r="AC439" s="2" t="str">
        <f t="shared" si="610"/>
        <v/>
      </c>
      <c r="AD439" s="2" t="str">
        <f t="shared" si="610"/>
        <v/>
      </c>
      <c r="AE439" s="2" t="str">
        <f t="shared" si="610"/>
        <v/>
      </c>
      <c r="AF439" s="2">
        <f t="shared" si="610"/>
        <v>1811.52</v>
      </c>
      <c r="AG439" s="2" t="str">
        <f t="shared" si="610"/>
        <v/>
      </c>
      <c r="AH439" s="2" t="str">
        <f t="shared" si="610"/>
        <v/>
      </c>
      <c r="AI439" s="2" t="str">
        <f t="shared" si="610"/>
        <v/>
      </c>
    </row>
    <row r="440" spans="2:35" x14ac:dyDescent="0.25">
      <c r="B440" s="41" t="s">
        <v>347</v>
      </c>
      <c r="C440" s="41" t="s">
        <v>344</v>
      </c>
      <c r="D440" s="41" t="s">
        <v>12</v>
      </c>
      <c r="E440" s="42" t="s">
        <v>431</v>
      </c>
      <c r="F440" s="41" t="s">
        <v>73</v>
      </c>
      <c r="G440" s="154"/>
      <c r="H440" s="42">
        <v>2736</v>
      </c>
      <c r="I440" s="6">
        <f>IF(H440="","",INDEX(Systems!F$4:F$981,MATCH($F440,Systems!D$4:D$981,0),1))</f>
        <v>20</v>
      </c>
      <c r="J440" s="7">
        <f>IF(H440="","",INDEX(Systems!E$4:E$981,MATCH($F440,Systems!D$4:D$981,0),1))</f>
        <v>10</v>
      </c>
      <c r="K440" s="7" t="s">
        <v>97</v>
      </c>
      <c r="L440" s="42">
        <v>2012</v>
      </c>
      <c r="M440" s="7">
        <v>3</v>
      </c>
      <c r="N440" s="6">
        <f t="shared" si="570"/>
        <v>54720</v>
      </c>
      <c r="O440" s="7">
        <f t="shared" si="571"/>
        <v>2022</v>
      </c>
      <c r="P440" s="2" t="str">
        <f t="shared" ref="P440:AI440" si="611">IF($B440="","",IF($O440=P$3,$N440*(1+(O$2*0.03)),IF(P$3=$O440+$J440,$N440*(1+(O$2*0.03)),IF(P$3=$O440+2*$J440,$N440*(1+(O$2*0.03)),IF(P$3=$O440+3*$J440,$N440*(1+(O$2*0.03)),IF(P$3=$O440+4*$J440,$N440*(1+(O$2*0.03)),IF(P$3=$O440+5*$J440,$N440*(1+(O$2*0.03)),"")))))))</f>
        <v/>
      </c>
      <c r="Q440" s="2" t="str">
        <f t="shared" si="611"/>
        <v/>
      </c>
      <c r="R440" s="2" t="str">
        <f t="shared" si="611"/>
        <v/>
      </c>
      <c r="S440" s="2" t="str">
        <f t="shared" si="611"/>
        <v/>
      </c>
      <c r="T440" s="2">
        <f t="shared" si="611"/>
        <v>61286.400000000009</v>
      </c>
      <c r="U440" s="2" t="str">
        <f t="shared" si="611"/>
        <v/>
      </c>
      <c r="V440" s="2" t="str">
        <f t="shared" si="611"/>
        <v/>
      </c>
      <c r="W440" s="2" t="str">
        <f t="shared" si="611"/>
        <v/>
      </c>
      <c r="X440" s="2" t="str">
        <f t="shared" si="611"/>
        <v/>
      </c>
      <c r="Y440" s="2" t="str">
        <f t="shared" si="611"/>
        <v/>
      </c>
      <c r="Z440" s="2" t="str">
        <f t="shared" si="611"/>
        <v/>
      </c>
      <c r="AA440" s="2" t="str">
        <f t="shared" si="611"/>
        <v/>
      </c>
      <c r="AB440" s="2" t="str">
        <f t="shared" si="611"/>
        <v/>
      </c>
      <c r="AC440" s="2" t="str">
        <f t="shared" si="611"/>
        <v/>
      </c>
      <c r="AD440" s="2">
        <f t="shared" si="611"/>
        <v>77702.399999999994</v>
      </c>
      <c r="AE440" s="2" t="str">
        <f t="shared" si="611"/>
        <v/>
      </c>
      <c r="AF440" s="2" t="str">
        <f t="shared" si="611"/>
        <v/>
      </c>
      <c r="AG440" s="2" t="str">
        <f t="shared" si="611"/>
        <v/>
      </c>
      <c r="AH440" s="2" t="str">
        <f t="shared" si="611"/>
        <v/>
      </c>
      <c r="AI440" s="2" t="str">
        <f t="shared" si="611"/>
        <v/>
      </c>
    </row>
    <row r="441" spans="2:35" x14ac:dyDescent="0.25">
      <c r="B441" s="41" t="s">
        <v>347</v>
      </c>
      <c r="C441" s="41" t="s">
        <v>344</v>
      </c>
      <c r="D441" s="41" t="s">
        <v>12</v>
      </c>
      <c r="E441" s="42" t="s">
        <v>429</v>
      </c>
      <c r="F441" s="41" t="s">
        <v>70</v>
      </c>
      <c r="G441" s="154"/>
      <c r="H441" s="42">
        <v>1680</v>
      </c>
      <c r="I441" s="6">
        <f>IF(H441="","",INDEX(Systems!F$4:F$981,MATCH($F441,Systems!D$4:D$981,0),1))</f>
        <v>3.15</v>
      </c>
      <c r="J441" s="7">
        <f>IF(H441="","",INDEX(Systems!E$4:E$981,MATCH($F441,Systems!D$4:D$981,0),1))</f>
        <v>5</v>
      </c>
      <c r="K441" s="7" t="s">
        <v>97</v>
      </c>
      <c r="L441" s="7">
        <v>2015</v>
      </c>
      <c r="M441" s="7">
        <v>3</v>
      </c>
      <c r="N441" s="6">
        <f t="shared" si="570"/>
        <v>5292</v>
      </c>
      <c r="O441" s="7">
        <f t="shared" si="571"/>
        <v>2020</v>
      </c>
      <c r="P441" s="2" t="str">
        <f t="shared" ref="P441:AI441" si="612">IF($B441="","",IF($O441=P$3,$N441*(1+(O$2*0.03)),IF(P$3=$O441+$J441,$N441*(1+(O$2*0.03)),IF(P$3=$O441+2*$J441,$N441*(1+(O$2*0.03)),IF(P$3=$O441+3*$J441,$N441*(1+(O$2*0.03)),IF(P$3=$O441+4*$J441,$N441*(1+(O$2*0.03)),IF(P$3=$O441+5*$J441,$N441*(1+(O$2*0.03)),"")))))))</f>
        <v/>
      </c>
      <c r="Q441" s="2" t="str">
        <f t="shared" si="612"/>
        <v/>
      </c>
      <c r="R441" s="2">
        <f t="shared" si="612"/>
        <v>5609.52</v>
      </c>
      <c r="S441" s="2" t="str">
        <f t="shared" si="612"/>
        <v/>
      </c>
      <c r="T441" s="2" t="str">
        <f t="shared" si="612"/>
        <v/>
      </c>
      <c r="U441" s="2" t="str">
        <f t="shared" si="612"/>
        <v/>
      </c>
      <c r="V441" s="2" t="str">
        <f t="shared" si="612"/>
        <v/>
      </c>
      <c r="W441" s="2">
        <f t="shared" si="612"/>
        <v>6403.32</v>
      </c>
      <c r="X441" s="2" t="str">
        <f t="shared" si="612"/>
        <v/>
      </c>
      <c r="Y441" s="2" t="str">
        <f t="shared" si="612"/>
        <v/>
      </c>
      <c r="Z441" s="2" t="str">
        <f t="shared" si="612"/>
        <v/>
      </c>
      <c r="AA441" s="2" t="str">
        <f t="shared" si="612"/>
        <v/>
      </c>
      <c r="AB441" s="2">
        <f t="shared" si="612"/>
        <v>7197.119999999999</v>
      </c>
      <c r="AC441" s="2" t="str">
        <f t="shared" si="612"/>
        <v/>
      </c>
      <c r="AD441" s="2" t="str">
        <f t="shared" si="612"/>
        <v/>
      </c>
      <c r="AE441" s="2" t="str">
        <f t="shared" si="612"/>
        <v/>
      </c>
      <c r="AF441" s="2" t="str">
        <f t="shared" si="612"/>
        <v/>
      </c>
      <c r="AG441" s="2">
        <f t="shared" si="612"/>
        <v>7990.92</v>
      </c>
      <c r="AH441" s="2" t="str">
        <f t="shared" si="612"/>
        <v/>
      </c>
      <c r="AI441" s="2" t="str">
        <f t="shared" si="612"/>
        <v/>
      </c>
    </row>
    <row r="442" spans="2:35" x14ac:dyDescent="0.25">
      <c r="B442" s="41" t="s">
        <v>347</v>
      </c>
      <c r="C442" s="41" t="s">
        <v>344</v>
      </c>
      <c r="D442" s="41" t="s">
        <v>12</v>
      </c>
      <c r="E442" s="42" t="s">
        <v>430</v>
      </c>
      <c r="F442" s="41" t="s">
        <v>70</v>
      </c>
      <c r="G442" s="157"/>
      <c r="H442" s="42">
        <v>3600</v>
      </c>
      <c r="I442" s="6">
        <f>IF(H442="","",INDEX(Systems!F$4:F$981,MATCH($F442,Systems!D$4:D$981,0),1))</f>
        <v>3.15</v>
      </c>
      <c r="J442" s="7">
        <f>IF(H442="","",INDEX(Systems!E$4:E$981,MATCH($F442,Systems!D$4:D$981,0),1))</f>
        <v>5</v>
      </c>
      <c r="K442" s="7" t="s">
        <v>97</v>
      </c>
      <c r="L442" s="7">
        <v>2015</v>
      </c>
      <c r="M442" s="7">
        <v>3</v>
      </c>
      <c r="N442" s="6">
        <f t="shared" si="570"/>
        <v>11340</v>
      </c>
      <c r="O442" s="7">
        <f t="shared" si="571"/>
        <v>2020</v>
      </c>
      <c r="P442" s="2" t="str">
        <f t="shared" ref="P442:AI442" si="613">IF($B442="","",IF($O442=P$3,$N442*(1+(O$2*0.03)),IF(P$3=$O442+$J442,$N442*(1+(O$2*0.03)),IF(P$3=$O442+2*$J442,$N442*(1+(O$2*0.03)),IF(P$3=$O442+3*$J442,$N442*(1+(O$2*0.03)),IF(P$3=$O442+4*$J442,$N442*(1+(O$2*0.03)),IF(P$3=$O442+5*$J442,$N442*(1+(O$2*0.03)),"")))))))</f>
        <v/>
      </c>
      <c r="Q442" s="2" t="str">
        <f t="shared" si="613"/>
        <v/>
      </c>
      <c r="R442" s="2">
        <f t="shared" si="613"/>
        <v>12020.400000000001</v>
      </c>
      <c r="S442" s="2" t="str">
        <f t="shared" si="613"/>
        <v/>
      </c>
      <c r="T442" s="2" t="str">
        <f t="shared" si="613"/>
        <v/>
      </c>
      <c r="U442" s="2" t="str">
        <f t="shared" si="613"/>
        <v/>
      </c>
      <c r="V442" s="2" t="str">
        <f t="shared" si="613"/>
        <v/>
      </c>
      <c r="W442" s="2">
        <f t="shared" si="613"/>
        <v>13721.4</v>
      </c>
      <c r="X442" s="2" t="str">
        <f t="shared" si="613"/>
        <v/>
      </c>
      <c r="Y442" s="2" t="str">
        <f t="shared" si="613"/>
        <v/>
      </c>
      <c r="Z442" s="2" t="str">
        <f t="shared" si="613"/>
        <v/>
      </c>
      <c r="AA442" s="2" t="str">
        <f t="shared" si="613"/>
        <v/>
      </c>
      <c r="AB442" s="2">
        <f t="shared" si="613"/>
        <v>15422.399999999998</v>
      </c>
      <c r="AC442" s="2" t="str">
        <f t="shared" si="613"/>
        <v/>
      </c>
      <c r="AD442" s="2" t="str">
        <f t="shared" si="613"/>
        <v/>
      </c>
      <c r="AE442" s="2" t="str">
        <f t="shared" si="613"/>
        <v/>
      </c>
      <c r="AF442" s="2" t="str">
        <f t="shared" si="613"/>
        <v/>
      </c>
      <c r="AG442" s="2">
        <f t="shared" si="613"/>
        <v>17123.400000000001</v>
      </c>
      <c r="AH442" s="2" t="str">
        <f t="shared" si="613"/>
        <v/>
      </c>
      <c r="AI442" s="2" t="str">
        <f t="shared" si="613"/>
        <v/>
      </c>
    </row>
    <row r="443" spans="2:35" x14ac:dyDescent="0.25">
      <c r="B443" s="41" t="s">
        <v>347</v>
      </c>
      <c r="C443" s="41" t="s">
        <v>344</v>
      </c>
      <c r="D443" s="41" t="s">
        <v>11</v>
      </c>
      <c r="E443" s="42" t="s">
        <v>428</v>
      </c>
      <c r="F443" s="41" t="s">
        <v>85</v>
      </c>
      <c r="G443" s="154" t="s">
        <v>476</v>
      </c>
      <c r="H443" s="42">
        <v>370</v>
      </c>
      <c r="I443" s="6">
        <f>IF(H443="","",INDEX(Systems!F$4:F$981,MATCH($F443,Systems!D$4:D$981,0),1))</f>
        <v>110</v>
      </c>
      <c r="J443" s="7">
        <f>IF(H443="","",INDEX(Systems!E$4:E$981,MATCH($F443,Systems!D$4:D$981,0),1))</f>
        <v>25</v>
      </c>
      <c r="K443" s="7" t="s">
        <v>97</v>
      </c>
      <c r="L443" s="7">
        <v>2010</v>
      </c>
      <c r="M443" s="7">
        <v>3</v>
      </c>
      <c r="N443" s="6">
        <f t="shared" si="570"/>
        <v>40700</v>
      </c>
      <c r="O443" s="7">
        <f t="shared" si="571"/>
        <v>2035</v>
      </c>
      <c r="P443" s="2" t="str">
        <f t="shared" ref="P443:AI443" si="614">IF($B443="","",IF($O443=P$3,$N443*(1+(O$2*0.03)),IF(P$3=$O443+$J443,$N443*(1+(O$2*0.03)),IF(P$3=$O443+2*$J443,$N443*(1+(O$2*0.03)),IF(P$3=$O443+3*$J443,$N443*(1+(O$2*0.03)),IF(P$3=$O443+4*$J443,$N443*(1+(O$2*0.03)),IF(P$3=$O443+5*$J443,$N443*(1+(O$2*0.03)),"")))))))</f>
        <v/>
      </c>
      <c r="Q443" s="2" t="str">
        <f t="shared" si="614"/>
        <v/>
      </c>
      <c r="R443" s="2" t="str">
        <f t="shared" si="614"/>
        <v/>
      </c>
      <c r="S443" s="2" t="str">
        <f t="shared" si="614"/>
        <v/>
      </c>
      <c r="T443" s="2" t="str">
        <f t="shared" si="614"/>
        <v/>
      </c>
      <c r="U443" s="2" t="str">
        <f t="shared" si="614"/>
        <v/>
      </c>
      <c r="V443" s="2" t="str">
        <f t="shared" si="614"/>
        <v/>
      </c>
      <c r="W443" s="2" t="str">
        <f t="shared" si="614"/>
        <v/>
      </c>
      <c r="X443" s="2" t="str">
        <f t="shared" si="614"/>
        <v/>
      </c>
      <c r="Y443" s="2" t="str">
        <f t="shared" si="614"/>
        <v/>
      </c>
      <c r="Z443" s="2" t="str">
        <f t="shared" si="614"/>
        <v/>
      </c>
      <c r="AA443" s="2" t="str">
        <f t="shared" si="614"/>
        <v/>
      </c>
      <c r="AB443" s="2" t="str">
        <f t="shared" si="614"/>
        <v/>
      </c>
      <c r="AC443" s="2" t="str">
        <f t="shared" si="614"/>
        <v/>
      </c>
      <c r="AD443" s="2" t="str">
        <f t="shared" si="614"/>
        <v/>
      </c>
      <c r="AE443" s="2" t="str">
        <f t="shared" si="614"/>
        <v/>
      </c>
      <c r="AF443" s="2" t="str">
        <f t="shared" si="614"/>
        <v/>
      </c>
      <c r="AG443" s="2">
        <f t="shared" si="614"/>
        <v>61457</v>
      </c>
      <c r="AH443" s="2" t="str">
        <f t="shared" si="614"/>
        <v/>
      </c>
      <c r="AI443" s="2" t="str">
        <f t="shared" si="614"/>
        <v/>
      </c>
    </row>
    <row r="444" spans="2:35" x14ac:dyDescent="0.25">
      <c r="B444" s="41" t="s">
        <v>347</v>
      </c>
      <c r="C444" s="41" t="s">
        <v>344</v>
      </c>
      <c r="D444" s="41" t="s">
        <v>11</v>
      </c>
      <c r="E444" s="42" t="s">
        <v>431</v>
      </c>
      <c r="F444" s="41" t="s">
        <v>82</v>
      </c>
      <c r="G444" s="154"/>
      <c r="H444" s="42">
        <v>160</v>
      </c>
      <c r="I444" s="6">
        <f>IF(H444="","",INDEX(Systems!F$4:F$981,MATCH($F444,Systems!D$4:D$981,0),1))</f>
        <v>36.520000000000003</v>
      </c>
      <c r="J444" s="7">
        <f>IF(H444="","",INDEX(Systems!E$4:E$981,MATCH($F444,Systems!D$4:D$981,0),1))</f>
        <v>15</v>
      </c>
      <c r="K444" s="7" t="s">
        <v>97</v>
      </c>
      <c r="L444" s="7">
        <v>2015</v>
      </c>
      <c r="M444" s="7">
        <v>3</v>
      </c>
      <c r="N444" s="6">
        <f t="shared" si="570"/>
        <v>5843.2000000000007</v>
      </c>
      <c r="O444" s="7">
        <f t="shared" si="571"/>
        <v>2030</v>
      </c>
      <c r="P444" s="2" t="str">
        <f t="shared" ref="P444:AI444" si="615">IF($B444="","",IF($O444=P$3,$N444*(1+(O$2*0.03)),IF(P$3=$O444+$J444,$N444*(1+(O$2*0.03)),IF(P$3=$O444+2*$J444,$N444*(1+(O$2*0.03)),IF(P$3=$O444+3*$J444,$N444*(1+(O$2*0.03)),IF(P$3=$O444+4*$J444,$N444*(1+(O$2*0.03)),IF(P$3=$O444+5*$J444,$N444*(1+(O$2*0.03)),"")))))))</f>
        <v/>
      </c>
      <c r="Q444" s="2" t="str">
        <f t="shared" si="615"/>
        <v/>
      </c>
      <c r="R444" s="2" t="str">
        <f t="shared" si="615"/>
        <v/>
      </c>
      <c r="S444" s="2" t="str">
        <f t="shared" si="615"/>
        <v/>
      </c>
      <c r="T444" s="2" t="str">
        <f t="shared" si="615"/>
        <v/>
      </c>
      <c r="U444" s="2" t="str">
        <f t="shared" si="615"/>
        <v/>
      </c>
      <c r="V444" s="2" t="str">
        <f t="shared" si="615"/>
        <v/>
      </c>
      <c r="W444" s="2" t="str">
        <f t="shared" si="615"/>
        <v/>
      </c>
      <c r="X444" s="2" t="str">
        <f t="shared" si="615"/>
        <v/>
      </c>
      <c r="Y444" s="2" t="str">
        <f t="shared" si="615"/>
        <v/>
      </c>
      <c r="Z444" s="2" t="str">
        <f t="shared" si="615"/>
        <v/>
      </c>
      <c r="AA444" s="2" t="str">
        <f t="shared" si="615"/>
        <v/>
      </c>
      <c r="AB444" s="2">
        <f t="shared" si="615"/>
        <v>7946.7520000000004</v>
      </c>
      <c r="AC444" s="2" t="str">
        <f t="shared" si="615"/>
        <v/>
      </c>
      <c r="AD444" s="2" t="str">
        <f t="shared" si="615"/>
        <v/>
      </c>
      <c r="AE444" s="2" t="str">
        <f t="shared" si="615"/>
        <v/>
      </c>
      <c r="AF444" s="2" t="str">
        <f t="shared" si="615"/>
        <v/>
      </c>
      <c r="AG444" s="2" t="str">
        <f t="shared" si="615"/>
        <v/>
      </c>
      <c r="AH444" s="2" t="str">
        <f t="shared" si="615"/>
        <v/>
      </c>
      <c r="AI444" s="2" t="str">
        <f t="shared" si="615"/>
        <v/>
      </c>
    </row>
    <row r="445" spans="2:35" x14ac:dyDescent="0.25">
      <c r="B445" s="41" t="s">
        <v>347</v>
      </c>
      <c r="C445" s="41" t="s">
        <v>344</v>
      </c>
      <c r="D445" s="41" t="s">
        <v>11</v>
      </c>
      <c r="E445" s="42" t="s">
        <v>429</v>
      </c>
      <c r="F445" s="41" t="s">
        <v>77</v>
      </c>
      <c r="G445" s="154"/>
      <c r="H445" s="42">
        <v>1890</v>
      </c>
      <c r="I445" s="6">
        <f>IF(H445="","",INDEX(Systems!F$4:F$981,MATCH($F445,Systems!D$4:D$981,0),1))</f>
        <v>48.42</v>
      </c>
      <c r="J445" s="7">
        <f>IF(H445="","",INDEX(Systems!E$4:E$981,MATCH($F445,Systems!D$4:D$981,0),1))</f>
        <v>15</v>
      </c>
      <c r="K445" s="7" t="s">
        <v>97</v>
      </c>
      <c r="L445" s="7">
        <v>2010</v>
      </c>
      <c r="M445" s="7">
        <v>2</v>
      </c>
      <c r="N445" s="6">
        <f t="shared" si="570"/>
        <v>91513.8</v>
      </c>
      <c r="O445" s="7">
        <f t="shared" si="571"/>
        <v>2022</v>
      </c>
      <c r="P445" s="2" t="str">
        <f t="shared" ref="P445:AI445" si="616">IF($B445="","",IF($O445=P$3,$N445*(1+(O$2*0.03)),IF(P$3=$O445+$J445,$N445*(1+(O$2*0.03)),IF(P$3=$O445+2*$J445,$N445*(1+(O$2*0.03)),IF(P$3=$O445+3*$J445,$N445*(1+(O$2*0.03)),IF(P$3=$O445+4*$J445,$N445*(1+(O$2*0.03)),IF(P$3=$O445+5*$J445,$N445*(1+(O$2*0.03)),"")))))))</f>
        <v/>
      </c>
      <c r="Q445" s="2" t="str">
        <f t="shared" si="616"/>
        <v/>
      </c>
      <c r="R445" s="2" t="str">
        <f t="shared" si="616"/>
        <v/>
      </c>
      <c r="S445" s="2" t="str">
        <f t="shared" si="616"/>
        <v/>
      </c>
      <c r="T445" s="2">
        <f t="shared" si="616"/>
        <v>102495.45600000002</v>
      </c>
      <c r="U445" s="2" t="str">
        <f t="shared" si="616"/>
        <v/>
      </c>
      <c r="V445" s="2" t="str">
        <f t="shared" si="616"/>
        <v/>
      </c>
      <c r="W445" s="2" t="str">
        <f t="shared" si="616"/>
        <v/>
      </c>
      <c r="X445" s="2" t="str">
        <f t="shared" si="616"/>
        <v/>
      </c>
      <c r="Y445" s="2" t="str">
        <f t="shared" si="616"/>
        <v/>
      </c>
      <c r="Z445" s="2" t="str">
        <f t="shared" si="616"/>
        <v/>
      </c>
      <c r="AA445" s="2" t="str">
        <f t="shared" si="616"/>
        <v/>
      </c>
      <c r="AB445" s="2" t="str">
        <f t="shared" si="616"/>
        <v/>
      </c>
      <c r="AC445" s="2" t="str">
        <f t="shared" si="616"/>
        <v/>
      </c>
      <c r="AD445" s="2" t="str">
        <f t="shared" si="616"/>
        <v/>
      </c>
      <c r="AE445" s="2" t="str">
        <f t="shared" si="616"/>
        <v/>
      </c>
      <c r="AF445" s="2" t="str">
        <f t="shared" si="616"/>
        <v/>
      </c>
      <c r="AG445" s="2" t="str">
        <f t="shared" si="616"/>
        <v/>
      </c>
      <c r="AH445" s="2" t="str">
        <f t="shared" si="616"/>
        <v/>
      </c>
      <c r="AI445" s="2">
        <f t="shared" si="616"/>
        <v>143676.666</v>
      </c>
    </row>
    <row r="446" spans="2:35" x14ac:dyDescent="0.25">
      <c r="B446" s="41" t="s">
        <v>347</v>
      </c>
      <c r="C446" s="41" t="s">
        <v>344</v>
      </c>
      <c r="D446" s="41" t="s">
        <v>3</v>
      </c>
      <c r="E446" s="42" t="s">
        <v>422</v>
      </c>
      <c r="F446" s="41" t="s">
        <v>21</v>
      </c>
      <c r="G446" s="157"/>
      <c r="H446" s="42">
        <v>5250</v>
      </c>
      <c r="I446" s="6">
        <f>IF(H446="","",INDEX(Systems!F$4:F$981,MATCH($F446,Systems!D$4:D$981,0),1))</f>
        <v>14.05</v>
      </c>
      <c r="J446" s="7">
        <f>IF(H446="","",INDEX(Systems!E$4:E$981,MATCH($F446,Systems!D$4:D$981,0),1))</f>
        <v>25</v>
      </c>
      <c r="K446" s="7" t="s">
        <v>97</v>
      </c>
      <c r="L446" s="7">
        <v>2008</v>
      </c>
      <c r="M446" s="7">
        <v>3</v>
      </c>
      <c r="N446" s="6">
        <f t="shared" si="570"/>
        <v>73762.5</v>
      </c>
      <c r="O446" s="7">
        <f t="shared" si="571"/>
        <v>2033</v>
      </c>
      <c r="P446" s="2" t="str">
        <f t="shared" ref="P446:AI446" si="617">IF($B446="","",IF($O446=P$3,$N446*(1+(O$2*0.03)),IF(P$3=$O446+$J446,$N446*(1+(O$2*0.03)),IF(P$3=$O446+2*$J446,$N446*(1+(O$2*0.03)),IF(P$3=$O446+3*$J446,$N446*(1+(O$2*0.03)),IF(P$3=$O446+4*$J446,$N446*(1+(O$2*0.03)),IF(P$3=$O446+5*$J446,$N446*(1+(O$2*0.03)),"")))))))</f>
        <v/>
      </c>
      <c r="Q446" s="2" t="str">
        <f t="shared" si="617"/>
        <v/>
      </c>
      <c r="R446" s="2" t="str">
        <f t="shared" si="617"/>
        <v/>
      </c>
      <c r="S446" s="2" t="str">
        <f t="shared" si="617"/>
        <v/>
      </c>
      <c r="T446" s="2" t="str">
        <f t="shared" si="617"/>
        <v/>
      </c>
      <c r="U446" s="2" t="str">
        <f t="shared" si="617"/>
        <v/>
      </c>
      <c r="V446" s="2" t="str">
        <f t="shared" si="617"/>
        <v/>
      </c>
      <c r="W446" s="2" t="str">
        <f t="shared" si="617"/>
        <v/>
      </c>
      <c r="X446" s="2" t="str">
        <f t="shared" si="617"/>
        <v/>
      </c>
      <c r="Y446" s="2" t="str">
        <f t="shared" si="617"/>
        <v/>
      </c>
      <c r="Z446" s="2" t="str">
        <f t="shared" si="617"/>
        <v/>
      </c>
      <c r="AA446" s="2" t="str">
        <f t="shared" si="617"/>
        <v/>
      </c>
      <c r="AB446" s="2" t="str">
        <f t="shared" si="617"/>
        <v/>
      </c>
      <c r="AC446" s="2" t="str">
        <f t="shared" si="617"/>
        <v/>
      </c>
      <c r="AD446" s="2" t="str">
        <f t="shared" si="617"/>
        <v/>
      </c>
      <c r="AE446" s="2">
        <f t="shared" si="617"/>
        <v>106955.625</v>
      </c>
      <c r="AF446" s="2" t="str">
        <f t="shared" si="617"/>
        <v/>
      </c>
      <c r="AG446" s="2" t="str">
        <f t="shared" si="617"/>
        <v/>
      </c>
      <c r="AH446" s="2" t="str">
        <f t="shared" si="617"/>
        <v/>
      </c>
      <c r="AI446" s="2" t="str">
        <f t="shared" si="617"/>
        <v/>
      </c>
    </row>
    <row r="447" spans="2:35" x14ac:dyDescent="0.25">
      <c r="B447" s="41" t="s">
        <v>347</v>
      </c>
      <c r="C447" s="41" t="s">
        <v>344</v>
      </c>
      <c r="D447" s="41" t="s">
        <v>7</v>
      </c>
      <c r="E447" s="42" t="s">
        <v>422</v>
      </c>
      <c r="F447" s="41" t="s">
        <v>50</v>
      </c>
      <c r="G447" s="154"/>
      <c r="H447" s="42">
        <v>2600</v>
      </c>
      <c r="I447" s="6">
        <f>IF(H447="","",INDEX(Systems!F$4:F$981,MATCH($F447,Systems!D$4:D$981,0),1))</f>
        <v>1.6</v>
      </c>
      <c r="J447" s="7">
        <f>IF(H447="","",INDEX(Systems!E$4:E$981,MATCH($F447,Systems!D$4:D$981,0),1))</f>
        <v>10</v>
      </c>
      <c r="K447" s="7" t="s">
        <v>97</v>
      </c>
      <c r="L447" s="7">
        <v>2012</v>
      </c>
      <c r="M447" s="7">
        <v>3</v>
      </c>
      <c r="N447" s="6">
        <f t="shared" si="570"/>
        <v>4160</v>
      </c>
      <c r="O447" s="7">
        <f t="shared" si="571"/>
        <v>2022</v>
      </c>
      <c r="P447" s="2" t="str">
        <f t="shared" ref="P447:AI447" si="618">IF($B447="","",IF($O447=P$3,$N447*(1+(O$2*0.03)),IF(P$3=$O447+$J447,$N447*(1+(O$2*0.03)),IF(P$3=$O447+2*$J447,$N447*(1+(O$2*0.03)),IF(P$3=$O447+3*$J447,$N447*(1+(O$2*0.03)),IF(P$3=$O447+4*$J447,$N447*(1+(O$2*0.03)),IF(P$3=$O447+5*$J447,$N447*(1+(O$2*0.03)),"")))))))</f>
        <v/>
      </c>
      <c r="Q447" s="2" t="str">
        <f t="shared" si="618"/>
        <v/>
      </c>
      <c r="R447" s="2" t="str">
        <f t="shared" si="618"/>
        <v/>
      </c>
      <c r="S447" s="2" t="str">
        <f t="shared" si="618"/>
        <v/>
      </c>
      <c r="T447" s="2">
        <f t="shared" si="618"/>
        <v>4659.2000000000007</v>
      </c>
      <c r="U447" s="2" t="str">
        <f t="shared" si="618"/>
        <v/>
      </c>
      <c r="V447" s="2" t="str">
        <f t="shared" si="618"/>
        <v/>
      </c>
      <c r="W447" s="2" t="str">
        <f t="shared" si="618"/>
        <v/>
      </c>
      <c r="X447" s="2" t="str">
        <f t="shared" si="618"/>
        <v/>
      </c>
      <c r="Y447" s="2" t="str">
        <f t="shared" si="618"/>
        <v/>
      </c>
      <c r="Z447" s="2" t="str">
        <f t="shared" si="618"/>
        <v/>
      </c>
      <c r="AA447" s="2" t="str">
        <f t="shared" si="618"/>
        <v/>
      </c>
      <c r="AB447" s="2" t="str">
        <f t="shared" si="618"/>
        <v/>
      </c>
      <c r="AC447" s="2" t="str">
        <f t="shared" si="618"/>
        <v/>
      </c>
      <c r="AD447" s="2">
        <f t="shared" si="618"/>
        <v>5907.2</v>
      </c>
      <c r="AE447" s="2" t="str">
        <f t="shared" si="618"/>
        <v/>
      </c>
      <c r="AF447" s="2" t="str">
        <f t="shared" si="618"/>
        <v/>
      </c>
      <c r="AG447" s="2" t="str">
        <f t="shared" si="618"/>
        <v/>
      </c>
      <c r="AH447" s="2" t="str">
        <f t="shared" si="618"/>
        <v/>
      </c>
      <c r="AI447" s="2" t="str">
        <f t="shared" si="618"/>
        <v/>
      </c>
    </row>
    <row r="448" spans="2:35" x14ac:dyDescent="0.25">
      <c r="B448" s="41" t="s">
        <v>347</v>
      </c>
      <c r="C448" s="41" t="s">
        <v>344</v>
      </c>
      <c r="D448" s="41" t="s">
        <v>7</v>
      </c>
      <c r="E448" s="42" t="s">
        <v>423</v>
      </c>
      <c r="F448" s="41" t="s">
        <v>285</v>
      </c>
      <c r="G448" s="154"/>
      <c r="H448" s="42">
        <v>1800</v>
      </c>
      <c r="I448" s="6">
        <f>IF(H448="","",INDEX(Systems!F$4:F$981,MATCH($F448,Systems!D$4:D$981,0),1))</f>
        <v>8.77</v>
      </c>
      <c r="J448" s="7">
        <f>IF(H448="","",INDEX(Systems!E$4:E$981,MATCH($F448,Systems!D$4:D$981,0),1))</f>
        <v>20</v>
      </c>
      <c r="K448" s="7" t="s">
        <v>97</v>
      </c>
      <c r="L448" s="7">
        <v>2010</v>
      </c>
      <c r="M448" s="7">
        <v>3</v>
      </c>
      <c r="N448" s="6">
        <f t="shared" si="570"/>
        <v>15786</v>
      </c>
      <c r="O448" s="7">
        <f t="shared" si="571"/>
        <v>2030</v>
      </c>
      <c r="P448" s="2" t="str">
        <f t="shared" ref="P448:AI448" si="619">IF($B448="","",IF($O448=P$3,$N448*(1+(O$2*0.03)),IF(P$3=$O448+$J448,$N448*(1+(O$2*0.03)),IF(P$3=$O448+2*$J448,$N448*(1+(O$2*0.03)),IF(P$3=$O448+3*$J448,$N448*(1+(O$2*0.03)),IF(P$3=$O448+4*$J448,$N448*(1+(O$2*0.03)),IF(P$3=$O448+5*$J448,$N448*(1+(O$2*0.03)),"")))))))</f>
        <v/>
      </c>
      <c r="Q448" s="2" t="str">
        <f t="shared" si="619"/>
        <v/>
      </c>
      <c r="R448" s="2" t="str">
        <f t="shared" si="619"/>
        <v/>
      </c>
      <c r="S448" s="2" t="str">
        <f t="shared" si="619"/>
        <v/>
      </c>
      <c r="T448" s="2" t="str">
        <f t="shared" si="619"/>
        <v/>
      </c>
      <c r="U448" s="2" t="str">
        <f t="shared" si="619"/>
        <v/>
      </c>
      <c r="V448" s="2" t="str">
        <f t="shared" si="619"/>
        <v/>
      </c>
      <c r="W448" s="2" t="str">
        <f t="shared" si="619"/>
        <v/>
      </c>
      <c r="X448" s="2" t="str">
        <f t="shared" si="619"/>
        <v/>
      </c>
      <c r="Y448" s="2" t="str">
        <f t="shared" si="619"/>
        <v/>
      </c>
      <c r="Z448" s="2" t="str">
        <f t="shared" si="619"/>
        <v/>
      </c>
      <c r="AA448" s="2" t="str">
        <f t="shared" si="619"/>
        <v/>
      </c>
      <c r="AB448" s="2">
        <f t="shared" si="619"/>
        <v>21468.959999999999</v>
      </c>
      <c r="AC448" s="2" t="str">
        <f t="shared" si="619"/>
        <v/>
      </c>
      <c r="AD448" s="2" t="str">
        <f t="shared" si="619"/>
        <v/>
      </c>
      <c r="AE448" s="2" t="str">
        <f t="shared" si="619"/>
        <v/>
      </c>
      <c r="AF448" s="2" t="str">
        <f t="shared" si="619"/>
        <v/>
      </c>
      <c r="AG448" s="2" t="str">
        <f t="shared" si="619"/>
        <v/>
      </c>
      <c r="AH448" s="2" t="str">
        <f t="shared" si="619"/>
        <v/>
      </c>
      <c r="AI448" s="2" t="str">
        <f t="shared" si="619"/>
        <v/>
      </c>
    </row>
    <row r="449" spans="2:35" x14ac:dyDescent="0.25">
      <c r="B449" s="41" t="s">
        <v>347</v>
      </c>
      <c r="C449" s="41" t="s">
        <v>344</v>
      </c>
      <c r="D449" s="41" t="s">
        <v>7</v>
      </c>
      <c r="E449" s="42" t="s">
        <v>423</v>
      </c>
      <c r="F449" s="41" t="s">
        <v>289</v>
      </c>
      <c r="G449" s="154"/>
      <c r="H449" s="42">
        <v>1700</v>
      </c>
      <c r="I449" s="6">
        <f>IF(H449="","",INDEX(Systems!F$4:F$981,MATCH($F449,Systems!D$4:D$981,0),1))</f>
        <v>4.5</v>
      </c>
      <c r="J449" s="7">
        <f>IF(H449="","",INDEX(Systems!E$4:E$981,MATCH($F449,Systems!D$4:D$981,0),1))</f>
        <v>15</v>
      </c>
      <c r="K449" s="7" t="s">
        <v>97</v>
      </c>
      <c r="L449" s="7">
        <v>2010</v>
      </c>
      <c r="M449" s="7">
        <v>3</v>
      </c>
      <c r="N449" s="6">
        <f t="shared" si="570"/>
        <v>7650</v>
      </c>
      <c r="O449" s="7">
        <f t="shared" si="571"/>
        <v>2025</v>
      </c>
      <c r="P449" s="2" t="str">
        <f t="shared" ref="P449:AI449" si="620">IF($B449="","",IF($O449=P$3,$N449*(1+(O$2*0.03)),IF(P$3=$O449+$J449,$N449*(1+(O$2*0.03)),IF(P$3=$O449+2*$J449,$N449*(1+(O$2*0.03)),IF(P$3=$O449+3*$J449,$N449*(1+(O$2*0.03)),IF(P$3=$O449+4*$J449,$N449*(1+(O$2*0.03)),IF(P$3=$O449+5*$J449,$N449*(1+(O$2*0.03)),"")))))))</f>
        <v/>
      </c>
      <c r="Q449" s="2" t="str">
        <f t="shared" si="620"/>
        <v/>
      </c>
      <c r="R449" s="2" t="str">
        <f t="shared" si="620"/>
        <v/>
      </c>
      <c r="S449" s="2" t="str">
        <f t="shared" si="620"/>
        <v/>
      </c>
      <c r="T449" s="2" t="str">
        <f t="shared" si="620"/>
        <v/>
      </c>
      <c r="U449" s="2" t="str">
        <f t="shared" si="620"/>
        <v/>
      </c>
      <c r="V449" s="2" t="str">
        <f t="shared" si="620"/>
        <v/>
      </c>
      <c r="W449" s="2">
        <f t="shared" si="620"/>
        <v>9256.5</v>
      </c>
      <c r="X449" s="2" t="str">
        <f t="shared" si="620"/>
        <v/>
      </c>
      <c r="Y449" s="2" t="str">
        <f t="shared" si="620"/>
        <v/>
      </c>
      <c r="Z449" s="2" t="str">
        <f t="shared" si="620"/>
        <v/>
      </c>
      <c r="AA449" s="2" t="str">
        <f t="shared" si="620"/>
        <v/>
      </c>
      <c r="AB449" s="2" t="str">
        <f t="shared" si="620"/>
        <v/>
      </c>
      <c r="AC449" s="2" t="str">
        <f t="shared" si="620"/>
        <v/>
      </c>
      <c r="AD449" s="2" t="str">
        <f t="shared" si="620"/>
        <v/>
      </c>
      <c r="AE449" s="2" t="str">
        <f t="shared" si="620"/>
        <v/>
      </c>
      <c r="AF449" s="2" t="str">
        <f t="shared" si="620"/>
        <v/>
      </c>
      <c r="AG449" s="2" t="str">
        <f t="shared" si="620"/>
        <v/>
      </c>
      <c r="AH449" s="2" t="str">
        <f t="shared" si="620"/>
        <v/>
      </c>
      <c r="AI449" s="2" t="str">
        <f t="shared" si="620"/>
        <v/>
      </c>
    </row>
    <row r="450" spans="2:35" x14ac:dyDescent="0.25">
      <c r="B450" s="41" t="s">
        <v>347</v>
      </c>
      <c r="C450" s="41" t="s">
        <v>344</v>
      </c>
      <c r="D450" s="41" t="s">
        <v>9</v>
      </c>
      <c r="E450" s="42" t="s">
        <v>423</v>
      </c>
      <c r="F450" s="41" t="s">
        <v>131</v>
      </c>
      <c r="G450" s="157"/>
      <c r="H450" s="42">
        <v>1800</v>
      </c>
      <c r="I450" s="6">
        <f>IF(H450="","",INDEX(Systems!F$4:F$981,MATCH($F450,Systems!D$4:D$981,0),1))</f>
        <v>4.95</v>
      </c>
      <c r="J450" s="7">
        <f>IF(H450="","",INDEX(Systems!E$4:E$981,MATCH($F450,Systems!D$4:D$981,0),1))</f>
        <v>20</v>
      </c>
      <c r="K450" s="7" t="s">
        <v>97</v>
      </c>
      <c r="L450" s="7">
        <v>2017</v>
      </c>
      <c r="M450" s="7">
        <v>3</v>
      </c>
      <c r="N450" s="6">
        <f t="shared" si="570"/>
        <v>8910</v>
      </c>
      <c r="O450" s="7">
        <f t="shared" si="571"/>
        <v>2037</v>
      </c>
      <c r="P450" s="2" t="str">
        <f t="shared" ref="P450:AI450" si="621">IF($B450="","",IF($O450=P$3,$N450*(1+(O$2*0.03)),IF(P$3=$O450+$J450,$N450*(1+(O$2*0.03)),IF(P$3=$O450+2*$J450,$N450*(1+(O$2*0.03)),IF(P$3=$O450+3*$J450,$N450*(1+(O$2*0.03)),IF(P$3=$O450+4*$J450,$N450*(1+(O$2*0.03)),IF(P$3=$O450+5*$J450,$N450*(1+(O$2*0.03)),"")))))))</f>
        <v/>
      </c>
      <c r="Q450" s="2" t="str">
        <f t="shared" si="621"/>
        <v/>
      </c>
      <c r="R450" s="2" t="str">
        <f t="shared" si="621"/>
        <v/>
      </c>
      <c r="S450" s="2" t="str">
        <f t="shared" si="621"/>
        <v/>
      </c>
      <c r="T450" s="2" t="str">
        <f t="shared" si="621"/>
        <v/>
      </c>
      <c r="U450" s="2" t="str">
        <f t="shared" si="621"/>
        <v/>
      </c>
      <c r="V450" s="2" t="str">
        <f t="shared" si="621"/>
        <v/>
      </c>
      <c r="W450" s="2" t="str">
        <f t="shared" si="621"/>
        <v/>
      </c>
      <c r="X450" s="2" t="str">
        <f t="shared" si="621"/>
        <v/>
      </c>
      <c r="Y450" s="2" t="str">
        <f t="shared" si="621"/>
        <v/>
      </c>
      <c r="Z450" s="2" t="str">
        <f t="shared" si="621"/>
        <v/>
      </c>
      <c r="AA450" s="2" t="str">
        <f t="shared" si="621"/>
        <v/>
      </c>
      <c r="AB450" s="2" t="str">
        <f t="shared" si="621"/>
        <v/>
      </c>
      <c r="AC450" s="2" t="str">
        <f t="shared" si="621"/>
        <v/>
      </c>
      <c r="AD450" s="2" t="str">
        <f t="shared" si="621"/>
        <v/>
      </c>
      <c r="AE450" s="2" t="str">
        <f t="shared" si="621"/>
        <v/>
      </c>
      <c r="AF450" s="2" t="str">
        <f t="shared" si="621"/>
        <v/>
      </c>
      <c r="AG450" s="2" t="str">
        <f t="shared" si="621"/>
        <v/>
      </c>
      <c r="AH450" s="2" t="str">
        <f t="shared" si="621"/>
        <v/>
      </c>
      <c r="AI450" s="2">
        <f t="shared" si="621"/>
        <v>13988.699999999999</v>
      </c>
    </row>
    <row r="451" spans="2:35" x14ac:dyDescent="0.25">
      <c r="B451" s="41" t="s">
        <v>347</v>
      </c>
      <c r="C451" s="41" t="s">
        <v>344</v>
      </c>
      <c r="D451" s="41" t="s">
        <v>5</v>
      </c>
      <c r="E451" s="42" t="s">
        <v>423</v>
      </c>
      <c r="F451" s="41" t="s">
        <v>306</v>
      </c>
      <c r="G451" s="154"/>
      <c r="H451" s="42">
        <v>1</v>
      </c>
      <c r="I451" s="6">
        <f>IF(H451="","",INDEX(Systems!F$4:F$981,MATCH($F451,Systems!D$4:D$981,0),1))</f>
        <v>10800</v>
      </c>
      <c r="J451" s="7">
        <f>IF(H451="","",INDEX(Systems!E$4:E$981,MATCH($F451,Systems!D$4:D$981,0),1))</f>
        <v>18</v>
      </c>
      <c r="K451" s="7" t="s">
        <v>97</v>
      </c>
      <c r="L451" s="7">
        <v>2000</v>
      </c>
      <c r="M451" s="7">
        <v>3</v>
      </c>
      <c r="N451" s="6">
        <f t="shared" si="570"/>
        <v>10800</v>
      </c>
      <c r="O451" s="7">
        <f t="shared" si="571"/>
        <v>2018</v>
      </c>
      <c r="P451" s="2">
        <f t="shared" ref="P451:AI451" si="622">IF($B451="","",IF($O451=P$3,$N451*(1+(O$2*0.03)),IF(P$3=$O451+$J451,$N451*(1+(O$2*0.03)),IF(P$3=$O451+2*$J451,$N451*(1+(O$2*0.03)),IF(P$3=$O451+3*$J451,$N451*(1+(O$2*0.03)),IF(P$3=$O451+4*$J451,$N451*(1+(O$2*0.03)),IF(P$3=$O451+5*$J451,$N451*(1+(O$2*0.03)),"")))))))</f>
        <v>10800</v>
      </c>
      <c r="Q451" s="2" t="str">
        <f t="shared" si="622"/>
        <v/>
      </c>
      <c r="R451" s="2" t="str">
        <f t="shared" si="622"/>
        <v/>
      </c>
      <c r="S451" s="2" t="str">
        <f t="shared" si="622"/>
        <v/>
      </c>
      <c r="T451" s="2" t="str">
        <f t="shared" si="622"/>
        <v/>
      </c>
      <c r="U451" s="2" t="str">
        <f t="shared" si="622"/>
        <v/>
      </c>
      <c r="V451" s="2" t="str">
        <f t="shared" si="622"/>
        <v/>
      </c>
      <c r="W451" s="2" t="str">
        <f t="shared" si="622"/>
        <v/>
      </c>
      <c r="X451" s="2" t="str">
        <f t="shared" si="622"/>
        <v/>
      </c>
      <c r="Y451" s="2" t="str">
        <f t="shared" si="622"/>
        <v/>
      </c>
      <c r="Z451" s="2" t="str">
        <f t="shared" si="622"/>
        <v/>
      </c>
      <c r="AA451" s="2" t="str">
        <f t="shared" si="622"/>
        <v/>
      </c>
      <c r="AB451" s="2" t="str">
        <f t="shared" si="622"/>
        <v/>
      </c>
      <c r="AC451" s="2" t="str">
        <f t="shared" si="622"/>
        <v/>
      </c>
      <c r="AD451" s="2" t="str">
        <f t="shared" si="622"/>
        <v/>
      </c>
      <c r="AE451" s="2" t="str">
        <f t="shared" si="622"/>
        <v/>
      </c>
      <c r="AF451" s="2" t="str">
        <f t="shared" si="622"/>
        <v/>
      </c>
      <c r="AG451" s="2" t="str">
        <f t="shared" si="622"/>
        <v/>
      </c>
      <c r="AH451" s="2">
        <f t="shared" si="622"/>
        <v>16632</v>
      </c>
      <c r="AI451" s="2" t="str">
        <f t="shared" si="622"/>
        <v/>
      </c>
    </row>
    <row r="452" spans="2:35" x14ac:dyDescent="0.25">
      <c r="B452" s="41" t="s">
        <v>347</v>
      </c>
      <c r="C452" s="41" t="s">
        <v>344</v>
      </c>
      <c r="D452" s="41" t="s">
        <v>8</v>
      </c>
      <c r="E452" s="42" t="s">
        <v>423</v>
      </c>
      <c r="F452" s="41" t="s">
        <v>134</v>
      </c>
      <c r="G452" s="154" t="s">
        <v>477</v>
      </c>
      <c r="H452" s="42">
        <v>2</v>
      </c>
      <c r="I452" s="6">
        <f>IF(H452="","",INDEX(Systems!F$4:F$981,MATCH($F452,Systems!D$4:D$981,0),1))</f>
        <v>650</v>
      </c>
      <c r="J452" s="7">
        <f>IF(H452="","",INDEX(Systems!E$4:E$981,MATCH($F452,Systems!D$4:D$981,0),1))</f>
        <v>30</v>
      </c>
      <c r="K452" s="7" t="s">
        <v>97</v>
      </c>
      <c r="L452" s="7">
        <v>2000</v>
      </c>
      <c r="M452" s="7">
        <v>3</v>
      </c>
      <c r="N452" s="6">
        <f t="shared" si="570"/>
        <v>1300</v>
      </c>
      <c r="O452" s="7">
        <f t="shared" si="571"/>
        <v>2030</v>
      </c>
      <c r="P452" s="2" t="str">
        <f t="shared" ref="P452:AI452" si="623">IF($B452="","",IF($O452=P$3,$N452*(1+(O$2*0.03)),IF(P$3=$O452+$J452,$N452*(1+(O$2*0.03)),IF(P$3=$O452+2*$J452,$N452*(1+(O$2*0.03)),IF(P$3=$O452+3*$J452,$N452*(1+(O$2*0.03)),IF(P$3=$O452+4*$J452,$N452*(1+(O$2*0.03)),IF(P$3=$O452+5*$J452,$N452*(1+(O$2*0.03)),"")))))))</f>
        <v/>
      </c>
      <c r="Q452" s="2" t="str">
        <f t="shared" si="623"/>
        <v/>
      </c>
      <c r="R452" s="2" t="str">
        <f t="shared" si="623"/>
        <v/>
      </c>
      <c r="S452" s="2" t="str">
        <f t="shared" si="623"/>
        <v/>
      </c>
      <c r="T452" s="2" t="str">
        <f t="shared" si="623"/>
        <v/>
      </c>
      <c r="U452" s="2" t="str">
        <f t="shared" si="623"/>
        <v/>
      </c>
      <c r="V452" s="2" t="str">
        <f t="shared" si="623"/>
        <v/>
      </c>
      <c r="W452" s="2" t="str">
        <f t="shared" si="623"/>
        <v/>
      </c>
      <c r="X452" s="2" t="str">
        <f t="shared" si="623"/>
        <v/>
      </c>
      <c r="Y452" s="2" t="str">
        <f t="shared" si="623"/>
        <v/>
      </c>
      <c r="Z452" s="2" t="str">
        <f t="shared" si="623"/>
        <v/>
      </c>
      <c r="AA452" s="2" t="str">
        <f t="shared" si="623"/>
        <v/>
      </c>
      <c r="AB452" s="2">
        <f t="shared" si="623"/>
        <v>1767.9999999999998</v>
      </c>
      <c r="AC452" s="2" t="str">
        <f t="shared" si="623"/>
        <v/>
      </c>
      <c r="AD452" s="2" t="str">
        <f t="shared" si="623"/>
        <v/>
      </c>
      <c r="AE452" s="2" t="str">
        <f t="shared" si="623"/>
        <v/>
      </c>
      <c r="AF452" s="2" t="str">
        <f t="shared" si="623"/>
        <v/>
      </c>
      <c r="AG452" s="2" t="str">
        <f t="shared" si="623"/>
        <v/>
      </c>
      <c r="AH452" s="2" t="str">
        <f t="shared" si="623"/>
        <v/>
      </c>
      <c r="AI452" s="2" t="str">
        <f t="shared" si="623"/>
        <v/>
      </c>
    </row>
    <row r="453" spans="2:35" x14ac:dyDescent="0.25">
      <c r="B453" s="41" t="s">
        <v>347</v>
      </c>
      <c r="C453" s="41" t="s">
        <v>344</v>
      </c>
      <c r="D453" s="41" t="s">
        <v>8</v>
      </c>
      <c r="E453" s="42" t="s">
        <v>423</v>
      </c>
      <c r="F453" s="41" t="s">
        <v>34</v>
      </c>
      <c r="G453" s="154" t="s">
        <v>477</v>
      </c>
      <c r="H453" s="42">
        <v>2</v>
      </c>
      <c r="I453" s="6">
        <f>IF(H453="","",INDEX(Systems!F$4:F$981,MATCH($F453,Systems!D$4:D$981,0),1))</f>
        <v>900</v>
      </c>
      <c r="J453" s="7">
        <f>IF(H453="","",INDEX(Systems!E$4:E$981,MATCH($F453,Systems!D$4:D$981,0),1))</f>
        <v>30</v>
      </c>
      <c r="K453" s="7" t="s">
        <v>97</v>
      </c>
      <c r="L453" s="7">
        <v>2000</v>
      </c>
      <c r="M453" s="7">
        <v>3</v>
      </c>
      <c r="N453" s="6">
        <f t="shared" si="570"/>
        <v>1800</v>
      </c>
      <c r="O453" s="7">
        <f t="shared" si="571"/>
        <v>2030</v>
      </c>
      <c r="P453" s="2" t="str">
        <f t="shared" ref="P453:AI453" si="624">IF($B453="","",IF($O453=P$3,$N453*(1+(O$2*0.03)),IF(P$3=$O453+$J453,$N453*(1+(O$2*0.03)),IF(P$3=$O453+2*$J453,$N453*(1+(O$2*0.03)),IF(P$3=$O453+3*$J453,$N453*(1+(O$2*0.03)),IF(P$3=$O453+4*$J453,$N453*(1+(O$2*0.03)),IF(P$3=$O453+5*$J453,$N453*(1+(O$2*0.03)),"")))))))</f>
        <v/>
      </c>
      <c r="Q453" s="2" t="str">
        <f t="shared" si="624"/>
        <v/>
      </c>
      <c r="R453" s="2" t="str">
        <f t="shared" si="624"/>
        <v/>
      </c>
      <c r="S453" s="2" t="str">
        <f t="shared" si="624"/>
        <v/>
      </c>
      <c r="T453" s="2" t="str">
        <f t="shared" si="624"/>
        <v/>
      </c>
      <c r="U453" s="2" t="str">
        <f t="shared" si="624"/>
        <v/>
      </c>
      <c r="V453" s="2" t="str">
        <f t="shared" si="624"/>
        <v/>
      </c>
      <c r="W453" s="2" t="str">
        <f t="shared" si="624"/>
        <v/>
      </c>
      <c r="X453" s="2" t="str">
        <f t="shared" si="624"/>
        <v/>
      </c>
      <c r="Y453" s="2" t="str">
        <f t="shared" si="624"/>
        <v/>
      </c>
      <c r="Z453" s="2" t="str">
        <f t="shared" si="624"/>
        <v/>
      </c>
      <c r="AA453" s="2" t="str">
        <f t="shared" si="624"/>
        <v/>
      </c>
      <c r="AB453" s="2">
        <f t="shared" si="624"/>
        <v>2448</v>
      </c>
      <c r="AC453" s="2" t="str">
        <f t="shared" si="624"/>
        <v/>
      </c>
      <c r="AD453" s="2" t="str">
        <f t="shared" si="624"/>
        <v/>
      </c>
      <c r="AE453" s="2" t="str">
        <f t="shared" si="624"/>
        <v/>
      </c>
      <c r="AF453" s="2" t="str">
        <f t="shared" si="624"/>
        <v/>
      </c>
      <c r="AG453" s="2" t="str">
        <f t="shared" si="624"/>
        <v/>
      </c>
      <c r="AH453" s="2" t="str">
        <f t="shared" si="624"/>
        <v/>
      </c>
      <c r="AI453" s="2" t="str">
        <f t="shared" si="624"/>
        <v/>
      </c>
    </row>
    <row r="454" spans="2:35" x14ac:dyDescent="0.25">
      <c r="B454" s="41" t="s">
        <v>347</v>
      </c>
      <c r="C454" s="41" t="s">
        <v>344</v>
      </c>
      <c r="D454" s="41" t="s">
        <v>7</v>
      </c>
      <c r="E454" s="42" t="s">
        <v>367</v>
      </c>
      <c r="F454" s="41" t="s">
        <v>285</v>
      </c>
      <c r="G454" s="157"/>
      <c r="H454" s="42">
        <v>1800</v>
      </c>
      <c r="I454" s="6">
        <f>IF(H454="","",INDEX(Systems!F$4:F$981,MATCH($F454,Systems!D$4:D$981,0),1))</f>
        <v>8.77</v>
      </c>
      <c r="J454" s="7">
        <f>IF(H454="","",INDEX(Systems!E$4:E$981,MATCH($F454,Systems!D$4:D$981,0),1))</f>
        <v>20</v>
      </c>
      <c r="K454" s="7" t="s">
        <v>97</v>
      </c>
      <c r="L454" s="7">
        <v>2010</v>
      </c>
      <c r="M454" s="7">
        <v>3</v>
      </c>
      <c r="N454" s="6">
        <f t="shared" si="570"/>
        <v>15786</v>
      </c>
      <c r="O454" s="7">
        <f t="shared" si="571"/>
        <v>2030</v>
      </c>
      <c r="P454" s="2" t="str">
        <f t="shared" ref="P454:AI454" si="625">IF($B454="","",IF($O454=P$3,$N454*(1+(O$2*0.03)),IF(P$3=$O454+$J454,$N454*(1+(O$2*0.03)),IF(P$3=$O454+2*$J454,$N454*(1+(O$2*0.03)),IF(P$3=$O454+3*$J454,$N454*(1+(O$2*0.03)),IF(P$3=$O454+4*$J454,$N454*(1+(O$2*0.03)),IF(P$3=$O454+5*$J454,$N454*(1+(O$2*0.03)),"")))))))</f>
        <v/>
      </c>
      <c r="Q454" s="2" t="str">
        <f t="shared" si="625"/>
        <v/>
      </c>
      <c r="R454" s="2" t="str">
        <f t="shared" si="625"/>
        <v/>
      </c>
      <c r="S454" s="2" t="str">
        <f t="shared" si="625"/>
        <v/>
      </c>
      <c r="T454" s="2" t="str">
        <f t="shared" si="625"/>
        <v/>
      </c>
      <c r="U454" s="2" t="str">
        <f t="shared" si="625"/>
        <v/>
      </c>
      <c r="V454" s="2" t="str">
        <f t="shared" si="625"/>
        <v/>
      </c>
      <c r="W454" s="2" t="str">
        <f t="shared" si="625"/>
        <v/>
      </c>
      <c r="X454" s="2" t="str">
        <f t="shared" si="625"/>
        <v/>
      </c>
      <c r="Y454" s="2" t="str">
        <f t="shared" si="625"/>
        <v/>
      </c>
      <c r="Z454" s="2" t="str">
        <f t="shared" si="625"/>
        <v/>
      </c>
      <c r="AA454" s="2" t="str">
        <f t="shared" si="625"/>
        <v/>
      </c>
      <c r="AB454" s="2">
        <f t="shared" si="625"/>
        <v>21468.959999999999</v>
      </c>
      <c r="AC454" s="2" t="str">
        <f t="shared" si="625"/>
        <v/>
      </c>
      <c r="AD454" s="2" t="str">
        <f t="shared" si="625"/>
        <v/>
      </c>
      <c r="AE454" s="2" t="str">
        <f t="shared" si="625"/>
        <v/>
      </c>
      <c r="AF454" s="2" t="str">
        <f t="shared" si="625"/>
        <v/>
      </c>
      <c r="AG454" s="2" t="str">
        <f t="shared" si="625"/>
        <v/>
      </c>
      <c r="AH454" s="2" t="str">
        <f t="shared" si="625"/>
        <v/>
      </c>
      <c r="AI454" s="2" t="str">
        <f t="shared" si="625"/>
        <v/>
      </c>
    </row>
    <row r="455" spans="2:35" x14ac:dyDescent="0.25">
      <c r="B455" s="41" t="s">
        <v>347</v>
      </c>
      <c r="C455" s="41" t="s">
        <v>344</v>
      </c>
      <c r="D455" s="41" t="s">
        <v>7</v>
      </c>
      <c r="E455" s="42" t="s">
        <v>367</v>
      </c>
      <c r="F455" s="41" t="s">
        <v>289</v>
      </c>
      <c r="G455" s="154"/>
      <c r="H455" s="42">
        <v>1700</v>
      </c>
      <c r="I455" s="6">
        <f>IF(H455="","",INDEX(Systems!F$4:F$981,MATCH($F455,Systems!D$4:D$981,0),1))</f>
        <v>4.5</v>
      </c>
      <c r="J455" s="7">
        <f>IF(H455="","",INDEX(Systems!E$4:E$981,MATCH($F455,Systems!D$4:D$981,0),1))</f>
        <v>15</v>
      </c>
      <c r="K455" s="7" t="s">
        <v>97</v>
      </c>
      <c r="L455" s="7">
        <v>2010</v>
      </c>
      <c r="M455" s="7">
        <v>3</v>
      </c>
      <c r="N455" s="6">
        <f t="shared" si="570"/>
        <v>7650</v>
      </c>
      <c r="O455" s="7">
        <f t="shared" si="571"/>
        <v>2025</v>
      </c>
      <c r="P455" s="2" t="str">
        <f t="shared" ref="P455:AI455" si="626">IF($B455="","",IF($O455=P$3,$N455*(1+(O$2*0.03)),IF(P$3=$O455+$J455,$N455*(1+(O$2*0.03)),IF(P$3=$O455+2*$J455,$N455*(1+(O$2*0.03)),IF(P$3=$O455+3*$J455,$N455*(1+(O$2*0.03)),IF(P$3=$O455+4*$J455,$N455*(1+(O$2*0.03)),IF(P$3=$O455+5*$J455,$N455*(1+(O$2*0.03)),"")))))))</f>
        <v/>
      </c>
      <c r="Q455" s="2" t="str">
        <f t="shared" si="626"/>
        <v/>
      </c>
      <c r="R455" s="2" t="str">
        <f t="shared" si="626"/>
        <v/>
      </c>
      <c r="S455" s="2" t="str">
        <f t="shared" si="626"/>
        <v/>
      </c>
      <c r="T455" s="2" t="str">
        <f t="shared" si="626"/>
        <v/>
      </c>
      <c r="U455" s="2" t="str">
        <f t="shared" si="626"/>
        <v/>
      </c>
      <c r="V455" s="2" t="str">
        <f t="shared" si="626"/>
        <v/>
      </c>
      <c r="W455" s="2">
        <f t="shared" si="626"/>
        <v>9256.5</v>
      </c>
      <c r="X455" s="2" t="str">
        <f t="shared" si="626"/>
        <v/>
      </c>
      <c r="Y455" s="2" t="str">
        <f t="shared" si="626"/>
        <v/>
      </c>
      <c r="Z455" s="2" t="str">
        <f t="shared" si="626"/>
        <v/>
      </c>
      <c r="AA455" s="2" t="str">
        <f t="shared" si="626"/>
        <v/>
      </c>
      <c r="AB455" s="2" t="str">
        <f t="shared" si="626"/>
        <v/>
      </c>
      <c r="AC455" s="2" t="str">
        <f t="shared" si="626"/>
        <v/>
      </c>
      <c r="AD455" s="2" t="str">
        <f t="shared" si="626"/>
        <v/>
      </c>
      <c r="AE455" s="2" t="str">
        <f t="shared" si="626"/>
        <v/>
      </c>
      <c r="AF455" s="2" t="str">
        <f t="shared" si="626"/>
        <v/>
      </c>
      <c r="AG455" s="2" t="str">
        <f t="shared" si="626"/>
        <v/>
      </c>
      <c r="AH455" s="2" t="str">
        <f t="shared" si="626"/>
        <v/>
      </c>
      <c r="AI455" s="2" t="str">
        <f t="shared" si="626"/>
        <v/>
      </c>
    </row>
    <row r="456" spans="2:35" x14ac:dyDescent="0.25">
      <c r="B456" s="41" t="s">
        <v>347</v>
      </c>
      <c r="C456" s="41" t="s">
        <v>344</v>
      </c>
      <c r="D456" s="41" t="s">
        <v>9</v>
      </c>
      <c r="E456" s="42" t="s">
        <v>367</v>
      </c>
      <c r="F456" s="41" t="s">
        <v>131</v>
      </c>
      <c r="G456" s="154"/>
      <c r="H456" s="42">
        <v>1800</v>
      </c>
      <c r="I456" s="6">
        <f>IF(H456="","",INDEX(Systems!F$4:F$981,MATCH($F456,Systems!D$4:D$981,0),1))</f>
        <v>4.95</v>
      </c>
      <c r="J456" s="7">
        <f>IF(H456="","",INDEX(Systems!E$4:E$981,MATCH($F456,Systems!D$4:D$981,0),1))</f>
        <v>20</v>
      </c>
      <c r="K456" s="7" t="s">
        <v>97</v>
      </c>
      <c r="L456" s="7">
        <v>2017</v>
      </c>
      <c r="M456" s="7">
        <v>3</v>
      </c>
      <c r="N456" s="6">
        <f t="shared" si="570"/>
        <v>8910</v>
      </c>
      <c r="O456" s="7">
        <f t="shared" si="571"/>
        <v>2037</v>
      </c>
      <c r="P456" s="2" t="str">
        <f t="shared" ref="P456:AI456" si="627">IF($B456="","",IF($O456=P$3,$N456*(1+(O$2*0.03)),IF(P$3=$O456+$J456,$N456*(1+(O$2*0.03)),IF(P$3=$O456+2*$J456,$N456*(1+(O$2*0.03)),IF(P$3=$O456+3*$J456,$N456*(1+(O$2*0.03)),IF(P$3=$O456+4*$J456,$N456*(1+(O$2*0.03)),IF(P$3=$O456+5*$J456,$N456*(1+(O$2*0.03)),"")))))))</f>
        <v/>
      </c>
      <c r="Q456" s="2" t="str">
        <f t="shared" si="627"/>
        <v/>
      </c>
      <c r="R456" s="2" t="str">
        <f t="shared" si="627"/>
        <v/>
      </c>
      <c r="S456" s="2" t="str">
        <f t="shared" si="627"/>
        <v/>
      </c>
      <c r="T456" s="2" t="str">
        <f t="shared" si="627"/>
        <v/>
      </c>
      <c r="U456" s="2" t="str">
        <f t="shared" si="627"/>
        <v/>
      </c>
      <c r="V456" s="2" t="str">
        <f t="shared" si="627"/>
        <v/>
      </c>
      <c r="W456" s="2" t="str">
        <f t="shared" si="627"/>
        <v/>
      </c>
      <c r="X456" s="2" t="str">
        <f t="shared" si="627"/>
        <v/>
      </c>
      <c r="Y456" s="2" t="str">
        <f t="shared" si="627"/>
        <v/>
      </c>
      <c r="Z456" s="2" t="str">
        <f t="shared" si="627"/>
        <v/>
      </c>
      <c r="AA456" s="2" t="str">
        <f t="shared" si="627"/>
        <v/>
      </c>
      <c r="AB456" s="2" t="str">
        <f t="shared" si="627"/>
        <v/>
      </c>
      <c r="AC456" s="2" t="str">
        <f t="shared" si="627"/>
        <v/>
      </c>
      <c r="AD456" s="2" t="str">
        <f t="shared" si="627"/>
        <v/>
      </c>
      <c r="AE456" s="2" t="str">
        <f t="shared" si="627"/>
        <v/>
      </c>
      <c r="AF456" s="2" t="str">
        <f t="shared" si="627"/>
        <v/>
      </c>
      <c r="AG456" s="2" t="str">
        <f t="shared" si="627"/>
        <v/>
      </c>
      <c r="AH456" s="2" t="str">
        <f t="shared" si="627"/>
        <v/>
      </c>
      <c r="AI456" s="2">
        <f t="shared" si="627"/>
        <v>13988.699999999999</v>
      </c>
    </row>
    <row r="457" spans="2:35" x14ac:dyDescent="0.25">
      <c r="B457" s="41" t="s">
        <v>347</v>
      </c>
      <c r="C457" s="41" t="s">
        <v>344</v>
      </c>
      <c r="D457" s="41" t="s">
        <v>5</v>
      </c>
      <c r="E457" s="42" t="s">
        <v>367</v>
      </c>
      <c r="F457" s="41" t="s">
        <v>306</v>
      </c>
      <c r="G457" s="154"/>
      <c r="H457" s="42">
        <v>1</v>
      </c>
      <c r="I457" s="6">
        <f>IF(H457="","",INDEX(Systems!F$4:F$981,MATCH($F457,Systems!D$4:D$981,0),1))</f>
        <v>10800</v>
      </c>
      <c r="J457" s="7">
        <f>IF(H457="","",INDEX(Systems!E$4:E$981,MATCH($F457,Systems!D$4:D$981,0),1))</f>
        <v>18</v>
      </c>
      <c r="K457" s="7" t="s">
        <v>97</v>
      </c>
      <c r="L457" s="7">
        <v>2000</v>
      </c>
      <c r="M457" s="7">
        <v>3</v>
      </c>
      <c r="N457" s="6">
        <f t="shared" si="570"/>
        <v>10800</v>
      </c>
      <c r="O457" s="7">
        <f t="shared" si="571"/>
        <v>2018</v>
      </c>
      <c r="P457" s="2">
        <f t="shared" ref="P457:AI457" si="628">IF($B457="","",IF($O457=P$3,$N457*(1+(O$2*0.03)),IF(P$3=$O457+$J457,$N457*(1+(O$2*0.03)),IF(P$3=$O457+2*$J457,$N457*(1+(O$2*0.03)),IF(P$3=$O457+3*$J457,$N457*(1+(O$2*0.03)),IF(P$3=$O457+4*$J457,$N457*(1+(O$2*0.03)),IF(P$3=$O457+5*$J457,$N457*(1+(O$2*0.03)),"")))))))</f>
        <v>10800</v>
      </c>
      <c r="Q457" s="2" t="str">
        <f t="shared" si="628"/>
        <v/>
      </c>
      <c r="R457" s="2" t="str">
        <f t="shared" si="628"/>
        <v/>
      </c>
      <c r="S457" s="2" t="str">
        <f t="shared" si="628"/>
        <v/>
      </c>
      <c r="T457" s="2" t="str">
        <f t="shared" si="628"/>
        <v/>
      </c>
      <c r="U457" s="2" t="str">
        <f t="shared" si="628"/>
        <v/>
      </c>
      <c r="V457" s="2" t="str">
        <f t="shared" si="628"/>
        <v/>
      </c>
      <c r="W457" s="2" t="str">
        <f t="shared" si="628"/>
        <v/>
      </c>
      <c r="X457" s="2" t="str">
        <f t="shared" si="628"/>
        <v/>
      </c>
      <c r="Y457" s="2" t="str">
        <f t="shared" si="628"/>
        <v/>
      </c>
      <c r="Z457" s="2" t="str">
        <f t="shared" si="628"/>
        <v/>
      </c>
      <c r="AA457" s="2" t="str">
        <f t="shared" si="628"/>
        <v/>
      </c>
      <c r="AB457" s="2" t="str">
        <f t="shared" si="628"/>
        <v/>
      </c>
      <c r="AC457" s="2" t="str">
        <f t="shared" si="628"/>
        <v/>
      </c>
      <c r="AD457" s="2" t="str">
        <f t="shared" si="628"/>
        <v/>
      </c>
      <c r="AE457" s="2" t="str">
        <f t="shared" si="628"/>
        <v/>
      </c>
      <c r="AF457" s="2" t="str">
        <f t="shared" si="628"/>
        <v/>
      </c>
      <c r="AG457" s="2" t="str">
        <f t="shared" si="628"/>
        <v/>
      </c>
      <c r="AH457" s="2">
        <f t="shared" si="628"/>
        <v>16632</v>
      </c>
      <c r="AI457" s="2" t="str">
        <f t="shared" si="628"/>
        <v/>
      </c>
    </row>
    <row r="458" spans="2:35" x14ac:dyDescent="0.25">
      <c r="B458" s="41" t="s">
        <v>347</v>
      </c>
      <c r="C458" s="41" t="s">
        <v>344</v>
      </c>
      <c r="D458" s="41" t="s">
        <v>8</v>
      </c>
      <c r="E458" s="42" t="s">
        <v>367</v>
      </c>
      <c r="F458" s="41" t="s">
        <v>134</v>
      </c>
      <c r="G458" s="157"/>
      <c r="H458" s="42">
        <v>2</v>
      </c>
      <c r="I458" s="6">
        <f>IF(H458="","",INDEX(Systems!F$4:F$981,MATCH($F458,Systems!D$4:D$981,0),1))</f>
        <v>650</v>
      </c>
      <c r="J458" s="7">
        <f>IF(H458="","",INDEX(Systems!E$4:E$981,MATCH($F458,Systems!D$4:D$981,0),1))</f>
        <v>30</v>
      </c>
      <c r="K458" s="7" t="s">
        <v>97</v>
      </c>
      <c r="L458" s="7">
        <v>2000</v>
      </c>
      <c r="M458" s="7">
        <v>3</v>
      </c>
      <c r="N458" s="6">
        <f t="shared" si="570"/>
        <v>1300</v>
      </c>
      <c r="O458" s="7">
        <f t="shared" si="571"/>
        <v>2030</v>
      </c>
      <c r="P458" s="2" t="str">
        <f t="shared" ref="P458:AI458" si="629">IF($B458="","",IF($O458=P$3,$N458*(1+(O$2*0.03)),IF(P$3=$O458+$J458,$N458*(1+(O$2*0.03)),IF(P$3=$O458+2*$J458,$N458*(1+(O$2*0.03)),IF(P$3=$O458+3*$J458,$N458*(1+(O$2*0.03)),IF(P$3=$O458+4*$J458,$N458*(1+(O$2*0.03)),IF(P$3=$O458+5*$J458,$N458*(1+(O$2*0.03)),"")))))))</f>
        <v/>
      </c>
      <c r="Q458" s="2" t="str">
        <f t="shared" si="629"/>
        <v/>
      </c>
      <c r="R458" s="2" t="str">
        <f t="shared" si="629"/>
        <v/>
      </c>
      <c r="S458" s="2" t="str">
        <f t="shared" si="629"/>
        <v/>
      </c>
      <c r="T458" s="2" t="str">
        <f t="shared" si="629"/>
        <v/>
      </c>
      <c r="U458" s="2" t="str">
        <f t="shared" si="629"/>
        <v/>
      </c>
      <c r="V458" s="2" t="str">
        <f t="shared" si="629"/>
        <v/>
      </c>
      <c r="W458" s="2" t="str">
        <f t="shared" si="629"/>
        <v/>
      </c>
      <c r="X458" s="2" t="str">
        <f t="shared" si="629"/>
        <v/>
      </c>
      <c r="Y458" s="2" t="str">
        <f t="shared" si="629"/>
        <v/>
      </c>
      <c r="Z458" s="2" t="str">
        <f t="shared" si="629"/>
        <v/>
      </c>
      <c r="AA458" s="2" t="str">
        <f t="shared" si="629"/>
        <v/>
      </c>
      <c r="AB458" s="2">
        <f t="shared" si="629"/>
        <v>1767.9999999999998</v>
      </c>
      <c r="AC458" s="2" t="str">
        <f t="shared" si="629"/>
        <v/>
      </c>
      <c r="AD458" s="2" t="str">
        <f t="shared" si="629"/>
        <v/>
      </c>
      <c r="AE458" s="2" t="str">
        <f t="shared" si="629"/>
        <v/>
      </c>
      <c r="AF458" s="2" t="str">
        <f t="shared" si="629"/>
        <v/>
      </c>
      <c r="AG458" s="2" t="str">
        <f t="shared" si="629"/>
        <v/>
      </c>
      <c r="AH458" s="2" t="str">
        <f t="shared" si="629"/>
        <v/>
      </c>
      <c r="AI458" s="2" t="str">
        <f t="shared" si="629"/>
        <v/>
      </c>
    </row>
    <row r="459" spans="2:35" x14ac:dyDescent="0.25">
      <c r="B459" s="41" t="s">
        <v>347</v>
      </c>
      <c r="C459" s="41" t="s">
        <v>344</v>
      </c>
      <c r="D459" s="41" t="s">
        <v>8</v>
      </c>
      <c r="E459" s="42" t="s">
        <v>367</v>
      </c>
      <c r="F459" s="41" t="s">
        <v>34</v>
      </c>
      <c r="G459" s="154"/>
      <c r="H459" s="42">
        <v>2</v>
      </c>
      <c r="I459" s="6">
        <f>IF(H459="","",INDEX(Systems!F$4:F$981,MATCH($F459,Systems!D$4:D$981,0),1))</f>
        <v>900</v>
      </c>
      <c r="J459" s="7">
        <f>IF(H459="","",INDEX(Systems!E$4:E$981,MATCH($F459,Systems!D$4:D$981,0),1))</f>
        <v>30</v>
      </c>
      <c r="K459" s="7" t="s">
        <v>97</v>
      </c>
      <c r="L459" s="7">
        <v>2000</v>
      </c>
      <c r="M459" s="7">
        <v>3</v>
      </c>
      <c r="N459" s="6">
        <f t="shared" si="570"/>
        <v>1800</v>
      </c>
      <c r="O459" s="7">
        <f t="shared" si="571"/>
        <v>2030</v>
      </c>
      <c r="P459" s="2" t="str">
        <f t="shared" ref="P459:AI459" si="630">IF($B459="","",IF($O459=P$3,$N459*(1+(O$2*0.03)),IF(P$3=$O459+$J459,$N459*(1+(O$2*0.03)),IF(P$3=$O459+2*$J459,$N459*(1+(O$2*0.03)),IF(P$3=$O459+3*$J459,$N459*(1+(O$2*0.03)),IF(P$3=$O459+4*$J459,$N459*(1+(O$2*0.03)),IF(P$3=$O459+5*$J459,$N459*(1+(O$2*0.03)),"")))))))</f>
        <v/>
      </c>
      <c r="Q459" s="2" t="str">
        <f t="shared" si="630"/>
        <v/>
      </c>
      <c r="R459" s="2" t="str">
        <f t="shared" si="630"/>
        <v/>
      </c>
      <c r="S459" s="2" t="str">
        <f t="shared" si="630"/>
        <v/>
      </c>
      <c r="T459" s="2" t="str">
        <f t="shared" si="630"/>
        <v/>
      </c>
      <c r="U459" s="2" t="str">
        <f t="shared" si="630"/>
        <v/>
      </c>
      <c r="V459" s="2" t="str">
        <f t="shared" si="630"/>
        <v/>
      </c>
      <c r="W459" s="2" t="str">
        <f t="shared" si="630"/>
        <v/>
      </c>
      <c r="X459" s="2" t="str">
        <f t="shared" si="630"/>
        <v/>
      </c>
      <c r="Y459" s="2" t="str">
        <f t="shared" si="630"/>
        <v/>
      </c>
      <c r="Z459" s="2" t="str">
        <f t="shared" si="630"/>
        <v/>
      </c>
      <c r="AA459" s="2" t="str">
        <f t="shared" si="630"/>
        <v/>
      </c>
      <c r="AB459" s="2">
        <f t="shared" si="630"/>
        <v>2448</v>
      </c>
      <c r="AC459" s="2" t="str">
        <f t="shared" si="630"/>
        <v/>
      </c>
      <c r="AD459" s="2" t="str">
        <f t="shared" si="630"/>
        <v/>
      </c>
      <c r="AE459" s="2" t="str">
        <f t="shared" si="630"/>
        <v/>
      </c>
      <c r="AF459" s="2" t="str">
        <f t="shared" si="630"/>
        <v/>
      </c>
      <c r="AG459" s="2" t="str">
        <f t="shared" si="630"/>
        <v/>
      </c>
      <c r="AH459" s="2" t="str">
        <f t="shared" si="630"/>
        <v/>
      </c>
      <c r="AI459" s="2" t="str">
        <f t="shared" si="630"/>
        <v/>
      </c>
    </row>
    <row r="460" spans="2:35" x14ac:dyDescent="0.25">
      <c r="B460" s="41" t="s">
        <v>347</v>
      </c>
      <c r="C460" s="41" t="s">
        <v>344</v>
      </c>
      <c r="D460" s="41" t="s">
        <v>8</v>
      </c>
      <c r="E460" s="42" t="s">
        <v>422</v>
      </c>
      <c r="F460" s="41" t="s">
        <v>126</v>
      </c>
      <c r="G460" s="154"/>
      <c r="H460" s="42">
        <v>3600</v>
      </c>
      <c r="I460" s="6">
        <f>IF(H460="","",INDEX(Systems!F$4:F$981,MATCH($F460,Systems!D$4:D$981,0),1))</f>
        <v>18</v>
      </c>
      <c r="J460" s="7">
        <f>IF(H460="","",INDEX(Systems!E$4:E$981,MATCH($F460,Systems!D$4:D$981,0),1))</f>
        <v>30</v>
      </c>
      <c r="K460" s="7" t="s">
        <v>97</v>
      </c>
      <c r="L460" s="7">
        <v>2000</v>
      </c>
      <c r="M460" s="7">
        <v>3</v>
      </c>
      <c r="N460" s="6">
        <f t="shared" si="570"/>
        <v>64800</v>
      </c>
      <c r="O460" s="7">
        <f t="shared" si="571"/>
        <v>2030</v>
      </c>
      <c r="P460" s="2" t="str">
        <f t="shared" ref="P460:AI460" si="631">IF($B460="","",IF($O460=P$3,$N460*(1+(O$2*0.03)),IF(P$3=$O460+$J460,$N460*(1+(O$2*0.03)),IF(P$3=$O460+2*$J460,$N460*(1+(O$2*0.03)),IF(P$3=$O460+3*$J460,$N460*(1+(O$2*0.03)),IF(P$3=$O460+4*$J460,$N460*(1+(O$2*0.03)),IF(P$3=$O460+5*$J460,$N460*(1+(O$2*0.03)),"")))))))</f>
        <v/>
      </c>
      <c r="Q460" s="2" t="str">
        <f t="shared" si="631"/>
        <v/>
      </c>
      <c r="R460" s="2" t="str">
        <f t="shared" si="631"/>
        <v/>
      </c>
      <c r="S460" s="2" t="str">
        <f t="shared" si="631"/>
        <v/>
      </c>
      <c r="T460" s="2" t="str">
        <f t="shared" si="631"/>
        <v/>
      </c>
      <c r="U460" s="2" t="str">
        <f t="shared" si="631"/>
        <v/>
      </c>
      <c r="V460" s="2" t="str">
        <f t="shared" si="631"/>
        <v/>
      </c>
      <c r="W460" s="2" t="str">
        <f t="shared" si="631"/>
        <v/>
      </c>
      <c r="X460" s="2" t="str">
        <f t="shared" si="631"/>
        <v/>
      </c>
      <c r="Y460" s="2" t="str">
        <f t="shared" si="631"/>
        <v/>
      </c>
      <c r="Z460" s="2" t="str">
        <f t="shared" si="631"/>
        <v/>
      </c>
      <c r="AA460" s="2" t="str">
        <f t="shared" si="631"/>
        <v/>
      </c>
      <c r="AB460" s="2">
        <f t="shared" si="631"/>
        <v>88127.999999999985</v>
      </c>
      <c r="AC460" s="2" t="str">
        <f t="shared" si="631"/>
        <v/>
      </c>
      <c r="AD460" s="2" t="str">
        <f t="shared" si="631"/>
        <v/>
      </c>
      <c r="AE460" s="2" t="str">
        <f t="shared" si="631"/>
        <v/>
      </c>
      <c r="AF460" s="2" t="str">
        <f t="shared" si="631"/>
        <v/>
      </c>
      <c r="AG460" s="2" t="str">
        <f t="shared" si="631"/>
        <v/>
      </c>
      <c r="AH460" s="2" t="str">
        <f t="shared" si="631"/>
        <v/>
      </c>
      <c r="AI460" s="2" t="str">
        <f t="shared" si="631"/>
        <v/>
      </c>
    </row>
    <row r="461" spans="2:35" x14ac:dyDescent="0.25">
      <c r="B461" s="41" t="s">
        <v>347</v>
      </c>
      <c r="C461" s="41" t="s">
        <v>344</v>
      </c>
      <c r="D461" s="41" t="s">
        <v>3</v>
      </c>
      <c r="E461" s="42" t="s">
        <v>424</v>
      </c>
      <c r="F461" s="41" t="s">
        <v>26</v>
      </c>
      <c r="G461" s="157"/>
      <c r="H461" s="42">
        <v>1152</v>
      </c>
      <c r="I461" s="6">
        <f>IF(H461="","",INDEX(Systems!F$4:F$981,MATCH($F461,Systems!D$4:D$981,0),1))</f>
        <v>21.78</v>
      </c>
      <c r="J461" s="7">
        <f>IF(H461="","",INDEX(Systems!E$4:E$981,MATCH($F461,Systems!D$4:D$981,0),1))</f>
        <v>25</v>
      </c>
      <c r="K461" s="7" t="s">
        <v>97</v>
      </c>
      <c r="L461" s="7">
        <v>2000</v>
      </c>
      <c r="M461" s="7">
        <v>2</v>
      </c>
      <c r="N461" s="6">
        <f t="shared" si="570"/>
        <v>25090.560000000001</v>
      </c>
      <c r="O461" s="7">
        <f t="shared" si="571"/>
        <v>2020</v>
      </c>
      <c r="P461" s="2" t="str">
        <f t="shared" ref="P461:AI461" si="632">IF($B461="","",IF($O461=P$3,$N461*(1+(O$2*0.03)),IF(P$3=$O461+$J461,$N461*(1+(O$2*0.03)),IF(P$3=$O461+2*$J461,$N461*(1+(O$2*0.03)),IF(P$3=$O461+3*$J461,$N461*(1+(O$2*0.03)),IF(P$3=$O461+4*$J461,$N461*(1+(O$2*0.03)),IF(P$3=$O461+5*$J461,$N461*(1+(O$2*0.03)),"")))))))</f>
        <v/>
      </c>
      <c r="Q461" s="2" t="str">
        <f t="shared" si="632"/>
        <v/>
      </c>
      <c r="R461" s="2">
        <f t="shared" si="632"/>
        <v>26595.993600000002</v>
      </c>
      <c r="S461" s="2" t="str">
        <f t="shared" si="632"/>
        <v/>
      </c>
      <c r="T461" s="2" t="str">
        <f t="shared" si="632"/>
        <v/>
      </c>
      <c r="U461" s="2" t="str">
        <f t="shared" si="632"/>
        <v/>
      </c>
      <c r="V461" s="2" t="str">
        <f t="shared" si="632"/>
        <v/>
      </c>
      <c r="W461" s="2" t="str">
        <f t="shared" si="632"/>
        <v/>
      </c>
      <c r="X461" s="2" t="str">
        <f t="shared" si="632"/>
        <v/>
      </c>
      <c r="Y461" s="2" t="str">
        <f t="shared" si="632"/>
        <v/>
      </c>
      <c r="Z461" s="2" t="str">
        <f t="shared" si="632"/>
        <v/>
      </c>
      <c r="AA461" s="2" t="str">
        <f t="shared" si="632"/>
        <v/>
      </c>
      <c r="AB461" s="2" t="str">
        <f t="shared" si="632"/>
        <v/>
      </c>
      <c r="AC461" s="2" t="str">
        <f t="shared" si="632"/>
        <v/>
      </c>
      <c r="AD461" s="2" t="str">
        <f t="shared" si="632"/>
        <v/>
      </c>
      <c r="AE461" s="2" t="str">
        <f t="shared" si="632"/>
        <v/>
      </c>
      <c r="AF461" s="2" t="str">
        <f t="shared" si="632"/>
        <v/>
      </c>
      <c r="AG461" s="2" t="str">
        <f t="shared" si="632"/>
        <v/>
      </c>
      <c r="AH461" s="2" t="str">
        <f t="shared" si="632"/>
        <v/>
      </c>
      <c r="AI461" s="2" t="str">
        <f t="shared" si="632"/>
        <v/>
      </c>
    </row>
    <row r="462" spans="2:35" x14ac:dyDescent="0.25">
      <c r="B462" s="41" t="s">
        <v>347</v>
      </c>
      <c r="C462" s="41" t="s">
        <v>344</v>
      </c>
      <c r="D462" s="41" t="s">
        <v>7</v>
      </c>
      <c r="E462" s="42" t="s">
        <v>424</v>
      </c>
      <c r="F462" s="41" t="s">
        <v>50</v>
      </c>
      <c r="G462" s="154"/>
      <c r="H462" s="42">
        <v>1150</v>
      </c>
      <c r="I462" s="6">
        <f>IF(H462="","",INDEX(Systems!F$4:F$981,MATCH($F462,Systems!D$4:D$981,0),1))</f>
        <v>1.6</v>
      </c>
      <c r="J462" s="7">
        <f>IF(H462="","",INDEX(Systems!E$4:E$981,MATCH($F462,Systems!D$4:D$981,0),1))</f>
        <v>10</v>
      </c>
      <c r="K462" s="7" t="s">
        <v>96</v>
      </c>
      <c r="L462" s="7">
        <v>2010</v>
      </c>
      <c r="M462" s="7">
        <v>3</v>
      </c>
      <c r="N462" s="6">
        <f t="shared" si="570"/>
        <v>1840</v>
      </c>
      <c r="O462" s="7">
        <f t="shared" si="571"/>
        <v>2020</v>
      </c>
      <c r="P462" s="2" t="str">
        <f t="shared" ref="P462:AI462" si="633">IF($B462="","",IF($O462=P$3,$N462*(1+(O$2*0.03)),IF(P$3=$O462+$J462,$N462*(1+(O$2*0.03)),IF(P$3=$O462+2*$J462,$N462*(1+(O$2*0.03)),IF(P$3=$O462+3*$J462,$N462*(1+(O$2*0.03)),IF(P$3=$O462+4*$J462,$N462*(1+(O$2*0.03)),IF(P$3=$O462+5*$J462,$N462*(1+(O$2*0.03)),"")))))))</f>
        <v/>
      </c>
      <c r="Q462" s="2" t="str">
        <f t="shared" si="633"/>
        <v/>
      </c>
      <c r="R462" s="2">
        <f t="shared" si="633"/>
        <v>1950.4</v>
      </c>
      <c r="S462" s="2" t="str">
        <f t="shared" si="633"/>
        <v/>
      </c>
      <c r="T462" s="2" t="str">
        <f t="shared" si="633"/>
        <v/>
      </c>
      <c r="U462" s="2" t="str">
        <f t="shared" si="633"/>
        <v/>
      </c>
      <c r="V462" s="2" t="str">
        <f t="shared" si="633"/>
        <v/>
      </c>
      <c r="W462" s="2" t="str">
        <f t="shared" si="633"/>
        <v/>
      </c>
      <c r="X462" s="2" t="str">
        <f t="shared" si="633"/>
        <v/>
      </c>
      <c r="Y462" s="2" t="str">
        <f t="shared" si="633"/>
        <v/>
      </c>
      <c r="Z462" s="2" t="str">
        <f t="shared" si="633"/>
        <v/>
      </c>
      <c r="AA462" s="2" t="str">
        <f t="shared" si="633"/>
        <v/>
      </c>
      <c r="AB462" s="2">
        <f t="shared" si="633"/>
        <v>2502.3999999999996</v>
      </c>
      <c r="AC462" s="2" t="str">
        <f t="shared" si="633"/>
        <v/>
      </c>
      <c r="AD462" s="2" t="str">
        <f t="shared" si="633"/>
        <v/>
      </c>
      <c r="AE462" s="2" t="str">
        <f t="shared" si="633"/>
        <v/>
      </c>
      <c r="AF462" s="2" t="str">
        <f t="shared" si="633"/>
        <v/>
      </c>
      <c r="AG462" s="2" t="str">
        <f t="shared" si="633"/>
        <v/>
      </c>
      <c r="AH462" s="2" t="str">
        <f t="shared" si="633"/>
        <v/>
      </c>
      <c r="AI462" s="2" t="str">
        <f t="shared" si="633"/>
        <v/>
      </c>
    </row>
    <row r="463" spans="2:35" x14ac:dyDescent="0.25">
      <c r="B463" s="41" t="s">
        <v>347</v>
      </c>
      <c r="C463" s="41" t="s">
        <v>344</v>
      </c>
      <c r="D463" s="41" t="s">
        <v>7</v>
      </c>
      <c r="E463" s="42" t="s">
        <v>424</v>
      </c>
      <c r="F463" s="41" t="s">
        <v>47</v>
      </c>
      <c r="G463" s="154"/>
      <c r="H463" s="42">
        <v>960</v>
      </c>
      <c r="I463" s="6">
        <f>IF(H463="","",INDEX(Systems!F$4:F$981,MATCH($F463,Systems!D$4:D$981,0),1))</f>
        <v>9.42</v>
      </c>
      <c r="J463" s="7">
        <f>IF(H463="","",INDEX(Systems!E$4:E$981,MATCH($F463,Systems!D$4:D$981,0),1))</f>
        <v>20</v>
      </c>
      <c r="K463" s="7" t="s">
        <v>96</v>
      </c>
      <c r="L463" s="7">
        <v>2010</v>
      </c>
      <c r="M463" s="7">
        <v>3</v>
      </c>
      <c r="N463" s="6">
        <f t="shared" si="570"/>
        <v>9043.2000000000007</v>
      </c>
      <c r="O463" s="7">
        <f t="shared" si="571"/>
        <v>2030</v>
      </c>
      <c r="P463" s="2" t="str">
        <f t="shared" ref="P463:AI463" si="634">IF($B463="","",IF($O463=P$3,$N463*(1+(O$2*0.03)),IF(P$3=$O463+$J463,$N463*(1+(O$2*0.03)),IF(P$3=$O463+2*$J463,$N463*(1+(O$2*0.03)),IF(P$3=$O463+3*$J463,$N463*(1+(O$2*0.03)),IF(P$3=$O463+4*$J463,$N463*(1+(O$2*0.03)),IF(P$3=$O463+5*$J463,$N463*(1+(O$2*0.03)),"")))))))</f>
        <v/>
      </c>
      <c r="Q463" s="2" t="str">
        <f t="shared" si="634"/>
        <v/>
      </c>
      <c r="R463" s="2" t="str">
        <f t="shared" si="634"/>
        <v/>
      </c>
      <c r="S463" s="2" t="str">
        <f t="shared" si="634"/>
        <v/>
      </c>
      <c r="T463" s="2" t="str">
        <f t="shared" si="634"/>
        <v/>
      </c>
      <c r="U463" s="2" t="str">
        <f t="shared" si="634"/>
        <v/>
      </c>
      <c r="V463" s="2" t="str">
        <f t="shared" si="634"/>
        <v/>
      </c>
      <c r="W463" s="2" t="str">
        <f t="shared" si="634"/>
        <v/>
      </c>
      <c r="X463" s="2" t="str">
        <f t="shared" si="634"/>
        <v/>
      </c>
      <c r="Y463" s="2" t="str">
        <f t="shared" si="634"/>
        <v/>
      </c>
      <c r="Z463" s="2" t="str">
        <f t="shared" si="634"/>
        <v/>
      </c>
      <c r="AA463" s="2" t="str">
        <f t="shared" si="634"/>
        <v/>
      </c>
      <c r="AB463" s="2">
        <f t="shared" si="634"/>
        <v>12298.752</v>
      </c>
      <c r="AC463" s="2" t="str">
        <f t="shared" si="634"/>
        <v/>
      </c>
      <c r="AD463" s="2" t="str">
        <f t="shared" si="634"/>
        <v/>
      </c>
      <c r="AE463" s="2" t="str">
        <f t="shared" si="634"/>
        <v/>
      </c>
      <c r="AF463" s="2" t="str">
        <f t="shared" si="634"/>
        <v/>
      </c>
      <c r="AG463" s="2" t="str">
        <f t="shared" si="634"/>
        <v/>
      </c>
      <c r="AH463" s="2" t="str">
        <f t="shared" si="634"/>
        <v/>
      </c>
      <c r="AI463" s="2" t="str">
        <f t="shared" si="634"/>
        <v/>
      </c>
    </row>
    <row r="464" spans="2:35" x14ac:dyDescent="0.25">
      <c r="B464" s="41" t="s">
        <v>347</v>
      </c>
      <c r="C464" s="41" t="s">
        <v>344</v>
      </c>
      <c r="D464" s="41" t="s">
        <v>9</v>
      </c>
      <c r="E464" s="42" t="s">
        <v>424</v>
      </c>
      <c r="F464" s="41" t="s">
        <v>131</v>
      </c>
      <c r="G464" s="157"/>
      <c r="H464" s="42">
        <v>960</v>
      </c>
      <c r="I464" s="6">
        <f>IF(H464="","",INDEX(Systems!F$4:F$981,MATCH($F464,Systems!D$4:D$981,0),1))</f>
        <v>4.95</v>
      </c>
      <c r="J464" s="7">
        <f>IF(H464="","",INDEX(Systems!E$4:E$981,MATCH($F464,Systems!D$4:D$981,0),1))</f>
        <v>20</v>
      </c>
      <c r="K464" s="7" t="s">
        <v>96</v>
      </c>
      <c r="L464" s="7">
        <v>2010</v>
      </c>
      <c r="M464" s="7">
        <v>3</v>
      </c>
      <c r="N464" s="6">
        <f t="shared" si="570"/>
        <v>4752</v>
      </c>
      <c r="O464" s="7">
        <f t="shared" si="571"/>
        <v>2030</v>
      </c>
      <c r="P464" s="2" t="str">
        <f t="shared" ref="P464:AI464" si="635">IF($B464="","",IF($O464=P$3,$N464*(1+(O$2*0.03)),IF(P$3=$O464+$J464,$N464*(1+(O$2*0.03)),IF(P$3=$O464+2*$J464,$N464*(1+(O$2*0.03)),IF(P$3=$O464+3*$J464,$N464*(1+(O$2*0.03)),IF(P$3=$O464+4*$J464,$N464*(1+(O$2*0.03)),IF(P$3=$O464+5*$J464,$N464*(1+(O$2*0.03)),"")))))))</f>
        <v/>
      </c>
      <c r="Q464" s="2" t="str">
        <f t="shared" si="635"/>
        <v/>
      </c>
      <c r="R464" s="2" t="str">
        <f t="shared" si="635"/>
        <v/>
      </c>
      <c r="S464" s="2" t="str">
        <f t="shared" si="635"/>
        <v/>
      </c>
      <c r="T464" s="2" t="str">
        <f t="shared" si="635"/>
        <v/>
      </c>
      <c r="U464" s="2" t="str">
        <f t="shared" si="635"/>
        <v/>
      </c>
      <c r="V464" s="2" t="str">
        <f t="shared" si="635"/>
        <v/>
      </c>
      <c r="W464" s="2" t="str">
        <f t="shared" si="635"/>
        <v/>
      </c>
      <c r="X464" s="2" t="str">
        <f t="shared" si="635"/>
        <v/>
      </c>
      <c r="Y464" s="2" t="str">
        <f t="shared" si="635"/>
        <v/>
      </c>
      <c r="Z464" s="2" t="str">
        <f t="shared" si="635"/>
        <v/>
      </c>
      <c r="AA464" s="2" t="str">
        <f t="shared" si="635"/>
        <v/>
      </c>
      <c r="AB464" s="2">
        <f t="shared" si="635"/>
        <v>6462.7199999999993</v>
      </c>
      <c r="AC464" s="2" t="str">
        <f t="shared" si="635"/>
        <v/>
      </c>
      <c r="AD464" s="2" t="str">
        <f t="shared" si="635"/>
        <v/>
      </c>
      <c r="AE464" s="2" t="str">
        <f t="shared" si="635"/>
        <v/>
      </c>
      <c r="AF464" s="2" t="str">
        <f t="shared" si="635"/>
        <v/>
      </c>
      <c r="AG464" s="2" t="str">
        <f t="shared" si="635"/>
        <v/>
      </c>
      <c r="AH464" s="2" t="str">
        <f t="shared" si="635"/>
        <v/>
      </c>
      <c r="AI464" s="2" t="str">
        <f t="shared" si="635"/>
        <v/>
      </c>
    </row>
    <row r="465" spans="2:35" x14ac:dyDescent="0.25">
      <c r="B465" s="41" t="s">
        <v>347</v>
      </c>
      <c r="C465" s="41" t="s">
        <v>344</v>
      </c>
      <c r="D465" s="41" t="s">
        <v>5</v>
      </c>
      <c r="E465" s="42" t="s">
        <v>424</v>
      </c>
      <c r="F465" s="41" t="s">
        <v>60</v>
      </c>
      <c r="G465" s="154"/>
      <c r="H465" s="42">
        <v>1</v>
      </c>
      <c r="I465" s="6">
        <f>IF(H465="","",INDEX(Systems!F$4:F$981,MATCH($F465,Systems!D$4:D$981,0),1))</f>
        <v>12000</v>
      </c>
      <c r="J465" s="7">
        <f>IF(H465="","",INDEX(Systems!E$4:E$981,MATCH($F465,Systems!D$4:D$981,0),1))</f>
        <v>18</v>
      </c>
      <c r="K465" s="7" t="s">
        <v>96</v>
      </c>
      <c r="L465" s="7">
        <v>2000</v>
      </c>
      <c r="M465" s="7">
        <v>3</v>
      </c>
      <c r="N465" s="6">
        <f t="shared" si="570"/>
        <v>12000</v>
      </c>
      <c r="O465" s="7">
        <f t="shared" si="571"/>
        <v>2018</v>
      </c>
      <c r="P465" s="2">
        <f t="shared" ref="P465:AI465" si="636">IF($B465="","",IF($O465=P$3,$N465*(1+(O$2*0.03)),IF(P$3=$O465+$J465,$N465*(1+(O$2*0.03)),IF(P$3=$O465+2*$J465,$N465*(1+(O$2*0.03)),IF(P$3=$O465+3*$J465,$N465*(1+(O$2*0.03)),IF(P$3=$O465+4*$J465,$N465*(1+(O$2*0.03)),IF(P$3=$O465+5*$J465,$N465*(1+(O$2*0.03)),"")))))))</f>
        <v>12000</v>
      </c>
      <c r="Q465" s="2" t="str">
        <f t="shared" si="636"/>
        <v/>
      </c>
      <c r="R465" s="2" t="str">
        <f t="shared" si="636"/>
        <v/>
      </c>
      <c r="S465" s="2" t="str">
        <f t="shared" si="636"/>
        <v/>
      </c>
      <c r="T465" s="2" t="str">
        <f t="shared" si="636"/>
        <v/>
      </c>
      <c r="U465" s="2" t="str">
        <f t="shared" si="636"/>
        <v/>
      </c>
      <c r="V465" s="2" t="str">
        <f t="shared" si="636"/>
        <v/>
      </c>
      <c r="W465" s="2" t="str">
        <f t="shared" si="636"/>
        <v/>
      </c>
      <c r="X465" s="2" t="str">
        <f t="shared" si="636"/>
        <v/>
      </c>
      <c r="Y465" s="2" t="str">
        <f t="shared" si="636"/>
        <v/>
      </c>
      <c r="Z465" s="2" t="str">
        <f t="shared" si="636"/>
        <v/>
      </c>
      <c r="AA465" s="2" t="str">
        <f t="shared" si="636"/>
        <v/>
      </c>
      <c r="AB465" s="2" t="str">
        <f t="shared" si="636"/>
        <v/>
      </c>
      <c r="AC465" s="2" t="str">
        <f t="shared" si="636"/>
        <v/>
      </c>
      <c r="AD465" s="2" t="str">
        <f t="shared" si="636"/>
        <v/>
      </c>
      <c r="AE465" s="2" t="str">
        <f t="shared" si="636"/>
        <v/>
      </c>
      <c r="AF465" s="2" t="str">
        <f t="shared" si="636"/>
        <v/>
      </c>
      <c r="AG465" s="2" t="str">
        <f t="shared" si="636"/>
        <v/>
      </c>
      <c r="AH465" s="2">
        <f t="shared" si="636"/>
        <v>18480</v>
      </c>
      <c r="AI465" s="2" t="str">
        <f t="shared" si="636"/>
        <v/>
      </c>
    </row>
    <row r="466" spans="2:35" x14ac:dyDescent="0.25">
      <c r="B466" s="41" t="s">
        <v>347</v>
      </c>
      <c r="C466" s="41" t="s">
        <v>344</v>
      </c>
      <c r="D466" s="41" t="s">
        <v>3</v>
      </c>
      <c r="E466" s="42" t="s">
        <v>348</v>
      </c>
      <c r="F466" s="41" t="s">
        <v>21</v>
      </c>
      <c r="G466" s="154"/>
      <c r="H466" s="42">
        <v>3240</v>
      </c>
      <c r="I466" s="6">
        <f>IF(H466="","",INDEX(Systems!F$4:F$981,MATCH($F466,Systems!D$4:D$981,0),1))</f>
        <v>14.05</v>
      </c>
      <c r="J466" s="7">
        <f>IF(H466="","",INDEX(Systems!E$4:E$981,MATCH($F466,Systems!D$4:D$981,0),1))</f>
        <v>25</v>
      </c>
      <c r="K466" s="7" t="s">
        <v>97</v>
      </c>
      <c r="L466" s="7">
        <v>2002</v>
      </c>
      <c r="M466" s="7">
        <v>2</v>
      </c>
      <c r="N466" s="6">
        <f t="shared" si="570"/>
        <v>45522</v>
      </c>
      <c r="O466" s="7">
        <f t="shared" si="571"/>
        <v>2022</v>
      </c>
      <c r="P466" s="2" t="str">
        <f t="shared" ref="P466:AI466" si="637">IF($B466="","",IF($O466=P$3,$N466*(1+(O$2*0.03)),IF(P$3=$O466+$J466,$N466*(1+(O$2*0.03)),IF(P$3=$O466+2*$J466,$N466*(1+(O$2*0.03)),IF(P$3=$O466+3*$J466,$N466*(1+(O$2*0.03)),IF(P$3=$O466+4*$J466,$N466*(1+(O$2*0.03)),IF(P$3=$O466+5*$J466,$N466*(1+(O$2*0.03)),"")))))))</f>
        <v/>
      </c>
      <c r="Q466" s="2" t="str">
        <f t="shared" si="637"/>
        <v/>
      </c>
      <c r="R466" s="2" t="str">
        <f t="shared" si="637"/>
        <v/>
      </c>
      <c r="S466" s="2" t="str">
        <f t="shared" si="637"/>
        <v/>
      </c>
      <c r="T466" s="2">
        <f t="shared" si="637"/>
        <v>50984.640000000007</v>
      </c>
      <c r="U466" s="2" t="str">
        <f t="shared" si="637"/>
        <v/>
      </c>
      <c r="V466" s="2" t="str">
        <f t="shared" si="637"/>
        <v/>
      </c>
      <c r="W466" s="2" t="str">
        <f t="shared" si="637"/>
        <v/>
      </c>
      <c r="X466" s="2" t="str">
        <f t="shared" si="637"/>
        <v/>
      </c>
      <c r="Y466" s="2" t="str">
        <f t="shared" si="637"/>
        <v/>
      </c>
      <c r="Z466" s="2" t="str">
        <f t="shared" si="637"/>
        <v/>
      </c>
      <c r="AA466" s="2" t="str">
        <f t="shared" si="637"/>
        <v/>
      </c>
      <c r="AB466" s="2" t="str">
        <f t="shared" si="637"/>
        <v/>
      </c>
      <c r="AC466" s="2" t="str">
        <f t="shared" si="637"/>
        <v/>
      </c>
      <c r="AD466" s="2" t="str">
        <f t="shared" si="637"/>
        <v/>
      </c>
      <c r="AE466" s="2" t="str">
        <f t="shared" si="637"/>
        <v/>
      </c>
      <c r="AF466" s="2" t="str">
        <f t="shared" si="637"/>
        <v/>
      </c>
      <c r="AG466" s="2" t="str">
        <f t="shared" si="637"/>
        <v/>
      </c>
      <c r="AH466" s="2" t="str">
        <f t="shared" si="637"/>
        <v/>
      </c>
      <c r="AI466" s="2" t="str">
        <f t="shared" si="637"/>
        <v/>
      </c>
    </row>
    <row r="467" spans="2:35" x14ac:dyDescent="0.25">
      <c r="B467" s="41" t="s">
        <v>347</v>
      </c>
      <c r="C467" s="41" t="s">
        <v>344</v>
      </c>
      <c r="D467" s="41" t="s">
        <v>7</v>
      </c>
      <c r="E467" s="42" t="s">
        <v>348</v>
      </c>
      <c r="F467" s="41" t="s">
        <v>50</v>
      </c>
      <c r="G467" s="157"/>
      <c r="H467" s="42">
        <v>2200</v>
      </c>
      <c r="I467" s="6">
        <f>IF(H467="","",INDEX(Systems!F$4:F$981,MATCH($F467,Systems!D$4:D$981,0),1))</f>
        <v>1.6</v>
      </c>
      <c r="J467" s="7">
        <f>IF(H467="","",INDEX(Systems!E$4:E$981,MATCH($F467,Systems!D$4:D$981,0),1))</f>
        <v>10</v>
      </c>
      <c r="K467" s="7" t="s">
        <v>97</v>
      </c>
      <c r="L467" s="7">
        <v>2012</v>
      </c>
      <c r="M467" s="7">
        <v>3</v>
      </c>
      <c r="N467" s="6">
        <f t="shared" si="570"/>
        <v>3520</v>
      </c>
      <c r="O467" s="7">
        <f t="shared" si="571"/>
        <v>2022</v>
      </c>
      <c r="P467" s="2" t="str">
        <f t="shared" ref="P467:AI467" si="638">IF($B467="","",IF($O467=P$3,$N467*(1+(O$2*0.03)),IF(P$3=$O467+$J467,$N467*(1+(O$2*0.03)),IF(P$3=$O467+2*$J467,$N467*(1+(O$2*0.03)),IF(P$3=$O467+3*$J467,$N467*(1+(O$2*0.03)),IF(P$3=$O467+4*$J467,$N467*(1+(O$2*0.03)),IF(P$3=$O467+5*$J467,$N467*(1+(O$2*0.03)),"")))))))</f>
        <v/>
      </c>
      <c r="Q467" s="2" t="str">
        <f t="shared" si="638"/>
        <v/>
      </c>
      <c r="R467" s="2" t="str">
        <f t="shared" si="638"/>
        <v/>
      </c>
      <c r="S467" s="2" t="str">
        <f t="shared" si="638"/>
        <v/>
      </c>
      <c r="T467" s="2">
        <f t="shared" si="638"/>
        <v>3942.4000000000005</v>
      </c>
      <c r="U467" s="2" t="str">
        <f t="shared" si="638"/>
        <v/>
      </c>
      <c r="V467" s="2" t="str">
        <f t="shared" si="638"/>
        <v/>
      </c>
      <c r="W467" s="2" t="str">
        <f t="shared" si="638"/>
        <v/>
      </c>
      <c r="X467" s="2" t="str">
        <f t="shared" si="638"/>
        <v/>
      </c>
      <c r="Y467" s="2" t="str">
        <f t="shared" si="638"/>
        <v/>
      </c>
      <c r="Z467" s="2" t="str">
        <f t="shared" si="638"/>
        <v/>
      </c>
      <c r="AA467" s="2" t="str">
        <f t="shared" si="638"/>
        <v/>
      </c>
      <c r="AB467" s="2" t="str">
        <f t="shared" si="638"/>
        <v/>
      </c>
      <c r="AC467" s="2" t="str">
        <f t="shared" si="638"/>
        <v/>
      </c>
      <c r="AD467" s="2">
        <f t="shared" si="638"/>
        <v>4998.3999999999996</v>
      </c>
      <c r="AE467" s="2" t="str">
        <f t="shared" si="638"/>
        <v/>
      </c>
      <c r="AF467" s="2" t="str">
        <f t="shared" si="638"/>
        <v/>
      </c>
      <c r="AG467" s="2" t="str">
        <f t="shared" si="638"/>
        <v/>
      </c>
      <c r="AH467" s="2" t="str">
        <f t="shared" si="638"/>
        <v/>
      </c>
      <c r="AI467" s="2" t="str">
        <f t="shared" si="638"/>
        <v/>
      </c>
    </row>
    <row r="468" spans="2:35" x14ac:dyDescent="0.25">
      <c r="B468" s="41" t="s">
        <v>347</v>
      </c>
      <c r="C468" s="41" t="s">
        <v>344</v>
      </c>
      <c r="D468" s="41" t="s">
        <v>7</v>
      </c>
      <c r="E468" s="42" t="s">
        <v>348</v>
      </c>
      <c r="F468" s="41" t="s">
        <v>47</v>
      </c>
      <c r="G468" s="154" t="s">
        <v>478</v>
      </c>
      <c r="H468" s="42">
        <v>2000</v>
      </c>
      <c r="I468" s="6">
        <f>IF(H468="","",INDEX(Systems!F$4:F$981,MATCH($F468,Systems!D$4:D$981,0),1))</f>
        <v>9.42</v>
      </c>
      <c r="J468" s="7">
        <f>IF(H468="","",INDEX(Systems!E$4:E$981,MATCH($F468,Systems!D$4:D$981,0),1))</f>
        <v>20</v>
      </c>
      <c r="K468" s="7" t="s">
        <v>97</v>
      </c>
      <c r="L468" s="7">
        <v>2010</v>
      </c>
      <c r="M468" s="7">
        <v>3</v>
      </c>
      <c r="N468" s="6">
        <f t="shared" si="570"/>
        <v>18840</v>
      </c>
      <c r="O468" s="7">
        <f t="shared" si="571"/>
        <v>2030</v>
      </c>
      <c r="P468" s="2" t="str">
        <f t="shared" ref="P468:AI468" si="639">IF($B468="","",IF($O468=P$3,$N468*(1+(O$2*0.03)),IF(P$3=$O468+$J468,$N468*(1+(O$2*0.03)),IF(P$3=$O468+2*$J468,$N468*(1+(O$2*0.03)),IF(P$3=$O468+3*$J468,$N468*(1+(O$2*0.03)),IF(P$3=$O468+4*$J468,$N468*(1+(O$2*0.03)),IF(P$3=$O468+5*$J468,$N468*(1+(O$2*0.03)),"")))))))</f>
        <v/>
      </c>
      <c r="Q468" s="2" t="str">
        <f t="shared" si="639"/>
        <v/>
      </c>
      <c r="R468" s="2" t="str">
        <f t="shared" si="639"/>
        <v/>
      </c>
      <c r="S468" s="2" t="str">
        <f t="shared" si="639"/>
        <v/>
      </c>
      <c r="T468" s="2" t="str">
        <f t="shared" si="639"/>
        <v/>
      </c>
      <c r="U468" s="2" t="str">
        <f t="shared" si="639"/>
        <v/>
      </c>
      <c r="V468" s="2" t="str">
        <f t="shared" si="639"/>
        <v/>
      </c>
      <c r="W468" s="2" t="str">
        <f t="shared" si="639"/>
        <v/>
      </c>
      <c r="X468" s="2" t="str">
        <f t="shared" si="639"/>
        <v/>
      </c>
      <c r="Y468" s="2" t="str">
        <f t="shared" si="639"/>
        <v/>
      </c>
      <c r="Z468" s="2" t="str">
        <f t="shared" si="639"/>
        <v/>
      </c>
      <c r="AA468" s="2" t="str">
        <f t="shared" si="639"/>
        <v/>
      </c>
      <c r="AB468" s="2">
        <f t="shared" si="639"/>
        <v>25622.399999999998</v>
      </c>
      <c r="AC468" s="2" t="str">
        <f t="shared" si="639"/>
        <v/>
      </c>
      <c r="AD468" s="2" t="str">
        <f t="shared" si="639"/>
        <v/>
      </c>
      <c r="AE468" s="2" t="str">
        <f t="shared" si="639"/>
        <v/>
      </c>
      <c r="AF468" s="2" t="str">
        <f t="shared" si="639"/>
        <v/>
      </c>
      <c r="AG468" s="2" t="str">
        <f t="shared" si="639"/>
        <v/>
      </c>
      <c r="AH468" s="2" t="str">
        <f t="shared" si="639"/>
        <v/>
      </c>
      <c r="AI468" s="2" t="str">
        <f t="shared" si="639"/>
        <v/>
      </c>
    </row>
    <row r="469" spans="2:35" x14ac:dyDescent="0.25">
      <c r="B469" s="41" t="s">
        <v>347</v>
      </c>
      <c r="C469" s="41" t="s">
        <v>344</v>
      </c>
      <c r="D469" s="41" t="s">
        <v>7</v>
      </c>
      <c r="E469" s="42" t="s">
        <v>348</v>
      </c>
      <c r="F469" s="41" t="s">
        <v>38</v>
      </c>
      <c r="G469" s="154" t="s">
        <v>479</v>
      </c>
      <c r="H469" s="42">
        <v>800</v>
      </c>
      <c r="I469" s="6">
        <f>IF(H469="","",INDEX(Systems!F$4:F$981,MATCH($F469,Systems!D$4:D$981,0),1))</f>
        <v>6.15</v>
      </c>
      <c r="J469" s="7">
        <f>IF(H469="","",INDEX(Systems!E$4:E$981,MATCH($F469,Systems!D$4:D$981,0),1))</f>
        <v>20</v>
      </c>
      <c r="K469" s="7" t="s">
        <v>97</v>
      </c>
      <c r="L469" s="7">
        <v>2010</v>
      </c>
      <c r="M469" s="7">
        <v>3</v>
      </c>
      <c r="N469" s="6">
        <f t="shared" si="570"/>
        <v>4920</v>
      </c>
      <c r="O469" s="7">
        <f t="shared" si="571"/>
        <v>2030</v>
      </c>
      <c r="P469" s="2" t="str">
        <f t="shared" ref="P469:AI469" si="640">IF($B469="","",IF($O469=P$3,$N469*(1+(O$2*0.03)),IF(P$3=$O469+$J469,$N469*(1+(O$2*0.03)),IF(P$3=$O469+2*$J469,$N469*(1+(O$2*0.03)),IF(P$3=$O469+3*$J469,$N469*(1+(O$2*0.03)),IF(P$3=$O469+4*$J469,$N469*(1+(O$2*0.03)),IF(P$3=$O469+5*$J469,$N469*(1+(O$2*0.03)),"")))))))</f>
        <v/>
      </c>
      <c r="Q469" s="2" t="str">
        <f t="shared" si="640"/>
        <v/>
      </c>
      <c r="R469" s="2" t="str">
        <f t="shared" si="640"/>
        <v/>
      </c>
      <c r="S469" s="2" t="str">
        <f t="shared" si="640"/>
        <v/>
      </c>
      <c r="T469" s="2" t="str">
        <f t="shared" si="640"/>
        <v/>
      </c>
      <c r="U469" s="2" t="str">
        <f t="shared" si="640"/>
        <v/>
      </c>
      <c r="V469" s="2" t="str">
        <f t="shared" si="640"/>
        <v/>
      </c>
      <c r="W469" s="2" t="str">
        <f t="shared" si="640"/>
        <v/>
      </c>
      <c r="X469" s="2" t="str">
        <f t="shared" si="640"/>
        <v/>
      </c>
      <c r="Y469" s="2" t="str">
        <f t="shared" si="640"/>
        <v/>
      </c>
      <c r="Z469" s="2" t="str">
        <f t="shared" si="640"/>
        <v/>
      </c>
      <c r="AA469" s="2" t="str">
        <f t="shared" si="640"/>
        <v/>
      </c>
      <c r="AB469" s="2">
        <f t="shared" si="640"/>
        <v>6691.2</v>
      </c>
      <c r="AC469" s="2" t="str">
        <f t="shared" si="640"/>
        <v/>
      </c>
      <c r="AD469" s="2" t="str">
        <f t="shared" si="640"/>
        <v/>
      </c>
      <c r="AE469" s="2" t="str">
        <f t="shared" si="640"/>
        <v/>
      </c>
      <c r="AF469" s="2" t="str">
        <f t="shared" si="640"/>
        <v/>
      </c>
      <c r="AG469" s="2" t="str">
        <f t="shared" si="640"/>
        <v/>
      </c>
      <c r="AH469" s="2" t="str">
        <f t="shared" si="640"/>
        <v/>
      </c>
      <c r="AI469" s="2" t="str">
        <f t="shared" si="640"/>
        <v/>
      </c>
    </row>
    <row r="470" spans="2:35" x14ac:dyDescent="0.25">
      <c r="B470" s="41" t="s">
        <v>347</v>
      </c>
      <c r="C470" s="41" t="s">
        <v>344</v>
      </c>
      <c r="D470" s="41" t="s">
        <v>7</v>
      </c>
      <c r="E470" s="42" t="s">
        <v>348</v>
      </c>
      <c r="F470" s="41" t="s">
        <v>51</v>
      </c>
      <c r="G470" s="157"/>
      <c r="H470" s="42">
        <v>2500</v>
      </c>
      <c r="I470" s="6">
        <f>IF(H470="","",INDEX(Systems!F$4:F$981,MATCH($F470,Systems!D$4:D$981,0),1))</f>
        <v>1.5</v>
      </c>
      <c r="J470" s="7">
        <f>IF(H470="","",INDEX(Systems!E$4:E$981,MATCH($F470,Systems!D$4:D$981,0),1))</f>
        <v>10</v>
      </c>
      <c r="K470" s="7" t="s">
        <v>97</v>
      </c>
      <c r="L470" s="7">
        <v>2015</v>
      </c>
      <c r="M470" s="7">
        <v>3</v>
      </c>
      <c r="N470" s="6">
        <f t="shared" si="570"/>
        <v>3750</v>
      </c>
      <c r="O470" s="7">
        <f t="shared" si="571"/>
        <v>2025</v>
      </c>
      <c r="P470" s="2" t="str">
        <f t="shared" ref="P470:AI470" si="641">IF($B470="","",IF($O470=P$3,$N470*(1+(O$2*0.03)),IF(P$3=$O470+$J470,$N470*(1+(O$2*0.03)),IF(P$3=$O470+2*$J470,$N470*(1+(O$2*0.03)),IF(P$3=$O470+3*$J470,$N470*(1+(O$2*0.03)),IF(P$3=$O470+4*$J470,$N470*(1+(O$2*0.03)),IF(P$3=$O470+5*$J470,$N470*(1+(O$2*0.03)),"")))))))</f>
        <v/>
      </c>
      <c r="Q470" s="2" t="str">
        <f t="shared" si="641"/>
        <v/>
      </c>
      <c r="R470" s="2" t="str">
        <f t="shared" si="641"/>
        <v/>
      </c>
      <c r="S470" s="2" t="str">
        <f t="shared" si="641"/>
        <v/>
      </c>
      <c r="T470" s="2" t="str">
        <f t="shared" si="641"/>
        <v/>
      </c>
      <c r="U470" s="2" t="str">
        <f t="shared" si="641"/>
        <v/>
      </c>
      <c r="V470" s="2" t="str">
        <f t="shared" si="641"/>
        <v/>
      </c>
      <c r="W470" s="2">
        <f t="shared" si="641"/>
        <v>4537.5</v>
      </c>
      <c r="X470" s="2" t="str">
        <f t="shared" si="641"/>
        <v/>
      </c>
      <c r="Y470" s="2" t="str">
        <f t="shared" si="641"/>
        <v/>
      </c>
      <c r="Z470" s="2" t="str">
        <f t="shared" si="641"/>
        <v/>
      </c>
      <c r="AA470" s="2" t="str">
        <f t="shared" si="641"/>
        <v/>
      </c>
      <c r="AB470" s="2" t="str">
        <f t="shared" si="641"/>
        <v/>
      </c>
      <c r="AC470" s="2" t="str">
        <f t="shared" si="641"/>
        <v/>
      </c>
      <c r="AD470" s="2" t="str">
        <f t="shared" si="641"/>
        <v/>
      </c>
      <c r="AE470" s="2" t="str">
        <f t="shared" si="641"/>
        <v/>
      </c>
      <c r="AF470" s="2" t="str">
        <f t="shared" si="641"/>
        <v/>
      </c>
      <c r="AG470" s="2">
        <f t="shared" si="641"/>
        <v>5662.5</v>
      </c>
      <c r="AH470" s="2" t="str">
        <f t="shared" si="641"/>
        <v/>
      </c>
      <c r="AI470" s="2" t="str">
        <f t="shared" si="641"/>
        <v/>
      </c>
    </row>
    <row r="471" spans="2:35" x14ac:dyDescent="0.25">
      <c r="B471" s="41" t="s">
        <v>347</v>
      </c>
      <c r="C471" s="41" t="s">
        <v>344</v>
      </c>
      <c r="D471" s="41" t="s">
        <v>9</v>
      </c>
      <c r="E471" s="42" t="s">
        <v>348</v>
      </c>
      <c r="F471" s="41" t="s">
        <v>131</v>
      </c>
      <c r="G471" s="154"/>
      <c r="H471" s="42">
        <v>2800</v>
      </c>
      <c r="I471" s="6">
        <f>IF(H471="","",INDEX(Systems!F$4:F$981,MATCH($F471,Systems!D$4:D$981,0),1))</f>
        <v>4.95</v>
      </c>
      <c r="J471" s="7">
        <f>IF(H471="","",INDEX(Systems!E$4:E$981,MATCH($F471,Systems!D$4:D$981,0),1))</f>
        <v>20</v>
      </c>
      <c r="K471" s="7" t="s">
        <v>97</v>
      </c>
      <c r="L471" s="7">
        <v>2017</v>
      </c>
      <c r="M471" s="7">
        <v>3</v>
      </c>
      <c r="N471" s="6">
        <f t="shared" si="570"/>
        <v>13860</v>
      </c>
      <c r="O471" s="7">
        <f t="shared" si="571"/>
        <v>2037</v>
      </c>
      <c r="P471" s="2" t="str">
        <f t="shared" ref="P471:AI471" si="642">IF($B471="","",IF($O471=P$3,$N471*(1+(O$2*0.03)),IF(P$3=$O471+$J471,$N471*(1+(O$2*0.03)),IF(P$3=$O471+2*$J471,$N471*(1+(O$2*0.03)),IF(P$3=$O471+3*$J471,$N471*(1+(O$2*0.03)),IF(P$3=$O471+4*$J471,$N471*(1+(O$2*0.03)),IF(P$3=$O471+5*$J471,$N471*(1+(O$2*0.03)),"")))))))</f>
        <v/>
      </c>
      <c r="Q471" s="2" t="str">
        <f t="shared" si="642"/>
        <v/>
      </c>
      <c r="R471" s="2" t="str">
        <f t="shared" si="642"/>
        <v/>
      </c>
      <c r="S471" s="2" t="str">
        <f t="shared" si="642"/>
        <v/>
      </c>
      <c r="T471" s="2" t="str">
        <f t="shared" si="642"/>
        <v/>
      </c>
      <c r="U471" s="2" t="str">
        <f t="shared" si="642"/>
        <v/>
      </c>
      <c r="V471" s="2" t="str">
        <f t="shared" si="642"/>
        <v/>
      </c>
      <c r="W471" s="2" t="str">
        <f t="shared" si="642"/>
        <v/>
      </c>
      <c r="X471" s="2" t="str">
        <f t="shared" si="642"/>
        <v/>
      </c>
      <c r="Y471" s="2" t="str">
        <f t="shared" si="642"/>
        <v/>
      </c>
      <c r="Z471" s="2" t="str">
        <f t="shared" si="642"/>
        <v/>
      </c>
      <c r="AA471" s="2" t="str">
        <f t="shared" si="642"/>
        <v/>
      </c>
      <c r="AB471" s="2" t="str">
        <f t="shared" si="642"/>
        <v/>
      </c>
      <c r="AC471" s="2" t="str">
        <f t="shared" si="642"/>
        <v/>
      </c>
      <c r="AD471" s="2" t="str">
        <f t="shared" si="642"/>
        <v/>
      </c>
      <c r="AE471" s="2" t="str">
        <f t="shared" si="642"/>
        <v/>
      </c>
      <c r="AF471" s="2" t="str">
        <f t="shared" si="642"/>
        <v/>
      </c>
      <c r="AG471" s="2" t="str">
        <f t="shared" si="642"/>
        <v/>
      </c>
      <c r="AH471" s="2" t="str">
        <f t="shared" si="642"/>
        <v/>
      </c>
      <c r="AI471" s="2">
        <f t="shared" si="642"/>
        <v>21760.199999999997</v>
      </c>
    </row>
    <row r="472" spans="2:35" x14ac:dyDescent="0.25">
      <c r="B472" s="41" t="s">
        <v>347</v>
      </c>
      <c r="C472" s="41" t="s">
        <v>344</v>
      </c>
      <c r="D472" s="41" t="s">
        <v>5</v>
      </c>
      <c r="E472" s="42" t="s">
        <v>348</v>
      </c>
      <c r="F472" s="41" t="s">
        <v>306</v>
      </c>
      <c r="G472" s="154"/>
      <c r="H472" s="42">
        <v>1</v>
      </c>
      <c r="I472" s="6">
        <f>IF(H472="","",INDEX(Systems!F$4:F$981,MATCH($F472,Systems!D$4:D$981,0),1))</f>
        <v>10800</v>
      </c>
      <c r="J472" s="7">
        <f>IF(H472="","",INDEX(Systems!E$4:E$981,MATCH($F472,Systems!D$4:D$981,0),1))</f>
        <v>18</v>
      </c>
      <c r="K472" s="7" t="s">
        <v>97</v>
      </c>
      <c r="L472" s="7">
        <v>2010</v>
      </c>
      <c r="M472" s="7">
        <v>3</v>
      </c>
      <c r="N472" s="6">
        <f t="shared" si="570"/>
        <v>10800</v>
      </c>
      <c r="O472" s="7">
        <f t="shared" si="571"/>
        <v>2028</v>
      </c>
      <c r="P472" s="2" t="str">
        <f t="shared" ref="P472:AI472" si="643">IF($B472="","",IF($O472=P$3,$N472*(1+(O$2*0.03)),IF(P$3=$O472+$J472,$N472*(1+(O$2*0.03)),IF(P$3=$O472+2*$J472,$N472*(1+(O$2*0.03)),IF(P$3=$O472+3*$J472,$N472*(1+(O$2*0.03)),IF(P$3=$O472+4*$J472,$N472*(1+(O$2*0.03)),IF(P$3=$O472+5*$J472,$N472*(1+(O$2*0.03)),"")))))))</f>
        <v/>
      </c>
      <c r="Q472" s="2" t="str">
        <f t="shared" si="643"/>
        <v/>
      </c>
      <c r="R472" s="2" t="str">
        <f t="shared" si="643"/>
        <v/>
      </c>
      <c r="S472" s="2" t="str">
        <f t="shared" si="643"/>
        <v/>
      </c>
      <c r="T472" s="2" t="str">
        <f t="shared" si="643"/>
        <v/>
      </c>
      <c r="U472" s="2" t="str">
        <f t="shared" si="643"/>
        <v/>
      </c>
      <c r="V472" s="2" t="str">
        <f t="shared" si="643"/>
        <v/>
      </c>
      <c r="W472" s="2" t="str">
        <f t="shared" si="643"/>
        <v/>
      </c>
      <c r="X472" s="2" t="str">
        <f t="shared" si="643"/>
        <v/>
      </c>
      <c r="Y472" s="2" t="str">
        <f t="shared" si="643"/>
        <v/>
      </c>
      <c r="Z472" s="2">
        <f t="shared" si="643"/>
        <v>14040</v>
      </c>
      <c r="AA472" s="2" t="str">
        <f t="shared" si="643"/>
        <v/>
      </c>
      <c r="AB472" s="2" t="str">
        <f t="shared" si="643"/>
        <v/>
      </c>
      <c r="AC472" s="2" t="str">
        <f t="shared" si="643"/>
        <v/>
      </c>
      <c r="AD472" s="2" t="str">
        <f t="shared" si="643"/>
        <v/>
      </c>
      <c r="AE472" s="2" t="str">
        <f t="shared" si="643"/>
        <v/>
      </c>
      <c r="AF472" s="2" t="str">
        <f t="shared" si="643"/>
        <v/>
      </c>
      <c r="AG472" s="2" t="str">
        <f t="shared" si="643"/>
        <v/>
      </c>
      <c r="AH472" s="2" t="str">
        <f t="shared" si="643"/>
        <v/>
      </c>
      <c r="AI472" s="2" t="str">
        <f t="shared" si="643"/>
        <v/>
      </c>
    </row>
    <row r="473" spans="2:35" x14ac:dyDescent="0.25">
      <c r="B473" s="41" t="s">
        <v>347</v>
      </c>
      <c r="C473" s="41" t="s">
        <v>344</v>
      </c>
      <c r="D473" s="41" t="s">
        <v>8</v>
      </c>
      <c r="E473" s="42" t="s">
        <v>348</v>
      </c>
      <c r="F473" s="41" t="s">
        <v>34</v>
      </c>
      <c r="G473" s="157"/>
      <c r="H473" s="42">
        <v>3</v>
      </c>
      <c r="I473" s="6">
        <f>IF(H473="","",INDEX(Systems!F$4:F$981,MATCH($F473,Systems!D$4:D$981,0),1))</f>
        <v>900</v>
      </c>
      <c r="J473" s="7">
        <f>IF(H473="","",INDEX(Systems!E$4:E$981,MATCH($F473,Systems!D$4:D$981,0),1))</f>
        <v>30</v>
      </c>
      <c r="K473" s="7" t="s">
        <v>97</v>
      </c>
      <c r="L473" s="7">
        <v>2000</v>
      </c>
      <c r="M473" s="7">
        <v>3</v>
      </c>
      <c r="N473" s="6">
        <f t="shared" si="570"/>
        <v>2700</v>
      </c>
      <c r="O473" s="7">
        <f t="shared" si="571"/>
        <v>2030</v>
      </c>
      <c r="P473" s="2" t="str">
        <f t="shared" ref="P473:AI473" si="644">IF($B473="","",IF($O473=P$3,$N473*(1+(O$2*0.03)),IF(P$3=$O473+$J473,$N473*(1+(O$2*0.03)),IF(P$3=$O473+2*$J473,$N473*(1+(O$2*0.03)),IF(P$3=$O473+3*$J473,$N473*(1+(O$2*0.03)),IF(P$3=$O473+4*$J473,$N473*(1+(O$2*0.03)),IF(P$3=$O473+5*$J473,$N473*(1+(O$2*0.03)),"")))))))</f>
        <v/>
      </c>
      <c r="Q473" s="2" t="str">
        <f t="shared" si="644"/>
        <v/>
      </c>
      <c r="R473" s="2" t="str">
        <f t="shared" si="644"/>
        <v/>
      </c>
      <c r="S473" s="2" t="str">
        <f t="shared" si="644"/>
        <v/>
      </c>
      <c r="T473" s="2" t="str">
        <f t="shared" si="644"/>
        <v/>
      </c>
      <c r="U473" s="2" t="str">
        <f t="shared" si="644"/>
        <v/>
      </c>
      <c r="V473" s="2" t="str">
        <f t="shared" si="644"/>
        <v/>
      </c>
      <c r="W473" s="2" t="str">
        <f t="shared" si="644"/>
        <v/>
      </c>
      <c r="X473" s="2" t="str">
        <f t="shared" si="644"/>
        <v/>
      </c>
      <c r="Y473" s="2" t="str">
        <f t="shared" si="644"/>
        <v/>
      </c>
      <c r="Z473" s="2" t="str">
        <f t="shared" si="644"/>
        <v/>
      </c>
      <c r="AA473" s="2" t="str">
        <f t="shared" si="644"/>
        <v/>
      </c>
      <c r="AB473" s="2">
        <f t="shared" si="644"/>
        <v>3671.9999999999995</v>
      </c>
      <c r="AC473" s="2" t="str">
        <f t="shared" si="644"/>
        <v/>
      </c>
      <c r="AD473" s="2" t="str">
        <f t="shared" si="644"/>
        <v/>
      </c>
      <c r="AE473" s="2" t="str">
        <f t="shared" si="644"/>
        <v/>
      </c>
      <c r="AF473" s="2" t="str">
        <f t="shared" si="644"/>
        <v/>
      </c>
      <c r="AG473" s="2" t="str">
        <f t="shared" si="644"/>
        <v/>
      </c>
      <c r="AH473" s="2" t="str">
        <f t="shared" si="644"/>
        <v/>
      </c>
      <c r="AI473" s="2" t="str">
        <f t="shared" si="644"/>
        <v/>
      </c>
    </row>
    <row r="474" spans="2:35" x14ac:dyDescent="0.25">
      <c r="B474" s="41" t="s">
        <v>347</v>
      </c>
      <c r="C474" s="41" t="s">
        <v>344</v>
      </c>
      <c r="D474" s="41" t="s">
        <v>8</v>
      </c>
      <c r="E474" s="42" t="s">
        <v>348</v>
      </c>
      <c r="F474" s="41" t="s">
        <v>134</v>
      </c>
      <c r="G474" s="154"/>
      <c r="H474" s="42">
        <v>3</v>
      </c>
      <c r="I474" s="6">
        <f>IF(H474="","",INDEX(Systems!F$4:F$981,MATCH($F474,Systems!D$4:D$981,0),1))</f>
        <v>650</v>
      </c>
      <c r="J474" s="7">
        <f>IF(H474="","",INDEX(Systems!E$4:E$981,MATCH($F474,Systems!D$4:D$981,0),1))</f>
        <v>30</v>
      </c>
      <c r="K474" s="7" t="s">
        <v>97</v>
      </c>
      <c r="L474" s="7">
        <v>2000</v>
      </c>
      <c r="M474" s="7">
        <v>3</v>
      </c>
      <c r="N474" s="6">
        <f t="shared" si="570"/>
        <v>1950</v>
      </c>
      <c r="O474" s="7">
        <f t="shared" si="571"/>
        <v>2030</v>
      </c>
      <c r="P474" s="2" t="str">
        <f t="shared" ref="P474:AI474" si="645">IF($B474="","",IF($O474=P$3,$N474*(1+(O$2*0.03)),IF(P$3=$O474+$J474,$N474*(1+(O$2*0.03)),IF(P$3=$O474+2*$J474,$N474*(1+(O$2*0.03)),IF(P$3=$O474+3*$J474,$N474*(1+(O$2*0.03)),IF(P$3=$O474+4*$J474,$N474*(1+(O$2*0.03)),IF(P$3=$O474+5*$J474,$N474*(1+(O$2*0.03)),"")))))))</f>
        <v/>
      </c>
      <c r="Q474" s="2" t="str">
        <f t="shared" si="645"/>
        <v/>
      </c>
      <c r="R474" s="2" t="str">
        <f t="shared" si="645"/>
        <v/>
      </c>
      <c r="S474" s="2" t="str">
        <f t="shared" si="645"/>
        <v/>
      </c>
      <c r="T474" s="2" t="str">
        <f t="shared" si="645"/>
        <v/>
      </c>
      <c r="U474" s="2" t="str">
        <f t="shared" si="645"/>
        <v/>
      </c>
      <c r="V474" s="2" t="str">
        <f t="shared" si="645"/>
        <v/>
      </c>
      <c r="W474" s="2" t="str">
        <f t="shared" si="645"/>
        <v/>
      </c>
      <c r="X474" s="2" t="str">
        <f t="shared" si="645"/>
        <v/>
      </c>
      <c r="Y474" s="2" t="str">
        <f t="shared" si="645"/>
        <v/>
      </c>
      <c r="Z474" s="2" t="str">
        <f t="shared" si="645"/>
        <v/>
      </c>
      <c r="AA474" s="2" t="str">
        <f t="shared" si="645"/>
        <v/>
      </c>
      <c r="AB474" s="2">
        <f t="shared" si="645"/>
        <v>2651.9999999999995</v>
      </c>
      <c r="AC474" s="2" t="str">
        <f t="shared" si="645"/>
        <v/>
      </c>
      <c r="AD474" s="2" t="str">
        <f t="shared" si="645"/>
        <v/>
      </c>
      <c r="AE474" s="2" t="str">
        <f t="shared" si="645"/>
        <v/>
      </c>
      <c r="AF474" s="2" t="str">
        <f t="shared" si="645"/>
        <v/>
      </c>
      <c r="AG474" s="2" t="str">
        <f t="shared" si="645"/>
        <v/>
      </c>
      <c r="AH474" s="2" t="str">
        <f t="shared" si="645"/>
        <v/>
      </c>
      <c r="AI474" s="2" t="str">
        <f t="shared" si="645"/>
        <v/>
      </c>
    </row>
    <row r="475" spans="2:35" x14ac:dyDescent="0.25">
      <c r="B475" s="41" t="s">
        <v>347</v>
      </c>
      <c r="C475" s="41" t="s">
        <v>344</v>
      </c>
      <c r="D475" s="41" t="s">
        <v>8</v>
      </c>
      <c r="E475" s="42" t="s">
        <v>348</v>
      </c>
      <c r="F475" s="41" t="s">
        <v>126</v>
      </c>
      <c r="G475" s="154"/>
      <c r="H475" s="42">
        <v>2800</v>
      </c>
      <c r="I475" s="6">
        <f>IF(H475="","",INDEX(Systems!F$4:F$981,MATCH($F475,Systems!D$4:D$981,0),1))</f>
        <v>18</v>
      </c>
      <c r="J475" s="7">
        <f>IF(H475="","",INDEX(Systems!E$4:E$981,MATCH($F475,Systems!D$4:D$981,0),1))</f>
        <v>30</v>
      </c>
      <c r="K475" s="7" t="s">
        <v>97</v>
      </c>
      <c r="L475" s="7">
        <v>2000</v>
      </c>
      <c r="M475" s="7">
        <v>3</v>
      </c>
      <c r="N475" s="6">
        <f t="shared" si="570"/>
        <v>50400</v>
      </c>
      <c r="O475" s="7">
        <f t="shared" si="571"/>
        <v>2030</v>
      </c>
      <c r="P475" s="2" t="str">
        <f t="shared" ref="P475:AI475" si="646">IF($B475="","",IF($O475=P$3,$N475*(1+(O$2*0.03)),IF(P$3=$O475+$J475,$N475*(1+(O$2*0.03)),IF(P$3=$O475+2*$J475,$N475*(1+(O$2*0.03)),IF(P$3=$O475+3*$J475,$N475*(1+(O$2*0.03)),IF(P$3=$O475+4*$J475,$N475*(1+(O$2*0.03)),IF(P$3=$O475+5*$J475,$N475*(1+(O$2*0.03)),"")))))))</f>
        <v/>
      </c>
      <c r="Q475" s="2" t="str">
        <f t="shared" si="646"/>
        <v/>
      </c>
      <c r="R475" s="2" t="str">
        <f t="shared" si="646"/>
        <v/>
      </c>
      <c r="S475" s="2" t="str">
        <f t="shared" si="646"/>
        <v/>
      </c>
      <c r="T475" s="2" t="str">
        <f t="shared" si="646"/>
        <v/>
      </c>
      <c r="U475" s="2" t="str">
        <f t="shared" si="646"/>
        <v/>
      </c>
      <c r="V475" s="2" t="str">
        <f t="shared" si="646"/>
        <v/>
      </c>
      <c r="W475" s="2" t="str">
        <f t="shared" si="646"/>
        <v/>
      </c>
      <c r="X475" s="2" t="str">
        <f t="shared" si="646"/>
        <v/>
      </c>
      <c r="Y475" s="2" t="str">
        <f t="shared" si="646"/>
        <v/>
      </c>
      <c r="Z475" s="2" t="str">
        <f t="shared" si="646"/>
        <v/>
      </c>
      <c r="AA475" s="2" t="str">
        <f t="shared" si="646"/>
        <v/>
      </c>
      <c r="AB475" s="2">
        <f t="shared" si="646"/>
        <v>68544</v>
      </c>
      <c r="AC475" s="2" t="str">
        <f t="shared" si="646"/>
        <v/>
      </c>
      <c r="AD475" s="2" t="str">
        <f t="shared" si="646"/>
        <v/>
      </c>
      <c r="AE475" s="2" t="str">
        <f t="shared" si="646"/>
        <v/>
      </c>
      <c r="AF475" s="2" t="str">
        <f t="shared" si="646"/>
        <v/>
      </c>
      <c r="AG475" s="2" t="str">
        <f t="shared" si="646"/>
        <v/>
      </c>
      <c r="AH475" s="2" t="str">
        <f t="shared" si="646"/>
        <v/>
      </c>
      <c r="AI475" s="2" t="str">
        <f t="shared" si="646"/>
        <v/>
      </c>
    </row>
    <row r="476" spans="2:35" x14ac:dyDescent="0.25">
      <c r="B476" s="41" t="s">
        <v>347</v>
      </c>
      <c r="C476" s="41" t="s">
        <v>344</v>
      </c>
      <c r="D476" s="41" t="s">
        <v>3</v>
      </c>
      <c r="E476" s="42" t="s">
        <v>400</v>
      </c>
      <c r="F476" s="41" t="s">
        <v>21</v>
      </c>
      <c r="G476" s="157"/>
      <c r="H476" s="42">
        <v>4100</v>
      </c>
      <c r="I476" s="6">
        <f>IF(H476="","",INDEX(Systems!F$4:F$981,MATCH($F476,Systems!D$4:D$981,0),1))</f>
        <v>14.05</v>
      </c>
      <c r="J476" s="7">
        <f>IF(H476="","",INDEX(Systems!E$4:E$981,MATCH($F476,Systems!D$4:D$981,0),1))</f>
        <v>25</v>
      </c>
      <c r="K476" s="7" t="s">
        <v>97</v>
      </c>
      <c r="L476" s="42">
        <v>2015</v>
      </c>
      <c r="M476" s="7">
        <v>3</v>
      </c>
      <c r="N476" s="6">
        <f t="shared" si="570"/>
        <v>57605</v>
      </c>
      <c r="O476" s="7">
        <f t="shared" si="571"/>
        <v>2040</v>
      </c>
      <c r="P476" s="2" t="str">
        <f t="shared" ref="P476:AI476" si="647">IF($B476="","",IF($O476=P$3,$N476*(1+(O$2*0.03)),IF(P$3=$O476+$J476,$N476*(1+(O$2*0.03)),IF(P$3=$O476+2*$J476,$N476*(1+(O$2*0.03)),IF(P$3=$O476+3*$J476,$N476*(1+(O$2*0.03)),IF(P$3=$O476+4*$J476,$N476*(1+(O$2*0.03)),IF(P$3=$O476+5*$J476,$N476*(1+(O$2*0.03)),"")))))))</f>
        <v/>
      </c>
      <c r="Q476" s="2" t="str">
        <f t="shared" si="647"/>
        <v/>
      </c>
      <c r="R476" s="2" t="str">
        <f t="shared" si="647"/>
        <v/>
      </c>
      <c r="S476" s="2" t="str">
        <f t="shared" si="647"/>
        <v/>
      </c>
      <c r="T476" s="2" t="str">
        <f t="shared" si="647"/>
        <v/>
      </c>
      <c r="U476" s="2" t="str">
        <f t="shared" si="647"/>
        <v/>
      </c>
      <c r="V476" s="2" t="str">
        <f t="shared" si="647"/>
        <v/>
      </c>
      <c r="W476" s="2" t="str">
        <f t="shared" si="647"/>
        <v/>
      </c>
      <c r="X476" s="2" t="str">
        <f t="shared" si="647"/>
        <v/>
      </c>
      <c r="Y476" s="2" t="str">
        <f t="shared" si="647"/>
        <v/>
      </c>
      <c r="Z476" s="2" t="str">
        <f t="shared" si="647"/>
        <v/>
      </c>
      <c r="AA476" s="2" t="str">
        <f t="shared" si="647"/>
        <v/>
      </c>
      <c r="AB476" s="2" t="str">
        <f t="shared" si="647"/>
        <v/>
      </c>
      <c r="AC476" s="2" t="str">
        <f t="shared" si="647"/>
        <v/>
      </c>
      <c r="AD476" s="2" t="str">
        <f t="shared" si="647"/>
        <v/>
      </c>
      <c r="AE476" s="2" t="str">
        <f t="shared" si="647"/>
        <v/>
      </c>
      <c r="AF476" s="2" t="str">
        <f t="shared" si="647"/>
        <v/>
      </c>
      <c r="AG476" s="2" t="str">
        <f t="shared" si="647"/>
        <v/>
      </c>
      <c r="AH476" s="2" t="str">
        <f t="shared" si="647"/>
        <v/>
      </c>
      <c r="AI476" s="2" t="str">
        <f t="shared" si="647"/>
        <v/>
      </c>
    </row>
    <row r="477" spans="2:35" x14ac:dyDescent="0.25">
      <c r="B477" s="41" t="s">
        <v>347</v>
      </c>
      <c r="C477" s="41" t="s">
        <v>344</v>
      </c>
      <c r="D477" s="41" t="s">
        <v>3</v>
      </c>
      <c r="E477" s="42" t="s">
        <v>425</v>
      </c>
      <c r="F477" s="41" t="s">
        <v>21</v>
      </c>
      <c r="G477" s="154"/>
      <c r="H477" s="42">
        <v>1728</v>
      </c>
      <c r="I477" s="6">
        <f>IF(H477="","",INDEX(Systems!F$4:F$981,MATCH($F477,Systems!D$4:D$981,0),1))</f>
        <v>14.05</v>
      </c>
      <c r="J477" s="7">
        <f>IF(H477="","",INDEX(Systems!E$4:E$981,MATCH($F477,Systems!D$4:D$981,0),1))</f>
        <v>25</v>
      </c>
      <c r="K477" s="7" t="s">
        <v>97</v>
      </c>
      <c r="L477" s="42">
        <v>2016</v>
      </c>
      <c r="M477" s="7">
        <v>3</v>
      </c>
      <c r="N477" s="6">
        <f t="shared" si="570"/>
        <v>24278.400000000001</v>
      </c>
      <c r="O477" s="7">
        <f t="shared" si="571"/>
        <v>2041</v>
      </c>
      <c r="P477" s="2" t="str">
        <f t="shared" ref="P477:AI477" si="648">IF($B477="","",IF($O477=P$3,$N477*(1+(O$2*0.03)),IF(P$3=$O477+$J477,$N477*(1+(O$2*0.03)),IF(P$3=$O477+2*$J477,$N477*(1+(O$2*0.03)),IF(P$3=$O477+3*$J477,$N477*(1+(O$2*0.03)),IF(P$3=$O477+4*$J477,$N477*(1+(O$2*0.03)),IF(P$3=$O477+5*$J477,$N477*(1+(O$2*0.03)),"")))))))</f>
        <v/>
      </c>
      <c r="Q477" s="2" t="str">
        <f t="shared" si="648"/>
        <v/>
      </c>
      <c r="R477" s="2" t="str">
        <f t="shared" si="648"/>
        <v/>
      </c>
      <c r="S477" s="2" t="str">
        <f t="shared" si="648"/>
        <v/>
      </c>
      <c r="T477" s="2" t="str">
        <f t="shared" si="648"/>
        <v/>
      </c>
      <c r="U477" s="2" t="str">
        <f t="shared" si="648"/>
        <v/>
      </c>
      <c r="V477" s="2" t="str">
        <f t="shared" si="648"/>
        <v/>
      </c>
      <c r="W477" s="2" t="str">
        <f t="shared" si="648"/>
        <v/>
      </c>
      <c r="X477" s="2" t="str">
        <f t="shared" si="648"/>
        <v/>
      </c>
      <c r="Y477" s="2" t="str">
        <f t="shared" si="648"/>
        <v/>
      </c>
      <c r="Z477" s="2" t="str">
        <f t="shared" si="648"/>
        <v/>
      </c>
      <c r="AA477" s="2" t="str">
        <f t="shared" si="648"/>
        <v/>
      </c>
      <c r="AB477" s="2" t="str">
        <f t="shared" si="648"/>
        <v/>
      </c>
      <c r="AC477" s="2" t="str">
        <f t="shared" si="648"/>
        <v/>
      </c>
      <c r="AD477" s="2" t="str">
        <f t="shared" si="648"/>
        <v/>
      </c>
      <c r="AE477" s="2" t="str">
        <f t="shared" si="648"/>
        <v/>
      </c>
      <c r="AF477" s="2" t="str">
        <f t="shared" si="648"/>
        <v/>
      </c>
      <c r="AG477" s="2" t="str">
        <f t="shared" si="648"/>
        <v/>
      </c>
      <c r="AH477" s="2" t="str">
        <f t="shared" si="648"/>
        <v/>
      </c>
      <c r="AI477" s="2" t="str">
        <f t="shared" si="648"/>
        <v/>
      </c>
    </row>
    <row r="478" spans="2:35" x14ac:dyDescent="0.25">
      <c r="B478" s="41" t="s">
        <v>347</v>
      </c>
      <c r="C478" s="41" t="s">
        <v>344</v>
      </c>
      <c r="D478" s="41" t="s">
        <v>7</v>
      </c>
      <c r="E478" s="42" t="s">
        <v>354</v>
      </c>
      <c r="F478" s="41" t="s">
        <v>50</v>
      </c>
      <c r="G478" s="154"/>
      <c r="H478" s="42">
        <v>3530</v>
      </c>
      <c r="I478" s="6">
        <f>IF(H478="","",INDEX(Systems!F$4:F$981,MATCH($F478,Systems!D$4:D$981,0),1))</f>
        <v>1.6</v>
      </c>
      <c r="J478" s="7">
        <f>IF(H478="","",INDEX(Systems!E$4:E$981,MATCH($F478,Systems!D$4:D$981,0),1))</f>
        <v>10</v>
      </c>
      <c r="K478" s="7" t="s">
        <v>97</v>
      </c>
      <c r="L478" s="42">
        <v>2015</v>
      </c>
      <c r="M478" s="7">
        <v>3</v>
      </c>
      <c r="N478" s="6">
        <f t="shared" si="570"/>
        <v>5648</v>
      </c>
      <c r="O478" s="7">
        <f t="shared" si="571"/>
        <v>2025</v>
      </c>
      <c r="P478" s="2" t="str">
        <f t="shared" ref="P478:AI478" si="649">IF($B478="","",IF($O478=P$3,$N478*(1+(O$2*0.03)),IF(P$3=$O478+$J478,$N478*(1+(O$2*0.03)),IF(P$3=$O478+2*$J478,$N478*(1+(O$2*0.03)),IF(P$3=$O478+3*$J478,$N478*(1+(O$2*0.03)),IF(P$3=$O478+4*$J478,$N478*(1+(O$2*0.03)),IF(P$3=$O478+5*$J478,$N478*(1+(O$2*0.03)),"")))))))</f>
        <v/>
      </c>
      <c r="Q478" s="2" t="str">
        <f t="shared" si="649"/>
        <v/>
      </c>
      <c r="R478" s="2" t="str">
        <f t="shared" si="649"/>
        <v/>
      </c>
      <c r="S478" s="2" t="str">
        <f t="shared" si="649"/>
        <v/>
      </c>
      <c r="T478" s="2" t="str">
        <f t="shared" si="649"/>
        <v/>
      </c>
      <c r="U478" s="2" t="str">
        <f t="shared" si="649"/>
        <v/>
      </c>
      <c r="V478" s="2" t="str">
        <f t="shared" si="649"/>
        <v/>
      </c>
      <c r="W478" s="2">
        <f t="shared" si="649"/>
        <v>6834.08</v>
      </c>
      <c r="X478" s="2" t="str">
        <f t="shared" si="649"/>
        <v/>
      </c>
      <c r="Y478" s="2" t="str">
        <f t="shared" si="649"/>
        <v/>
      </c>
      <c r="Z478" s="2" t="str">
        <f t="shared" si="649"/>
        <v/>
      </c>
      <c r="AA478" s="2" t="str">
        <f t="shared" si="649"/>
        <v/>
      </c>
      <c r="AB478" s="2" t="str">
        <f t="shared" si="649"/>
        <v/>
      </c>
      <c r="AC478" s="2" t="str">
        <f t="shared" si="649"/>
        <v/>
      </c>
      <c r="AD478" s="2" t="str">
        <f t="shared" si="649"/>
        <v/>
      </c>
      <c r="AE478" s="2" t="str">
        <f t="shared" si="649"/>
        <v/>
      </c>
      <c r="AF478" s="2" t="str">
        <f t="shared" si="649"/>
        <v/>
      </c>
      <c r="AG478" s="2">
        <f t="shared" si="649"/>
        <v>8528.48</v>
      </c>
      <c r="AH478" s="2" t="str">
        <f t="shared" si="649"/>
        <v/>
      </c>
      <c r="AI478" s="2" t="str">
        <f t="shared" si="649"/>
        <v/>
      </c>
    </row>
    <row r="479" spans="2:35" x14ac:dyDescent="0.25">
      <c r="B479" s="41" t="s">
        <v>347</v>
      </c>
      <c r="C479" s="41" t="s">
        <v>344</v>
      </c>
      <c r="D479" s="41" t="s">
        <v>7</v>
      </c>
      <c r="E479" s="42" t="s">
        <v>400</v>
      </c>
      <c r="F479" s="41" t="s">
        <v>38</v>
      </c>
      <c r="G479" s="157"/>
      <c r="H479" s="42">
        <v>4000</v>
      </c>
      <c r="I479" s="6">
        <f>IF(H479="","",INDEX(Systems!F$4:F$981,MATCH($F479,Systems!D$4:D$981,0),1))</f>
        <v>6.15</v>
      </c>
      <c r="J479" s="7">
        <f>IF(H479="","",INDEX(Systems!E$4:E$981,MATCH($F479,Systems!D$4:D$981,0),1))</f>
        <v>20</v>
      </c>
      <c r="K479" s="7" t="s">
        <v>97</v>
      </c>
      <c r="L479" s="42">
        <v>2010</v>
      </c>
      <c r="M479" s="7">
        <v>3</v>
      </c>
      <c r="N479" s="6">
        <f t="shared" si="570"/>
        <v>24600</v>
      </c>
      <c r="O479" s="7">
        <f t="shared" si="571"/>
        <v>2030</v>
      </c>
      <c r="P479" s="2" t="str">
        <f t="shared" ref="P479:AI479" si="650">IF($B479="","",IF($O479=P$3,$N479*(1+(O$2*0.03)),IF(P$3=$O479+$J479,$N479*(1+(O$2*0.03)),IF(P$3=$O479+2*$J479,$N479*(1+(O$2*0.03)),IF(P$3=$O479+3*$J479,$N479*(1+(O$2*0.03)),IF(P$3=$O479+4*$J479,$N479*(1+(O$2*0.03)),IF(P$3=$O479+5*$J479,$N479*(1+(O$2*0.03)),"")))))))</f>
        <v/>
      </c>
      <c r="Q479" s="2" t="str">
        <f t="shared" si="650"/>
        <v/>
      </c>
      <c r="R479" s="2" t="str">
        <f t="shared" si="650"/>
        <v/>
      </c>
      <c r="S479" s="2" t="str">
        <f t="shared" si="650"/>
        <v/>
      </c>
      <c r="T479" s="2" t="str">
        <f t="shared" si="650"/>
        <v/>
      </c>
      <c r="U479" s="2" t="str">
        <f t="shared" si="650"/>
        <v/>
      </c>
      <c r="V479" s="2" t="str">
        <f t="shared" si="650"/>
        <v/>
      </c>
      <c r="W479" s="2" t="str">
        <f t="shared" si="650"/>
        <v/>
      </c>
      <c r="X479" s="2" t="str">
        <f t="shared" si="650"/>
        <v/>
      </c>
      <c r="Y479" s="2" t="str">
        <f t="shared" si="650"/>
        <v/>
      </c>
      <c r="Z479" s="2" t="str">
        <f t="shared" si="650"/>
        <v/>
      </c>
      <c r="AA479" s="2" t="str">
        <f t="shared" si="650"/>
        <v/>
      </c>
      <c r="AB479" s="2">
        <f t="shared" si="650"/>
        <v>33456</v>
      </c>
      <c r="AC479" s="2" t="str">
        <f t="shared" si="650"/>
        <v/>
      </c>
      <c r="AD479" s="2" t="str">
        <f t="shared" si="650"/>
        <v/>
      </c>
      <c r="AE479" s="2" t="str">
        <f t="shared" si="650"/>
        <v/>
      </c>
      <c r="AF479" s="2" t="str">
        <f t="shared" si="650"/>
        <v/>
      </c>
      <c r="AG479" s="2" t="str">
        <f t="shared" si="650"/>
        <v/>
      </c>
      <c r="AH479" s="2" t="str">
        <f t="shared" si="650"/>
        <v/>
      </c>
      <c r="AI479" s="2" t="str">
        <f t="shared" si="650"/>
        <v/>
      </c>
    </row>
    <row r="480" spans="2:35" x14ac:dyDescent="0.25">
      <c r="B480" s="41" t="s">
        <v>347</v>
      </c>
      <c r="C480" s="41" t="s">
        <v>344</v>
      </c>
      <c r="D480" s="41" t="s">
        <v>7</v>
      </c>
      <c r="E480" s="42" t="s">
        <v>400</v>
      </c>
      <c r="F480" s="41" t="s">
        <v>51</v>
      </c>
      <c r="G480" s="154"/>
      <c r="H480" s="42">
        <v>3200</v>
      </c>
      <c r="I480" s="6">
        <f>IF(H480="","",INDEX(Systems!F$4:F$981,MATCH($F480,Systems!D$4:D$981,0),1))</f>
        <v>1.5</v>
      </c>
      <c r="J480" s="7">
        <f>IF(H480="","",INDEX(Systems!E$4:E$981,MATCH($F480,Systems!D$4:D$981,0),1))</f>
        <v>10</v>
      </c>
      <c r="K480" s="7" t="s">
        <v>97</v>
      </c>
      <c r="L480" s="42">
        <v>2010</v>
      </c>
      <c r="M480" s="7">
        <v>3</v>
      </c>
      <c r="N480" s="6">
        <f t="shared" si="570"/>
        <v>4800</v>
      </c>
      <c r="O480" s="7">
        <f t="shared" si="571"/>
        <v>2020</v>
      </c>
      <c r="P480" s="2" t="str">
        <f t="shared" ref="P480:AI480" si="651">IF($B480="","",IF($O480=P$3,$N480*(1+(O$2*0.03)),IF(P$3=$O480+$J480,$N480*(1+(O$2*0.03)),IF(P$3=$O480+2*$J480,$N480*(1+(O$2*0.03)),IF(P$3=$O480+3*$J480,$N480*(1+(O$2*0.03)),IF(P$3=$O480+4*$J480,$N480*(1+(O$2*0.03)),IF(P$3=$O480+5*$J480,$N480*(1+(O$2*0.03)),"")))))))</f>
        <v/>
      </c>
      <c r="Q480" s="2" t="str">
        <f t="shared" si="651"/>
        <v/>
      </c>
      <c r="R480" s="2">
        <f t="shared" si="651"/>
        <v>5088</v>
      </c>
      <c r="S480" s="2" t="str">
        <f t="shared" si="651"/>
        <v/>
      </c>
      <c r="T480" s="2" t="str">
        <f t="shared" si="651"/>
        <v/>
      </c>
      <c r="U480" s="2" t="str">
        <f t="shared" si="651"/>
        <v/>
      </c>
      <c r="V480" s="2" t="str">
        <f t="shared" si="651"/>
        <v/>
      </c>
      <c r="W480" s="2" t="str">
        <f t="shared" si="651"/>
        <v/>
      </c>
      <c r="X480" s="2" t="str">
        <f t="shared" si="651"/>
        <v/>
      </c>
      <c r="Y480" s="2" t="str">
        <f t="shared" si="651"/>
        <v/>
      </c>
      <c r="Z480" s="2" t="str">
        <f t="shared" si="651"/>
        <v/>
      </c>
      <c r="AA480" s="2" t="str">
        <f t="shared" si="651"/>
        <v/>
      </c>
      <c r="AB480" s="2">
        <f t="shared" si="651"/>
        <v>6527.9999999999991</v>
      </c>
      <c r="AC480" s="2" t="str">
        <f t="shared" si="651"/>
        <v/>
      </c>
      <c r="AD480" s="2" t="str">
        <f t="shared" si="651"/>
        <v/>
      </c>
      <c r="AE480" s="2" t="str">
        <f t="shared" si="651"/>
        <v/>
      </c>
      <c r="AF480" s="2" t="str">
        <f t="shared" si="651"/>
        <v/>
      </c>
      <c r="AG480" s="2" t="str">
        <f t="shared" si="651"/>
        <v/>
      </c>
      <c r="AH480" s="2" t="str">
        <f t="shared" si="651"/>
        <v/>
      </c>
      <c r="AI480" s="2" t="str">
        <f t="shared" si="651"/>
        <v/>
      </c>
    </row>
    <row r="481" spans="2:35" x14ac:dyDescent="0.25">
      <c r="B481" s="41" t="s">
        <v>347</v>
      </c>
      <c r="C481" s="41" t="s">
        <v>344</v>
      </c>
      <c r="D481" s="41" t="s">
        <v>7</v>
      </c>
      <c r="E481" s="42" t="s">
        <v>425</v>
      </c>
      <c r="F481" s="41" t="s">
        <v>38</v>
      </c>
      <c r="G481" s="154"/>
      <c r="H481" s="42">
        <v>1600</v>
      </c>
      <c r="I481" s="6">
        <f>IF(H481="","",INDEX(Systems!F$4:F$981,MATCH($F481,Systems!D$4:D$981,0),1))</f>
        <v>6.15</v>
      </c>
      <c r="J481" s="7">
        <f>IF(H481="","",INDEX(Systems!E$4:E$981,MATCH($F481,Systems!D$4:D$981,0),1))</f>
        <v>20</v>
      </c>
      <c r="K481" s="7" t="s">
        <v>97</v>
      </c>
      <c r="L481" s="42">
        <v>2005</v>
      </c>
      <c r="M481" s="7">
        <v>3</v>
      </c>
      <c r="N481" s="6">
        <f t="shared" si="570"/>
        <v>9840</v>
      </c>
      <c r="O481" s="7">
        <f t="shared" si="571"/>
        <v>2025</v>
      </c>
      <c r="P481" s="2" t="str">
        <f t="shared" ref="P481:AI481" si="652">IF($B481="","",IF($O481=P$3,$N481*(1+(O$2*0.03)),IF(P$3=$O481+$J481,$N481*(1+(O$2*0.03)),IF(P$3=$O481+2*$J481,$N481*(1+(O$2*0.03)),IF(P$3=$O481+3*$J481,$N481*(1+(O$2*0.03)),IF(P$3=$O481+4*$J481,$N481*(1+(O$2*0.03)),IF(P$3=$O481+5*$J481,$N481*(1+(O$2*0.03)),"")))))))</f>
        <v/>
      </c>
      <c r="Q481" s="2" t="str">
        <f t="shared" si="652"/>
        <v/>
      </c>
      <c r="R481" s="2" t="str">
        <f t="shared" si="652"/>
        <v/>
      </c>
      <c r="S481" s="2" t="str">
        <f t="shared" si="652"/>
        <v/>
      </c>
      <c r="T481" s="2" t="str">
        <f t="shared" si="652"/>
        <v/>
      </c>
      <c r="U481" s="2" t="str">
        <f t="shared" si="652"/>
        <v/>
      </c>
      <c r="V481" s="2" t="str">
        <f t="shared" si="652"/>
        <v/>
      </c>
      <c r="W481" s="2">
        <f t="shared" si="652"/>
        <v>11906.4</v>
      </c>
      <c r="X481" s="2" t="str">
        <f t="shared" si="652"/>
        <v/>
      </c>
      <c r="Y481" s="2" t="str">
        <f t="shared" si="652"/>
        <v/>
      </c>
      <c r="Z481" s="2" t="str">
        <f t="shared" si="652"/>
        <v/>
      </c>
      <c r="AA481" s="2" t="str">
        <f t="shared" si="652"/>
        <v/>
      </c>
      <c r="AB481" s="2" t="str">
        <f t="shared" si="652"/>
        <v/>
      </c>
      <c r="AC481" s="2" t="str">
        <f t="shared" si="652"/>
        <v/>
      </c>
      <c r="AD481" s="2" t="str">
        <f t="shared" si="652"/>
        <v/>
      </c>
      <c r="AE481" s="2" t="str">
        <f t="shared" si="652"/>
        <v/>
      </c>
      <c r="AF481" s="2" t="str">
        <f t="shared" si="652"/>
        <v/>
      </c>
      <c r="AG481" s="2" t="str">
        <f t="shared" si="652"/>
        <v/>
      </c>
      <c r="AH481" s="2" t="str">
        <f t="shared" si="652"/>
        <v/>
      </c>
      <c r="AI481" s="2" t="str">
        <f t="shared" si="652"/>
        <v/>
      </c>
    </row>
    <row r="482" spans="2:35" x14ac:dyDescent="0.25">
      <c r="B482" s="41" t="s">
        <v>347</v>
      </c>
      <c r="C482" s="41" t="s">
        <v>344</v>
      </c>
      <c r="D482" s="41" t="s">
        <v>7</v>
      </c>
      <c r="E482" s="42" t="s">
        <v>425</v>
      </c>
      <c r="F482" s="41" t="s">
        <v>51</v>
      </c>
      <c r="G482" s="157"/>
      <c r="H482" s="42">
        <v>1920</v>
      </c>
      <c r="I482" s="6">
        <f>IF(H482="","",INDEX(Systems!F$4:F$981,MATCH($F482,Systems!D$4:D$981,0),1))</f>
        <v>1.5</v>
      </c>
      <c r="J482" s="7">
        <f>IF(H482="","",INDEX(Systems!E$4:E$981,MATCH($F482,Systems!D$4:D$981,0),1))</f>
        <v>10</v>
      </c>
      <c r="K482" s="7" t="s">
        <v>97</v>
      </c>
      <c r="L482" s="42">
        <v>2015</v>
      </c>
      <c r="M482" s="7">
        <v>3</v>
      </c>
      <c r="N482" s="6">
        <f t="shared" si="570"/>
        <v>2880</v>
      </c>
      <c r="O482" s="7">
        <f t="shared" si="571"/>
        <v>2025</v>
      </c>
      <c r="P482" s="2" t="str">
        <f t="shared" ref="P482:AI482" si="653">IF($B482="","",IF($O482=P$3,$N482*(1+(O$2*0.03)),IF(P$3=$O482+$J482,$N482*(1+(O$2*0.03)),IF(P$3=$O482+2*$J482,$N482*(1+(O$2*0.03)),IF(P$3=$O482+3*$J482,$N482*(1+(O$2*0.03)),IF(P$3=$O482+4*$J482,$N482*(1+(O$2*0.03)),IF(P$3=$O482+5*$J482,$N482*(1+(O$2*0.03)),"")))))))</f>
        <v/>
      </c>
      <c r="Q482" s="2" t="str">
        <f t="shared" si="653"/>
        <v/>
      </c>
      <c r="R482" s="2" t="str">
        <f t="shared" si="653"/>
        <v/>
      </c>
      <c r="S482" s="2" t="str">
        <f t="shared" si="653"/>
        <v/>
      </c>
      <c r="T482" s="2" t="str">
        <f t="shared" si="653"/>
        <v/>
      </c>
      <c r="U482" s="2" t="str">
        <f t="shared" si="653"/>
        <v/>
      </c>
      <c r="V482" s="2" t="str">
        <f t="shared" si="653"/>
        <v/>
      </c>
      <c r="W482" s="2">
        <f t="shared" si="653"/>
        <v>3484.7999999999997</v>
      </c>
      <c r="X482" s="2" t="str">
        <f t="shared" si="653"/>
        <v/>
      </c>
      <c r="Y482" s="2" t="str">
        <f t="shared" si="653"/>
        <v/>
      </c>
      <c r="Z482" s="2" t="str">
        <f t="shared" si="653"/>
        <v/>
      </c>
      <c r="AA482" s="2" t="str">
        <f t="shared" si="653"/>
        <v/>
      </c>
      <c r="AB482" s="2" t="str">
        <f t="shared" si="653"/>
        <v/>
      </c>
      <c r="AC482" s="2" t="str">
        <f t="shared" si="653"/>
        <v/>
      </c>
      <c r="AD482" s="2" t="str">
        <f t="shared" si="653"/>
        <v/>
      </c>
      <c r="AE482" s="2" t="str">
        <f t="shared" si="653"/>
        <v/>
      </c>
      <c r="AF482" s="2" t="str">
        <f t="shared" si="653"/>
        <v/>
      </c>
      <c r="AG482" s="2">
        <f t="shared" si="653"/>
        <v>4348.8</v>
      </c>
      <c r="AH482" s="2" t="str">
        <f t="shared" si="653"/>
        <v/>
      </c>
      <c r="AI482" s="2" t="str">
        <f t="shared" si="653"/>
        <v/>
      </c>
    </row>
    <row r="483" spans="2:35" x14ac:dyDescent="0.25">
      <c r="B483" s="41" t="s">
        <v>347</v>
      </c>
      <c r="C483" s="41" t="s">
        <v>344</v>
      </c>
      <c r="D483" s="41" t="s">
        <v>5</v>
      </c>
      <c r="E483" s="42" t="s">
        <v>400</v>
      </c>
      <c r="F483" s="41" t="s">
        <v>66</v>
      </c>
      <c r="G483" s="154"/>
      <c r="H483" s="42">
        <v>1</v>
      </c>
      <c r="I483" s="6">
        <f>IF(H483="","",INDEX(Systems!F$4:F$981,MATCH($F483,Systems!D$4:D$981,0),1))</f>
        <v>10000</v>
      </c>
      <c r="J483" s="7">
        <f>IF(H483="","",INDEX(Systems!E$4:E$981,MATCH($F483,Systems!D$4:D$981,0),1))</f>
        <v>10</v>
      </c>
      <c r="K483" s="7" t="s">
        <v>97</v>
      </c>
      <c r="L483" s="42">
        <v>2001</v>
      </c>
      <c r="M483" s="7">
        <v>3</v>
      </c>
      <c r="N483" s="6">
        <f t="shared" si="570"/>
        <v>10000</v>
      </c>
      <c r="O483" s="7">
        <f t="shared" si="571"/>
        <v>2018</v>
      </c>
      <c r="P483" s="2">
        <f t="shared" ref="P483:AI483" si="654">IF($B483="","",IF($O483=P$3,$N483*(1+(O$2*0.03)),IF(P$3=$O483+$J483,$N483*(1+(O$2*0.03)),IF(P$3=$O483+2*$J483,$N483*(1+(O$2*0.03)),IF(P$3=$O483+3*$J483,$N483*(1+(O$2*0.03)),IF(P$3=$O483+4*$J483,$N483*(1+(O$2*0.03)),IF(P$3=$O483+5*$J483,$N483*(1+(O$2*0.03)),"")))))))</f>
        <v>10000</v>
      </c>
      <c r="Q483" s="2" t="str">
        <f t="shared" si="654"/>
        <v/>
      </c>
      <c r="R483" s="2" t="str">
        <f t="shared" si="654"/>
        <v/>
      </c>
      <c r="S483" s="2" t="str">
        <f t="shared" si="654"/>
        <v/>
      </c>
      <c r="T483" s="2" t="str">
        <f t="shared" si="654"/>
        <v/>
      </c>
      <c r="U483" s="2" t="str">
        <f t="shared" si="654"/>
        <v/>
      </c>
      <c r="V483" s="2" t="str">
        <f t="shared" si="654"/>
        <v/>
      </c>
      <c r="W483" s="2" t="str">
        <f t="shared" si="654"/>
        <v/>
      </c>
      <c r="X483" s="2" t="str">
        <f t="shared" si="654"/>
        <v/>
      </c>
      <c r="Y483" s="2" t="str">
        <f t="shared" si="654"/>
        <v/>
      </c>
      <c r="Z483" s="2">
        <f t="shared" si="654"/>
        <v>13000</v>
      </c>
      <c r="AA483" s="2" t="str">
        <f t="shared" si="654"/>
        <v/>
      </c>
      <c r="AB483" s="2" t="str">
        <f t="shared" si="654"/>
        <v/>
      </c>
      <c r="AC483" s="2" t="str">
        <f t="shared" si="654"/>
        <v/>
      </c>
      <c r="AD483" s="2" t="str">
        <f t="shared" si="654"/>
        <v/>
      </c>
      <c r="AE483" s="2" t="str">
        <f t="shared" si="654"/>
        <v/>
      </c>
      <c r="AF483" s="2" t="str">
        <f t="shared" si="654"/>
        <v/>
      </c>
      <c r="AG483" s="2" t="str">
        <f t="shared" si="654"/>
        <v/>
      </c>
      <c r="AH483" s="2" t="str">
        <f t="shared" si="654"/>
        <v/>
      </c>
      <c r="AI483" s="2" t="str">
        <f t="shared" si="654"/>
        <v/>
      </c>
    </row>
    <row r="484" spans="2:35" x14ac:dyDescent="0.25">
      <c r="B484" s="41" t="s">
        <v>347</v>
      </c>
      <c r="C484" s="41" t="s">
        <v>344</v>
      </c>
      <c r="D484" s="41" t="s">
        <v>5</v>
      </c>
      <c r="E484" s="42" t="s">
        <v>425</v>
      </c>
      <c r="F484" s="41" t="s">
        <v>341</v>
      </c>
      <c r="G484" s="154"/>
      <c r="H484" s="42">
        <v>2</v>
      </c>
      <c r="I484" s="6">
        <f>IF(H484="","",INDEX(Systems!F$4:F$981,MATCH($F484,Systems!D$4:D$981,0),1))</f>
        <v>2000</v>
      </c>
      <c r="J484" s="7">
        <f>IF(H484="","",INDEX(Systems!E$4:E$981,MATCH($F484,Systems!D$4:D$981,0),1))</f>
        <v>10</v>
      </c>
      <c r="K484" s="7" t="s">
        <v>97</v>
      </c>
      <c r="L484" s="7">
        <v>2000</v>
      </c>
      <c r="M484" s="7">
        <v>3</v>
      </c>
      <c r="N484" s="6">
        <f t="shared" si="570"/>
        <v>4000</v>
      </c>
      <c r="O484" s="7">
        <f t="shared" si="571"/>
        <v>2018</v>
      </c>
      <c r="P484" s="2">
        <f t="shared" ref="P484:AI485" si="655">IF($B484="","",IF($O484=P$3,$N484*(1+(O$2*0.03)),IF(P$3=$O484+$J484,$N484*(1+(O$2*0.03)),IF(P$3=$O484+2*$J484,$N484*(1+(O$2*0.03)),IF(P$3=$O484+3*$J484,$N484*(1+(O$2*0.03)),IF(P$3=$O484+4*$J484,$N484*(1+(O$2*0.03)),IF(P$3=$O484+5*$J484,$N484*(1+(O$2*0.03)),"")))))))</f>
        <v>4000</v>
      </c>
      <c r="Q484" s="2" t="str">
        <f t="shared" si="655"/>
        <v/>
      </c>
      <c r="R484" s="2" t="str">
        <f t="shared" si="655"/>
        <v/>
      </c>
      <c r="S484" s="2" t="str">
        <f t="shared" si="655"/>
        <v/>
      </c>
      <c r="T484" s="2" t="str">
        <f t="shared" si="655"/>
        <v/>
      </c>
      <c r="U484" s="2" t="str">
        <f t="shared" si="655"/>
        <v/>
      </c>
      <c r="V484" s="2" t="str">
        <f t="shared" si="655"/>
        <v/>
      </c>
      <c r="W484" s="2" t="str">
        <f t="shared" si="655"/>
        <v/>
      </c>
      <c r="X484" s="2" t="str">
        <f t="shared" si="655"/>
        <v/>
      </c>
      <c r="Y484" s="2" t="str">
        <f t="shared" si="655"/>
        <v/>
      </c>
      <c r="Z484" s="2">
        <f t="shared" si="655"/>
        <v>5200</v>
      </c>
      <c r="AA484" s="2" t="str">
        <f t="shared" si="655"/>
        <v/>
      </c>
      <c r="AB484" s="2" t="str">
        <f t="shared" si="655"/>
        <v/>
      </c>
      <c r="AC484" s="2" t="str">
        <f t="shared" si="655"/>
        <v/>
      </c>
      <c r="AD484" s="2" t="str">
        <f t="shared" si="655"/>
        <v/>
      </c>
      <c r="AE484" s="2" t="str">
        <f t="shared" si="655"/>
        <v/>
      </c>
      <c r="AF484" s="2" t="str">
        <f t="shared" si="655"/>
        <v/>
      </c>
      <c r="AG484" s="2" t="str">
        <f t="shared" si="655"/>
        <v/>
      </c>
      <c r="AH484" s="2" t="str">
        <f t="shared" si="655"/>
        <v/>
      </c>
      <c r="AI484" s="2" t="str">
        <f t="shared" si="655"/>
        <v/>
      </c>
    </row>
    <row r="485" spans="2:35" x14ac:dyDescent="0.25">
      <c r="B485" s="41" t="s">
        <v>347</v>
      </c>
      <c r="C485" s="41" t="s">
        <v>344</v>
      </c>
      <c r="D485" s="41" t="s">
        <v>8</v>
      </c>
      <c r="E485" s="42" t="s">
        <v>425</v>
      </c>
      <c r="F485" s="41" t="s">
        <v>225</v>
      </c>
      <c r="G485" s="154"/>
      <c r="H485" s="42">
        <v>1</v>
      </c>
      <c r="I485" s="6">
        <f>IF(H485="","",INDEX(Systems!F$4:F$981,MATCH($F485,Systems!D$4:D$981,0),1))</f>
        <v>2000</v>
      </c>
      <c r="J485" s="7">
        <f>IF(H485="","",INDEX(Systems!E$4:E$981,MATCH($F485,Systems!D$4:D$981,0),1))</f>
        <v>10</v>
      </c>
      <c r="K485" s="7" t="s">
        <v>97</v>
      </c>
      <c r="L485" s="7">
        <v>2017</v>
      </c>
      <c r="M485" s="7">
        <v>3</v>
      </c>
      <c r="N485" s="6">
        <f t="shared" ref="N485" si="656">IF(H485="","",H485*I485)</f>
        <v>2000</v>
      </c>
      <c r="O485" s="7">
        <f t="shared" ref="O485" si="657">IF(M485="","",IF(IF(M485=1,$C$1,IF(M485=2,L485+(0.8*J485),IF(M485=3,L485+J485)))&lt;$C$1,$C$1,(IF(M485=1,$C$1,IF(M485=2,L485+(0.8*J485),IF(M485=3,L485+J485))))))</f>
        <v>2027</v>
      </c>
      <c r="P485" s="2" t="str">
        <f t="shared" si="655"/>
        <v/>
      </c>
      <c r="Q485" s="2" t="str">
        <f t="shared" si="655"/>
        <v/>
      </c>
      <c r="R485" s="2" t="str">
        <f t="shared" si="655"/>
        <v/>
      </c>
      <c r="S485" s="2" t="str">
        <f t="shared" si="655"/>
        <v/>
      </c>
      <c r="T485" s="2" t="str">
        <f t="shared" si="655"/>
        <v/>
      </c>
      <c r="U485" s="2" t="str">
        <f t="shared" si="655"/>
        <v/>
      </c>
      <c r="V485" s="2" t="str">
        <f t="shared" si="655"/>
        <v/>
      </c>
      <c r="W485" s="2" t="str">
        <f t="shared" si="655"/>
        <v/>
      </c>
      <c r="X485" s="2" t="str">
        <f t="shared" si="655"/>
        <v/>
      </c>
      <c r="Y485" s="2">
        <f t="shared" si="655"/>
        <v>2540</v>
      </c>
      <c r="Z485" s="2" t="str">
        <f t="shared" si="655"/>
        <v/>
      </c>
      <c r="AA485" s="2" t="str">
        <f t="shared" si="655"/>
        <v/>
      </c>
      <c r="AB485" s="2" t="str">
        <f t="shared" si="655"/>
        <v/>
      </c>
      <c r="AC485" s="2" t="str">
        <f t="shared" si="655"/>
        <v/>
      </c>
      <c r="AD485" s="2" t="str">
        <f t="shared" si="655"/>
        <v/>
      </c>
      <c r="AE485" s="2" t="str">
        <f t="shared" si="655"/>
        <v/>
      </c>
      <c r="AF485" s="2" t="str">
        <f t="shared" si="655"/>
        <v/>
      </c>
      <c r="AG485" s="2" t="str">
        <f t="shared" si="655"/>
        <v/>
      </c>
      <c r="AH485" s="2" t="str">
        <f t="shared" si="655"/>
        <v/>
      </c>
      <c r="AI485" s="2">
        <f t="shared" si="655"/>
        <v>3139.9999999999995</v>
      </c>
    </row>
    <row r="486" spans="2:35" x14ac:dyDescent="0.25">
      <c r="B486" s="41" t="s">
        <v>347</v>
      </c>
      <c r="C486" s="41" t="s">
        <v>344</v>
      </c>
      <c r="D486" s="41" t="s">
        <v>8</v>
      </c>
      <c r="E486" s="42" t="s">
        <v>425</v>
      </c>
      <c r="F486" s="41" t="s">
        <v>126</v>
      </c>
      <c r="G486" s="157"/>
      <c r="H486" s="42">
        <v>1600</v>
      </c>
      <c r="I486" s="6">
        <f>IF(H486="","",INDEX(Systems!F$4:F$981,MATCH($F486,Systems!D$4:D$981,0),1))</f>
        <v>18</v>
      </c>
      <c r="J486" s="7">
        <f>IF(H486="","",INDEX(Systems!E$4:E$981,MATCH($F486,Systems!D$4:D$981,0),1))</f>
        <v>30</v>
      </c>
      <c r="K486" s="7" t="s">
        <v>97</v>
      </c>
      <c r="L486" s="7">
        <v>2000</v>
      </c>
      <c r="M486" s="7">
        <v>3</v>
      </c>
      <c r="N486" s="6">
        <f t="shared" si="570"/>
        <v>28800</v>
      </c>
      <c r="O486" s="7">
        <f t="shared" si="571"/>
        <v>2030</v>
      </c>
      <c r="P486" s="2" t="str">
        <f t="shared" ref="P486:AI486" si="658">IF($B486="","",IF($O486=P$3,$N486*(1+(O$2*0.03)),IF(P$3=$O486+$J486,$N486*(1+(O$2*0.03)),IF(P$3=$O486+2*$J486,$N486*(1+(O$2*0.03)),IF(P$3=$O486+3*$J486,$N486*(1+(O$2*0.03)),IF(P$3=$O486+4*$J486,$N486*(1+(O$2*0.03)),IF(P$3=$O486+5*$J486,$N486*(1+(O$2*0.03)),"")))))))</f>
        <v/>
      </c>
      <c r="Q486" s="2" t="str">
        <f t="shared" si="658"/>
        <v/>
      </c>
      <c r="R486" s="2" t="str">
        <f t="shared" si="658"/>
        <v/>
      </c>
      <c r="S486" s="2" t="str">
        <f t="shared" si="658"/>
        <v/>
      </c>
      <c r="T486" s="2" t="str">
        <f t="shared" si="658"/>
        <v/>
      </c>
      <c r="U486" s="2" t="str">
        <f t="shared" si="658"/>
        <v/>
      </c>
      <c r="V486" s="2" t="str">
        <f t="shared" si="658"/>
        <v/>
      </c>
      <c r="W486" s="2" t="str">
        <f t="shared" si="658"/>
        <v/>
      </c>
      <c r="X486" s="2" t="str">
        <f t="shared" si="658"/>
        <v/>
      </c>
      <c r="Y486" s="2" t="str">
        <f t="shared" si="658"/>
        <v/>
      </c>
      <c r="Z486" s="2" t="str">
        <f t="shared" si="658"/>
        <v/>
      </c>
      <c r="AA486" s="2" t="str">
        <f t="shared" si="658"/>
        <v/>
      </c>
      <c r="AB486" s="2">
        <f t="shared" si="658"/>
        <v>39168</v>
      </c>
      <c r="AC486" s="2" t="str">
        <f t="shared" si="658"/>
        <v/>
      </c>
      <c r="AD486" s="2" t="str">
        <f t="shared" si="658"/>
        <v/>
      </c>
      <c r="AE486" s="2" t="str">
        <f t="shared" si="658"/>
        <v/>
      </c>
      <c r="AF486" s="2" t="str">
        <f t="shared" si="658"/>
        <v/>
      </c>
      <c r="AG486" s="2" t="str">
        <f t="shared" si="658"/>
        <v/>
      </c>
      <c r="AH486" s="2" t="str">
        <f t="shared" si="658"/>
        <v/>
      </c>
      <c r="AI486" s="2" t="str">
        <f t="shared" si="658"/>
        <v/>
      </c>
    </row>
    <row r="487" spans="2:35" x14ac:dyDescent="0.25">
      <c r="B487" s="41" t="s">
        <v>347</v>
      </c>
      <c r="C487" s="41" t="s">
        <v>344</v>
      </c>
      <c r="D487" s="41" t="s">
        <v>8</v>
      </c>
      <c r="E487" s="42" t="s">
        <v>425</v>
      </c>
      <c r="F487" s="41" t="s">
        <v>34</v>
      </c>
      <c r="G487" s="154"/>
      <c r="H487" s="42">
        <v>1</v>
      </c>
      <c r="I487" s="6">
        <f>IF(H487="","",INDEX(Systems!F$4:F$981,MATCH($F487,Systems!D$4:D$981,0),1))</f>
        <v>900</v>
      </c>
      <c r="J487" s="7">
        <f>IF(H487="","",INDEX(Systems!E$4:E$981,MATCH($F487,Systems!D$4:D$981,0),1))</f>
        <v>30</v>
      </c>
      <c r="K487" s="7" t="s">
        <v>97</v>
      </c>
      <c r="L487" s="7">
        <v>2000</v>
      </c>
      <c r="M487" s="7">
        <v>3</v>
      </c>
      <c r="N487" s="6">
        <f t="shared" si="570"/>
        <v>900</v>
      </c>
      <c r="O487" s="7">
        <f t="shared" si="571"/>
        <v>2030</v>
      </c>
      <c r="P487" s="2" t="str">
        <f t="shared" ref="P487:AI487" si="659">IF($B487="","",IF($O487=P$3,$N487*(1+(O$2*0.03)),IF(P$3=$O487+$J487,$N487*(1+(O$2*0.03)),IF(P$3=$O487+2*$J487,$N487*(1+(O$2*0.03)),IF(P$3=$O487+3*$J487,$N487*(1+(O$2*0.03)),IF(P$3=$O487+4*$J487,$N487*(1+(O$2*0.03)),IF(P$3=$O487+5*$J487,$N487*(1+(O$2*0.03)),"")))))))</f>
        <v/>
      </c>
      <c r="Q487" s="2" t="str">
        <f t="shared" si="659"/>
        <v/>
      </c>
      <c r="R487" s="2" t="str">
        <f t="shared" si="659"/>
        <v/>
      </c>
      <c r="S487" s="2" t="str">
        <f t="shared" si="659"/>
        <v/>
      </c>
      <c r="T487" s="2" t="str">
        <f t="shared" si="659"/>
        <v/>
      </c>
      <c r="U487" s="2" t="str">
        <f t="shared" si="659"/>
        <v/>
      </c>
      <c r="V487" s="2" t="str">
        <f t="shared" si="659"/>
        <v/>
      </c>
      <c r="W487" s="2" t="str">
        <f t="shared" si="659"/>
        <v/>
      </c>
      <c r="X487" s="2" t="str">
        <f t="shared" si="659"/>
        <v/>
      </c>
      <c r="Y487" s="2" t="str">
        <f t="shared" si="659"/>
        <v/>
      </c>
      <c r="Z487" s="2" t="str">
        <f t="shared" si="659"/>
        <v/>
      </c>
      <c r="AA487" s="2" t="str">
        <f t="shared" si="659"/>
        <v/>
      </c>
      <c r="AB487" s="2">
        <f t="shared" si="659"/>
        <v>1224</v>
      </c>
      <c r="AC487" s="2" t="str">
        <f t="shared" si="659"/>
        <v/>
      </c>
      <c r="AD487" s="2" t="str">
        <f t="shared" si="659"/>
        <v/>
      </c>
      <c r="AE487" s="2" t="str">
        <f t="shared" si="659"/>
        <v/>
      </c>
      <c r="AF487" s="2" t="str">
        <f t="shared" si="659"/>
        <v/>
      </c>
      <c r="AG487" s="2" t="str">
        <f t="shared" si="659"/>
        <v/>
      </c>
      <c r="AH487" s="2" t="str">
        <f t="shared" si="659"/>
        <v/>
      </c>
      <c r="AI487" s="2" t="str">
        <f t="shared" si="659"/>
        <v/>
      </c>
    </row>
    <row r="488" spans="2:35" x14ac:dyDescent="0.25">
      <c r="B488" s="41" t="s">
        <v>347</v>
      </c>
      <c r="C488" s="41" t="s">
        <v>344</v>
      </c>
      <c r="D488" s="41" t="s">
        <v>8</v>
      </c>
      <c r="E488" s="42" t="s">
        <v>425</v>
      </c>
      <c r="F488" s="41" t="s">
        <v>134</v>
      </c>
      <c r="G488" s="154"/>
      <c r="H488" s="42">
        <v>1</v>
      </c>
      <c r="I488" s="6">
        <f>IF(H488="","",INDEX(Systems!F$4:F$981,MATCH($F488,Systems!D$4:D$981,0),1))</f>
        <v>650</v>
      </c>
      <c r="J488" s="7">
        <f>IF(H488="","",INDEX(Systems!E$4:E$981,MATCH($F488,Systems!D$4:D$981,0),1))</f>
        <v>30</v>
      </c>
      <c r="K488" s="7" t="s">
        <v>97</v>
      </c>
      <c r="L488" s="7">
        <v>2000</v>
      </c>
      <c r="M488" s="7">
        <v>3</v>
      </c>
      <c r="N488" s="6">
        <f t="shared" si="570"/>
        <v>650</v>
      </c>
      <c r="O488" s="7">
        <f t="shared" si="571"/>
        <v>2030</v>
      </c>
      <c r="P488" s="2" t="str">
        <f t="shared" ref="P488:AI488" si="660">IF($B488="","",IF($O488=P$3,$N488*(1+(O$2*0.03)),IF(P$3=$O488+$J488,$N488*(1+(O$2*0.03)),IF(P$3=$O488+2*$J488,$N488*(1+(O$2*0.03)),IF(P$3=$O488+3*$J488,$N488*(1+(O$2*0.03)),IF(P$3=$O488+4*$J488,$N488*(1+(O$2*0.03)),IF(P$3=$O488+5*$J488,$N488*(1+(O$2*0.03)),"")))))))</f>
        <v/>
      </c>
      <c r="Q488" s="2" t="str">
        <f t="shared" si="660"/>
        <v/>
      </c>
      <c r="R488" s="2" t="str">
        <f t="shared" si="660"/>
        <v/>
      </c>
      <c r="S488" s="2" t="str">
        <f t="shared" si="660"/>
        <v/>
      </c>
      <c r="T488" s="2" t="str">
        <f t="shared" si="660"/>
        <v/>
      </c>
      <c r="U488" s="2" t="str">
        <f t="shared" si="660"/>
        <v/>
      </c>
      <c r="V488" s="2" t="str">
        <f t="shared" si="660"/>
        <v/>
      </c>
      <c r="W488" s="2" t="str">
        <f t="shared" si="660"/>
        <v/>
      </c>
      <c r="X488" s="2" t="str">
        <f t="shared" si="660"/>
        <v/>
      </c>
      <c r="Y488" s="2" t="str">
        <f t="shared" si="660"/>
        <v/>
      </c>
      <c r="Z488" s="2" t="str">
        <f t="shared" si="660"/>
        <v/>
      </c>
      <c r="AA488" s="2" t="str">
        <f t="shared" si="660"/>
        <v/>
      </c>
      <c r="AB488" s="2">
        <f t="shared" si="660"/>
        <v>883.99999999999989</v>
      </c>
      <c r="AC488" s="2" t="str">
        <f t="shared" si="660"/>
        <v/>
      </c>
      <c r="AD488" s="2" t="str">
        <f t="shared" si="660"/>
        <v/>
      </c>
      <c r="AE488" s="2" t="str">
        <f t="shared" si="660"/>
        <v/>
      </c>
      <c r="AF488" s="2" t="str">
        <f t="shared" si="660"/>
        <v/>
      </c>
      <c r="AG488" s="2" t="str">
        <f t="shared" si="660"/>
        <v/>
      </c>
      <c r="AH488" s="2" t="str">
        <f t="shared" si="660"/>
        <v/>
      </c>
      <c r="AI488" s="2" t="str">
        <f t="shared" si="660"/>
        <v/>
      </c>
    </row>
    <row r="489" spans="2:35" x14ac:dyDescent="0.25">
      <c r="B489" s="41" t="s">
        <v>347</v>
      </c>
      <c r="C489" s="41" t="s">
        <v>344</v>
      </c>
      <c r="D489" s="41" t="s">
        <v>3</v>
      </c>
      <c r="E489" s="42" t="s">
        <v>361</v>
      </c>
      <c r="F489" s="41" t="s">
        <v>21</v>
      </c>
      <c r="G489" s="157"/>
      <c r="H489" s="42">
        <v>8250</v>
      </c>
      <c r="I489" s="6">
        <f>IF(H489="","",INDEX(Systems!F$4:F$981,MATCH($F489,Systems!D$4:D$981,0),1))</f>
        <v>14.05</v>
      </c>
      <c r="J489" s="7">
        <f>IF(H489="","",INDEX(Systems!E$4:E$981,MATCH($F489,Systems!D$4:D$981,0),1))</f>
        <v>25</v>
      </c>
      <c r="K489" s="7" t="s">
        <v>97</v>
      </c>
      <c r="L489" s="42">
        <v>2010</v>
      </c>
      <c r="M489" s="7">
        <v>3</v>
      </c>
      <c r="N489" s="6">
        <f t="shared" si="570"/>
        <v>115912.5</v>
      </c>
      <c r="O489" s="7">
        <f t="shared" si="571"/>
        <v>2035</v>
      </c>
      <c r="P489" s="2" t="str">
        <f t="shared" ref="P489:AI489" si="661">IF($B489="","",IF($O489=P$3,$N489*(1+(O$2*0.03)),IF(P$3=$O489+$J489,$N489*(1+(O$2*0.03)),IF(P$3=$O489+2*$J489,$N489*(1+(O$2*0.03)),IF(P$3=$O489+3*$J489,$N489*(1+(O$2*0.03)),IF(P$3=$O489+4*$J489,$N489*(1+(O$2*0.03)),IF(P$3=$O489+5*$J489,$N489*(1+(O$2*0.03)),"")))))))</f>
        <v/>
      </c>
      <c r="Q489" s="2" t="str">
        <f t="shared" si="661"/>
        <v/>
      </c>
      <c r="R489" s="2" t="str">
        <f t="shared" si="661"/>
        <v/>
      </c>
      <c r="S489" s="2" t="str">
        <f t="shared" si="661"/>
        <v/>
      </c>
      <c r="T489" s="2" t="str">
        <f t="shared" si="661"/>
        <v/>
      </c>
      <c r="U489" s="2" t="str">
        <f t="shared" si="661"/>
        <v/>
      </c>
      <c r="V489" s="2" t="str">
        <f t="shared" si="661"/>
        <v/>
      </c>
      <c r="W489" s="2" t="str">
        <f t="shared" si="661"/>
        <v/>
      </c>
      <c r="X489" s="2" t="str">
        <f t="shared" si="661"/>
        <v/>
      </c>
      <c r="Y489" s="2" t="str">
        <f t="shared" si="661"/>
        <v/>
      </c>
      <c r="Z489" s="2" t="str">
        <f t="shared" si="661"/>
        <v/>
      </c>
      <c r="AA489" s="2" t="str">
        <f t="shared" si="661"/>
        <v/>
      </c>
      <c r="AB489" s="2" t="str">
        <f t="shared" si="661"/>
        <v/>
      </c>
      <c r="AC489" s="2" t="str">
        <f t="shared" si="661"/>
        <v/>
      </c>
      <c r="AD489" s="2" t="str">
        <f t="shared" si="661"/>
        <v/>
      </c>
      <c r="AE489" s="2" t="str">
        <f t="shared" si="661"/>
        <v/>
      </c>
      <c r="AF489" s="2" t="str">
        <f t="shared" si="661"/>
        <v/>
      </c>
      <c r="AG489" s="2">
        <f t="shared" si="661"/>
        <v>175027.875</v>
      </c>
      <c r="AH489" s="2" t="str">
        <f t="shared" si="661"/>
        <v/>
      </c>
      <c r="AI489" s="2" t="str">
        <f t="shared" si="661"/>
        <v/>
      </c>
    </row>
    <row r="490" spans="2:35" x14ac:dyDescent="0.25">
      <c r="B490" s="41" t="s">
        <v>347</v>
      </c>
      <c r="C490" s="41" t="s">
        <v>344</v>
      </c>
      <c r="D490" s="41" t="s">
        <v>7</v>
      </c>
      <c r="E490" s="42" t="s">
        <v>361</v>
      </c>
      <c r="F490" s="41" t="s">
        <v>50</v>
      </c>
      <c r="G490" s="154"/>
      <c r="H490" s="42">
        <v>3500</v>
      </c>
      <c r="I490" s="6">
        <f>IF(H490="","",INDEX(Systems!F$4:F$981,MATCH($F490,Systems!D$4:D$981,0),1))</f>
        <v>1.6</v>
      </c>
      <c r="J490" s="7">
        <f>IF(H490="","",INDEX(Systems!E$4:E$981,MATCH($F490,Systems!D$4:D$981,0),1))</f>
        <v>10</v>
      </c>
      <c r="K490" s="7" t="s">
        <v>97</v>
      </c>
      <c r="L490" s="7">
        <v>2014</v>
      </c>
      <c r="M490" s="7">
        <v>3</v>
      </c>
      <c r="N490" s="6">
        <f t="shared" ref="N490:N681" si="662">IF(H490="","",H490*I490)</f>
        <v>5600</v>
      </c>
      <c r="O490" s="7">
        <f t="shared" ref="O490:O681" si="663">IF(M490="","",IF(IF(M490=1,$C$1,IF(M490=2,L490+(0.8*J490),IF(M490=3,L490+J490)))&lt;$C$1,$C$1,(IF(M490=1,$C$1,IF(M490=2,L490+(0.8*J490),IF(M490=3,L490+J490))))))</f>
        <v>2024</v>
      </c>
      <c r="P490" s="2" t="str">
        <f t="shared" ref="P490:AI490" si="664">IF($B490="","",IF($O490=P$3,$N490*(1+(O$2*0.03)),IF(P$3=$O490+$J490,$N490*(1+(O$2*0.03)),IF(P$3=$O490+2*$J490,$N490*(1+(O$2*0.03)),IF(P$3=$O490+3*$J490,$N490*(1+(O$2*0.03)),IF(P$3=$O490+4*$J490,$N490*(1+(O$2*0.03)),IF(P$3=$O490+5*$J490,$N490*(1+(O$2*0.03)),"")))))))</f>
        <v/>
      </c>
      <c r="Q490" s="2" t="str">
        <f t="shared" si="664"/>
        <v/>
      </c>
      <c r="R490" s="2" t="str">
        <f t="shared" si="664"/>
        <v/>
      </c>
      <c r="S490" s="2" t="str">
        <f t="shared" si="664"/>
        <v/>
      </c>
      <c r="T490" s="2" t="str">
        <f t="shared" si="664"/>
        <v/>
      </c>
      <c r="U490" s="2" t="str">
        <f t="shared" si="664"/>
        <v/>
      </c>
      <c r="V490" s="2">
        <f t="shared" si="664"/>
        <v>6608</v>
      </c>
      <c r="W490" s="2" t="str">
        <f t="shared" si="664"/>
        <v/>
      </c>
      <c r="X490" s="2" t="str">
        <f t="shared" si="664"/>
        <v/>
      </c>
      <c r="Y490" s="2" t="str">
        <f t="shared" si="664"/>
        <v/>
      </c>
      <c r="Z490" s="2" t="str">
        <f t="shared" si="664"/>
        <v/>
      </c>
      <c r="AA490" s="2" t="str">
        <f t="shared" si="664"/>
        <v/>
      </c>
      <c r="AB490" s="2" t="str">
        <f t="shared" si="664"/>
        <v/>
      </c>
      <c r="AC490" s="2" t="str">
        <f t="shared" si="664"/>
        <v/>
      </c>
      <c r="AD490" s="2" t="str">
        <f t="shared" si="664"/>
        <v/>
      </c>
      <c r="AE490" s="2" t="str">
        <f t="shared" si="664"/>
        <v/>
      </c>
      <c r="AF490" s="2">
        <f t="shared" si="664"/>
        <v>8288</v>
      </c>
      <c r="AG490" s="2" t="str">
        <f t="shared" si="664"/>
        <v/>
      </c>
      <c r="AH490" s="2" t="str">
        <f t="shared" si="664"/>
        <v/>
      </c>
      <c r="AI490" s="2" t="str">
        <f t="shared" si="664"/>
        <v/>
      </c>
    </row>
    <row r="491" spans="2:35" x14ac:dyDescent="0.25">
      <c r="B491" s="41" t="s">
        <v>347</v>
      </c>
      <c r="C491" s="41" t="s">
        <v>344</v>
      </c>
      <c r="D491" s="41" t="s">
        <v>7</v>
      </c>
      <c r="E491" s="42" t="s">
        <v>350</v>
      </c>
      <c r="F491" s="41" t="s">
        <v>285</v>
      </c>
      <c r="G491" s="154"/>
      <c r="H491" s="42">
        <v>1000</v>
      </c>
      <c r="I491" s="6">
        <f>IF(H491="","",INDEX(Systems!F$4:F$981,MATCH($F491,Systems!D$4:D$981,0),1))</f>
        <v>8.77</v>
      </c>
      <c r="J491" s="7">
        <f>IF(H491="","",INDEX(Systems!E$4:E$981,MATCH($F491,Systems!D$4:D$981,0),1))</f>
        <v>20</v>
      </c>
      <c r="K491" s="7" t="s">
        <v>97</v>
      </c>
      <c r="L491" s="7">
        <v>2010</v>
      </c>
      <c r="M491" s="7">
        <v>3</v>
      </c>
      <c r="N491" s="6">
        <f t="shared" si="662"/>
        <v>8770</v>
      </c>
      <c r="O491" s="7">
        <f t="shared" si="663"/>
        <v>2030</v>
      </c>
      <c r="P491" s="2" t="str">
        <f t="shared" ref="P491:AI491" si="665">IF($B491="","",IF($O491=P$3,$N491*(1+(O$2*0.03)),IF(P$3=$O491+$J491,$N491*(1+(O$2*0.03)),IF(P$3=$O491+2*$J491,$N491*(1+(O$2*0.03)),IF(P$3=$O491+3*$J491,$N491*(1+(O$2*0.03)),IF(P$3=$O491+4*$J491,$N491*(1+(O$2*0.03)),IF(P$3=$O491+5*$J491,$N491*(1+(O$2*0.03)),"")))))))</f>
        <v/>
      </c>
      <c r="Q491" s="2" t="str">
        <f t="shared" si="665"/>
        <v/>
      </c>
      <c r="R491" s="2" t="str">
        <f t="shared" si="665"/>
        <v/>
      </c>
      <c r="S491" s="2" t="str">
        <f t="shared" si="665"/>
        <v/>
      </c>
      <c r="T491" s="2" t="str">
        <f t="shared" si="665"/>
        <v/>
      </c>
      <c r="U491" s="2" t="str">
        <f t="shared" si="665"/>
        <v/>
      </c>
      <c r="V491" s="2" t="str">
        <f t="shared" si="665"/>
        <v/>
      </c>
      <c r="W491" s="2" t="str">
        <f t="shared" si="665"/>
        <v/>
      </c>
      <c r="X491" s="2" t="str">
        <f t="shared" si="665"/>
        <v/>
      </c>
      <c r="Y491" s="2" t="str">
        <f t="shared" si="665"/>
        <v/>
      </c>
      <c r="Z491" s="2" t="str">
        <f t="shared" si="665"/>
        <v/>
      </c>
      <c r="AA491" s="2" t="str">
        <f t="shared" si="665"/>
        <v/>
      </c>
      <c r="AB491" s="2">
        <f t="shared" si="665"/>
        <v>11927.199999999999</v>
      </c>
      <c r="AC491" s="2" t="str">
        <f t="shared" si="665"/>
        <v/>
      </c>
      <c r="AD491" s="2" t="str">
        <f t="shared" si="665"/>
        <v/>
      </c>
      <c r="AE491" s="2" t="str">
        <f t="shared" si="665"/>
        <v/>
      </c>
      <c r="AF491" s="2" t="str">
        <f t="shared" si="665"/>
        <v/>
      </c>
      <c r="AG491" s="2" t="str">
        <f t="shared" si="665"/>
        <v/>
      </c>
      <c r="AH491" s="2" t="str">
        <f t="shared" si="665"/>
        <v/>
      </c>
      <c r="AI491" s="2" t="str">
        <f t="shared" si="665"/>
        <v/>
      </c>
    </row>
    <row r="492" spans="2:35" x14ac:dyDescent="0.25">
      <c r="B492" s="41" t="s">
        <v>347</v>
      </c>
      <c r="C492" s="41" t="s">
        <v>344</v>
      </c>
      <c r="D492" s="41" t="s">
        <v>7</v>
      </c>
      <c r="E492" s="42" t="s">
        <v>350</v>
      </c>
      <c r="F492" s="41" t="s">
        <v>51</v>
      </c>
      <c r="G492" s="157"/>
      <c r="H492" s="42">
        <v>700</v>
      </c>
      <c r="I492" s="6">
        <f>IF(H492="","",INDEX(Systems!F$4:F$981,MATCH($F492,Systems!D$4:D$981,0),1))</f>
        <v>1.5</v>
      </c>
      <c r="J492" s="7">
        <f>IF(H492="","",INDEX(Systems!E$4:E$981,MATCH($F492,Systems!D$4:D$981,0),1))</f>
        <v>10</v>
      </c>
      <c r="K492" s="7" t="s">
        <v>97</v>
      </c>
      <c r="L492" s="7">
        <v>2015</v>
      </c>
      <c r="M492" s="7">
        <v>3</v>
      </c>
      <c r="N492" s="6">
        <f t="shared" si="662"/>
        <v>1050</v>
      </c>
      <c r="O492" s="7">
        <f t="shared" si="663"/>
        <v>2025</v>
      </c>
      <c r="P492" s="2" t="str">
        <f t="shared" ref="P492:AI492" si="666">IF($B492="","",IF($O492=P$3,$N492*(1+(O$2*0.03)),IF(P$3=$O492+$J492,$N492*(1+(O$2*0.03)),IF(P$3=$O492+2*$J492,$N492*(1+(O$2*0.03)),IF(P$3=$O492+3*$J492,$N492*(1+(O$2*0.03)),IF(P$3=$O492+4*$J492,$N492*(1+(O$2*0.03)),IF(P$3=$O492+5*$J492,$N492*(1+(O$2*0.03)),"")))))))</f>
        <v/>
      </c>
      <c r="Q492" s="2" t="str">
        <f t="shared" si="666"/>
        <v/>
      </c>
      <c r="R492" s="2" t="str">
        <f t="shared" si="666"/>
        <v/>
      </c>
      <c r="S492" s="2" t="str">
        <f t="shared" si="666"/>
        <v/>
      </c>
      <c r="T492" s="2" t="str">
        <f t="shared" si="666"/>
        <v/>
      </c>
      <c r="U492" s="2" t="str">
        <f t="shared" si="666"/>
        <v/>
      </c>
      <c r="V492" s="2" t="str">
        <f t="shared" si="666"/>
        <v/>
      </c>
      <c r="W492" s="2">
        <f t="shared" si="666"/>
        <v>1270.5</v>
      </c>
      <c r="X492" s="2" t="str">
        <f t="shared" si="666"/>
        <v/>
      </c>
      <c r="Y492" s="2" t="str">
        <f t="shared" si="666"/>
        <v/>
      </c>
      <c r="Z492" s="2" t="str">
        <f t="shared" si="666"/>
        <v/>
      </c>
      <c r="AA492" s="2" t="str">
        <f t="shared" si="666"/>
        <v/>
      </c>
      <c r="AB492" s="2" t="str">
        <f t="shared" si="666"/>
        <v/>
      </c>
      <c r="AC492" s="2" t="str">
        <f t="shared" si="666"/>
        <v/>
      </c>
      <c r="AD492" s="2" t="str">
        <f t="shared" si="666"/>
        <v/>
      </c>
      <c r="AE492" s="2" t="str">
        <f t="shared" si="666"/>
        <v/>
      </c>
      <c r="AF492" s="2" t="str">
        <f t="shared" si="666"/>
        <v/>
      </c>
      <c r="AG492" s="2">
        <f t="shared" si="666"/>
        <v>1585.5</v>
      </c>
      <c r="AH492" s="2" t="str">
        <f t="shared" si="666"/>
        <v/>
      </c>
      <c r="AI492" s="2" t="str">
        <f t="shared" si="666"/>
        <v/>
      </c>
    </row>
    <row r="493" spans="2:35" x14ac:dyDescent="0.25">
      <c r="B493" s="41" t="s">
        <v>347</v>
      </c>
      <c r="C493" s="41" t="s">
        <v>344</v>
      </c>
      <c r="D493" s="41" t="s">
        <v>7</v>
      </c>
      <c r="E493" s="42" t="s">
        <v>350</v>
      </c>
      <c r="F493" s="41" t="s">
        <v>289</v>
      </c>
      <c r="G493" s="154"/>
      <c r="H493" s="42">
        <v>700</v>
      </c>
      <c r="I493" s="6">
        <f>IF(H493="","",INDEX(Systems!F$4:F$981,MATCH($F493,Systems!D$4:D$981,0),1))</f>
        <v>4.5</v>
      </c>
      <c r="J493" s="7">
        <f>IF(H493="","",INDEX(Systems!E$4:E$981,MATCH($F493,Systems!D$4:D$981,0),1))</f>
        <v>15</v>
      </c>
      <c r="K493" s="7" t="s">
        <v>97</v>
      </c>
      <c r="L493" s="7">
        <v>2010</v>
      </c>
      <c r="M493" s="7">
        <v>3</v>
      </c>
      <c r="N493" s="6">
        <f t="shared" si="662"/>
        <v>3150</v>
      </c>
      <c r="O493" s="7">
        <f t="shared" si="663"/>
        <v>2025</v>
      </c>
      <c r="P493" s="2" t="str">
        <f t="shared" ref="P493:AI493" si="667">IF($B493="","",IF($O493=P$3,$N493*(1+(O$2*0.03)),IF(P$3=$O493+$J493,$N493*(1+(O$2*0.03)),IF(P$3=$O493+2*$J493,$N493*(1+(O$2*0.03)),IF(P$3=$O493+3*$J493,$N493*(1+(O$2*0.03)),IF(P$3=$O493+4*$J493,$N493*(1+(O$2*0.03)),IF(P$3=$O493+5*$J493,$N493*(1+(O$2*0.03)),"")))))))</f>
        <v/>
      </c>
      <c r="Q493" s="2" t="str">
        <f t="shared" si="667"/>
        <v/>
      </c>
      <c r="R493" s="2" t="str">
        <f t="shared" si="667"/>
        <v/>
      </c>
      <c r="S493" s="2" t="str">
        <f t="shared" si="667"/>
        <v/>
      </c>
      <c r="T493" s="2" t="str">
        <f t="shared" si="667"/>
        <v/>
      </c>
      <c r="U493" s="2" t="str">
        <f t="shared" si="667"/>
        <v/>
      </c>
      <c r="V493" s="2" t="str">
        <f t="shared" si="667"/>
        <v/>
      </c>
      <c r="W493" s="2">
        <f t="shared" si="667"/>
        <v>3811.5</v>
      </c>
      <c r="X493" s="2" t="str">
        <f t="shared" si="667"/>
        <v/>
      </c>
      <c r="Y493" s="2" t="str">
        <f t="shared" si="667"/>
        <v/>
      </c>
      <c r="Z493" s="2" t="str">
        <f t="shared" si="667"/>
        <v/>
      </c>
      <c r="AA493" s="2" t="str">
        <f t="shared" si="667"/>
        <v/>
      </c>
      <c r="AB493" s="2" t="str">
        <f t="shared" si="667"/>
        <v/>
      </c>
      <c r="AC493" s="2" t="str">
        <f t="shared" si="667"/>
        <v/>
      </c>
      <c r="AD493" s="2" t="str">
        <f t="shared" si="667"/>
        <v/>
      </c>
      <c r="AE493" s="2" t="str">
        <f t="shared" si="667"/>
        <v/>
      </c>
      <c r="AF493" s="2" t="str">
        <f t="shared" si="667"/>
        <v/>
      </c>
      <c r="AG493" s="2" t="str">
        <f t="shared" si="667"/>
        <v/>
      </c>
      <c r="AH493" s="2" t="str">
        <f t="shared" si="667"/>
        <v/>
      </c>
      <c r="AI493" s="2" t="str">
        <f t="shared" si="667"/>
        <v/>
      </c>
    </row>
    <row r="494" spans="2:35" x14ac:dyDescent="0.25">
      <c r="B494" s="41" t="s">
        <v>347</v>
      </c>
      <c r="C494" s="41" t="s">
        <v>344</v>
      </c>
      <c r="D494" s="41" t="s">
        <v>9</v>
      </c>
      <c r="E494" s="42" t="s">
        <v>350</v>
      </c>
      <c r="F494" s="41" t="s">
        <v>131</v>
      </c>
      <c r="G494" s="154"/>
      <c r="H494" s="42">
        <v>1200</v>
      </c>
      <c r="I494" s="6">
        <f>IF(H494="","",INDEX(Systems!F$4:F$981,MATCH($F494,Systems!D$4:D$981,0),1))</f>
        <v>4.95</v>
      </c>
      <c r="J494" s="7">
        <f>IF(H494="","",INDEX(Systems!E$4:E$981,MATCH($F494,Systems!D$4:D$981,0),1))</f>
        <v>20</v>
      </c>
      <c r="K494" s="7" t="s">
        <v>97</v>
      </c>
      <c r="L494" s="7">
        <v>2017</v>
      </c>
      <c r="M494" s="7">
        <v>3</v>
      </c>
      <c r="N494" s="6">
        <f t="shared" si="662"/>
        <v>5940</v>
      </c>
      <c r="O494" s="7">
        <f t="shared" si="663"/>
        <v>2037</v>
      </c>
      <c r="P494" s="2" t="str">
        <f t="shared" ref="P494:AI494" si="668">IF($B494="","",IF($O494=P$3,$N494*(1+(O$2*0.03)),IF(P$3=$O494+$J494,$N494*(1+(O$2*0.03)),IF(P$3=$O494+2*$J494,$N494*(1+(O$2*0.03)),IF(P$3=$O494+3*$J494,$N494*(1+(O$2*0.03)),IF(P$3=$O494+4*$J494,$N494*(1+(O$2*0.03)),IF(P$3=$O494+5*$J494,$N494*(1+(O$2*0.03)),"")))))))</f>
        <v/>
      </c>
      <c r="Q494" s="2" t="str">
        <f t="shared" si="668"/>
        <v/>
      </c>
      <c r="R494" s="2" t="str">
        <f t="shared" si="668"/>
        <v/>
      </c>
      <c r="S494" s="2" t="str">
        <f t="shared" si="668"/>
        <v/>
      </c>
      <c r="T494" s="2" t="str">
        <f t="shared" si="668"/>
        <v/>
      </c>
      <c r="U494" s="2" t="str">
        <f t="shared" si="668"/>
        <v/>
      </c>
      <c r="V494" s="2" t="str">
        <f t="shared" si="668"/>
        <v/>
      </c>
      <c r="W494" s="2" t="str">
        <f t="shared" si="668"/>
        <v/>
      </c>
      <c r="X494" s="2" t="str">
        <f t="shared" si="668"/>
        <v/>
      </c>
      <c r="Y494" s="2" t="str">
        <f t="shared" si="668"/>
        <v/>
      </c>
      <c r="Z494" s="2" t="str">
        <f t="shared" si="668"/>
        <v/>
      </c>
      <c r="AA494" s="2" t="str">
        <f t="shared" si="668"/>
        <v/>
      </c>
      <c r="AB494" s="2" t="str">
        <f t="shared" si="668"/>
        <v/>
      </c>
      <c r="AC494" s="2" t="str">
        <f t="shared" si="668"/>
        <v/>
      </c>
      <c r="AD494" s="2" t="str">
        <f t="shared" si="668"/>
        <v/>
      </c>
      <c r="AE494" s="2" t="str">
        <f t="shared" si="668"/>
        <v/>
      </c>
      <c r="AF494" s="2" t="str">
        <f t="shared" si="668"/>
        <v/>
      </c>
      <c r="AG494" s="2" t="str">
        <f t="shared" si="668"/>
        <v/>
      </c>
      <c r="AH494" s="2" t="str">
        <f t="shared" si="668"/>
        <v/>
      </c>
      <c r="AI494" s="2">
        <f t="shared" si="668"/>
        <v>9325.7999999999993</v>
      </c>
    </row>
    <row r="495" spans="2:35" x14ac:dyDescent="0.25">
      <c r="B495" s="41" t="s">
        <v>347</v>
      </c>
      <c r="C495" s="41" t="s">
        <v>344</v>
      </c>
      <c r="D495" s="41" t="s">
        <v>5</v>
      </c>
      <c r="E495" s="42" t="s">
        <v>350</v>
      </c>
      <c r="F495" s="41" t="s">
        <v>55</v>
      </c>
      <c r="G495" s="154" t="s">
        <v>480</v>
      </c>
      <c r="H495" s="42">
        <v>1</v>
      </c>
      <c r="I495" s="6">
        <f>IF(H495="","",INDEX(Systems!F$4:F$981,MATCH($F495,Systems!D$4:D$981,0),1))</f>
        <v>9000</v>
      </c>
      <c r="J495" s="7">
        <f>IF(H495="","",INDEX(Systems!E$4:E$981,MATCH($F495,Systems!D$4:D$981,0),1))</f>
        <v>18</v>
      </c>
      <c r="K495" s="7" t="s">
        <v>97</v>
      </c>
      <c r="L495" s="7">
        <v>2000</v>
      </c>
      <c r="M495" s="7">
        <v>3</v>
      </c>
      <c r="N495" s="6">
        <f t="shared" si="662"/>
        <v>9000</v>
      </c>
      <c r="O495" s="7">
        <f t="shared" si="663"/>
        <v>2018</v>
      </c>
      <c r="P495" s="2">
        <f t="shared" ref="P495:AI499" si="669">IF($B495="","",IF($O495=P$3,$N495*(1+(O$2*0.03)),IF(P$3=$O495+$J495,$N495*(1+(O$2*0.03)),IF(P$3=$O495+2*$J495,$N495*(1+(O$2*0.03)),IF(P$3=$O495+3*$J495,$N495*(1+(O$2*0.03)),IF(P$3=$O495+4*$J495,$N495*(1+(O$2*0.03)),IF(P$3=$O495+5*$J495,$N495*(1+(O$2*0.03)),"")))))))</f>
        <v>9000</v>
      </c>
      <c r="Q495" s="2" t="str">
        <f t="shared" si="669"/>
        <v/>
      </c>
      <c r="R495" s="2" t="str">
        <f t="shared" si="669"/>
        <v/>
      </c>
      <c r="S495" s="2" t="str">
        <f t="shared" si="669"/>
        <v/>
      </c>
      <c r="T495" s="2" t="str">
        <f t="shared" si="669"/>
        <v/>
      </c>
      <c r="U495" s="2" t="str">
        <f t="shared" si="669"/>
        <v/>
      </c>
      <c r="V495" s="2" t="str">
        <f t="shared" si="669"/>
        <v/>
      </c>
      <c r="W495" s="2" t="str">
        <f t="shared" si="669"/>
        <v/>
      </c>
      <c r="X495" s="2" t="str">
        <f t="shared" si="669"/>
        <v/>
      </c>
      <c r="Y495" s="2" t="str">
        <f t="shared" si="669"/>
        <v/>
      </c>
      <c r="Z495" s="2" t="str">
        <f t="shared" si="669"/>
        <v/>
      </c>
      <c r="AA495" s="2" t="str">
        <f t="shared" si="669"/>
        <v/>
      </c>
      <c r="AB495" s="2" t="str">
        <f t="shared" si="669"/>
        <v/>
      </c>
      <c r="AC495" s="2" t="str">
        <f t="shared" si="669"/>
        <v/>
      </c>
      <c r="AD495" s="2" t="str">
        <f t="shared" si="669"/>
        <v/>
      </c>
      <c r="AE495" s="2" t="str">
        <f t="shared" si="669"/>
        <v/>
      </c>
      <c r="AF495" s="2" t="str">
        <f t="shared" si="669"/>
        <v/>
      </c>
      <c r="AG495" s="2" t="str">
        <f t="shared" si="669"/>
        <v/>
      </c>
      <c r="AH495" s="2">
        <f t="shared" si="669"/>
        <v>13860</v>
      </c>
      <c r="AI495" s="2" t="str">
        <f t="shared" si="669"/>
        <v/>
      </c>
    </row>
    <row r="496" spans="2:35" x14ac:dyDescent="0.25">
      <c r="B496" s="41" t="s">
        <v>347</v>
      </c>
      <c r="C496" s="41" t="s">
        <v>344</v>
      </c>
      <c r="D496" s="41" t="s">
        <v>7</v>
      </c>
      <c r="E496" s="42" t="s">
        <v>352</v>
      </c>
      <c r="F496" s="41" t="s">
        <v>285</v>
      </c>
      <c r="G496" s="154"/>
      <c r="H496" s="42">
        <v>1200</v>
      </c>
      <c r="I496" s="6">
        <f>IF(H496="","",INDEX(Systems!F$4:F$981,MATCH($F496,Systems!D$4:D$981,0),1))</f>
        <v>8.77</v>
      </c>
      <c r="J496" s="7">
        <f>IF(H496="","",INDEX(Systems!E$4:E$981,MATCH($F496,Systems!D$4:D$981,0),1))</f>
        <v>20</v>
      </c>
      <c r="K496" s="7" t="s">
        <v>97</v>
      </c>
      <c r="L496" s="7">
        <v>2010</v>
      </c>
      <c r="M496" s="7">
        <v>3</v>
      </c>
      <c r="N496" s="6">
        <f t="shared" ref="N496:N500" si="670">IF(H496="","",H496*I496)</f>
        <v>10524</v>
      </c>
      <c r="O496" s="7">
        <f t="shared" ref="O496:O500" si="671">IF(M496="","",IF(IF(M496=1,$C$1,IF(M496=2,L496+(0.8*J496),IF(M496=3,L496+J496)))&lt;$C$1,$C$1,(IF(M496=1,$C$1,IF(M496=2,L496+(0.8*J496),IF(M496=3,L496+J496))))))</f>
        <v>2030</v>
      </c>
      <c r="P496" s="2" t="str">
        <f t="shared" si="669"/>
        <v/>
      </c>
      <c r="Q496" s="2" t="str">
        <f t="shared" si="669"/>
        <v/>
      </c>
      <c r="R496" s="2" t="str">
        <f t="shared" si="669"/>
        <v/>
      </c>
      <c r="S496" s="2" t="str">
        <f t="shared" si="669"/>
        <v/>
      </c>
      <c r="T496" s="2" t="str">
        <f t="shared" si="669"/>
        <v/>
      </c>
      <c r="U496" s="2" t="str">
        <f t="shared" si="669"/>
        <v/>
      </c>
      <c r="V496" s="2" t="str">
        <f t="shared" si="669"/>
        <v/>
      </c>
      <c r="W496" s="2" t="str">
        <f t="shared" si="669"/>
        <v/>
      </c>
      <c r="X496" s="2" t="str">
        <f t="shared" si="669"/>
        <v/>
      </c>
      <c r="Y496" s="2" t="str">
        <f t="shared" si="669"/>
        <v/>
      </c>
      <c r="Z496" s="2" t="str">
        <f t="shared" si="669"/>
        <v/>
      </c>
      <c r="AA496" s="2" t="str">
        <f t="shared" si="669"/>
        <v/>
      </c>
      <c r="AB496" s="2">
        <f t="shared" si="669"/>
        <v>14312.64</v>
      </c>
      <c r="AC496" s="2" t="str">
        <f t="shared" si="669"/>
        <v/>
      </c>
      <c r="AD496" s="2" t="str">
        <f t="shared" si="669"/>
        <v/>
      </c>
      <c r="AE496" s="2" t="str">
        <f t="shared" si="669"/>
        <v/>
      </c>
      <c r="AF496" s="2" t="str">
        <f t="shared" si="669"/>
        <v/>
      </c>
      <c r="AG496" s="2" t="str">
        <f t="shared" si="669"/>
        <v/>
      </c>
      <c r="AH496" s="2" t="str">
        <f t="shared" si="669"/>
        <v/>
      </c>
      <c r="AI496" s="2" t="str">
        <f t="shared" si="669"/>
        <v/>
      </c>
    </row>
    <row r="497" spans="2:35" x14ac:dyDescent="0.25">
      <c r="B497" s="41" t="s">
        <v>347</v>
      </c>
      <c r="C497" s="41" t="s">
        <v>344</v>
      </c>
      <c r="D497" s="41" t="s">
        <v>7</v>
      </c>
      <c r="E497" s="42" t="s">
        <v>352</v>
      </c>
      <c r="F497" s="41" t="s">
        <v>51</v>
      </c>
      <c r="G497" s="157"/>
      <c r="H497" s="42">
        <v>700</v>
      </c>
      <c r="I497" s="6">
        <f>IF(H497="","",INDEX(Systems!F$4:F$981,MATCH($F497,Systems!D$4:D$981,0),1))</f>
        <v>1.5</v>
      </c>
      <c r="J497" s="7">
        <f>IF(H497="","",INDEX(Systems!E$4:E$981,MATCH($F497,Systems!D$4:D$981,0),1))</f>
        <v>10</v>
      </c>
      <c r="K497" s="7" t="s">
        <v>97</v>
      </c>
      <c r="L497" s="7">
        <v>2015</v>
      </c>
      <c r="M497" s="7">
        <v>3</v>
      </c>
      <c r="N497" s="6">
        <f t="shared" si="670"/>
        <v>1050</v>
      </c>
      <c r="O497" s="7">
        <f t="shared" si="671"/>
        <v>2025</v>
      </c>
      <c r="P497" s="2" t="str">
        <f t="shared" si="669"/>
        <v/>
      </c>
      <c r="Q497" s="2" t="str">
        <f t="shared" si="669"/>
        <v/>
      </c>
      <c r="R497" s="2" t="str">
        <f t="shared" si="669"/>
        <v/>
      </c>
      <c r="S497" s="2" t="str">
        <f t="shared" si="669"/>
        <v/>
      </c>
      <c r="T497" s="2" t="str">
        <f t="shared" si="669"/>
        <v/>
      </c>
      <c r="U497" s="2" t="str">
        <f t="shared" si="669"/>
        <v/>
      </c>
      <c r="V497" s="2" t="str">
        <f t="shared" si="669"/>
        <v/>
      </c>
      <c r="W497" s="2">
        <f t="shared" si="669"/>
        <v>1270.5</v>
      </c>
      <c r="X497" s="2" t="str">
        <f t="shared" si="669"/>
        <v/>
      </c>
      <c r="Y497" s="2" t="str">
        <f t="shared" si="669"/>
        <v/>
      </c>
      <c r="Z497" s="2" t="str">
        <f t="shared" si="669"/>
        <v/>
      </c>
      <c r="AA497" s="2" t="str">
        <f t="shared" si="669"/>
        <v/>
      </c>
      <c r="AB497" s="2" t="str">
        <f t="shared" si="669"/>
        <v/>
      </c>
      <c r="AC497" s="2" t="str">
        <f t="shared" si="669"/>
        <v/>
      </c>
      <c r="AD497" s="2" t="str">
        <f t="shared" si="669"/>
        <v/>
      </c>
      <c r="AE497" s="2" t="str">
        <f t="shared" si="669"/>
        <v/>
      </c>
      <c r="AF497" s="2" t="str">
        <f t="shared" si="669"/>
        <v/>
      </c>
      <c r="AG497" s="2">
        <f t="shared" si="669"/>
        <v>1585.5</v>
      </c>
      <c r="AH497" s="2" t="str">
        <f t="shared" si="669"/>
        <v/>
      </c>
      <c r="AI497" s="2" t="str">
        <f t="shared" si="669"/>
        <v/>
      </c>
    </row>
    <row r="498" spans="2:35" x14ac:dyDescent="0.25">
      <c r="B498" s="41" t="s">
        <v>347</v>
      </c>
      <c r="C498" s="41" t="s">
        <v>344</v>
      </c>
      <c r="D498" s="41" t="s">
        <v>7</v>
      </c>
      <c r="E498" s="42" t="s">
        <v>352</v>
      </c>
      <c r="F498" s="41" t="s">
        <v>289</v>
      </c>
      <c r="G498" s="154"/>
      <c r="H498" s="42">
        <v>700</v>
      </c>
      <c r="I498" s="6">
        <f>IF(H498="","",INDEX(Systems!F$4:F$981,MATCH($F498,Systems!D$4:D$981,0),1))</f>
        <v>4.5</v>
      </c>
      <c r="J498" s="7">
        <f>IF(H498="","",INDEX(Systems!E$4:E$981,MATCH($F498,Systems!D$4:D$981,0),1))</f>
        <v>15</v>
      </c>
      <c r="K498" s="7" t="s">
        <v>97</v>
      </c>
      <c r="L498" s="7">
        <v>2010</v>
      </c>
      <c r="M498" s="7">
        <v>3</v>
      </c>
      <c r="N498" s="6">
        <f t="shared" si="670"/>
        <v>3150</v>
      </c>
      <c r="O498" s="7">
        <f t="shared" si="671"/>
        <v>2025</v>
      </c>
      <c r="P498" s="2" t="str">
        <f t="shared" si="669"/>
        <v/>
      </c>
      <c r="Q498" s="2" t="str">
        <f t="shared" si="669"/>
        <v/>
      </c>
      <c r="R498" s="2" t="str">
        <f t="shared" si="669"/>
        <v/>
      </c>
      <c r="S498" s="2" t="str">
        <f t="shared" si="669"/>
        <v/>
      </c>
      <c r="T498" s="2" t="str">
        <f t="shared" si="669"/>
        <v/>
      </c>
      <c r="U498" s="2" t="str">
        <f t="shared" si="669"/>
        <v/>
      </c>
      <c r="V498" s="2" t="str">
        <f t="shared" si="669"/>
        <v/>
      </c>
      <c r="W498" s="2">
        <f t="shared" si="669"/>
        <v>3811.5</v>
      </c>
      <c r="X498" s="2" t="str">
        <f t="shared" si="669"/>
        <v/>
      </c>
      <c r="Y498" s="2" t="str">
        <f t="shared" si="669"/>
        <v/>
      </c>
      <c r="Z498" s="2" t="str">
        <f t="shared" si="669"/>
        <v/>
      </c>
      <c r="AA498" s="2" t="str">
        <f t="shared" si="669"/>
        <v/>
      </c>
      <c r="AB498" s="2" t="str">
        <f t="shared" si="669"/>
        <v/>
      </c>
      <c r="AC498" s="2" t="str">
        <f t="shared" si="669"/>
        <v/>
      </c>
      <c r="AD498" s="2" t="str">
        <f t="shared" si="669"/>
        <v/>
      </c>
      <c r="AE498" s="2" t="str">
        <f t="shared" si="669"/>
        <v/>
      </c>
      <c r="AF498" s="2" t="str">
        <f t="shared" si="669"/>
        <v/>
      </c>
      <c r="AG498" s="2" t="str">
        <f t="shared" si="669"/>
        <v/>
      </c>
      <c r="AH498" s="2" t="str">
        <f t="shared" si="669"/>
        <v/>
      </c>
      <c r="AI498" s="2" t="str">
        <f t="shared" si="669"/>
        <v/>
      </c>
    </row>
    <row r="499" spans="2:35" x14ac:dyDescent="0.25">
      <c r="B499" s="41" t="s">
        <v>347</v>
      </c>
      <c r="C499" s="41" t="s">
        <v>344</v>
      </c>
      <c r="D499" s="41" t="s">
        <v>9</v>
      </c>
      <c r="E499" s="42" t="s">
        <v>352</v>
      </c>
      <c r="F499" s="41" t="s">
        <v>131</v>
      </c>
      <c r="G499" s="154"/>
      <c r="H499" s="42">
        <v>1200</v>
      </c>
      <c r="I499" s="6">
        <f>IF(H499="","",INDEX(Systems!F$4:F$981,MATCH($F499,Systems!D$4:D$981,0),1))</f>
        <v>4.95</v>
      </c>
      <c r="J499" s="7">
        <f>IF(H499="","",INDEX(Systems!E$4:E$981,MATCH($F499,Systems!D$4:D$981,0),1))</f>
        <v>20</v>
      </c>
      <c r="K499" s="7" t="s">
        <v>97</v>
      </c>
      <c r="L499" s="7">
        <v>2017</v>
      </c>
      <c r="M499" s="7">
        <v>3</v>
      </c>
      <c r="N499" s="6">
        <f t="shared" si="670"/>
        <v>5940</v>
      </c>
      <c r="O499" s="7">
        <f t="shared" si="671"/>
        <v>2037</v>
      </c>
      <c r="P499" s="2" t="str">
        <f t="shared" si="669"/>
        <v/>
      </c>
      <c r="Q499" s="2" t="str">
        <f t="shared" si="669"/>
        <v/>
      </c>
      <c r="R499" s="2" t="str">
        <f t="shared" si="669"/>
        <v/>
      </c>
      <c r="S499" s="2" t="str">
        <f t="shared" si="669"/>
        <v/>
      </c>
      <c r="T499" s="2" t="str">
        <f t="shared" si="669"/>
        <v/>
      </c>
      <c r="U499" s="2" t="str">
        <f t="shared" si="669"/>
        <v/>
      </c>
      <c r="V499" s="2" t="str">
        <f t="shared" si="669"/>
        <v/>
      </c>
      <c r="W499" s="2" t="str">
        <f t="shared" si="669"/>
        <v/>
      </c>
      <c r="X499" s="2" t="str">
        <f t="shared" si="669"/>
        <v/>
      </c>
      <c r="Y499" s="2" t="str">
        <f t="shared" si="669"/>
        <v/>
      </c>
      <c r="Z499" s="2" t="str">
        <f t="shared" si="669"/>
        <v/>
      </c>
      <c r="AA499" s="2" t="str">
        <f t="shared" si="669"/>
        <v/>
      </c>
      <c r="AB499" s="2" t="str">
        <f t="shared" si="669"/>
        <v/>
      </c>
      <c r="AC499" s="2" t="str">
        <f t="shared" si="669"/>
        <v/>
      </c>
      <c r="AD499" s="2" t="str">
        <f t="shared" si="669"/>
        <v/>
      </c>
      <c r="AE499" s="2" t="str">
        <f t="shared" si="669"/>
        <v/>
      </c>
      <c r="AF499" s="2" t="str">
        <f t="shared" si="669"/>
        <v/>
      </c>
      <c r="AG499" s="2" t="str">
        <f t="shared" si="669"/>
        <v/>
      </c>
      <c r="AH499" s="2" t="str">
        <f t="shared" si="669"/>
        <v/>
      </c>
      <c r="AI499" s="2">
        <f t="shared" si="669"/>
        <v>9325.7999999999993</v>
      </c>
    </row>
    <row r="500" spans="2:35" x14ac:dyDescent="0.25">
      <c r="B500" s="41" t="s">
        <v>347</v>
      </c>
      <c r="C500" s="41" t="s">
        <v>344</v>
      </c>
      <c r="D500" s="41" t="s">
        <v>5</v>
      </c>
      <c r="E500" s="42" t="s">
        <v>352</v>
      </c>
      <c r="F500" s="41" t="s">
        <v>55</v>
      </c>
      <c r="G500" s="154" t="s">
        <v>481</v>
      </c>
      <c r="H500" s="42">
        <v>1</v>
      </c>
      <c r="I500" s="6">
        <f>IF(H500="","",INDEX(Systems!F$4:F$981,MATCH($F500,Systems!D$4:D$981,0),1))</f>
        <v>9000</v>
      </c>
      <c r="J500" s="7">
        <f>IF(H500="","",INDEX(Systems!E$4:E$981,MATCH($F500,Systems!D$4:D$981,0),1))</f>
        <v>18</v>
      </c>
      <c r="K500" s="7" t="s">
        <v>97</v>
      </c>
      <c r="L500" s="7">
        <v>2000</v>
      </c>
      <c r="M500" s="7">
        <v>3</v>
      </c>
      <c r="N500" s="6">
        <f t="shared" si="670"/>
        <v>9000</v>
      </c>
      <c r="O500" s="7">
        <f t="shared" si="671"/>
        <v>2018</v>
      </c>
      <c r="P500" s="2">
        <f t="shared" ref="P500:P504" si="672">IF($B500="","",IF($O500=P$3,$N500*(1+(O$2*0.03)),IF(P$3=$O500+$J500,$N500*(1+(O$2*0.03)),IF(P$3=$O500+2*$J500,$N500*(1+(O$2*0.03)),IF(P$3=$O500+3*$J500,$N500*(1+(O$2*0.03)),IF(P$3=$O500+4*$J500,$N500*(1+(O$2*0.03)),IF(P$3=$O500+5*$J500,$N500*(1+(O$2*0.03)),"")))))))</f>
        <v>9000</v>
      </c>
      <c r="Q500" s="2" t="str">
        <f t="shared" ref="Q500:Q504" si="673">IF($B500="","",IF($O500=Q$3,$N500*(1+(P$2*0.03)),IF(Q$3=$O500+$J500,$N500*(1+(P$2*0.03)),IF(Q$3=$O500+2*$J500,$N500*(1+(P$2*0.03)),IF(Q$3=$O500+3*$J500,$N500*(1+(P$2*0.03)),IF(Q$3=$O500+4*$J500,$N500*(1+(P$2*0.03)),IF(Q$3=$O500+5*$J500,$N500*(1+(P$2*0.03)),"")))))))</f>
        <v/>
      </c>
      <c r="R500" s="2" t="str">
        <f t="shared" ref="R500:R504" si="674">IF($B500="","",IF($O500=R$3,$N500*(1+(Q$2*0.03)),IF(R$3=$O500+$J500,$N500*(1+(Q$2*0.03)),IF(R$3=$O500+2*$J500,$N500*(1+(Q$2*0.03)),IF(R$3=$O500+3*$J500,$N500*(1+(Q$2*0.03)),IF(R$3=$O500+4*$J500,$N500*(1+(Q$2*0.03)),IF(R$3=$O500+5*$J500,$N500*(1+(Q$2*0.03)),"")))))))</f>
        <v/>
      </c>
      <c r="S500" s="2" t="str">
        <f t="shared" ref="S500:S504" si="675">IF($B500="","",IF($O500=S$3,$N500*(1+(R$2*0.03)),IF(S$3=$O500+$J500,$N500*(1+(R$2*0.03)),IF(S$3=$O500+2*$J500,$N500*(1+(R$2*0.03)),IF(S$3=$O500+3*$J500,$N500*(1+(R$2*0.03)),IF(S$3=$O500+4*$J500,$N500*(1+(R$2*0.03)),IF(S$3=$O500+5*$J500,$N500*(1+(R$2*0.03)),"")))))))</f>
        <v/>
      </c>
      <c r="T500" s="2" t="str">
        <f t="shared" ref="T500:T504" si="676">IF($B500="","",IF($O500=T$3,$N500*(1+(S$2*0.03)),IF(T$3=$O500+$J500,$N500*(1+(S$2*0.03)),IF(T$3=$O500+2*$J500,$N500*(1+(S$2*0.03)),IF(T$3=$O500+3*$J500,$N500*(1+(S$2*0.03)),IF(T$3=$O500+4*$J500,$N500*(1+(S$2*0.03)),IF(T$3=$O500+5*$J500,$N500*(1+(S$2*0.03)),"")))))))</f>
        <v/>
      </c>
      <c r="U500" s="2" t="str">
        <f t="shared" ref="U500:U504" si="677">IF($B500="","",IF($O500=U$3,$N500*(1+(T$2*0.03)),IF(U$3=$O500+$J500,$N500*(1+(T$2*0.03)),IF(U$3=$O500+2*$J500,$N500*(1+(T$2*0.03)),IF(U$3=$O500+3*$J500,$N500*(1+(T$2*0.03)),IF(U$3=$O500+4*$J500,$N500*(1+(T$2*0.03)),IF(U$3=$O500+5*$J500,$N500*(1+(T$2*0.03)),"")))))))</f>
        <v/>
      </c>
      <c r="V500" s="2" t="str">
        <f t="shared" ref="V500:V504" si="678">IF($B500="","",IF($O500=V$3,$N500*(1+(U$2*0.03)),IF(V$3=$O500+$J500,$N500*(1+(U$2*0.03)),IF(V$3=$O500+2*$J500,$N500*(1+(U$2*0.03)),IF(V$3=$O500+3*$J500,$N500*(1+(U$2*0.03)),IF(V$3=$O500+4*$J500,$N500*(1+(U$2*0.03)),IF(V$3=$O500+5*$J500,$N500*(1+(U$2*0.03)),"")))))))</f>
        <v/>
      </c>
      <c r="W500" s="2" t="str">
        <f t="shared" ref="W500:W504" si="679">IF($B500="","",IF($O500=W$3,$N500*(1+(V$2*0.03)),IF(W$3=$O500+$J500,$N500*(1+(V$2*0.03)),IF(W$3=$O500+2*$J500,$N500*(1+(V$2*0.03)),IF(W$3=$O500+3*$J500,$N500*(1+(V$2*0.03)),IF(W$3=$O500+4*$J500,$N500*(1+(V$2*0.03)),IF(W$3=$O500+5*$J500,$N500*(1+(V$2*0.03)),"")))))))</f>
        <v/>
      </c>
      <c r="X500" s="2" t="str">
        <f t="shared" ref="X500:X504" si="680">IF($B500="","",IF($O500=X$3,$N500*(1+(W$2*0.03)),IF(X$3=$O500+$J500,$N500*(1+(W$2*0.03)),IF(X$3=$O500+2*$J500,$N500*(1+(W$2*0.03)),IF(X$3=$O500+3*$J500,$N500*(1+(W$2*0.03)),IF(X$3=$O500+4*$J500,$N500*(1+(W$2*0.03)),IF(X$3=$O500+5*$J500,$N500*(1+(W$2*0.03)),"")))))))</f>
        <v/>
      </c>
      <c r="Y500" s="2" t="str">
        <f t="shared" ref="Y500:Y504" si="681">IF($B500="","",IF($O500=Y$3,$N500*(1+(X$2*0.03)),IF(Y$3=$O500+$J500,$N500*(1+(X$2*0.03)),IF(Y$3=$O500+2*$J500,$N500*(1+(X$2*0.03)),IF(Y$3=$O500+3*$J500,$N500*(1+(X$2*0.03)),IF(Y$3=$O500+4*$J500,$N500*(1+(X$2*0.03)),IF(Y$3=$O500+5*$J500,$N500*(1+(X$2*0.03)),"")))))))</f>
        <v/>
      </c>
      <c r="Z500" s="2" t="str">
        <f t="shared" ref="Z500:Z504" si="682">IF($B500="","",IF($O500=Z$3,$N500*(1+(Y$2*0.03)),IF(Z$3=$O500+$J500,$N500*(1+(Y$2*0.03)),IF(Z$3=$O500+2*$J500,$N500*(1+(Y$2*0.03)),IF(Z$3=$O500+3*$J500,$N500*(1+(Y$2*0.03)),IF(Z$3=$O500+4*$J500,$N500*(1+(Y$2*0.03)),IF(Z$3=$O500+5*$J500,$N500*(1+(Y$2*0.03)),"")))))))</f>
        <v/>
      </c>
      <c r="AA500" s="2" t="str">
        <f t="shared" ref="AA500:AA504" si="683">IF($B500="","",IF($O500=AA$3,$N500*(1+(Z$2*0.03)),IF(AA$3=$O500+$J500,$N500*(1+(Z$2*0.03)),IF(AA$3=$O500+2*$J500,$N500*(1+(Z$2*0.03)),IF(AA$3=$O500+3*$J500,$N500*(1+(Z$2*0.03)),IF(AA$3=$O500+4*$J500,$N500*(1+(Z$2*0.03)),IF(AA$3=$O500+5*$J500,$N500*(1+(Z$2*0.03)),"")))))))</f>
        <v/>
      </c>
      <c r="AB500" s="2" t="str">
        <f t="shared" ref="AB500:AB504" si="684">IF($B500="","",IF($O500=AB$3,$N500*(1+(AA$2*0.03)),IF(AB$3=$O500+$J500,$N500*(1+(AA$2*0.03)),IF(AB$3=$O500+2*$J500,$N500*(1+(AA$2*0.03)),IF(AB$3=$O500+3*$J500,$N500*(1+(AA$2*0.03)),IF(AB$3=$O500+4*$J500,$N500*(1+(AA$2*0.03)),IF(AB$3=$O500+5*$J500,$N500*(1+(AA$2*0.03)),"")))))))</f>
        <v/>
      </c>
      <c r="AC500" s="2" t="str">
        <f t="shared" ref="AC500:AC504" si="685">IF($B500="","",IF($O500=AC$3,$N500*(1+(AB$2*0.03)),IF(AC$3=$O500+$J500,$N500*(1+(AB$2*0.03)),IF(AC$3=$O500+2*$J500,$N500*(1+(AB$2*0.03)),IF(AC$3=$O500+3*$J500,$N500*(1+(AB$2*0.03)),IF(AC$3=$O500+4*$J500,$N500*(1+(AB$2*0.03)),IF(AC$3=$O500+5*$J500,$N500*(1+(AB$2*0.03)),"")))))))</f>
        <v/>
      </c>
      <c r="AD500" s="2" t="str">
        <f t="shared" ref="AD500:AD504" si="686">IF($B500="","",IF($O500=AD$3,$N500*(1+(AC$2*0.03)),IF(AD$3=$O500+$J500,$N500*(1+(AC$2*0.03)),IF(AD$3=$O500+2*$J500,$N500*(1+(AC$2*0.03)),IF(AD$3=$O500+3*$J500,$N500*(1+(AC$2*0.03)),IF(AD$3=$O500+4*$J500,$N500*(1+(AC$2*0.03)),IF(AD$3=$O500+5*$J500,$N500*(1+(AC$2*0.03)),"")))))))</f>
        <v/>
      </c>
      <c r="AE500" s="2" t="str">
        <f t="shared" ref="AE500:AE504" si="687">IF($B500="","",IF($O500=AE$3,$N500*(1+(AD$2*0.03)),IF(AE$3=$O500+$J500,$N500*(1+(AD$2*0.03)),IF(AE$3=$O500+2*$J500,$N500*(1+(AD$2*0.03)),IF(AE$3=$O500+3*$J500,$N500*(1+(AD$2*0.03)),IF(AE$3=$O500+4*$J500,$N500*(1+(AD$2*0.03)),IF(AE$3=$O500+5*$J500,$N500*(1+(AD$2*0.03)),"")))))))</f>
        <v/>
      </c>
      <c r="AF500" s="2" t="str">
        <f t="shared" ref="AF500:AF504" si="688">IF($B500="","",IF($O500=AF$3,$N500*(1+(AE$2*0.03)),IF(AF$3=$O500+$J500,$N500*(1+(AE$2*0.03)),IF(AF$3=$O500+2*$J500,$N500*(1+(AE$2*0.03)),IF(AF$3=$O500+3*$J500,$N500*(1+(AE$2*0.03)),IF(AF$3=$O500+4*$J500,$N500*(1+(AE$2*0.03)),IF(AF$3=$O500+5*$J500,$N500*(1+(AE$2*0.03)),"")))))))</f>
        <v/>
      </c>
      <c r="AG500" s="2" t="str">
        <f t="shared" ref="AG500:AG504" si="689">IF($B500="","",IF($O500=AG$3,$N500*(1+(AF$2*0.03)),IF(AG$3=$O500+$J500,$N500*(1+(AF$2*0.03)),IF(AG$3=$O500+2*$J500,$N500*(1+(AF$2*0.03)),IF(AG$3=$O500+3*$J500,$N500*(1+(AF$2*0.03)),IF(AG$3=$O500+4*$J500,$N500*(1+(AF$2*0.03)),IF(AG$3=$O500+5*$J500,$N500*(1+(AF$2*0.03)),"")))))))</f>
        <v/>
      </c>
      <c r="AH500" s="2">
        <f t="shared" ref="AH500:AH504" si="690">IF($B500="","",IF($O500=AH$3,$N500*(1+(AG$2*0.03)),IF(AH$3=$O500+$J500,$N500*(1+(AG$2*0.03)),IF(AH$3=$O500+2*$J500,$N500*(1+(AG$2*0.03)),IF(AH$3=$O500+3*$J500,$N500*(1+(AG$2*0.03)),IF(AH$3=$O500+4*$J500,$N500*(1+(AG$2*0.03)),IF(AH$3=$O500+5*$J500,$N500*(1+(AG$2*0.03)),"")))))))</f>
        <v>13860</v>
      </c>
      <c r="AI500" s="2" t="str">
        <f t="shared" ref="AI500:AI504" si="691">IF($B500="","",IF($O500=AI$3,$N500*(1+(AH$2*0.03)),IF(AI$3=$O500+$J500,$N500*(1+(AH$2*0.03)),IF(AI$3=$O500+2*$J500,$N500*(1+(AH$2*0.03)),IF(AI$3=$O500+3*$J500,$N500*(1+(AH$2*0.03)),IF(AI$3=$O500+4*$J500,$N500*(1+(AH$2*0.03)),IF(AI$3=$O500+5*$J500,$N500*(1+(AH$2*0.03)),"")))))))</f>
        <v/>
      </c>
    </row>
    <row r="501" spans="2:35" x14ac:dyDescent="0.25">
      <c r="B501" s="41" t="s">
        <v>347</v>
      </c>
      <c r="C501" s="41" t="s">
        <v>344</v>
      </c>
      <c r="D501" s="41" t="s">
        <v>7</v>
      </c>
      <c r="E501" s="42" t="s">
        <v>353</v>
      </c>
      <c r="F501" s="41" t="s">
        <v>285</v>
      </c>
      <c r="G501" s="154"/>
      <c r="H501" s="42">
        <v>1200</v>
      </c>
      <c r="I501" s="6">
        <f>IF(H501="","",INDEX(Systems!F$4:F$981,MATCH($F501,Systems!D$4:D$981,0),1))</f>
        <v>8.77</v>
      </c>
      <c r="J501" s="7">
        <f>IF(H501="","",INDEX(Systems!E$4:E$981,MATCH($F501,Systems!D$4:D$981,0),1))</f>
        <v>20</v>
      </c>
      <c r="K501" s="7" t="s">
        <v>97</v>
      </c>
      <c r="L501" s="7">
        <v>2010</v>
      </c>
      <c r="M501" s="7">
        <v>3</v>
      </c>
      <c r="N501" s="6">
        <f t="shared" ref="N501:N505" si="692">IF(H501="","",H501*I501)</f>
        <v>10524</v>
      </c>
      <c r="O501" s="7">
        <f t="shared" ref="O501:O505" si="693">IF(M501="","",IF(IF(M501=1,$C$1,IF(M501=2,L501+(0.8*J501),IF(M501=3,L501+J501)))&lt;$C$1,$C$1,(IF(M501=1,$C$1,IF(M501=2,L501+(0.8*J501),IF(M501=3,L501+J501))))))</f>
        <v>2030</v>
      </c>
      <c r="P501" s="2" t="str">
        <f t="shared" si="672"/>
        <v/>
      </c>
      <c r="Q501" s="2" t="str">
        <f t="shared" si="673"/>
        <v/>
      </c>
      <c r="R501" s="2" t="str">
        <f t="shared" si="674"/>
        <v/>
      </c>
      <c r="S501" s="2" t="str">
        <f t="shared" si="675"/>
        <v/>
      </c>
      <c r="T501" s="2" t="str">
        <f t="shared" si="676"/>
        <v/>
      </c>
      <c r="U501" s="2" t="str">
        <f t="shared" si="677"/>
        <v/>
      </c>
      <c r="V501" s="2" t="str">
        <f t="shared" si="678"/>
        <v/>
      </c>
      <c r="W501" s="2" t="str">
        <f t="shared" si="679"/>
        <v/>
      </c>
      <c r="X501" s="2" t="str">
        <f t="shared" si="680"/>
        <v/>
      </c>
      <c r="Y501" s="2" t="str">
        <f t="shared" si="681"/>
        <v/>
      </c>
      <c r="Z501" s="2" t="str">
        <f t="shared" si="682"/>
        <v/>
      </c>
      <c r="AA501" s="2" t="str">
        <f t="shared" si="683"/>
        <v/>
      </c>
      <c r="AB501" s="2">
        <f t="shared" si="684"/>
        <v>14312.64</v>
      </c>
      <c r="AC501" s="2" t="str">
        <f t="shared" si="685"/>
        <v/>
      </c>
      <c r="AD501" s="2" t="str">
        <f t="shared" si="686"/>
        <v/>
      </c>
      <c r="AE501" s="2" t="str">
        <f t="shared" si="687"/>
        <v/>
      </c>
      <c r="AF501" s="2" t="str">
        <f t="shared" si="688"/>
        <v/>
      </c>
      <c r="AG501" s="2" t="str">
        <f t="shared" si="689"/>
        <v/>
      </c>
      <c r="AH501" s="2" t="str">
        <f t="shared" si="690"/>
        <v/>
      </c>
      <c r="AI501" s="2" t="str">
        <f t="shared" si="691"/>
        <v/>
      </c>
    </row>
    <row r="502" spans="2:35" x14ac:dyDescent="0.25">
      <c r="B502" s="41" t="s">
        <v>347</v>
      </c>
      <c r="C502" s="41" t="s">
        <v>344</v>
      </c>
      <c r="D502" s="41" t="s">
        <v>7</v>
      </c>
      <c r="E502" s="42" t="s">
        <v>353</v>
      </c>
      <c r="F502" s="41" t="s">
        <v>51</v>
      </c>
      <c r="G502" s="157"/>
      <c r="H502" s="42">
        <v>700</v>
      </c>
      <c r="I502" s="6">
        <f>IF(H502="","",INDEX(Systems!F$4:F$981,MATCH($F502,Systems!D$4:D$981,0),1))</f>
        <v>1.5</v>
      </c>
      <c r="J502" s="7">
        <f>IF(H502="","",INDEX(Systems!E$4:E$981,MATCH($F502,Systems!D$4:D$981,0),1))</f>
        <v>10</v>
      </c>
      <c r="K502" s="7" t="s">
        <v>97</v>
      </c>
      <c r="L502" s="7">
        <v>2015</v>
      </c>
      <c r="M502" s="7">
        <v>3</v>
      </c>
      <c r="N502" s="6">
        <f t="shared" si="692"/>
        <v>1050</v>
      </c>
      <c r="O502" s="7">
        <f t="shared" si="693"/>
        <v>2025</v>
      </c>
      <c r="P502" s="2" t="str">
        <f t="shared" si="672"/>
        <v/>
      </c>
      <c r="Q502" s="2" t="str">
        <f t="shared" si="673"/>
        <v/>
      </c>
      <c r="R502" s="2" t="str">
        <f t="shared" si="674"/>
        <v/>
      </c>
      <c r="S502" s="2" t="str">
        <f t="shared" si="675"/>
        <v/>
      </c>
      <c r="T502" s="2" t="str">
        <f t="shared" si="676"/>
        <v/>
      </c>
      <c r="U502" s="2" t="str">
        <f t="shared" si="677"/>
        <v/>
      </c>
      <c r="V502" s="2" t="str">
        <f t="shared" si="678"/>
        <v/>
      </c>
      <c r="W502" s="2">
        <f t="shared" si="679"/>
        <v>1270.5</v>
      </c>
      <c r="X502" s="2" t="str">
        <f t="shared" si="680"/>
        <v/>
      </c>
      <c r="Y502" s="2" t="str">
        <f t="shared" si="681"/>
        <v/>
      </c>
      <c r="Z502" s="2" t="str">
        <f t="shared" si="682"/>
        <v/>
      </c>
      <c r="AA502" s="2" t="str">
        <f t="shared" si="683"/>
        <v/>
      </c>
      <c r="AB502" s="2" t="str">
        <f t="shared" si="684"/>
        <v/>
      </c>
      <c r="AC502" s="2" t="str">
        <f t="shared" si="685"/>
        <v/>
      </c>
      <c r="AD502" s="2" t="str">
        <f t="shared" si="686"/>
        <v/>
      </c>
      <c r="AE502" s="2" t="str">
        <f t="shared" si="687"/>
        <v/>
      </c>
      <c r="AF502" s="2" t="str">
        <f t="shared" si="688"/>
        <v/>
      </c>
      <c r="AG502" s="2">
        <f t="shared" si="689"/>
        <v>1585.5</v>
      </c>
      <c r="AH502" s="2" t="str">
        <f t="shared" si="690"/>
        <v/>
      </c>
      <c r="AI502" s="2" t="str">
        <f t="shared" si="691"/>
        <v/>
      </c>
    </row>
    <row r="503" spans="2:35" x14ac:dyDescent="0.25">
      <c r="B503" s="41" t="s">
        <v>347</v>
      </c>
      <c r="C503" s="41" t="s">
        <v>344</v>
      </c>
      <c r="D503" s="41" t="s">
        <v>7</v>
      </c>
      <c r="E503" s="42" t="s">
        <v>353</v>
      </c>
      <c r="F503" s="41" t="s">
        <v>289</v>
      </c>
      <c r="G503" s="154"/>
      <c r="H503" s="42">
        <v>700</v>
      </c>
      <c r="I503" s="6">
        <f>IF(H503="","",INDEX(Systems!F$4:F$981,MATCH($F503,Systems!D$4:D$981,0),1))</f>
        <v>4.5</v>
      </c>
      <c r="J503" s="7">
        <f>IF(H503="","",INDEX(Systems!E$4:E$981,MATCH($F503,Systems!D$4:D$981,0),1))</f>
        <v>15</v>
      </c>
      <c r="K503" s="7" t="s">
        <v>97</v>
      </c>
      <c r="L503" s="7">
        <v>2010</v>
      </c>
      <c r="M503" s="7">
        <v>3</v>
      </c>
      <c r="N503" s="6">
        <f t="shared" si="692"/>
        <v>3150</v>
      </c>
      <c r="O503" s="7">
        <f t="shared" si="693"/>
        <v>2025</v>
      </c>
      <c r="P503" s="2" t="str">
        <f t="shared" si="672"/>
        <v/>
      </c>
      <c r="Q503" s="2" t="str">
        <f t="shared" si="673"/>
        <v/>
      </c>
      <c r="R503" s="2" t="str">
        <f t="shared" si="674"/>
        <v/>
      </c>
      <c r="S503" s="2" t="str">
        <f t="shared" si="675"/>
        <v/>
      </c>
      <c r="T503" s="2" t="str">
        <f t="shared" si="676"/>
        <v/>
      </c>
      <c r="U503" s="2" t="str">
        <f t="shared" si="677"/>
        <v/>
      </c>
      <c r="V503" s="2" t="str">
        <f t="shared" si="678"/>
        <v/>
      </c>
      <c r="W503" s="2">
        <f t="shared" si="679"/>
        <v>3811.5</v>
      </c>
      <c r="X503" s="2" t="str">
        <f t="shared" si="680"/>
        <v/>
      </c>
      <c r="Y503" s="2" t="str">
        <f t="shared" si="681"/>
        <v/>
      </c>
      <c r="Z503" s="2" t="str">
        <f t="shared" si="682"/>
        <v/>
      </c>
      <c r="AA503" s="2" t="str">
        <f t="shared" si="683"/>
        <v/>
      </c>
      <c r="AB503" s="2" t="str">
        <f t="shared" si="684"/>
        <v/>
      </c>
      <c r="AC503" s="2" t="str">
        <f t="shared" si="685"/>
        <v/>
      </c>
      <c r="AD503" s="2" t="str">
        <f t="shared" si="686"/>
        <v/>
      </c>
      <c r="AE503" s="2" t="str">
        <f t="shared" si="687"/>
        <v/>
      </c>
      <c r="AF503" s="2" t="str">
        <f t="shared" si="688"/>
        <v/>
      </c>
      <c r="AG503" s="2" t="str">
        <f t="shared" si="689"/>
        <v/>
      </c>
      <c r="AH503" s="2" t="str">
        <f t="shared" si="690"/>
        <v/>
      </c>
      <c r="AI503" s="2" t="str">
        <f t="shared" si="691"/>
        <v/>
      </c>
    </row>
    <row r="504" spans="2:35" x14ac:dyDescent="0.25">
      <c r="B504" s="41" t="s">
        <v>347</v>
      </c>
      <c r="C504" s="41" t="s">
        <v>344</v>
      </c>
      <c r="D504" s="41" t="s">
        <v>9</v>
      </c>
      <c r="E504" s="42" t="s">
        <v>353</v>
      </c>
      <c r="F504" s="41" t="s">
        <v>131</v>
      </c>
      <c r="G504" s="154"/>
      <c r="H504" s="42">
        <v>1200</v>
      </c>
      <c r="I504" s="6">
        <f>IF(H504="","",INDEX(Systems!F$4:F$981,MATCH($F504,Systems!D$4:D$981,0),1))</f>
        <v>4.95</v>
      </c>
      <c r="J504" s="7">
        <f>IF(H504="","",INDEX(Systems!E$4:E$981,MATCH($F504,Systems!D$4:D$981,0),1))</f>
        <v>20</v>
      </c>
      <c r="K504" s="7" t="s">
        <v>97</v>
      </c>
      <c r="L504" s="7">
        <v>2017</v>
      </c>
      <c r="M504" s="7">
        <v>3</v>
      </c>
      <c r="N504" s="6">
        <f t="shared" si="692"/>
        <v>5940</v>
      </c>
      <c r="O504" s="7">
        <f t="shared" si="693"/>
        <v>2037</v>
      </c>
      <c r="P504" s="2" t="str">
        <f t="shared" si="672"/>
        <v/>
      </c>
      <c r="Q504" s="2" t="str">
        <f t="shared" si="673"/>
        <v/>
      </c>
      <c r="R504" s="2" t="str">
        <f t="shared" si="674"/>
        <v/>
      </c>
      <c r="S504" s="2" t="str">
        <f t="shared" si="675"/>
        <v/>
      </c>
      <c r="T504" s="2" t="str">
        <f t="shared" si="676"/>
        <v/>
      </c>
      <c r="U504" s="2" t="str">
        <f t="shared" si="677"/>
        <v/>
      </c>
      <c r="V504" s="2" t="str">
        <f t="shared" si="678"/>
        <v/>
      </c>
      <c r="W504" s="2" t="str">
        <f t="shared" si="679"/>
        <v/>
      </c>
      <c r="X504" s="2" t="str">
        <f t="shared" si="680"/>
        <v/>
      </c>
      <c r="Y504" s="2" t="str">
        <f t="shared" si="681"/>
        <v/>
      </c>
      <c r="Z504" s="2" t="str">
        <f t="shared" si="682"/>
        <v/>
      </c>
      <c r="AA504" s="2" t="str">
        <f t="shared" si="683"/>
        <v/>
      </c>
      <c r="AB504" s="2" t="str">
        <f t="shared" si="684"/>
        <v/>
      </c>
      <c r="AC504" s="2" t="str">
        <f t="shared" si="685"/>
        <v/>
      </c>
      <c r="AD504" s="2" t="str">
        <f t="shared" si="686"/>
        <v/>
      </c>
      <c r="AE504" s="2" t="str">
        <f t="shared" si="687"/>
        <v/>
      </c>
      <c r="AF504" s="2" t="str">
        <f t="shared" si="688"/>
        <v/>
      </c>
      <c r="AG504" s="2" t="str">
        <f t="shared" si="689"/>
        <v/>
      </c>
      <c r="AH504" s="2" t="str">
        <f t="shared" si="690"/>
        <v/>
      </c>
      <c r="AI504" s="2">
        <f t="shared" si="691"/>
        <v>9325.7999999999993</v>
      </c>
    </row>
    <row r="505" spans="2:35" x14ac:dyDescent="0.25">
      <c r="B505" s="41" t="s">
        <v>347</v>
      </c>
      <c r="C505" s="41" t="s">
        <v>344</v>
      </c>
      <c r="D505" s="41" t="s">
        <v>5</v>
      </c>
      <c r="E505" s="42" t="s">
        <v>353</v>
      </c>
      <c r="F505" s="41" t="s">
        <v>55</v>
      </c>
      <c r="G505" s="154" t="s">
        <v>482</v>
      </c>
      <c r="H505" s="42">
        <v>1</v>
      </c>
      <c r="I505" s="6">
        <f>IF(H505="","",INDEX(Systems!F$4:F$981,MATCH($F505,Systems!D$4:D$981,0),1))</f>
        <v>9000</v>
      </c>
      <c r="J505" s="7">
        <f>IF(H505="","",INDEX(Systems!E$4:E$981,MATCH($F505,Systems!D$4:D$981,0),1))</f>
        <v>18</v>
      </c>
      <c r="K505" s="7" t="s">
        <v>97</v>
      </c>
      <c r="L505" s="7">
        <v>2000</v>
      </c>
      <c r="M505" s="7">
        <v>3</v>
      </c>
      <c r="N505" s="6">
        <f t="shared" si="692"/>
        <v>9000</v>
      </c>
      <c r="O505" s="7">
        <f t="shared" si="693"/>
        <v>2018</v>
      </c>
      <c r="P505" s="2">
        <f t="shared" ref="P505:P509" si="694">IF($B505="","",IF($O505=P$3,$N505*(1+(O$2*0.03)),IF(P$3=$O505+$J505,$N505*(1+(O$2*0.03)),IF(P$3=$O505+2*$J505,$N505*(1+(O$2*0.03)),IF(P$3=$O505+3*$J505,$N505*(1+(O$2*0.03)),IF(P$3=$O505+4*$J505,$N505*(1+(O$2*0.03)),IF(P$3=$O505+5*$J505,$N505*(1+(O$2*0.03)),"")))))))</f>
        <v>9000</v>
      </c>
      <c r="Q505" s="2" t="str">
        <f t="shared" ref="Q505:Q509" si="695">IF($B505="","",IF($O505=Q$3,$N505*(1+(P$2*0.03)),IF(Q$3=$O505+$J505,$N505*(1+(P$2*0.03)),IF(Q$3=$O505+2*$J505,$N505*(1+(P$2*0.03)),IF(Q$3=$O505+3*$J505,$N505*(1+(P$2*0.03)),IF(Q$3=$O505+4*$J505,$N505*(1+(P$2*0.03)),IF(Q$3=$O505+5*$J505,$N505*(1+(P$2*0.03)),"")))))))</f>
        <v/>
      </c>
      <c r="R505" s="2" t="str">
        <f t="shared" ref="R505:R509" si="696">IF($B505="","",IF($O505=R$3,$N505*(1+(Q$2*0.03)),IF(R$3=$O505+$J505,$N505*(1+(Q$2*0.03)),IF(R$3=$O505+2*$J505,$N505*(1+(Q$2*0.03)),IF(R$3=$O505+3*$J505,$N505*(1+(Q$2*0.03)),IF(R$3=$O505+4*$J505,$N505*(1+(Q$2*0.03)),IF(R$3=$O505+5*$J505,$N505*(1+(Q$2*0.03)),"")))))))</f>
        <v/>
      </c>
      <c r="S505" s="2" t="str">
        <f t="shared" ref="S505:S509" si="697">IF($B505="","",IF($O505=S$3,$N505*(1+(R$2*0.03)),IF(S$3=$O505+$J505,$N505*(1+(R$2*0.03)),IF(S$3=$O505+2*$J505,$N505*(1+(R$2*0.03)),IF(S$3=$O505+3*$J505,$N505*(1+(R$2*0.03)),IF(S$3=$O505+4*$J505,$N505*(1+(R$2*0.03)),IF(S$3=$O505+5*$J505,$N505*(1+(R$2*0.03)),"")))))))</f>
        <v/>
      </c>
      <c r="T505" s="2" t="str">
        <f t="shared" ref="T505:T509" si="698">IF($B505="","",IF($O505=T$3,$N505*(1+(S$2*0.03)),IF(T$3=$O505+$J505,$N505*(1+(S$2*0.03)),IF(T$3=$O505+2*$J505,$N505*(1+(S$2*0.03)),IF(T$3=$O505+3*$J505,$N505*(1+(S$2*0.03)),IF(T$3=$O505+4*$J505,$N505*(1+(S$2*0.03)),IF(T$3=$O505+5*$J505,$N505*(1+(S$2*0.03)),"")))))))</f>
        <v/>
      </c>
      <c r="U505" s="2" t="str">
        <f t="shared" ref="U505:U509" si="699">IF($B505="","",IF($O505=U$3,$N505*(1+(T$2*0.03)),IF(U$3=$O505+$J505,$N505*(1+(T$2*0.03)),IF(U$3=$O505+2*$J505,$N505*(1+(T$2*0.03)),IF(U$3=$O505+3*$J505,$N505*(1+(T$2*0.03)),IF(U$3=$O505+4*$J505,$N505*(1+(T$2*0.03)),IF(U$3=$O505+5*$J505,$N505*(1+(T$2*0.03)),"")))))))</f>
        <v/>
      </c>
      <c r="V505" s="2" t="str">
        <f t="shared" ref="V505:V509" si="700">IF($B505="","",IF($O505=V$3,$N505*(1+(U$2*0.03)),IF(V$3=$O505+$J505,$N505*(1+(U$2*0.03)),IF(V$3=$O505+2*$J505,$N505*(1+(U$2*0.03)),IF(V$3=$O505+3*$J505,$N505*(1+(U$2*0.03)),IF(V$3=$O505+4*$J505,$N505*(1+(U$2*0.03)),IF(V$3=$O505+5*$J505,$N505*(1+(U$2*0.03)),"")))))))</f>
        <v/>
      </c>
      <c r="W505" s="2" t="str">
        <f t="shared" ref="W505:W509" si="701">IF($B505="","",IF($O505=W$3,$N505*(1+(V$2*0.03)),IF(W$3=$O505+$J505,$N505*(1+(V$2*0.03)),IF(W$3=$O505+2*$J505,$N505*(1+(V$2*0.03)),IF(W$3=$O505+3*$J505,$N505*(1+(V$2*0.03)),IF(W$3=$O505+4*$J505,$N505*(1+(V$2*0.03)),IF(W$3=$O505+5*$J505,$N505*(1+(V$2*0.03)),"")))))))</f>
        <v/>
      </c>
      <c r="X505" s="2" t="str">
        <f t="shared" ref="X505:X509" si="702">IF($B505="","",IF($O505=X$3,$N505*(1+(W$2*0.03)),IF(X$3=$O505+$J505,$N505*(1+(W$2*0.03)),IF(X$3=$O505+2*$J505,$N505*(1+(W$2*0.03)),IF(X$3=$O505+3*$J505,$N505*(1+(W$2*0.03)),IF(X$3=$O505+4*$J505,$N505*(1+(W$2*0.03)),IF(X$3=$O505+5*$J505,$N505*(1+(W$2*0.03)),"")))))))</f>
        <v/>
      </c>
      <c r="Y505" s="2" t="str">
        <f t="shared" ref="Y505:Y509" si="703">IF($B505="","",IF($O505=Y$3,$N505*(1+(X$2*0.03)),IF(Y$3=$O505+$J505,$N505*(1+(X$2*0.03)),IF(Y$3=$O505+2*$J505,$N505*(1+(X$2*0.03)),IF(Y$3=$O505+3*$J505,$N505*(1+(X$2*0.03)),IF(Y$3=$O505+4*$J505,$N505*(1+(X$2*0.03)),IF(Y$3=$O505+5*$J505,$N505*(1+(X$2*0.03)),"")))))))</f>
        <v/>
      </c>
      <c r="Z505" s="2" t="str">
        <f t="shared" ref="Z505:Z509" si="704">IF($B505="","",IF($O505=Z$3,$N505*(1+(Y$2*0.03)),IF(Z$3=$O505+$J505,$N505*(1+(Y$2*0.03)),IF(Z$3=$O505+2*$J505,$N505*(1+(Y$2*0.03)),IF(Z$3=$O505+3*$J505,$N505*(1+(Y$2*0.03)),IF(Z$3=$O505+4*$J505,$N505*(1+(Y$2*0.03)),IF(Z$3=$O505+5*$J505,$N505*(1+(Y$2*0.03)),"")))))))</f>
        <v/>
      </c>
      <c r="AA505" s="2" t="str">
        <f t="shared" ref="AA505:AA509" si="705">IF($B505="","",IF($O505=AA$3,$N505*(1+(Z$2*0.03)),IF(AA$3=$O505+$J505,$N505*(1+(Z$2*0.03)),IF(AA$3=$O505+2*$J505,$N505*(1+(Z$2*0.03)),IF(AA$3=$O505+3*$J505,$N505*(1+(Z$2*0.03)),IF(AA$3=$O505+4*$J505,$N505*(1+(Z$2*0.03)),IF(AA$3=$O505+5*$J505,$N505*(1+(Z$2*0.03)),"")))))))</f>
        <v/>
      </c>
      <c r="AB505" s="2" t="str">
        <f t="shared" ref="AB505:AB509" si="706">IF($B505="","",IF($O505=AB$3,$N505*(1+(AA$2*0.03)),IF(AB$3=$O505+$J505,$N505*(1+(AA$2*0.03)),IF(AB$3=$O505+2*$J505,$N505*(1+(AA$2*0.03)),IF(AB$3=$O505+3*$J505,$N505*(1+(AA$2*0.03)),IF(AB$3=$O505+4*$J505,$N505*(1+(AA$2*0.03)),IF(AB$3=$O505+5*$J505,$N505*(1+(AA$2*0.03)),"")))))))</f>
        <v/>
      </c>
      <c r="AC505" s="2" t="str">
        <f t="shared" ref="AC505:AC509" si="707">IF($B505="","",IF($O505=AC$3,$N505*(1+(AB$2*0.03)),IF(AC$3=$O505+$J505,$N505*(1+(AB$2*0.03)),IF(AC$3=$O505+2*$J505,$N505*(1+(AB$2*0.03)),IF(AC$3=$O505+3*$J505,$N505*(1+(AB$2*0.03)),IF(AC$3=$O505+4*$J505,$N505*(1+(AB$2*0.03)),IF(AC$3=$O505+5*$J505,$N505*(1+(AB$2*0.03)),"")))))))</f>
        <v/>
      </c>
      <c r="AD505" s="2" t="str">
        <f t="shared" ref="AD505:AD509" si="708">IF($B505="","",IF($O505=AD$3,$N505*(1+(AC$2*0.03)),IF(AD$3=$O505+$J505,$N505*(1+(AC$2*0.03)),IF(AD$3=$O505+2*$J505,$N505*(1+(AC$2*0.03)),IF(AD$3=$O505+3*$J505,$N505*(1+(AC$2*0.03)),IF(AD$3=$O505+4*$J505,$N505*(1+(AC$2*0.03)),IF(AD$3=$O505+5*$J505,$N505*(1+(AC$2*0.03)),"")))))))</f>
        <v/>
      </c>
      <c r="AE505" s="2" t="str">
        <f t="shared" ref="AE505:AE509" si="709">IF($B505="","",IF($O505=AE$3,$N505*(1+(AD$2*0.03)),IF(AE$3=$O505+$J505,$N505*(1+(AD$2*0.03)),IF(AE$3=$O505+2*$J505,$N505*(1+(AD$2*0.03)),IF(AE$3=$O505+3*$J505,$N505*(1+(AD$2*0.03)),IF(AE$3=$O505+4*$J505,$N505*(1+(AD$2*0.03)),IF(AE$3=$O505+5*$J505,$N505*(1+(AD$2*0.03)),"")))))))</f>
        <v/>
      </c>
      <c r="AF505" s="2" t="str">
        <f t="shared" ref="AF505:AF509" si="710">IF($B505="","",IF($O505=AF$3,$N505*(1+(AE$2*0.03)),IF(AF$3=$O505+$J505,$N505*(1+(AE$2*0.03)),IF(AF$3=$O505+2*$J505,$N505*(1+(AE$2*0.03)),IF(AF$3=$O505+3*$J505,$N505*(1+(AE$2*0.03)),IF(AF$3=$O505+4*$J505,$N505*(1+(AE$2*0.03)),IF(AF$3=$O505+5*$J505,$N505*(1+(AE$2*0.03)),"")))))))</f>
        <v/>
      </c>
      <c r="AG505" s="2" t="str">
        <f t="shared" ref="AG505:AG509" si="711">IF($B505="","",IF($O505=AG$3,$N505*(1+(AF$2*0.03)),IF(AG$3=$O505+$J505,$N505*(1+(AF$2*0.03)),IF(AG$3=$O505+2*$J505,$N505*(1+(AF$2*0.03)),IF(AG$3=$O505+3*$J505,$N505*(1+(AF$2*0.03)),IF(AG$3=$O505+4*$J505,$N505*(1+(AF$2*0.03)),IF(AG$3=$O505+5*$J505,$N505*(1+(AF$2*0.03)),"")))))))</f>
        <v/>
      </c>
      <c r="AH505" s="2">
        <f t="shared" ref="AH505:AH509" si="712">IF($B505="","",IF($O505=AH$3,$N505*(1+(AG$2*0.03)),IF(AH$3=$O505+$J505,$N505*(1+(AG$2*0.03)),IF(AH$3=$O505+2*$J505,$N505*(1+(AG$2*0.03)),IF(AH$3=$O505+3*$J505,$N505*(1+(AG$2*0.03)),IF(AH$3=$O505+4*$J505,$N505*(1+(AG$2*0.03)),IF(AH$3=$O505+5*$J505,$N505*(1+(AG$2*0.03)),"")))))))</f>
        <v>13860</v>
      </c>
      <c r="AI505" s="2" t="str">
        <f t="shared" ref="AI505:AI509" si="713">IF($B505="","",IF($O505=AI$3,$N505*(1+(AH$2*0.03)),IF(AI$3=$O505+$J505,$N505*(1+(AH$2*0.03)),IF(AI$3=$O505+2*$J505,$N505*(1+(AH$2*0.03)),IF(AI$3=$O505+3*$J505,$N505*(1+(AH$2*0.03)),IF(AI$3=$O505+4*$J505,$N505*(1+(AH$2*0.03)),IF(AI$3=$O505+5*$J505,$N505*(1+(AH$2*0.03)),"")))))))</f>
        <v/>
      </c>
    </row>
    <row r="506" spans="2:35" x14ac:dyDescent="0.25">
      <c r="B506" s="41" t="s">
        <v>347</v>
      </c>
      <c r="C506" s="41" t="s">
        <v>344</v>
      </c>
      <c r="D506" s="41" t="s">
        <v>7</v>
      </c>
      <c r="E506" s="42" t="s">
        <v>394</v>
      </c>
      <c r="F506" s="41" t="s">
        <v>285</v>
      </c>
      <c r="G506" s="154"/>
      <c r="H506" s="42">
        <v>1200</v>
      </c>
      <c r="I506" s="6">
        <f>IF(H506="","",INDEX(Systems!F$4:F$981,MATCH($F506,Systems!D$4:D$981,0),1))</f>
        <v>8.77</v>
      </c>
      <c r="J506" s="7">
        <f>IF(H506="","",INDEX(Systems!E$4:E$981,MATCH($F506,Systems!D$4:D$981,0),1))</f>
        <v>20</v>
      </c>
      <c r="K506" s="7" t="s">
        <v>97</v>
      </c>
      <c r="L506" s="7">
        <v>2010</v>
      </c>
      <c r="M506" s="7">
        <v>3</v>
      </c>
      <c r="N506" s="6">
        <f t="shared" ref="N506:N517" si="714">IF(H506="","",H506*I506)</f>
        <v>10524</v>
      </c>
      <c r="O506" s="7">
        <f t="shared" ref="O506:O517" si="715">IF(M506="","",IF(IF(M506=1,$C$1,IF(M506=2,L506+(0.8*J506),IF(M506=3,L506+J506)))&lt;$C$1,$C$1,(IF(M506=1,$C$1,IF(M506=2,L506+(0.8*J506),IF(M506=3,L506+J506))))))</f>
        <v>2030</v>
      </c>
      <c r="P506" s="2" t="str">
        <f t="shared" si="694"/>
        <v/>
      </c>
      <c r="Q506" s="2" t="str">
        <f t="shared" si="695"/>
        <v/>
      </c>
      <c r="R506" s="2" t="str">
        <f t="shared" si="696"/>
        <v/>
      </c>
      <c r="S506" s="2" t="str">
        <f t="shared" si="697"/>
        <v/>
      </c>
      <c r="T506" s="2" t="str">
        <f t="shared" si="698"/>
        <v/>
      </c>
      <c r="U506" s="2" t="str">
        <f t="shared" si="699"/>
        <v/>
      </c>
      <c r="V506" s="2" t="str">
        <f t="shared" si="700"/>
        <v/>
      </c>
      <c r="W506" s="2" t="str">
        <f t="shared" si="701"/>
        <v/>
      </c>
      <c r="X506" s="2" t="str">
        <f t="shared" si="702"/>
        <v/>
      </c>
      <c r="Y506" s="2" t="str">
        <f t="shared" si="703"/>
        <v/>
      </c>
      <c r="Z506" s="2" t="str">
        <f t="shared" si="704"/>
        <v/>
      </c>
      <c r="AA506" s="2" t="str">
        <f t="shared" si="705"/>
        <v/>
      </c>
      <c r="AB506" s="2">
        <f t="shared" si="706"/>
        <v>14312.64</v>
      </c>
      <c r="AC506" s="2" t="str">
        <f t="shared" si="707"/>
        <v/>
      </c>
      <c r="AD506" s="2" t="str">
        <f t="shared" si="708"/>
        <v/>
      </c>
      <c r="AE506" s="2" t="str">
        <f t="shared" si="709"/>
        <v/>
      </c>
      <c r="AF506" s="2" t="str">
        <f t="shared" si="710"/>
        <v/>
      </c>
      <c r="AG506" s="2" t="str">
        <f t="shared" si="711"/>
        <v/>
      </c>
      <c r="AH506" s="2" t="str">
        <f t="shared" si="712"/>
        <v/>
      </c>
      <c r="AI506" s="2" t="str">
        <f t="shared" si="713"/>
        <v/>
      </c>
    </row>
    <row r="507" spans="2:35" x14ac:dyDescent="0.25">
      <c r="B507" s="41" t="s">
        <v>347</v>
      </c>
      <c r="C507" s="41" t="s">
        <v>344</v>
      </c>
      <c r="D507" s="41" t="s">
        <v>7</v>
      </c>
      <c r="E507" s="42" t="s">
        <v>394</v>
      </c>
      <c r="F507" s="41" t="s">
        <v>51</v>
      </c>
      <c r="G507" s="157"/>
      <c r="H507" s="42">
        <v>700</v>
      </c>
      <c r="I507" s="6">
        <f>IF(H507="","",INDEX(Systems!F$4:F$981,MATCH($F507,Systems!D$4:D$981,0),1))</f>
        <v>1.5</v>
      </c>
      <c r="J507" s="7">
        <f>IF(H507="","",INDEX(Systems!E$4:E$981,MATCH($F507,Systems!D$4:D$981,0),1))</f>
        <v>10</v>
      </c>
      <c r="K507" s="7" t="s">
        <v>97</v>
      </c>
      <c r="L507" s="7">
        <v>2015</v>
      </c>
      <c r="M507" s="7">
        <v>3</v>
      </c>
      <c r="N507" s="6">
        <f t="shared" si="714"/>
        <v>1050</v>
      </c>
      <c r="O507" s="7">
        <f t="shared" si="715"/>
        <v>2025</v>
      </c>
      <c r="P507" s="2" t="str">
        <f t="shared" si="694"/>
        <v/>
      </c>
      <c r="Q507" s="2" t="str">
        <f t="shared" si="695"/>
        <v/>
      </c>
      <c r="R507" s="2" t="str">
        <f t="shared" si="696"/>
        <v/>
      </c>
      <c r="S507" s="2" t="str">
        <f t="shared" si="697"/>
        <v/>
      </c>
      <c r="T507" s="2" t="str">
        <f t="shared" si="698"/>
        <v/>
      </c>
      <c r="U507" s="2" t="str">
        <f t="shared" si="699"/>
        <v/>
      </c>
      <c r="V507" s="2" t="str">
        <f t="shared" si="700"/>
        <v/>
      </c>
      <c r="W507" s="2">
        <f t="shared" si="701"/>
        <v>1270.5</v>
      </c>
      <c r="X507" s="2" t="str">
        <f t="shared" si="702"/>
        <v/>
      </c>
      <c r="Y507" s="2" t="str">
        <f t="shared" si="703"/>
        <v/>
      </c>
      <c r="Z507" s="2" t="str">
        <f t="shared" si="704"/>
        <v/>
      </c>
      <c r="AA507" s="2" t="str">
        <f t="shared" si="705"/>
        <v/>
      </c>
      <c r="AB507" s="2" t="str">
        <f t="shared" si="706"/>
        <v/>
      </c>
      <c r="AC507" s="2" t="str">
        <f t="shared" si="707"/>
        <v/>
      </c>
      <c r="AD507" s="2" t="str">
        <f t="shared" si="708"/>
        <v/>
      </c>
      <c r="AE507" s="2" t="str">
        <f t="shared" si="709"/>
        <v/>
      </c>
      <c r="AF507" s="2" t="str">
        <f t="shared" si="710"/>
        <v/>
      </c>
      <c r="AG507" s="2">
        <f t="shared" si="711"/>
        <v>1585.5</v>
      </c>
      <c r="AH507" s="2" t="str">
        <f t="shared" si="712"/>
        <v/>
      </c>
      <c r="AI507" s="2" t="str">
        <f t="shared" si="713"/>
        <v/>
      </c>
    </row>
    <row r="508" spans="2:35" x14ac:dyDescent="0.25">
      <c r="B508" s="41" t="s">
        <v>347</v>
      </c>
      <c r="C508" s="41" t="s">
        <v>344</v>
      </c>
      <c r="D508" s="41" t="s">
        <v>7</v>
      </c>
      <c r="E508" s="42" t="s">
        <v>394</v>
      </c>
      <c r="F508" s="41" t="s">
        <v>289</v>
      </c>
      <c r="G508" s="154"/>
      <c r="H508" s="42">
        <v>700</v>
      </c>
      <c r="I508" s="6">
        <f>IF(H508="","",INDEX(Systems!F$4:F$981,MATCH($F508,Systems!D$4:D$981,0),1))</f>
        <v>4.5</v>
      </c>
      <c r="J508" s="7">
        <f>IF(H508="","",INDEX(Systems!E$4:E$981,MATCH($F508,Systems!D$4:D$981,0),1))</f>
        <v>15</v>
      </c>
      <c r="K508" s="7" t="s">
        <v>97</v>
      </c>
      <c r="L508" s="7">
        <v>2010</v>
      </c>
      <c r="M508" s="7">
        <v>3</v>
      </c>
      <c r="N508" s="6">
        <f t="shared" si="714"/>
        <v>3150</v>
      </c>
      <c r="O508" s="7">
        <f t="shared" si="715"/>
        <v>2025</v>
      </c>
      <c r="P508" s="2" t="str">
        <f t="shared" si="694"/>
        <v/>
      </c>
      <c r="Q508" s="2" t="str">
        <f t="shared" si="695"/>
        <v/>
      </c>
      <c r="R508" s="2" t="str">
        <f t="shared" si="696"/>
        <v/>
      </c>
      <c r="S508" s="2" t="str">
        <f t="shared" si="697"/>
        <v/>
      </c>
      <c r="T508" s="2" t="str">
        <f t="shared" si="698"/>
        <v/>
      </c>
      <c r="U508" s="2" t="str">
        <f t="shared" si="699"/>
        <v/>
      </c>
      <c r="V508" s="2" t="str">
        <f t="shared" si="700"/>
        <v/>
      </c>
      <c r="W508" s="2">
        <f t="shared" si="701"/>
        <v>3811.5</v>
      </c>
      <c r="X508" s="2" t="str">
        <f t="shared" si="702"/>
        <v/>
      </c>
      <c r="Y508" s="2" t="str">
        <f t="shared" si="703"/>
        <v/>
      </c>
      <c r="Z508" s="2" t="str">
        <f t="shared" si="704"/>
        <v/>
      </c>
      <c r="AA508" s="2" t="str">
        <f t="shared" si="705"/>
        <v/>
      </c>
      <c r="AB508" s="2" t="str">
        <f t="shared" si="706"/>
        <v/>
      </c>
      <c r="AC508" s="2" t="str">
        <f t="shared" si="707"/>
        <v/>
      </c>
      <c r="AD508" s="2" t="str">
        <f t="shared" si="708"/>
        <v/>
      </c>
      <c r="AE508" s="2" t="str">
        <f t="shared" si="709"/>
        <v/>
      </c>
      <c r="AF508" s="2" t="str">
        <f t="shared" si="710"/>
        <v/>
      </c>
      <c r="AG508" s="2" t="str">
        <f t="shared" si="711"/>
        <v/>
      </c>
      <c r="AH508" s="2" t="str">
        <f t="shared" si="712"/>
        <v/>
      </c>
      <c r="AI508" s="2" t="str">
        <f t="shared" si="713"/>
        <v/>
      </c>
    </row>
    <row r="509" spans="2:35" x14ac:dyDescent="0.25">
      <c r="B509" s="41" t="s">
        <v>347</v>
      </c>
      <c r="C509" s="41" t="s">
        <v>344</v>
      </c>
      <c r="D509" s="41" t="s">
        <v>9</v>
      </c>
      <c r="E509" s="42" t="s">
        <v>394</v>
      </c>
      <c r="F509" s="41" t="s">
        <v>131</v>
      </c>
      <c r="G509" s="154"/>
      <c r="H509" s="42">
        <v>1200</v>
      </c>
      <c r="I509" s="6">
        <f>IF(H509="","",INDEX(Systems!F$4:F$981,MATCH($F509,Systems!D$4:D$981,0),1))</f>
        <v>4.95</v>
      </c>
      <c r="J509" s="7">
        <f>IF(H509="","",INDEX(Systems!E$4:E$981,MATCH($F509,Systems!D$4:D$981,0),1))</f>
        <v>20</v>
      </c>
      <c r="K509" s="7" t="s">
        <v>97</v>
      </c>
      <c r="L509" s="7">
        <v>2017</v>
      </c>
      <c r="M509" s="7">
        <v>3</v>
      </c>
      <c r="N509" s="6">
        <f t="shared" si="714"/>
        <v>5940</v>
      </c>
      <c r="O509" s="7">
        <f t="shared" si="715"/>
        <v>2037</v>
      </c>
      <c r="P509" s="2" t="str">
        <f t="shared" si="694"/>
        <v/>
      </c>
      <c r="Q509" s="2" t="str">
        <f t="shared" si="695"/>
        <v/>
      </c>
      <c r="R509" s="2" t="str">
        <f t="shared" si="696"/>
        <v/>
      </c>
      <c r="S509" s="2" t="str">
        <f t="shared" si="697"/>
        <v/>
      </c>
      <c r="T509" s="2" t="str">
        <f t="shared" si="698"/>
        <v/>
      </c>
      <c r="U509" s="2" t="str">
        <f t="shared" si="699"/>
        <v/>
      </c>
      <c r="V509" s="2" t="str">
        <f t="shared" si="700"/>
        <v/>
      </c>
      <c r="W509" s="2" t="str">
        <f t="shared" si="701"/>
        <v/>
      </c>
      <c r="X509" s="2" t="str">
        <f t="shared" si="702"/>
        <v/>
      </c>
      <c r="Y509" s="2" t="str">
        <f t="shared" si="703"/>
        <v/>
      </c>
      <c r="Z509" s="2" t="str">
        <f t="shared" si="704"/>
        <v/>
      </c>
      <c r="AA509" s="2" t="str">
        <f t="shared" si="705"/>
        <v/>
      </c>
      <c r="AB509" s="2" t="str">
        <f t="shared" si="706"/>
        <v/>
      </c>
      <c r="AC509" s="2" t="str">
        <f t="shared" si="707"/>
        <v/>
      </c>
      <c r="AD509" s="2" t="str">
        <f t="shared" si="708"/>
        <v/>
      </c>
      <c r="AE509" s="2" t="str">
        <f t="shared" si="709"/>
        <v/>
      </c>
      <c r="AF509" s="2" t="str">
        <f t="shared" si="710"/>
        <v/>
      </c>
      <c r="AG509" s="2" t="str">
        <f t="shared" si="711"/>
        <v/>
      </c>
      <c r="AH509" s="2" t="str">
        <f t="shared" si="712"/>
        <v/>
      </c>
      <c r="AI509" s="2">
        <f t="shared" si="713"/>
        <v>9325.7999999999993</v>
      </c>
    </row>
    <row r="510" spans="2:35" x14ac:dyDescent="0.25">
      <c r="B510" s="41" t="s">
        <v>347</v>
      </c>
      <c r="C510" s="41" t="s">
        <v>344</v>
      </c>
      <c r="D510" s="41" t="s">
        <v>5</v>
      </c>
      <c r="E510" s="42" t="s">
        <v>394</v>
      </c>
      <c r="F510" s="41" t="s">
        <v>55</v>
      </c>
      <c r="G510" s="154" t="s">
        <v>483</v>
      </c>
      <c r="H510" s="42">
        <v>1</v>
      </c>
      <c r="I510" s="6">
        <f>IF(H510="","",INDEX(Systems!F$4:F$981,MATCH($F510,Systems!D$4:D$981,0),1))</f>
        <v>9000</v>
      </c>
      <c r="J510" s="7">
        <f>IF(H510="","",INDEX(Systems!E$4:E$981,MATCH($F510,Systems!D$4:D$981,0),1))</f>
        <v>18</v>
      </c>
      <c r="K510" s="7" t="s">
        <v>97</v>
      </c>
      <c r="L510" s="7">
        <v>2000</v>
      </c>
      <c r="M510" s="7">
        <v>3</v>
      </c>
      <c r="N510" s="6">
        <f t="shared" si="714"/>
        <v>9000</v>
      </c>
      <c r="O510" s="7">
        <f t="shared" si="715"/>
        <v>2018</v>
      </c>
      <c r="P510" s="2">
        <f t="shared" ref="P510:P517" si="716">IF($B510="","",IF($O510=P$3,$N510*(1+(O$2*0.03)),IF(P$3=$O510+$J510,$N510*(1+(O$2*0.03)),IF(P$3=$O510+2*$J510,$N510*(1+(O$2*0.03)),IF(P$3=$O510+3*$J510,$N510*(1+(O$2*0.03)),IF(P$3=$O510+4*$J510,$N510*(1+(O$2*0.03)),IF(P$3=$O510+5*$J510,$N510*(1+(O$2*0.03)),"")))))))</f>
        <v>9000</v>
      </c>
      <c r="Q510" s="2" t="str">
        <f t="shared" ref="Q510:Q517" si="717">IF($B510="","",IF($O510=Q$3,$N510*(1+(P$2*0.03)),IF(Q$3=$O510+$J510,$N510*(1+(P$2*0.03)),IF(Q$3=$O510+2*$J510,$N510*(1+(P$2*0.03)),IF(Q$3=$O510+3*$J510,$N510*(1+(P$2*0.03)),IF(Q$3=$O510+4*$J510,$N510*(1+(P$2*0.03)),IF(Q$3=$O510+5*$J510,$N510*(1+(P$2*0.03)),"")))))))</f>
        <v/>
      </c>
      <c r="R510" s="2" t="str">
        <f t="shared" ref="R510:R517" si="718">IF($B510="","",IF($O510=R$3,$N510*(1+(Q$2*0.03)),IF(R$3=$O510+$J510,$N510*(1+(Q$2*0.03)),IF(R$3=$O510+2*$J510,$N510*(1+(Q$2*0.03)),IF(R$3=$O510+3*$J510,$N510*(1+(Q$2*0.03)),IF(R$3=$O510+4*$J510,$N510*(1+(Q$2*0.03)),IF(R$3=$O510+5*$J510,$N510*(1+(Q$2*0.03)),"")))))))</f>
        <v/>
      </c>
      <c r="S510" s="2" t="str">
        <f t="shared" ref="S510:S517" si="719">IF($B510="","",IF($O510=S$3,$N510*(1+(R$2*0.03)),IF(S$3=$O510+$J510,$N510*(1+(R$2*0.03)),IF(S$3=$O510+2*$J510,$N510*(1+(R$2*0.03)),IF(S$3=$O510+3*$J510,$N510*(1+(R$2*0.03)),IF(S$3=$O510+4*$J510,$N510*(1+(R$2*0.03)),IF(S$3=$O510+5*$J510,$N510*(1+(R$2*0.03)),"")))))))</f>
        <v/>
      </c>
      <c r="T510" s="2" t="str">
        <f t="shared" ref="T510:T517" si="720">IF($B510="","",IF($O510=T$3,$N510*(1+(S$2*0.03)),IF(T$3=$O510+$J510,$N510*(1+(S$2*0.03)),IF(T$3=$O510+2*$J510,$N510*(1+(S$2*0.03)),IF(T$3=$O510+3*$J510,$N510*(1+(S$2*0.03)),IF(T$3=$O510+4*$J510,$N510*(1+(S$2*0.03)),IF(T$3=$O510+5*$J510,$N510*(1+(S$2*0.03)),"")))))))</f>
        <v/>
      </c>
      <c r="U510" s="2" t="str">
        <f t="shared" ref="U510:U517" si="721">IF($B510="","",IF($O510=U$3,$N510*(1+(T$2*0.03)),IF(U$3=$O510+$J510,$N510*(1+(T$2*0.03)),IF(U$3=$O510+2*$J510,$N510*(1+(T$2*0.03)),IF(U$3=$O510+3*$J510,$N510*(1+(T$2*0.03)),IF(U$3=$O510+4*$J510,$N510*(1+(T$2*0.03)),IF(U$3=$O510+5*$J510,$N510*(1+(T$2*0.03)),"")))))))</f>
        <v/>
      </c>
      <c r="V510" s="2" t="str">
        <f t="shared" ref="V510:V517" si="722">IF($B510="","",IF($O510=V$3,$N510*(1+(U$2*0.03)),IF(V$3=$O510+$J510,$N510*(1+(U$2*0.03)),IF(V$3=$O510+2*$J510,$N510*(1+(U$2*0.03)),IF(V$3=$O510+3*$J510,$N510*(1+(U$2*0.03)),IF(V$3=$O510+4*$J510,$N510*(1+(U$2*0.03)),IF(V$3=$O510+5*$J510,$N510*(1+(U$2*0.03)),"")))))))</f>
        <v/>
      </c>
      <c r="W510" s="2" t="str">
        <f t="shared" ref="W510:W517" si="723">IF($B510="","",IF($O510=W$3,$N510*(1+(V$2*0.03)),IF(W$3=$O510+$J510,$N510*(1+(V$2*0.03)),IF(W$3=$O510+2*$J510,$N510*(1+(V$2*0.03)),IF(W$3=$O510+3*$J510,$N510*(1+(V$2*0.03)),IF(W$3=$O510+4*$J510,$N510*(1+(V$2*0.03)),IF(W$3=$O510+5*$J510,$N510*(1+(V$2*0.03)),"")))))))</f>
        <v/>
      </c>
      <c r="X510" s="2" t="str">
        <f t="shared" ref="X510:X517" si="724">IF($B510="","",IF($O510=X$3,$N510*(1+(W$2*0.03)),IF(X$3=$O510+$J510,$N510*(1+(W$2*0.03)),IF(X$3=$O510+2*$J510,$N510*(1+(W$2*0.03)),IF(X$3=$O510+3*$J510,$N510*(1+(W$2*0.03)),IF(X$3=$O510+4*$J510,$N510*(1+(W$2*0.03)),IF(X$3=$O510+5*$J510,$N510*(1+(W$2*0.03)),"")))))))</f>
        <v/>
      </c>
      <c r="Y510" s="2" t="str">
        <f t="shared" ref="Y510:Y517" si="725">IF($B510="","",IF($O510=Y$3,$N510*(1+(X$2*0.03)),IF(Y$3=$O510+$J510,$N510*(1+(X$2*0.03)),IF(Y$3=$O510+2*$J510,$N510*(1+(X$2*0.03)),IF(Y$3=$O510+3*$J510,$N510*(1+(X$2*0.03)),IF(Y$3=$O510+4*$J510,$N510*(1+(X$2*0.03)),IF(Y$3=$O510+5*$J510,$N510*(1+(X$2*0.03)),"")))))))</f>
        <v/>
      </c>
      <c r="Z510" s="2" t="str">
        <f t="shared" ref="Z510:Z517" si="726">IF($B510="","",IF($O510=Z$3,$N510*(1+(Y$2*0.03)),IF(Z$3=$O510+$J510,$N510*(1+(Y$2*0.03)),IF(Z$3=$O510+2*$J510,$N510*(1+(Y$2*0.03)),IF(Z$3=$O510+3*$J510,$N510*(1+(Y$2*0.03)),IF(Z$3=$O510+4*$J510,$N510*(1+(Y$2*0.03)),IF(Z$3=$O510+5*$J510,$N510*(1+(Y$2*0.03)),"")))))))</f>
        <v/>
      </c>
      <c r="AA510" s="2" t="str">
        <f t="shared" ref="AA510:AA517" si="727">IF($B510="","",IF($O510=AA$3,$N510*(1+(Z$2*0.03)),IF(AA$3=$O510+$J510,$N510*(1+(Z$2*0.03)),IF(AA$3=$O510+2*$J510,$N510*(1+(Z$2*0.03)),IF(AA$3=$O510+3*$J510,$N510*(1+(Z$2*0.03)),IF(AA$3=$O510+4*$J510,$N510*(1+(Z$2*0.03)),IF(AA$3=$O510+5*$J510,$N510*(1+(Z$2*0.03)),"")))))))</f>
        <v/>
      </c>
      <c r="AB510" s="2" t="str">
        <f t="shared" ref="AB510:AB517" si="728">IF($B510="","",IF($O510=AB$3,$N510*(1+(AA$2*0.03)),IF(AB$3=$O510+$J510,$N510*(1+(AA$2*0.03)),IF(AB$3=$O510+2*$J510,$N510*(1+(AA$2*0.03)),IF(AB$3=$O510+3*$J510,$N510*(1+(AA$2*0.03)),IF(AB$3=$O510+4*$J510,$N510*(1+(AA$2*0.03)),IF(AB$3=$O510+5*$J510,$N510*(1+(AA$2*0.03)),"")))))))</f>
        <v/>
      </c>
      <c r="AC510" s="2" t="str">
        <f t="shared" ref="AC510:AC517" si="729">IF($B510="","",IF($O510=AC$3,$N510*(1+(AB$2*0.03)),IF(AC$3=$O510+$J510,$N510*(1+(AB$2*0.03)),IF(AC$3=$O510+2*$J510,$N510*(1+(AB$2*0.03)),IF(AC$3=$O510+3*$J510,$N510*(1+(AB$2*0.03)),IF(AC$3=$O510+4*$J510,$N510*(1+(AB$2*0.03)),IF(AC$3=$O510+5*$J510,$N510*(1+(AB$2*0.03)),"")))))))</f>
        <v/>
      </c>
      <c r="AD510" s="2" t="str">
        <f t="shared" ref="AD510:AD517" si="730">IF($B510="","",IF($O510=AD$3,$N510*(1+(AC$2*0.03)),IF(AD$3=$O510+$J510,$N510*(1+(AC$2*0.03)),IF(AD$3=$O510+2*$J510,$N510*(1+(AC$2*0.03)),IF(AD$3=$O510+3*$J510,$N510*(1+(AC$2*0.03)),IF(AD$3=$O510+4*$J510,$N510*(1+(AC$2*0.03)),IF(AD$3=$O510+5*$J510,$N510*(1+(AC$2*0.03)),"")))))))</f>
        <v/>
      </c>
      <c r="AE510" s="2" t="str">
        <f t="shared" ref="AE510:AE517" si="731">IF($B510="","",IF($O510=AE$3,$N510*(1+(AD$2*0.03)),IF(AE$3=$O510+$J510,$N510*(1+(AD$2*0.03)),IF(AE$3=$O510+2*$J510,$N510*(1+(AD$2*0.03)),IF(AE$3=$O510+3*$J510,$N510*(1+(AD$2*0.03)),IF(AE$3=$O510+4*$J510,$N510*(1+(AD$2*0.03)),IF(AE$3=$O510+5*$J510,$N510*(1+(AD$2*0.03)),"")))))))</f>
        <v/>
      </c>
      <c r="AF510" s="2" t="str">
        <f t="shared" ref="AF510:AF517" si="732">IF($B510="","",IF($O510=AF$3,$N510*(1+(AE$2*0.03)),IF(AF$3=$O510+$J510,$N510*(1+(AE$2*0.03)),IF(AF$3=$O510+2*$J510,$N510*(1+(AE$2*0.03)),IF(AF$3=$O510+3*$J510,$N510*(1+(AE$2*0.03)),IF(AF$3=$O510+4*$J510,$N510*(1+(AE$2*0.03)),IF(AF$3=$O510+5*$J510,$N510*(1+(AE$2*0.03)),"")))))))</f>
        <v/>
      </c>
      <c r="AG510" s="2" t="str">
        <f t="shared" ref="AG510:AG517" si="733">IF($B510="","",IF($O510=AG$3,$N510*(1+(AF$2*0.03)),IF(AG$3=$O510+$J510,$N510*(1+(AF$2*0.03)),IF(AG$3=$O510+2*$J510,$N510*(1+(AF$2*0.03)),IF(AG$3=$O510+3*$J510,$N510*(1+(AF$2*0.03)),IF(AG$3=$O510+4*$J510,$N510*(1+(AF$2*0.03)),IF(AG$3=$O510+5*$J510,$N510*(1+(AF$2*0.03)),"")))))))</f>
        <v/>
      </c>
      <c r="AH510" s="2">
        <f t="shared" ref="AH510:AH517" si="734">IF($B510="","",IF($O510=AH$3,$N510*(1+(AG$2*0.03)),IF(AH$3=$O510+$J510,$N510*(1+(AG$2*0.03)),IF(AH$3=$O510+2*$J510,$N510*(1+(AG$2*0.03)),IF(AH$3=$O510+3*$J510,$N510*(1+(AG$2*0.03)),IF(AH$3=$O510+4*$J510,$N510*(1+(AG$2*0.03)),IF(AH$3=$O510+5*$J510,$N510*(1+(AG$2*0.03)),"")))))))</f>
        <v>13860</v>
      </c>
      <c r="AI510" s="2" t="str">
        <f t="shared" ref="AI510:AI517" si="735">IF($B510="","",IF($O510=AI$3,$N510*(1+(AH$2*0.03)),IF(AI$3=$O510+$J510,$N510*(1+(AH$2*0.03)),IF(AI$3=$O510+2*$J510,$N510*(1+(AH$2*0.03)),IF(AI$3=$O510+3*$J510,$N510*(1+(AH$2*0.03)),IF(AI$3=$O510+4*$J510,$N510*(1+(AH$2*0.03)),IF(AI$3=$O510+5*$J510,$N510*(1+(AH$2*0.03)),"")))))))</f>
        <v/>
      </c>
    </row>
    <row r="511" spans="2:35" x14ac:dyDescent="0.25">
      <c r="B511" s="41" t="s">
        <v>347</v>
      </c>
      <c r="C511" s="41" t="s">
        <v>344</v>
      </c>
      <c r="D511" s="41" t="s">
        <v>3</v>
      </c>
      <c r="E511" s="42" t="s">
        <v>366</v>
      </c>
      <c r="F511" s="41" t="s">
        <v>21</v>
      </c>
      <c r="G511" s="157"/>
      <c r="H511" s="42">
        <v>8250</v>
      </c>
      <c r="I511" s="6">
        <f>IF(H511="","",INDEX(Systems!F$4:F$981,MATCH($F511,Systems!D$4:D$981,0),1))</f>
        <v>14.05</v>
      </c>
      <c r="J511" s="7">
        <f>IF(H511="","",INDEX(Systems!E$4:E$981,MATCH($F511,Systems!D$4:D$981,0),1))</f>
        <v>25</v>
      </c>
      <c r="K511" s="7" t="s">
        <v>97</v>
      </c>
      <c r="L511" s="42">
        <v>2011</v>
      </c>
      <c r="M511" s="7">
        <v>3</v>
      </c>
      <c r="N511" s="6">
        <f t="shared" si="714"/>
        <v>115912.5</v>
      </c>
      <c r="O511" s="7">
        <f t="shared" si="715"/>
        <v>2036</v>
      </c>
      <c r="P511" s="2" t="str">
        <f t="shared" si="716"/>
        <v/>
      </c>
      <c r="Q511" s="2" t="str">
        <f t="shared" si="717"/>
        <v/>
      </c>
      <c r="R511" s="2" t="str">
        <f t="shared" si="718"/>
        <v/>
      </c>
      <c r="S511" s="2" t="str">
        <f t="shared" si="719"/>
        <v/>
      </c>
      <c r="T511" s="2" t="str">
        <f t="shared" si="720"/>
        <v/>
      </c>
      <c r="U511" s="2" t="str">
        <f t="shared" si="721"/>
        <v/>
      </c>
      <c r="V511" s="2" t="str">
        <f t="shared" si="722"/>
        <v/>
      </c>
      <c r="W511" s="2" t="str">
        <f t="shared" si="723"/>
        <v/>
      </c>
      <c r="X511" s="2" t="str">
        <f t="shared" si="724"/>
        <v/>
      </c>
      <c r="Y511" s="2" t="str">
        <f t="shared" si="725"/>
        <v/>
      </c>
      <c r="Z511" s="2" t="str">
        <f t="shared" si="726"/>
        <v/>
      </c>
      <c r="AA511" s="2" t="str">
        <f t="shared" si="727"/>
        <v/>
      </c>
      <c r="AB511" s="2" t="str">
        <f t="shared" si="728"/>
        <v/>
      </c>
      <c r="AC511" s="2" t="str">
        <f t="shared" si="729"/>
        <v/>
      </c>
      <c r="AD511" s="2" t="str">
        <f t="shared" si="730"/>
        <v/>
      </c>
      <c r="AE511" s="2" t="str">
        <f t="shared" si="731"/>
        <v/>
      </c>
      <c r="AF511" s="2" t="str">
        <f t="shared" si="732"/>
        <v/>
      </c>
      <c r="AG511" s="2" t="str">
        <f t="shared" si="733"/>
        <v/>
      </c>
      <c r="AH511" s="2">
        <f t="shared" si="734"/>
        <v>178505.25</v>
      </c>
      <c r="AI511" s="2" t="str">
        <f t="shared" si="735"/>
        <v/>
      </c>
    </row>
    <row r="512" spans="2:35" x14ac:dyDescent="0.25">
      <c r="B512" s="41" t="s">
        <v>347</v>
      </c>
      <c r="C512" s="41" t="s">
        <v>344</v>
      </c>
      <c r="D512" s="41" t="s">
        <v>7</v>
      </c>
      <c r="E512" s="42" t="s">
        <v>366</v>
      </c>
      <c r="F512" s="41" t="s">
        <v>50</v>
      </c>
      <c r="G512" s="154"/>
      <c r="H512" s="42">
        <v>3500</v>
      </c>
      <c r="I512" s="6">
        <f>IF(H512="","",INDEX(Systems!F$4:F$981,MATCH($F512,Systems!D$4:D$981,0),1))</f>
        <v>1.6</v>
      </c>
      <c r="J512" s="7">
        <f>IF(H512="","",INDEX(Systems!E$4:E$981,MATCH($F512,Systems!D$4:D$981,0),1))</f>
        <v>10</v>
      </c>
      <c r="K512" s="7" t="s">
        <v>97</v>
      </c>
      <c r="L512" s="7">
        <v>2015</v>
      </c>
      <c r="M512" s="7">
        <v>3</v>
      </c>
      <c r="N512" s="6">
        <f t="shared" si="714"/>
        <v>5600</v>
      </c>
      <c r="O512" s="7">
        <f t="shared" si="715"/>
        <v>2025</v>
      </c>
      <c r="P512" s="2" t="str">
        <f t="shared" si="716"/>
        <v/>
      </c>
      <c r="Q512" s="2" t="str">
        <f t="shared" si="717"/>
        <v/>
      </c>
      <c r="R512" s="2" t="str">
        <f t="shared" si="718"/>
        <v/>
      </c>
      <c r="S512" s="2" t="str">
        <f t="shared" si="719"/>
        <v/>
      </c>
      <c r="T512" s="2" t="str">
        <f t="shared" si="720"/>
        <v/>
      </c>
      <c r="U512" s="2" t="str">
        <f t="shared" si="721"/>
        <v/>
      </c>
      <c r="V512" s="2" t="str">
        <f t="shared" si="722"/>
        <v/>
      </c>
      <c r="W512" s="2">
        <f t="shared" si="723"/>
        <v>6776</v>
      </c>
      <c r="X512" s="2" t="str">
        <f t="shared" si="724"/>
        <v/>
      </c>
      <c r="Y512" s="2" t="str">
        <f t="shared" si="725"/>
        <v/>
      </c>
      <c r="Z512" s="2" t="str">
        <f t="shared" si="726"/>
        <v/>
      </c>
      <c r="AA512" s="2" t="str">
        <f t="shared" si="727"/>
        <v/>
      </c>
      <c r="AB512" s="2" t="str">
        <f t="shared" si="728"/>
        <v/>
      </c>
      <c r="AC512" s="2" t="str">
        <f t="shared" si="729"/>
        <v/>
      </c>
      <c r="AD512" s="2" t="str">
        <f t="shared" si="730"/>
        <v/>
      </c>
      <c r="AE512" s="2" t="str">
        <f t="shared" si="731"/>
        <v/>
      </c>
      <c r="AF512" s="2" t="str">
        <f t="shared" si="732"/>
        <v/>
      </c>
      <c r="AG512" s="2">
        <f t="shared" si="733"/>
        <v>8456</v>
      </c>
      <c r="AH512" s="2" t="str">
        <f t="shared" si="734"/>
        <v/>
      </c>
      <c r="AI512" s="2" t="str">
        <f t="shared" si="735"/>
        <v/>
      </c>
    </row>
    <row r="513" spans="2:35" x14ac:dyDescent="0.25">
      <c r="B513" s="41" t="s">
        <v>347</v>
      </c>
      <c r="C513" s="41" t="s">
        <v>344</v>
      </c>
      <c r="D513" s="41" t="s">
        <v>7</v>
      </c>
      <c r="E513" s="42" t="s">
        <v>395</v>
      </c>
      <c r="F513" s="41" t="s">
        <v>285</v>
      </c>
      <c r="G513" s="154"/>
      <c r="H513" s="42">
        <v>1200</v>
      </c>
      <c r="I513" s="6">
        <f>IF(H513="","",INDEX(Systems!F$4:F$981,MATCH($F513,Systems!D$4:D$981,0),1))</f>
        <v>8.77</v>
      </c>
      <c r="J513" s="7">
        <f>IF(H513="","",INDEX(Systems!E$4:E$981,MATCH($F513,Systems!D$4:D$981,0),1))</f>
        <v>20</v>
      </c>
      <c r="K513" s="7" t="s">
        <v>97</v>
      </c>
      <c r="L513" s="7">
        <v>2010</v>
      </c>
      <c r="M513" s="7">
        <v>3</v>
      </c>
      <c r="N513" s="6">
        <f t="shared" si="714"/>
        <v>10524</v>
      </c>
      <c r="O513" s="7">
        <f t="shared" si="715"/>
        <v>2030</v>
      </c>
      <c r="P513" s="2" t="str">
        <f t="shared" si="716"/>
        <v/>
      </c>
      <c r="Q513" s="2" t="str">
        <f t="shared" si="717"/>
        <v/>
      </c>
      <c r="R513" s="2" t="str">
        <f t="shared" si="718"/>
        <v/>
      </c>
      <c r="S513" s="2" t="str">
        <f t="shared" si="719"/>
        <v/>
      </c>
      <c r="T513" s="2" t="str">
        <f t="shared" si="720"/>
        <v/>
      </c>
      <c r="U513" s="2" t="str">
        <f t="shared" si="721"/>
        <v/>
      </c>
      <c r="V513" s="2" t="str">
        <f t="shared" si="722"/>
        <v/>
      </c>
      <c r="W513" s="2" t="str">
        <f t="shared" si="723"/>
        <v/>
      </c>
      <c r="X513" s="2" t="str">
        <f t="shared" si="724"/>
        <v/>
      </c>
      <c r="Y513" s="2" t="str">
        <f t="shared" si="725"/>
        <v/>
      </c>
      <c r="Z513" s="2" t="str">
        <f t="shared" si="726"/>
        <v/>
      </c>
      <c r="AA513" s="2" t="str">
        <f t="shared" si="727"/>
        <v/>
      </c>
      <c r="AB513" s="2">
        <f t="shared" si="728"/>
        <v>14312.64</v>
      </c>
      <c r="AC513" s="2" t="str">
        <f t="shared" si="729"/>
        <v/>
      </c>
      <c r="AD513" s="2" t="str">
        <f t="shared" si="730"/>
        <v/>
      </c>
      <c r="AE513" s="2" t="str">
        <f t="shared" si="731"/>
        <v/>
      </c>
      <c r="AF513" s="2" t="str">
        <f t="shared" si="732"/>
        <v/>
      </c>
      <c r="AG513" s="2" t="str">
        <f t="shared" si="733"/>
        <v/>
      </c>
      <c r="AH513" s="2" t="str">
        <f t="shared" si="734"/>
        <v/>
      </c>
      <c r="AI513" s="2" t="str">
        <f t="shared" si="735"/>
        <v/>
      </c>
    </row>
    <row r="514" spans="2:35" x14ac:dyDescent="0.25">
      <c r="B514" s="41" t="s">
        <v>347</v>
      </c>
      <c r="C514" s="41" t="s">
        <v>344</v>
      </c>
      <c r="D514" s="41" t="s">
        <v>7</v>
      </c>
      <c r="E514" s="42" t="s">
        <v>395</v>
      </c>
      <c r="F514" s="41" t="s">
        <v>51</v>
      </c>
      <c r="G514" s="157"/>
      <c r="H514" s="42">
        <v>700</v>
      </c>
      <c r="I514" s="6">
        <f>IF(H514="","",INDEX(Systems!F$4:F$981,MATCH($F514,Systems!D$4:D$981,0),1))</f>
        <v>1.5</v>
      </c>
      <c r="J514" s="7">
        <f>IF(H514="","",INDEX(Systems!E$4:E$981,MATCH($F514,Systems!D$4:D$981,0),1))</f>
        <v>10</v>
      </c>
      <c r="K514" s="7" t="s">
        <v>97</v>
      </c>
      <c r="L514" s="7">
        <v>2015</v>
      </c>
      <c r="M514" s="7">
        <v>3</v>
      </c>
      <c r="N514" s="6">
        <f t="shared" si="714"/>
        <v>1050</v>
      </c>
      <c r="O514" s="7">
        <f t="shared" si="715"/>
        <v>2025</v>
      </c>
      <c r="P514" s="2" t="str">
        <f t="shared" si="716"/>
        <v/>
      </c>
      <c r="Q514" s="2" t="str">
        <f t="shared" si="717"/>
        <v/>
      </c>
      <c r="R514" s="2" t="str">
        <f t="shared" si="718"/>
        <v/>
      </c>
      <c r="S514" s="2" t="str">
        <f t="shared" si="719"/>
        <v/>
      </c>
      <c r="T514" s="2" t="str">
        <f t="shared" si="720"/>
        <v/>
      </c>
      <c r="U514" s="2" t="str">
        <f t="shared" si="721"/>
        <v/>
      </c>
      <c r="V514" s="2" t="str">
        <f t="shared" si="722"/>
        <v/>
      </c>
      <c r="W514" s="2">
        <f t="shared" si="723"/>
        <v>1270.5</v>
      </c>
      <c r="X514" s="2" t="str">
        <f t="shared" si="724"/>
        <v/>
      </c>
      <c r="Y514" s="2" t="str">
        <f t="shared" si="725"/>
        <v/>
      </c>
      <c r="Z514" s="2" t="str">
        <f t="shared" si="726"/>
        <v/>
      </c>
      <c r="AA514" s="2" t="str">
        <f t="shared" si="727"/>
        <v/>
      </c>
      <c r="AB514" s="2" t="str">
        <f t="shared" si="728"/>
        <v/>
      </c>
      <c r="AC514" s="2" t="str">
        <f t="shared" si="729"/>
        <v/>
      </c>
      <c r="AD514" s="2" t="str">
        <f t="shared" si="730"/>
        <v/>
      </c>
      <c r="AE514" s="2" t="str">
        <f t="shared" si="731"/>
        <v/>
      </c>
      <c r="AF514" s="2" t="str">
        <f t="shared" si="732"/>
        <v/>
      </c>
      <c r="AG514" s="2">
        <f t="shared" si="733"/>
        <v>1585.5</v>
      </c>
      <c r="AH514" s="2" t="str">
        <f t="shared" si="734"/>
        <v/>
      </c>
      <c r="AI514" s="2" t="str">
        <f t="shared" si="735"/>
        <v/>
      </c>
    </row>
    <row r="515" spans="2:35" x14ac:dyDescent="0.25">
      <c r="B515" s="41" t="s">
        <v>347</v>
      </c>
      <c r="C515" s="41" t="s">
        <v>344</v>
      </c>
      <c r="D515" s="41" t="s">
        <v>7</v>
      </c>
      <c r="E515" s="42" t="s">
        <v>395</v>
      </c>
      <c r="F515" s="41" t="s">
        <v>289</v>
      </c>
      <c r="G515" s="154"/>
      <c r="H515" s="42">
        <v>700</v>
      </c>
      <c r="I515" s="6">
        <f>IF(H515="","",INDEX(Systems!F$4:F$981,MATCH($F515,Systems!D$4:D$981,0),1))</f>
        <v>4.5</v>
      </c>
      <c r="J515" s="7">
        <f>IF(H515="","",INDEX(Systems!E$4:E$981,MATCH($F515,Systems!D$4:D$981,0),1))</f>
        <v>15</v>
      </c>
      <c r="K515" s="7" t="s">
        <v>97</v>
      </c>
      <c r="L515" s="7">
        <v>2010</v>
      </c>
      <c r="M515" s="7">
        <v>3</v>
      </c>
      <c r="N515" s="6">
        <f t="shared" si="714"/>
        <v>3150</v>
      </c>
      <c r="O515" s="7">
        <f t="shared" si="715"/>
        <v>2025</v>
      </c>
      <c r="P515" s="2" t="str">
        <f t="shared" si="716"/>
        <v/>
      </c>
      <c r="Q515" s="2" t="str">
        <f t="shared" si="717"/>
        <v/>
      </c>
      <c r="R515" s="2" t="str">
        <f t="shared" si="718"/>
        <v/>
      </c>
      <c r="S515" s="2" t="str">
        <f t="shared" si="719"/>
        <v/>
      </c>
      <c r="T515" s="2" t="str">
        <f t="shared" si="720"/>
        <v/>
      </c>
      <c r="U515" s="2" t="str">
        <f t="shared" si="721"/>
        <v/>
      </c>
      <c r="V515" s="2" t="str">
        <f t="shared" si="722"/>
        <v/>
      </c>
      <c r="W515" s="2">
        <f t="shared" si="723"/>
        <v>3811.5</v>
      </c>
      <c r="X515" s="2" t="str">
        <f t="shared" si="724"/>
        <v/>
      </c>
      <c r="Y515" s="2" t="str">
        <f t="shared" si="725"/>
        <v/>
      </c>
      <c r="Z515" s="2" t="str">
        <f t="shared" si="726"/>
        <v/>
      </c>
      <c r="AA515" s="2" t="str">
        <f t="shared" si="727"/>
        <v/>
      </c>
      <c r="AB515" s="2" t="str">
        <f t="shared" si="728"/>
        <v/>
      </c>
      <c r="AC515" s="2" t="str">
        <f t="shared" si="729"/>
        <v/>
      </c>
      <c r="AD515" s="2" t="str">
        <f t="shared" si="730"/>
        <v/>
      </c>
      <c r="AE515" s="2" t="str">
        <f t="shared" si="731"/>
        <v/>
      </c>
      <c r="AF515" s="2" t="str">
        <f t="shared" si="732"/>
        <v/>
      </c>
      <c r="AG515" s="2" t="str">
        <f t="shared" si="733"/>
        <v/>
      </c>
      <c r="AH515" s="2" t="str">
        <f t="shared" si="734"/>
        <v/>
      </c>
      <c r="AI515" s="2" t="str">
        <f t="shared" si="735"/>
        <v/>
      </c>
    </row>
    <row r="516" spans="2:35" x14ac:dyDescent="0.25">
      <c r="B516" s="41" t="s">
        <v>347</v>
      </c>
      <c r="C516" s="41" t="s">
        <v>344</v>
      </c>
      <c r="D516" s="41" t="s">
        <v>9</v>
      </c>
      <c r="E516" s="42" t="s">
        <v>395</v>
      </c>
      <c r="F516" s="41" t="s">
        <v>131</v>
      </c>
      <c r="G516" s="154"/>
      <c r="H516" s="42">
        <v>1200</v>
      </c>
      <c r="I516" s="6">
        <f>IF(H516="","",INDEX(Systems!F$4:F$981,MATCH($F516,Systems!D$4:D$981,0),1))</f>
        <v>4.95</v>
      </c>
      <c r="J516" s="7">
        <f>IF(H516="","",INDEX(Systems!E$4:E$981,MATCH($F516,Systems!D$4:D$981,0),1))</f>
        <v>20</v>
      </c>
      <c r="K516" s="7" t="s">
        <v>97</v>
      </c>
      <c r="L516" s="7">
        <v>2017</v>
      </c>
      <c r="M516" s="7">
        <v>3</v>
      </c>
      <c r="N516" s="6">
        <f t="shared" si="714"/>
        <v>5940</v>
      </c>
      <c r="O516" s="7">
        <f t="shared" si="715"/>
        <v>2037</v>
      </c>
      <c r="P516" s="2" t="str">
        <f t="shared" si="716"/>
        <v/>
      </c>
      <c r="Q516" s="2" t="str">
        <f t="shared" si="717"/>
        <v/>
      </c>
      <c r="R516" s="2" t="str">
        <f t="shared" si="718"/>
        <v/>
      </c>
      <c r="S516" s="2" t="str">
        <f t="shared" si="719"/>
        <v/>
      </c>
      <c r="T516" s="2" t="str">
        <f t="shared" si="720"/>
        <v/>
      </c>
      <c r="U516" s="2" t="str">
        <f t="shared" si="721"/>
        <v/>
      </c>
      <c r="V516" s="2" t="str">
        <f t="shared" si="722"/>
        <v/>
      </c>
      <c r="W516" s="2" t="str">
        <f t="shared" si="723"/>
        <v/>
      </c>
      <c r="X516" s="2" t="str">
        <f t="shared" si="724"/>
        <v/>
      </c>
      <c r="Y516" s="2" t="str">
        <f t="shared" si="725"/>
        <v/>
      </c>
      <c r="Z516" s="2" t="str">
        <f t="shared" si="726"/>
        <v/>
      </c>
      <c r="AA516" s="2" t="str">
        <f t="shared" si="727"/>
        <v/>
      </c>
      <c r="AB516" s="2" t="str">
        <f t="shared" si="728"/>
        <v/>
      </c>
      <c r="AC516" s="2" t="str">
        <f t="shared" si="729"/>
        <v/>
      </c>
      <c r="AD516" s="2" t="str">
        <f t="shared" si="730"/>
        <v/>
      </c>
      <c r="AE516" s="2" t="str">
        <f t="shared" si="731"/>
        <v/>
      </c>
      <c r="AF516" s="2" t="str">
        <f t="shared" si="732"/>
        <v/>
      </c>
      <c r="AG516" s="2" t="str">
        <f t="shared" si="733"/>
        <v/>
      </c>
      <c r="AH516" s="2" t="str">
        <f t="shared" si="734"/>
        <v/>
      </c>
      <c r="AI516" s="2">
        <f t="shared" si="735"/>
        <v>9325.7999999999993</v>
      </c>
    </row>
    <row r="517" spans="2:35" x14ac:dyDescent="0.25">
      <c r="B517" s="41" t="s">
        <v>347</v>
      </c>
      <c r="C517" s="41" t="s">
        <v>344</v>
      </c>
      <c r="D517" s="41" t="s">
        <v>5</v>
      </c>
      <c r="E517" s="42" t="s">
        <v>395</v>
      </c>
      <c r="F517" s="41" t="s">
        <v>55</v>
      </c>
      <c r="G517" s="154" t="s">
        <v>484</v>
      </c>
      <c r="H517" s="42">
        <v>1</v>
      </c>
      <c r="I517" s="6">
        <f>IF(H517="","",INDEX(Systems!F$4:F$981,MATCH($F517,Systems!D$4:D$981,0),1))</f>
        <v>9000</v>
      </c>
      <c r="J517" s="7">
        <f>IF(H517="","",INDEX(Systems!E$4:E$981,MATCH($F517,Systems!D$4:D$981,0),1))</f>
        <v>18</v>
      </c>
      <c r="K517" s="7" t="s">
        <v>97</v>
      </c>
      <c r="L517" s="7">
        <v>2000</v>
      </c>
      <c r="M517" s="7">
        <v>3</v>
      </c>
      <c r="N517" s="6">
        <f t="shared" si="714"/>
        <v>9000</v>
      </c>
      <c r="O517" s="7">
        <f t="shared" si="715"/>
        <v>2018</v>
      </c>
      <c r="P517" s="2">
        <f t="shared" si="716"/>
        <v>9000</v>
      </c>
      <c r="Q517" s="2" t="str">
        <f t="shared" si="717"/>
        <v/>
      </c>
      <c r="R517" s="2" t="str">
        <f t="shared" si="718"/>
        <v/>
      </c>
      <c r="S517" s="2" t="str">
        <f t="shared" si="719"/>
        <v/>
      </c>
      <c r="T517" s="2" t="str">
        <f t="shared" si="720"/>
        <v/>
      </c>
      <c r="U517" s="2" t="str">
        <f t="shared" si="721"/>
        <v/>
      </c>
      <c r="V517" s="2" t="str">
        <f t="shared" si="722"/>
        <v/>
      </c>
      <c r="W517" s="2" t="str">
        <f t="shared" si="723"/>
        <v/>
      </c>
      <c r="X517" s="2" t="str">
        <f t="shared" si="724"/>
        <v/>
      </c>
      <c r="Y517" s="2" t="str">
        <f t="shared" si="725"/>
        <v/>
      </c>
      <c r="Z517" s="2" t="str">
        <f t="shared" si="726"/>
        <v/>
      </c>
      <c r="AA517" s="2" t="str">
        <f t="shared" si="727"/>
        <v/>
      </c>
      <c r="AB517" s="2" t="str">
        <f t="shared" si="728"/>
        <v/>
      </c>
      <c r="AC517" s="2" t="str">
        <f t="shared" si="729"/>
        <v/>
      </c>
      <c r="AD517" s="2" t="str">
        <f t="shared" si="730"/>
        <v/>
      </c>
      <c r="AE517" s="2" t="str">
        <f t="shared" si="731"/>
        <v/>
      </c>
      <c r="AF517" s="2" t="str">
        <f t="shared" si="732"/>
        <v/>
      </c>
      <c r="AG517" s="2" t="str">
        <f t="shared" si="733"/>
        <v/>
      </c>
      <c r="AH517" s="2">
        <f t="shared" si="734"/>
        <v>13860</v>
      </c>
      <c r="AI517" s="2" t="str">
        <f t="shared" si="735"/>
        <v/>
      </c>
    </row>
    <row r="518" spans="2:35" x14ac:dyDescent="0.25">
      <c r="B518" s="41" t="s">
        <v>347</v>
      </c>
      <c r="C518" s="41" t="s">
        <v>344</v>
      </c>
      <c r="D518" s="41" t="s">
        <v>7</v>
      </c>
      <c r="E518" s="42" t="s">
        <v>396</v>
      </c>
      <c r="F518" s="41" t="s">
        <v>285</v>
      </c>
      <c r="G518" s="154"/>
      <c r="H518" s="42">
        <v>1200</v>
      </c>
      <c r="I518" s="6">
        <f>IF(H518="","",INDEX(Systems!F$4:F$981,MATCH($F518,Systems!D$4:D$981,0),1))</f>
        <v>8.77</v>
      </c>
      <c r="J518" s="7">
        <f>IF(H518="","",INDEX(Systems!E$4:E$981,MATCH($F518,Systems!D$4:D$981,0),1))</f>
        <v>20</v>
      </c>
      <c r="K518" s="7" t="s">
        <v>97</v>
      </c>
      <c r="L518" s="7">
        <v>2010</v>
      </c>
      <c r="M518" s="7">
        <v>3</v>
      </c>
      <c r="N518" s="6">
        <f t="shared" ref="N518:N522" si="736">IF(H518="","",H518*I518)</f>
        <v>10524</v>
      </c>
      <c r="O518" s="7">
        <f t="shared" ref="O518:O522" si="737">IF(M518="","",IF(IF(M518=1,$C$1,IF(M518=2,L518+(0.8*J518),IF(M518=3,L518+J518)))&lt;$C$1,$C$1,(IF(M518=1,$C$1,IF(M518=2,L518+(0.8*J518),IF(M518=3,L518+J518))))))</f>
        <v>2030</v>
      </c>
      <c r="P518" s="2" t="str">
        <f t="shared" ref="P518:P522" si="738">IF($B518="","",IF($O518=P$3,$N518*(1+(O$2*0.03)),IF(P$3=$O518+$J518,$N518*(1+(O$2*0.03)),IF(P$3=$O518+2*$J518,$N518*(1+(O$2*0.03)),IF(P$3=$O518+3*$J518,$N518*(1+(O$2*0.03)),IF(P$3=$O518+4*$J518,$N518*(1+(O$2*0.03)),IF(P$3=$O518+5*$J518,$N518*(1+(O$2*0.03)),"")))))))</f>
        <v/>
      </c>
      <c r="Q518" s="2" t="str">
        <f t="shared" ref="Q518:Q522" si="739">IF($B518="","",IF($O518=Q$3,$N518*(1+(P$2*0.03)),IF(Q$3=$O518+$J518,$N518*(1+(P$2*0.03)),IF(Q$3=$O518+2*$J518,$N518*(1+(P$2*0.03)),IF(Q$3=$O518+3*$J518,$N518*(1+(P$2*0.03)),IF(Q$3=$O518+4*$J518,$N518*(1+(P$2*0.03)),IF(Q$3=$O518+5*$J518,$N518*(1+(P$2*0.03)),"")))))))</f>
        <v/>
      </c>
      <c r="R518" s="2" t="str">
        <f t="shared" ref="R518:R522" si="740">IF($B518="","",IF($O518=R$3,$N518*(1+(Q$2*0.03)),IF(R$3=$O518+$J518,$N518*(1+(Q$2*0.03)),IF(R$3=$O518+2*$J518,$N518*(1+(Q$2*0.03)),IF(R$3=$O518+3*$J518,$N518*(1+(Q$2*0.03)),IF(R$3=$O518+4*$J518,$N518*(1+(Q$2*0.03)),IF(R$3=$O518+5*$J518,$N518*(1+(Q$2*0.03)),"")))))))</f>
        <v/>
      </c>
      <c r="S518" s="2" t="str">
        <f t="shared" ref="S518:S522" si="741">IF($B518="","",IF($O518=S$3,$N518*(1+(R$2*0.03)),IF(S$3=$O518+$J518,$N518*(1+(R$2*0.03)),IF(S$3=$O518+2*$J518,$N518*(1+(R$2*0.03)),IF(S$3=$O518+3*$J518,$N518*(1+(R$2*0.03)),IF(S$3=$O518+4*$J518,$N518*(1+(R$2*0.03)),IF(S$3=$O518+5*$J518,$N518*(1+(R$2*0.03)),"")))))))</f>
        <v/>
      </c>
      <c r="T518" s="2" t="str">
        <f t="shared" ref="T518:T522" si="742">IF($B518="","",IF($O518=T$3,$N518*(1+(S$2*0.03)),IF(T$3=$O518+$J518,$N518*(1+(S$2*0.03)),IF(T$3=$O518+2*$J518,$N518*(1+(S$2*0.03)),IF(T$3=$O518+3*$J518,$N518*(1+(S$2*0.03)),IF(T$3=$O518+4*$J518,$N518*(1+(S$2*0.03)),IF(T$3=$O518+5*$J518,$N518*(1+(S$2*0.03)),"")))))))</f>
        <v/>
      </c>
      <c r="U518" s="2" t="str">
        <f t="shared" ref="U518:U522" si="743">IF($B518="","",IF($O518=U$3,$N518*(1+(T$2*0.03)),IF(U$3=$O518+$J518,$N518*(1+(T$2*0.03)),IF(U$3=$O518+2*$J518,$N518*(1+(T$2*0.03)),IF(U$3=$O518+3*$J518,$N518*(1+(T$2*0.03)),IF(U$3=$O518+4*$J518,$N518*(1+(T$2*0.03)),IF(U$3=$O518+5*$J518,$N518*(1+(T$2*0.03)),"")))))))</f>
        <v/>
      </c>
      <c r="V518" s="2" t="str">
        <f t="shared" ref="V518:V522" si="744">IF($B518="","",IF($O518=V$3,$N518*(1+(U$2*0.03)),IF(V$3=$O518+$J518,$N518*(1+(U$2*0.03)),IF(V$3=$O518+2*$J518,$N518*(1+(U$2*0.03)),IF(V$3=$O518+3*$J518,$N518*(1+(U$2*0.03)),IF(V$3=$O518+4*$J518,$N518*(1+(U$2*0.03)),IF(V$3=$O518+5*$J518,$N518*(1+(U$2*0.03)),"")))))))</f>
        <v/>
      </c>
      <c r="W518" s="2" t="str">
        <f t="shared" ref="W518:W522" si="745">IF($B518="","",IF($O518=W$3,$N518*(1+(V$2*0.03)),IF(W$3=$O518+$J518,$N518*(1+(V$2*0.03)),IF(W$3=$O518+2*$J518,$N518*(1+(V$2*0.03)),IF(W$3=$O518+3*$J518,$N518*(1+(V$2*0.03)),IF(W$3=$O518+4*$J518,$N518*(1+(V$2*0.03)),IF(W$3=$O518+5*$J518,$N518*(1+(V$2*0.03)),"")))))))</f>
        <v/>
      </c>
      <c r="X518" s="2" t="str">
        <f t="shared" ref="X518:X522" si="746">IF($B518="","",IF($O518=X$3,$N518*(1+(W$2*0.03)),IF(X$3=$O518+$J518,$N518*(1+(W$2*0.03)),IF(X$3=$O518+2*$J518,$N518*(1+(W$2*0.03)),IF(X$3=$O518+3*$J518,$N518*(1+(W$2*0.03)),IF(X$3=$O518+4*$J518,$N518*(1+(W$2*0.03)),IF(X$3=$O518+5*$J518,$N518*(1+(W$2*0.03)),"")))))))</f>
        <v/>
      </c>
      <c r="Y518" s="2" t="str">
        <f t="shared" ref="Y518:Y522" si="747">IF($B518="","",IF($O518=Y$3,$N518*(1+(X$2*0.03)),IF(Y$3=$O518+$J518,$N518*(1+(X$2*0.03)),IF(Y$3=$O518+2*$J518,$N518*(1+(X$2*0.03)),IF(Y$3=$O518+3*$J518,$N518*(1+(X$2*0.03)),IF(Y$3=$O518+4*$J518,$N518*(1+(X$2*0.03)),IF(Y$3=$O518+5*$J518,$N518*(1+(X$2*0.03)),"")))))))</f>
        <v/>
      </c>
      <c r="Z518" s="2" t="str">
        <f t="shared" ref="Z518:Z522" si="748">IF($B518="","",IF($O518=Z$3,$N518*(1+(Y$2*0.03)),IF(Z$3=$O518+$J518,$N518*(1+(Y$2*0.03)),IF(Z$3=$O518+2*$J518,$N518*(1+(Y$2*0.03)),IF(Z$3=$O518+3*$J518,$N518*(1+(Y$2*0.03)),IF(Z$3=$O518+4*$J518,$N518*(1+(Y$2*0.03)),IF(Z$3=$O518+5*$J518,$N518*(1+(Y$2*0.03)),"")))))))</f>
        <v/>
      </c>
      <c r="AA518" s="2" t="str">
        <f t="shared" ref="AA518:AA522" si="749">IF($B518="","",IF($O518=AA$3,$N518*(1+(Z$2*0.03)),IF(AA$3=$O518+$J518,$N518*(1+(Z$2*0.03)),IF(AA$3=$O518+2*$J518,$N518*(1+(Z$2*0.03)),IF(AA$3=$O518+3*$J518,$N518*(1+(Z$2*0.03)),IF(AA$3=$O518+4*$J518,$N518*(1+(Z$2*0.03)),IF(AA$3=$O518+5*$J518,$N518*(1+(Z$2*0.03)),"")))))))</f>
        <v/>
      </c>
      <c r="AB518" s="2">
        <f t="shared" ref="AB518:AB522" si="750">IF($B518="","",IF($O518=AB$3,$N518*(1+(AA$2*0.03)),IF(AB$3=$O518+$J518,$N518*(1+(AA$2*0.03)),IF(AB$3=$O518+2*$J518,$N518*(1+(AA$2*0.03)),IF(AB$3=$O518+3*$J518,$N518*(1+(AA$2*0.03)),IF(AB$3=$O518+4*$J518,$N518*(1+(AA$2*0.03)),IF(AB$3=$O518+5*$J518,$N518*(1+(AA$2*0.03)),"")))))))</f>
        <v>14312.64</v>
      </c>
      <c r="AC518" s="2" t="str">
        <f t="shared" ref="AC518:AC522" si="751">IF($B518="","",IF($O518=AC$3,$N518*(1+(AB$2*0.03)),IF(AC$3=$O518+$J518,$N518*(1+(AB$2*0.03)),IF(AC$3=$O518+2*$J518,$N518*(1+(AB$2*0.03)),IF(AC$3=$O518+3*$J518,$N518*(1+(AB$2*0.03)),IF(AC$3=$O518+4*$J518,$N518*(1+(AB$2*0.03)),IF(AC$3=$O518+5*$J518,$N518*(1+(AB$2*0.03)),"")))))))</f>
        <v/>
      </c>
      <c r="AD518" s="2" t="str">
        <f t="shared" ref="AD518:AD522" si="752">IF($B518="","",IF($O518=AD$3,$N518*(1+(AC$2*0.03)),IF(AD$3=$O518+$J518,$N518*(1+(AC$2*0.03)),IF(AD$3=$O518+2*$J518,$N518*(1+(AC$2*0.03)),IF(AD$3=$O518+3*$J518,$N518*(1+(AC$2*0.03)),IF(AD$3=$O518+4*$J518,$N518*(1+(AC$2*0.03)),IF(AD$3=$O518+5*$J518,$N518*(1+(AC$2*0.03)),"")))))))</f>
        <v/>
      </c>
      <c r="AE518" s="2" t="str">
        <f t="shared" ref="AE518:AE522" si="753">IF($B518="","",IF($O518=AE$3,$N518*(1+(AD$2*0.03)),IF(AE$3=$O518+$J518,$N518*(1+(AD$2*0.03)),IF(AE$3=$O518+2*$J518,$N518*(1+(AD$2*0.03)),IF(AE$3=$O518+3*$J518,$N518*(1+(AD$2*0.03)),IF(AE$3=$O518+4*$J518,$N518*(1+(AD$2*0.03)),IF(AE$3=$O518+5*$J518,$N518*(1+(AD$2*0.03)),"")))))))</f>
        <v/>
      </c>
      <c r="AF518" s="2" t="str">
        <f t="shared" ref="AF518:AF522" si="754">IF($B518="","",IF($O518=AF$3,$N518*(1+(AE$2*0.03)),IF(AF$3=$O518+$J518,$N518*(1+(AE$2*0.03)),IF(AF$3=$O518+2*$J518,$N518*(1+(AE$2*0.03)),IF(AF$3=$O518+3*$J518,$N518*(1+(AE$2*0.03)),IF(AF$3=$O518+4*$J518,$N518*(1+(AE$2*0.03)),IF(AF$3=$O518+5*$J518,$N518*(1+(AE$2*0.03)),"")))))))</f>
        <v/>
      </c>
      <c r="AG518" s="2" t="str">
        <f t="shared" ref="AG518:AG522" si="755">IF($B518="","",IF($O518=AG$3,$N518*(1+(AF$2*0.03)),IF(AG$3=$O518+$J518,$N518*(1+(AF$2*0.03)),IF(AG$3=$O518+2*$J518,$N518*(1+(AF$2*0.03)),IF(AG$3=$O518+3*$J518,$N518*(1+(AF$2*0.03)),IF(AG$3=$O518+4*$J518,$N518*(1+(AF$2*0.03)),IF(AG$3=$O518+5*$J518,$N518*(1+(AF$2*0.03)),"")))))))</f>
        <v/>
      </c>
      <c r="AH518" s="2" t="str">
        <f t="shared" ref="AH518:AH522" si="756">IF($B518="","",IF($O518=AH$3,$N518*(1+(AG$2*0.03)),IF(AH$3=$O518+$J518,$N518*(1+(AG$2*0.03)),IF(AH$3=$O518+2*$J518,$N518*(1+(AG$2*0.03)),IF(AH$3=$O518+3*$J518,$N518*(1+(AG$2*0.03)),IF(AH$3=$O518+4*$J518,$N518*(1+(AG$2*0.03)),IF(AH$3=$O518+5*$J518,$N518*(1+(AG$2*0.03)),"")))))))</f>
        <v/>
      </c>
      <c r="AI518" s="2" t="str">
        <f t="shared" ref="AI518:AI522" si="757">IF($B518="","",IF($O518=AI$3,$N518*(1+(AH$2*0.03)),IF(AI$3=$O518+$J518,$N518*(1+(AH$2*0.03)),IF(AI$3=$O518+2*$J518,$N518*(1+(AH$2*0.03)),IF(AI$3=$O518+3*$J518,$N518*(1+(AH$2*0.03)),IF(AI$3=$O518+4*$J518,$N518*(1+(AH$2*0.03)),IF(AI$3=$O518+5*$J518,$N518*(1+(AH$2*0.03)),"")))))))</f>
        <v/>
      </c>
    </row>
    <row r="519" spans="2:35" x14ac:dyDescent="0.25">
      <c r="B519" s="41" t="s">
        <v>347</v>
      </c>
      <c r="C519" s="41" t="s">
        <v>344</v>
      </c>
      <c r="D519" s="41" t="s">
        <v>7</v>
      </c>
      <c r="E519" s="42" t="s">
        <v>396</v>
      </c>
      <c r="F519" s="41" t="s">
        <v>51</v>
      </c>
      <c r="G519" s="157"/>
      <c r="H519" s="42">
        <v>700</v>
      </c>
      <c r="I519" s="6">
        <f>IF(H519="","",INDEX(Systems!F$4:F$981,MATCH($F519,Systems!D$4:D$981,0),1))</f>
        <v>1.5</v>
      </c>
      <c r="J519" s="7">
        <f>IF(H519="","",INDEX(Systems!E$4:E$981,MATCH($F519,Systems!D$4:D$981,0),1))</f>
        <v>10</v>
      </c>
      <c r="K519" s="7" t="s">
        <v>97</v>
      </c>
      <c r="L519" s="7">
        <v>2015</v>
      </c>
      <c r="M519" s="7">
        <v>3</v>
      </c>
      <c r="N519" s="6">
        <f t="shared" si="736"/>
        <v>1050</v>
      </c>
      <c r="O519" s="7">
        <f t="shared" si="737"/>
        <v>2025</v>
      </c>
      <c r="P519" s="2" t="str">
        <f t="shared" si="738"/>
        <v/>
      </c>
      <c r="Q519" s="2" t="str">
        <f t="shared" si="739"/>
        <v/>
      </c>
      <c r="R519" s="2" t="str">
        <f t="shared" si="740"/>
        <v/>
      </c>
      <c r="S519" s="2" t="str">
        <f t="shared" si="741"/>
        <v/>
      </c>
      <c r="T519" s="2" t="str">
        <f t="shared" si="742"/>
        <v/>
      </c>
      <c r="U519" s="2" t="str">
        <f t="shared" si="743"/>
        <v/>
      </c>
      <c r="V519" s="2" t="str">
        <f t="shared" si="744"/>
        <v/>
      </c>
      <c r="W519" s="2">
        <f t="shared" si="745"/>
        <v>1270.5</v>
      </c>
      <c r="X519" s="2" t="str">
        <f t="shared" si="746"/>
        <v/>
      </c>
      <c r="Y519" s="2" t="str">
        <f t="shared" si="747"/>
        <v/>
      </c>
      <c r="Z519" s="2" t="str">
        <f t="shared" si="748"/>
        <v/>
      </c>
      <c r="AA519" s="2" t="str">
        <f t="shared" si="749"/>
        <v/>
      </c>
      <c r="AB519" s="2" t="str">
        <f t="shared" si="750"/>
        <v/>
      </c>
      <c r="AC519" s="2" t="str">
        <f t="shared" si="751"/>
        <v/>
      </c>
      <c r="AD519" s="2" t="str">
        <f t="shared" si="752"/>
        <v/>
      </c>
      <c r="AE519" s="2" t="str">
        <f t="shared" si="753"/>
        <v/>
      </c>
      <c r="AF519" s="2" t="str">
        <f t="shared" si="754"/>
        <v/>
      </c>
      <c r="AG519" s="2">
        <f t="shared" si="755"/>
        <v>1585.5</v>
      </c>
      <c r="AH519" s="2" t="str">
        <f t="shared" si="756"/>
        <v/>
      </c>
      <c r="AI519" s="2" t="str">
        <f t="shared" si="757"/>
        <v/>
      </c>
    </row>
    <row r="520" spans="2:35" x14ac:dyDescent="0.25">
      <c r="B520" s="41" t="s">
        <v>347</v>
      </c>
      <c r="C520" s="41" t="s">
        <v>344</v>
      </c>
      <c r="D520" s="41" t="s">
        <v>7</v>
      </c>
      <c r="E520" s="42" t="s">
        <v>396</v>
      </c>
      <c r="F520" s="41" t="s">
        <v>289</v>
      </c>
      <c r="G520" s="154"/>
      <c r="H520" s="42">
        <v>700</v>
      </c>
      <c r="I520" s="6">
        <f>IF(H520="","",INDEX(Systems!F$4:F$981,MATCH($F520,Systems!D$4:D$981,0),1))</f>
        <v>4.5</v>
      </c>
      <c r="J520" s="7">
        <f>IF(H520="","",INDEX(Systems!E$4:E$981,MATCH($F520,Systems!D$4:D$981,0),1))</f>
        <v>15</v>
      </c>
      <c r="K520" s="7" t="s">
        <v>97</v>
      </c>
      <c r="L520" s="7">
        <v>2010</v>
      </c>
      <c r="M520" s="7">
        <v>3</v>
      </c>
      <c r="N520" s="6">
        <f t="shared" si="736"/>
        <v>3150</v>
      </c>
      <c r="O520" s="7">
        <f t="shared" si="737"/>
        <v>2025</v>
      </c>
      <c r="P520" s="2" t="str">
        <f t="shared" si="738"/>
        <v/>
      </c>
      <c r="Q520" s="2" t="str">
        <f t="shared" si="739"/>
        <v/>
      </c>
      <c r="R520" s="2" t="str">
        <f t="shared" si="740"/>
        <v/>
      </c>
      <c r="S520" s="2" t="str">
        <f t="shared" si="741"/>
        <v/>
      </c>
      <c r="T520" s="2" t="str">
        <f t="shared" si="742"/>
        <v/>
      </c>
      <c r="U520" s="2" t="str">
        <f t="shared" si="743"/>
        <v/>
      </c>
      <c r="V520" s="2" t="str">
        <f t="shared" si="744"/>
        <v/>
      </c>
      <c r="W520" s="2">
        <f t="shared" si="745"/>
        <v>3811.5</v>
      </c>
      <c r="X520" s="2" t="str">
        <f t="shared" si="746"/>
        <v/>
      </c>
      <c r="Y520" s="2" t="str">
        <f t="shared" si="747"/>
        <v/>
      </c>
      <c r="Z520" s="2" t="str">
        <f t="shared" si="748"/>
        <v/>
      </c>
      <c r="AA520" s="2" t="str">
        <f t="shared" si="749"/>
        <v/>
      </c>
      <c r="AB520" s="2" t="str">
        <f t="shared" si="750"/>
        <v/>
      </c>
      <c r="AC520" s="2" t="str">
        <f t="shared" si="751"/>
        <v/>
      </c>
      <c r="AD520" s="2" t="str">
        <f t="shared" si="752"/>
        <v/>
      </c>
      <c r="AE520" s="2" t="str">
        <f t="shared" si="753"/>
        <v/>
      </c>
      <c r="AF520" s="2" t="str">
        <f t="shared" si="754"/>
        <v/>
      </c>
      <c r="AG520" s="2" t="str">
        <f t="shared" si="755"/>
        <v/>
      </c>
      <c r="AH520" s="2" t="str">
        <f t="shared" si="756"/>
        <v/>
      </c>
      <c r="AI520" s="2" t="str">
        <f t="shared" si="757"/>
        <v/>
      </c>
    </row>
    <row r="521" spans="2:35" x14ac:dyDescent="0.25">
      <c r="B521" s="41" t="s">
        <v>347</v>
      </c>
      <c r="C521" s="41" t="s">
        <v>344</v>
      </c>
      <c r="D521" s="41" t="s">
        <v>9</v>
      </c>
      <c r="E521" s="42" t="s">
        <v>396</v>
      </c>
      <c r="F521" s="41" t="s">
        <v>131</v>
      </c>
      <c r="G521" s="154"/>
      <c r="H521" s="42">
        <v>1200</v>
      </c>
      <c r="I521" s="6">
        <f>IF(H521="","",INDEX(Systems!F$4:F$981,MATCH($F521,Systems!D$4:D$981,0),1))</f>
        <v>4.95</v>
      </c>
      <c r="J521" s="7">
        <f>IF(H521="","",INDEX(Systems!E$4:E$981,MATCH($F521,Systems!D$4:D$981,0),1))</f>
        <v>20</v>
      </c>
      <c r="K521" s="7" t="s">
        <v>97</v>
      </c>
      <c r="L521" s="7">
        <v>2017</v>
      </c>
      <c r="M521" s="7">
        <v>3</v>
      </c>
      <c r="N521" s="6">
        <f t="shared" si="736"/>
        <v>5940</v>
      </c>
      <c r="O521" s="7">
        <f t="shared" si="737"/>
        <v>2037</v>
      </c>
      <c r="P521" s="2" t="str">
        <f t="shared" si="738"/>
        <v/>
      </c>
      <c r="Q521" s="2" t="str">
        <f t="shared" si="739"/>
        <v/>
      </c>
      <c r="R521" s="2" t="str">
        <f t="shared" si="740"/>
        <v/>
      </c>
      <c r="S521" s="2" t="str">
        <f t="shared" si="741"/>
        <v/>
      </c>
      <c r="T521" s="2" t="str">
        <f t="shared" si="742"/>
        <v/>
      </c>
      <c r="U521" s="2" t="str">
        <f t="shared" si="743"/>
        <v/>
      </c>
      <c r="V521" s="2" t="str">
        <f t="shared" si="744"/>
        <v/>
      </c>
      <c r="W521" s="2" t="str">
        <f t="shared" si="745"/>
        <v/>
      </c>
      <c r="X521" s="2" t="str">
        <f t="shared" si="746"/>
        <v/>
      </c>
      <c r="Y521" s="2" t="str">
        <f t="shared" si="747"/>
        <v/>
      </c>
      <c r="Z521" s="2" t="str">
        <f t="shared" si="748"/>
        <v/>
      </c>
      <c r="AA521" s="2" t="str">
        <f t="shared" si="749"/>
        <v/>
      </c>
      <c r="AB521" s="2" t="str">
        <f t="shared" si="750"/>
        <v/>
      </c>
      <c r="AC521" s="2" t="str">
        <f t="shared" si="751"/>
        <v/>
      </c>
      <c r="AD521" s="2" t="str">
        <f t="shared" si="752"/>
        <v/>
      </c>
      <c r="AE521" s="2" t="str">
        <f t="shared" si="753"/>
        <v/>
      </c>
      <c r="AF521" s="2" t="str">
        <f t="shared" si="754"/>
        <v/>
      </c>
      <c r="AG521" s="2" t="str">
        <f t="shared" si="755"/>
        <v/>
      </c>
      <c r="AH521" s="2" t="str">
        <f t="shared" si="756"/>
        <v/>
      </c>
      <c r="AI521" s="2">
        <f t="shared" si="757"/>
        <v>9325.7999999999993</v>
      </c>
    </row>
    <row r="522" spans="2:35" x14ac:dyDescent="0.25">
      <c r="B522" s="41" t="s">
        <v>347</v>
      </c>
      <c r="C522" s="41" t="s">
        <v>344</v>
      </c>
      <c r="D522" s="41" t="s">
        <v>5</v>
      </c>
      <c r="E522" s="42" t="s">
        <v>396</v>
      </c>
      <c r="F522" s="41" t="s">
        <v>55</v>
      </c>
      <c r="G522" s="154" t="s">
        <v>485</v>
      </c>
      <c r="H522" s="42">
        <v>1</v>
      </c>
      <c r="I522" s="6">
        <f>IF(H522="","",INDEX(Systems!F$4:F$981,MATCH($F522,Systems!D$4:D$981,0),1))</f>
        <v>9000</v>
      </c>
      <c r="J522" s="7">
        <f>IF(H522="","",INDEX(Systems!E$4:E$981,MATCH($F522,Systems!D$4:D$981,0),1))</f>
        <v>18</v>
      </c>
      <c r="K522" s="7" t="s">
        <v>97</v>
      </c>
      <c r="L522" s="7">
        <v>2000</v>
      </c>
      <c r="M522" s="7">
        <v>3</v>
      </c>
      <c r="N522" s="6">
        <f t="shared" si="736"/>
        <v>9000</v>
      </c>
      <c r="O522" s="7">
        <f t="shared" si="737"/>
        <v>2018</v>
      </c>
      <c r="P522" s="2">
        <f t="shared" si="738"/>
        <v>9000</v>
      </c>
      <c r="Q522" s="2" t="str">
        <f t="shared" si="739"/>
        <v/>
      </c>
      <c r="R522" s="2" t="str">
        <f t="shared" si="740"/>
        <v/>
      </c>
      <c r="S522" s="2" t="str">
        <f t="shared" si="741"/>
        <v/>
      </c>
      <c r="T522" s="2" t="str">
        <f t="shared" si="742"/>
        <v/>
      </c>
      <c r="U522" s="2" t="str">
        <f t="shared" si="743"/>
        <v/>
      </c>
      <c r="V522" s="2" t="str">
        <f t="shared" si="744"/>
        <v/>
      </c>
      <c r="W522" s="2" t="str">
        <f t="shared" si="745"/>
        <v/>
      </c>
      <c r="X522" s="2" t="str">
        <f t="shared" si="746"/>
        <v/>
      </c>
      <c r="Y522" s="2" t="str">
        <f t="shared" si="747"/>
        <v/>
      </c>
      <c r="Z522" s="2" t="str">
        <f t="shared" si="748"/>
        <v/>
      </c>
      <c r="AA522" s="2" t="str">
        <f t="shared" si="749"/>
        <v/>
      </c>
      <c r="AB522" s="2" t="str">
        <f t="shared" si="750"/>
        <v/>
      </c>
      <c r="AC522" s="2" t="str">
        <f t="shared" si="751"/>
        <v/>
      </c>
      <c r="AD522" s="2" t="str">
        <f t="shared" si="752"/>
        <v/>
      </c>
      <c r="AE522" s="2" t="str">
        <f t="shared" si="753"/>
        <v/>
      </c>
      <c r="AF522" s="2" t="str">
        <f t="shared" si="754"/>
        <v/>
      </c>
      <c r="AG522" s="2" t="str">
        <f t="shared" si="755"/>
        <v/>
      </c>
      <c r="AH522" s="2">
        <f t="shared" si="756"/>
        <v>13860</v>
      </c>
      <c r="AI522" s="2" t="str">
        <f t="shared" si="757"/>
        <v/>
      </c>
    </row>
    <row r="523" spans="2:35" x14ac:dyDescent="0.25">
      <c r="B523" s="41" t="s">
        <v>347</v>
      </c>
      <c r="C523" s="41" t="s">
        <v>344</v>
      </c>
      <c r="D523" s="41" t="s">
        <v>7</v>
      </c>
      <c r="E523" s="42" t="s">
        <v>355</v>
      </c>
      <c r="F523" s="41" t="s">
        <v>285</v>
      </c>
      <c r="G523" s="154"/>
      <c r="H523" s="42">
        <v>1200</v>
      </c>
      <c r="I523" s="6">
        <f>IF(H523="","",INDEX(Systems!F$4:F$981,MATCH($F523,Systems!D$4:D$981,0),1))</f>
        <v>8.77</v>
      </c>
      <c r="J523" s="7">
        <f>IF(H523="","",INDEX(Systems!E$4:E$981,MATCH($F523,Systems!D$4:D$981,0),1))</f>
        <v>20</v>
      </c>
      <c r="K523" s="7" t="s">
        <v>97</v>
      </c>
      <c r="L523" s="7">
        <v>2010</v>
      </c>
      <c r="M523" s="7">
        <v>3</v>
      </c>
      <c r="N523" s="6">
        <f t="shared" ref="N523:N527" si="758">IF(H523="","",H523*I523)</f>
        <v>10524</v>
      </c>
      <c r="O523" s="7">
        <f t="shared" ref="O523:O527" si="759">IF(M523="","",IF(IF(M523=1,$C$1,IF(M523=2,L523+(0.8*J523),IF(M523=3,L523+J523)))&lt;$C$1,$C$1,(IF(M523=1,$C$1,IF(M523=2,L523+(0.8*J523),IF(M523=3,L523+J523))))))</f>
        <v>2030</v>
      </c>
      <c r="P523" s="2" t="str">
        <f t="shared" ref="P523:P527" si="760">IF($B523="","",IF($O523=P$3,$N523*(1+(O$2*0.03)),IF(P$3=$O523+$J523,$N523*(1+(O$2*0.03)),IF(P$3=$O523+2*$J523,$N523*(1+(O$2*0.03)),IF(P$3=$O523+3*$J523,$N523*(1+(O$2*0.03)),IF(P$3=$O523+4*$J523,$N523*(1+(O$2*0.03)),IF(P$3=$O523+5*$J523,$N523*(1+(O$2*0.03)),"")))))))</f>
        <v/>
      </c>
      <c r="Q523" s="2" t="str">
        <f t="shared" ref="Q523:Q527" si="761">IF($B523="","",IF($O523=Q$3,$N523*(1+(P$2*0.03)),IF(Q$3=$O523+$J523,$N523*(1+(P$2*0.03)),IF(Q$3=$O523+2*$J523,$N523*(1+(P$2*0.03)),IF(Q$3=$O523+3*$J523,$N523*(1+(P$2*0.03)),IF(Q$3=$O523+4*$J523,$N523*(1+(P$2*0.03)),IF(Q$3=$O523+5*$J523,$N523*(1+(P$2*0.03)),"")))))))</f>
        <v/>
      </c>
      <c r="R523" s="2" t="str">
        <f t="shared" ref="R523:R527" si="762">IF($B523="","",IF($O523=R$3,$N523*(1+(Q$2*0.03)),IF(R$3=$O523+$J523,$N523*(1+(Q$2*0.03)),IF(R$3=$O523+2*$J523,$N523*(1+(Q$2*0.03)),IF(R$3=$O523+3*$J523,$N523*(1+(Q$2*0.03)),IF(R$3=$O523+4*$J523,$N523*(1+(Q$2*0.03)),IF(R$3=$O523+5*$J523,$N523*(1+(Q$2*0.03)),"")))))))</f>
        <v/>
      </c>
      <c r="S523" s="2" t="str">
        <f t="shared" ref="S523:S527" si="763">IF($B523="","",IF($O523=S$3,$N523*(1+(R$2*0.03)),IF(S$3=$O523+$J523,$N523*(1+(R$2*0.03)),IF(S$3=$O523+2*$J523,$N523*(1+(R$2*0.03)),IF(S$3=$O523+3*$J523,$N523*(1+(R$2*0.03)),IF(S$3=$O523+4*$J523,$N523*(1+(R$2*0.03)),IF(S$3=$O523+5*$J523,$N523*(1+(R$2*0.03)),"")))))))</f>
        <v/>
      </c>
      <c r="T523" s="2" t="str">
        <f t="shared" ref="T523:T527" si="764">IF($B523="","",IF($O523=T$3,$N523*(1+(S$2*0.03)),IF(T$3=$O523+$J523,$N523*(1+(S$2*0.03)),IF(T$3=$O523+2*$J523,$N523*(1+(S$2*0.03)),IF(T$3=$O523+3*$J523,$N523*(1+(S$2*0.03)),IF(T$3=$O523+4*$J523,$N523*(1+(S$2*0.03)),IF(T$3=$O523+5*$J523,$N523*(1+(S$2*0.03)),"")))))))</f>
        <v/>
      </c>
      <c r="U523" s="2" t="str">
        <f t="shared" ref="U523:U527" si="765">IF($B523="","",IF($O523=U$3,$N523*(1+(T$2*0.03)),IF(U$3=$O523+$J523,$N523*(1+(T$2*0.03)),IF(U$3=$O523+2*$J523,$N523*(1+(T$2*0.03)),IF(U$3=$O523+3*$J523,$N523*(1+(T$2*0.03)),IF(U$3=$O523+4*$J523,$N523*(1+(T$2*0.03)),IF(U$3=$O523+5*$J523,$N523*(1+(T$2*0.03)),"")))))))</f>
        <v/>
      </c>
      <c r="V523" s="2" t="str">
        <f t="shared" ref="V523:V527" si="766">IF($B523="","",IF($O523=V$3,$N523*(1+(U$2*0.03)),IF(V$3=$O523+$J523,$N523*(1+(U$2*0.03)),IF(V$3=$O523+2*$J523,$N523*(1+(U$2*0.03)),IF(V$3=$O523+3*$J523,$N523*(1+(U$2*0.03)),IF(V$3=$O523+4*$J523,$N523*(1+(U$2*0.03)),IF(V$3=$O523+5*$J523,$N523*(1+(U$2*0.03)),"")))))))</f>
        <v/>
      </c>
      <c r="W523" s="2" t="str">
        <f t="shared" ref="W523:W527" si="767">IF($B523="","",IF($O523=W$3,$N523*(1+(V$2*0.03)),IF(W$3=$O523+$J523,$N523*(1+(V$2*0.03)),IF(W$3=$O523+2*$J523,$N523*(1+(V$2*0.03)),IF(W$3=$O523+3*$J523,$N523*(1+(V$2*0.03)),IF(W$3=$O523+4*$J523,$N523*(1+(V$2*0.03)),IF(W$3=$O523+5*$J523,$N523*(1+(V$2*0.03)),"")))))))</f>
        <v/>
      </c>
      <c r="X523" s="2" t="str">
        <f t="shared" ref="X523:X527" si="768">IF($B523="","",IF($O523=X$3,$N523*(1+(W$2*0.03)),IF(X$3=$O523+$J523,$N523*(1+(W$2*0.03)),IF(X$3=$O523+2*$J523,$N523*(1+(W$2*0.03)),IF(X$3=$O523+3*$J523,$N523*(1+(W$2*0.03)),IF(X$3=$O523+4*$J523,$N523*(1+(W$2*0.03)),IF(X$3=$O523+5*$J523,$N523*(1+(W$2*0.03)),"")))))))</f>
        <v/>
      </c>
      <c r="Y523" s="2" t="str">
        <f t="shared" ref="Y523:Y527" si="769">IF($B523="","",IF($O523=Y$3,$N523*(1+(X$2*0.03)),IF(Y$3=$O523+$J523,$N523*(1+(X$2*0.03)),IF(Y$3=$O523+2*$J523,$N523*(1+(X$2*0.03)),IF(Y$3=$O523+3*$J523,$N523*(1+(X$2*0.03)),IF(Y$3=$O523+4*$J523,$N523*(1+(X$2*0.03)),IF(Y$3=$O523+5*$J523,$N523*(1+(X$2*0.03)),"")))))))</f>
        <v/>
      </c>
      <c r="Z523" s="2" t="str">
        <f t="shared" ref="Z523:Z527" si="770">IF($B523="","",IF($O523=Z$3,$N523*(1+(Y$2*0.03)),IF(Z$3=$O523+$J523,$N523*(1+(Y$2*0.03)),IF(Z$3=$O523+2*$J523,$N523*(1+(Y$2*0.03)),IF(Z$3=$O523+3*$J523,$N523*(1+(Y$2*0.03)),IF(Z$3=$O523+4*$J523,$N523*(1+(Y$2*0.03)),IF(Z$3=$O523+5*$J523,$N523*(1+(Y$2*0.03)),"")))))))</f>
        <v/>
      </c>
      <c r="AA523" s="2" t="str">
        <f t="shared" ref="AA523:AA527" si="771">IF($B523="","",IF($O523=AA$3,$N523*(1+(Z$2*0.03)),IF(AA$3=$O523+$J523,$N523*(1+(Z$2*0.03)),IF(AA$3=$O523+2*$J523,$N523*(1+(Z$2*0.03)),IF(AA$3=$O523+3*$J523,$N523*(1+(Z$2*0.03)),IF(AA$3=$O523+4*$J523,$N523*(1+(Z$2*0.03)),IF(AA$3=$O523+5*$J523,$N523*(1+(Z$2*0.03)),"")))))))</f>
        <v/>
      </c>
      <c r="AB523" s="2">
        <f t="shared" ref="AB523:AB527" si="772">IF($B523="","",IF($O523=AB$3,$N523*(1+(AA$2*0.03)),IF(AB$3=$O523+$J523,$N523*(1+(AA$2*0.03)),IF(AB$3=$O523+2*$J523,$N523*(1+(AA$2*0.03)),IF(AB$3=$O523+3*$J523,$N523*(1+(AA$2*0.03)),IF(AB$3=$O523+4*$J523,$N523*(1+(AA$2*0.03)),IF(AB$3=$O523+5*$J523,$N523*(1+(AA$2*0.03)),"")))))))</f>
        <v>14312.64</v>
      </c>
      <c r="AC523" s="2" t="str">
        <f t="shared" ref="AC523:AC527" si="773">IF($B523="","",IF($O523=AC$3,$N523*(1+(AB$2*0.03)),IF(AC$3=$O523+$J523,$N523*(1+(AB$2*0.03)),IF(AC$3=$O523+2*$J523,$N523*(1+(AB$2*0.03)),IF(AC$3=$O523+3*$J523,$N523*(1+(AB$2*0.03)),IF(AC$3=$O523+4*$J523,$N523*(1+(AB$2*0.03)),IF(AC$3=$O523+5*$J523,$N523*(1+(AB$2*0.03)),"")))))))</f>
        <v/>
      </c>
      <c r="AD523" s="2" t="str">
        <f t="shared" ref="AD523:AD527" si="774">IF($B523="","",IF($O523=AD$3,$N523*(1+(AC$2*0.03)),IF(AD$3=$O523+$J523,$N523*(1+(AC$2*0.03)),IF(AD$3=$O523+2*$J523,$N523*(1+(AC$2*0.03)),IF(AD$3=$O523+3*$J523,$N523*(1+(AC$2*0.03)),IF(AD$3=$O523+4*$J523,$N523*(1+(AC$2*0.03)),IF(AD$3=$O523+5*$J523,$N523*(1+(AC$2*0.03)),"")))))))</f>
        <v/>
      </c>
      <c r="AE523" s="2" t="str">
        <f t="shared" ref="AE523:AE527" si="775">IF($B523="","",IF($O523=AE$3,$N523*(1+(AD$2*0.03)),IF(AE$3=$O523+$J523,$N523*(1+(AD$2*0.03)),IF(AE$3=$O523+2*$J523,$N523*(1+(AD$2*0.03)),IF(AE$3=$O523+3*$J523,$N523*(1+(AD$2*0.03)),IF(AE$3=$O523+4*$J523,$N523*(1+(AD$2*0.03)),IF(AE$3=$O523+5*$J523,$N523*(1+(AD$2*0.03)),"")))))))</f>
        <v/>
      </c>
      <c r="AF523" s="2" t="str">
        <f t="shared" ref="AF523:AF527" si="776">IF($B523="","",IF($O523=AF$3,$N523*(1+(AE$2*0.03)),IF(AF$3=$O523+$J523,$N523*(1+(AE$2*0.03)),IF(AF$3=$O523+2*$J523,$N523*(1+(AE$2*0.03)),IF(AF$3=$O523+3*$J523,$N523*(1+(AE$2*0.03)),IF(AF$3=$O523+4*$J523,$N523*(1+(AE$2*0.03)),IF(AF$3=$O523+5*$J523,$N523*(1+(AE$2*0.03)),"")))))))</f>
        <v/>
      </c>
      <c r="AG523" s="2" t="str">
        <f t="shared" ref="AG523:AG527" si="777">IF($B523="","",IF($O523=AG$3,$N523*(1+(AF$2*0.03)),IF(AG$3=$O523+$J523,$N523*(1+(AF$2*0.03)),IF(AG$3=$O523+2*$J523,$N523*(1+(AF$2*0.03)),IF(AG$3=$O523+3*$J523,$N523*(1+(AF$2*0.03)),IF(AG$3=$O523+4*$J523,$N523*(1+(AF$2*0.03)),IF(AG$3=$O523+5*$J523,$N523*(1+(AF$2*0.03)),"")))))))</f>
        <v/>
      </c>
      <c r="AH523" s="2" t="str">
        <f t="shared" ref="AH523:AH527" si="778">IF($B523="","",IF($O523=AH$3,$N523*(1+(AG$2*0.03)),IF(AH$3=$O523+$J523,$N523*(1+(AG$2*0.03)),IF(AH$3=$O523+2*$J523,$N523*(1+(AG$2*0.03)),IF(AH$3=$O523+3*$J523,$N523*(1+(AG$2*0.03)),IF(AH$3=$O523+4*$J523,$N523*(1+(AG$2*0.03)),IF(AH$3=$O523+5*$J523,$N523*(1+(AG$2*0.03)),"")))))))</f>
        <v/>
      </c>
      <c r="AI523" s="2" t="str">
        <f t="shared" ref="AI523:AI527" si="779">IF($B523="","",IF($O523=AI$3,$N523*(1+(AH$2*0.03)),IF(AI$3=$O523+$J523,$N523*(1+(AH$2*0.03)),IF(AI$3=$O523+2*$J523,$N523*(1+(AH$2*0.03)),IF(AI$3=$O523+3*$J523,$N523*(1+(AH$2*0.03)),IF(AI$3=$O523+4*$J523,$N523*(1+(AH$2*0.03)),IF(AI$3=$O523+5*$J523,$N523*(1+(AH$2*0.03)),"")))))))</f>
        <v/>
      </c>
    </row>
    <row r="524" spans="2:35" x14ac:dyDescent="0.25">
      <c r="B524" s="41" t="s">
        <v>347</v>
      </c>
      <c r="C524" s="41" t="s">
        <v>344</v>
      </c>
      <c r="D524" s="41" t="s">
        <v>7</v>
      </c>
      <c r="E524" s="42" t="s">
        <v>355</v>
      </c>
      <c r="F524" s="41" t="s">
        <v>51</v>
      </c>
      <c r="G524" s="157"/>
      <c r="H524" s="42">
        <v>700</v>
      </c>
      <c r="I524" s="6">
        <f>IF(H524="","",INDEX(Systems!F$4:F$981,MATCH($F524,Systems!D$4:D$981,0),1))</f>
        <v>1.5</v>
      </c>
      <c r="J524" s="7">
        <f>IF(H524="","",INDEX(Systems!E$4:E$981,MATCH($F524,Systems!D$4:D$981,0),1))</f>
        <v>10</v>
      </c>
      <c r="K524" s="7" t="s">
        <v>97</v>
      </c>
      <c r="L524" s="7">
        <v>2015</v>
      </c>
      <c r="M524" s="7">
        <v>3</v>
      </c>
      <c r="N524" s="6">
        <f t="shared" si="758"/>
        <v>1050</v>
      </c>
      <c r="O524" s="7">
        <f t="shared" si="759"/>
        <v>2025</v>
      </c>
      <c r="P524" s="2" t="str">
        <f t="shared" si="760"/>
        <v/>
      </c>
      <c r="Q524" s="2" t="str">
        <f t="shared" si="761"/>
        <v/>
      </c>
      <c r="R524" s="2" t="str">
        <f t="shared" si="762"/>
        <v/>
      </c>
      <c r="S524" s="2" t="str">
        <f t="shared" si="763"/>
        <v/>
      </c>
      <c r="T524" s="2" t="str">
        <f t="shared" si="764"/>
        <v/>
      </c>
      <c r="U524" s="2" t="str">
        <f t="shared" si="765"/>
        <v/>
      </c>
      <c r="V524" s="2" t="str">
        <f t="shared" si="766"/>
        <v/>
      </c>
      <c r="W524" s="2">
        <f t="shared" si="767"/>
        <v>1270.5</v>
      </c>
      <c r="X524" s="2" t="str">
        <f t="shared" si="768"/>
        <v/>
      </c>
      <c r="Y524" s="2" t="str">
        <f t="shared" si="769"/>
        <v/>
      </c>
      <c r="Z524" s="2" t="str">
        <f t="shared" si="770"/>
        <v/>
      </c>
      <c r="AA524" s="2" t="str">
        <f t="shared" si="771"/>
        <v/>
      </c>
      <c r="AB524" s="2" t="str">
        <f t="shared" si="772"/>
        <v/>
      </c>
      <c r="AC524" s="2" t="str">
        <f t="shared" si="773"/>
        <v/>
      </c>
      <c r="AD524" s="2" t="str">
        <f t="shared" si="774"/>
        <v/>
      </c>
      <c r="AE524" s="2" t="str">
        <f t="shared" si="775"/>
        <v/>
      </c>
      <c r="AF524" s="2" t="str">
        <f t="shared" si="776"/>
        <v/>
      </c>
      <c r="AG524" s="2">
        <f t="shared" si="777"/>
        <v>1585.5</v>
      </c>
      <c r="AH524" s="2" t="str">
        <f t="shared" si="778"/>
        <v/>
      </c>
      <c r="AI524" s="2" t="str">
        <f t="shared" si="779"/>
        <v/>
      </c>
    </row>
    <row r="525" spans="2:35" x14ac:dyDescent="0.25">
      <c r="B525" s="41" t="s">
        <v>347</v>
      </c>
      <c r="C525" s="41" t="s">
        <v>344</v>
      </c>
      <c r="D525" s="41" t="s">
        <v>7</v>
      </c>
      <c r="E525" s="42" t="s">
        <v>355</v>
      </c>
      <c r="F525" s="41" t="s">
        <v>289</v>
      </c>
      <c r="G525" s="154"/>
      <c r="H525" s="42">
        <v>700</v>
      </c>
      <c r="I525" s="6">
        <f>IF(H525="","",INDEX(Systems!F$4:F$981,MATCH($F525,Systems!D$4:D$981,0),1))</f>
        <v>4.5</v>
      </c>
      <c r="J525" s="7">
        <f>IF(H525="","",INDEX(Systems!E$4:E$981,MATCH($F525,Systems!D$4:D$981,0),1))</f>
        <v>15</v>
      </c>
      <c r="K525" s="7" t="s">
        <v>97</v>
      </c>
      <c r="L525" s="7">
        <v>2010</v>
      </c>
      <c r="M525" s="7">
        <v>3</v>
      </c>
      <c r="N525" s="6">
        <f t="shared" si="758"/>
        <v>3150</v>
      </c>
      <c r="O525" s="7">
        <f t="shared" si="759"/>
        <v>2025</v>
      </c>
      <c r="P525" s="2" t="str">
        <f t="shared" si="760"/>
        <v/>
      </c>
      <c r="Q525" s="2" t="str">
        <f t="shared" si="761"/>
        <v/>
      </c>
      <c r="R525" s="2" t="str">
        <f t="shared" si="762"/>
        <v/>
      </c>
      <c r="S525" s="2" t="str">
        <f t="shared" si="763"/>
        <v/>
      </c>
      <c r="T525" s="2" t="str">
        <f t="shared" si="764"/>
        <v/>
      </c>
      <c r="U525" s="2" t="str">
        <f t="shared" si="765"/>
        <v/>
      </c>
      <c r="V525" s="2" t="str">
        <f t="shared" si="766"/>
        <v/>
      </c>
      <c r="W525" s="2">
        <f t="shared" si="767"/>
        <v>3811.5</v>
      </c>
      <c r="X525" s="2" t="str">
        <f t="shared" si="768"/>
        <v/>
      </c>
      <c r="Y525" s="2" t="str">
        <f t="shared" si="769"/>
        <v/>
      </c>
      <c r="Z525" s="2" t="str">
        <f t="shared" si="770"/>
        <v/>
      </c>
      <c r="AA525" s="2" t="str">
        <f t="shared" si="771"/>
        <v/>
      </c>
      <c r="AB525" s="2" t="str">
        <f t="shared" si="772"/>
        <v/>
      </c>
      <c r="AC525" s="2" t="str">
        <f t="shared" si="773"/>
        <v/>
      </c>
      <c r="AD525" s="2" t="str">
        <f t="shared" si="774"/>
        <v/>
      </c>
      <c r="AE525" s="2" t="str">
        <f t="shared" si="775"/>
        <v/>
      </c>
      <c r="AF525" s="2" t="str">
        <f t="shared" si="776"/>
        <v/>
      </c>
      <c r="AG525" s="2" t="str">
        <f t="shared" si="777"/>
        <v/>
      </c>
      <c r="AH525" s="2" t="str">
        <f t="shared" si="778"/>
        <v/>
      </c>
      <c r="AI525" s="2" t="str">
        <f t="shared" si="779"/>
        <v/>
      </c>
    </row>
    <row r="526" spans="2:35" x14ac:dyDescent="0.25">
      <c r="B526" s="41" t="s">
        <v>347</v>
      </c>
      <c r="C526" s="41" t="s">
        <v>344</v>
      </c>
      <c r="D526" s="41" t="s">
        <v>9</v>
      </c>
      <c r="E526" s="42" t="s">
        <v>355</v>
      </c>
      <c r="F526" s="41" t="s">
        <v>131</v>
      </c>
      <c r="G526" s="154"/>
      <c r="H526" s="42">
        <v>1200</v>
      </c>
      <c r="I526" s="6">
        <f>IF(H526="","",INDEX(Systems!F$4:F$981,MATCH($F526,Systems!D$4:D$981,0),1))</f>
        <v>4.95</v>
      </c>
      <c r="J526" s="7">
        <f>IF(H526="","",INDEX(Systems!E$4:E$981,MATCH($F526,Systems!D$4:D$981,0),1))</f>
        <v>20</v>
      </c>
      <c r="K526" s="7" t="s">
        <v>97</v>
      </c>
      <c r="L526" s="7">
        <v>2017</v>
      </c>
      <c r="M526" s="7">
        <v>3</v>
      </c>
      <c r="N526" s="6">
        <f t="shared" si="758"/>
        <v>5940</v>
      </c>
      <c r="O526" s="7">
        <f t="shared" si="759"/>
        <v>2037</v>
      </c>
      <c r="P526" s="2" t="str">
        <f t="shared" si="760"/>
        <v/>
      </c>
      <c r="Q526" s="2" t="str">
        <f t="shared" si="761"/>
        <v/>
      </c>
      <c r="R526" s="2" t="str">
        <f t="shared" si="762"/>
        <v/>
      </c>
      <c r="S526" s="2" t="str">
        <f t="shared" si="763"/>
        <v/>
      </c>
      <c r="T526" s="2" t="str">
        <f t="shared" si="764"/>
        <v/>
      </c>
      <c r="U526" s="2" t="str">
        <f t="shared" si="765"/>
        <v/>
      </c>
      <c r="V526" s="2" t="str">
        <f t="shared" si="766"/>
        <v/>
      </c>
      <c r="W526" s="2" t="str">
        <f t="shared" si="767"/>
        <v/>
      </c>
      <c r="X526" s="2" t="str">
        <f t="shared" si="768"/>
        <v/>
      </c>
      <c r="Y526" s="2" t="str">
        <f t="shared" si="769"/>
        <v/>
      </c>
      <c r="Z526" s="2" t="str">
        <f t="shared" si="770"/>
        <v/>
      </c>
      <c r="AA526" s="2" t="str">
        <f t="shared" si="771"/>
        <v/>
      </c>
      <c r="AB526" s="2" t="str">
        <f t="shared" si="772"/>
        <v/>
      </c>
      <c r="AC526" s="2" t="str">
        <f t="shared" si="773"/>
        <v/>
      </c>
      <c r="AD526" s="2" t="str">
        <f t="shared" si="774"/>
        <v/>
      </c>
      <c r="AE526" s="2" t="str">
        <f t="shared" si="775"/>
        <v/>
      </c>
      <c r="AF526" s="2" t="str">
        <f t="shared" si="776"/>
        <v/>
      </c>
      <c r="AG526" s="2" t="str">
        <f t="shared" si="777"/>
        <v/>
      </c>
      <c r="AH526" s="2" t="str">
        <f t="shared" si="778"/>
        <v/>
      </c>
      <c r="AI526" s="2">
        <f t="shared" si="779"/>
        <v>9325.7999999999993</v>
      </c>
    </row>
    <row r="527" spans="2:35" x14ac:dyDescent="0.25">
      <c r="B527" s="41" t="s">
        <v>347</v>
      </c>
      <c r="C527" s="41" t="s">
        <v>344</v>
      </c>
      <c r="D527" s="41" t="s">
        <v>5</v>
      </c>
      <c r="E527" s="42" t="s">
        <v>355</v>
      </c>
      <c r="F527" s="41" t="s">
        <v>55</v>
      </c>
      <c r="G527" s="154" t="s">
        <v>486</v>
      </c>
      <c r="H527" s="42">
        <v>1</v>
      </c>
      <c r="I527" s="6">
        <f>IF(H527="","",INDEX(Systems!F$4:F$981,MATCH($F527,Systems!D$4:D$981,0),1))</f>
        <v>9000</v>
      </c>
      <c r="J527" s="7">
        <f>IF(H527="","",INDEX(Systems!E$4:E$981,MATCH($F527,Systems!D$4:D$981,0),1))</f>
        <v>18</v>
      </c>
      <c r="K527" s="7" t="s">
        <v>97</v>
      </c>
      <c r="L527" s="7">
        <v>2000</v>
      </c>
      <c r="M527" s="7">
        <v>3</v>
      </c>
      <c r="N527" s="6">
        <f t="shared" si="758"/>
        <v>9000</v>
      </c>
      <c r="O527" s="7">
        <f t="shared" si="759"/>
        <v>2018</v>
      </c>
      <c r="P527" s="2">
        <f t="shared" si="760"/>
        <v>9000</v>
      </c>
      <c r="Q527" s="2" t="str">
        <f t="shared" si="761"/>
        <v/>
      </c>
      <c r="R527" s="2" t="str">
        <f t="shared" si="762"/>
        <v/>
      </c>
      <c r="S527" s="2" t="str">
        <f t="shared" si="763"/>
        <v/>
      </c>
      <c r="T527" s="2" t="str">
        <f t="shared" si="764"/>
        <v/>
      </c>
      <c r="U527" s="2" t="str">
        <f t="shared" si="765"/>
        <v/>
      </c>
      <c r="V527" s="2" t="str">
        <f t="shared" si="766"/>
        <v/>
      </c>
      <c r="W527" s="2" t="str">
        <f t="shared" si="767"/>
        <v/>
      </c>
      <c r="X527" s="2" t="str">
        <f t="shared" si="768"/>
        <v/>
      </c>
      <c r="Y527" s="2" t="str">
        <f t="shared" si="769"/>
        <v/>
      </c>
      <c r="Z527" s="2" t="str">
        <f t="shared" si="770"/>
        <v/>
      </c>
      <c r="AA527" s="2" t="str">
        <f t="shared" si="771"/>
        <v/>
      </c>
      <c r="AB527" s="2" t="str">
        <f t="shared" si="772"/>
        <v/>
      </c>
      <c r="AC527" s="2" t="str">
        <f t="shared" si="773"/>
        <v/>
      </c>
      <c r="AD527" s="2" t="str">
        <f t="shared" si="774"/>
        <v/>
      </c>
      <c r="AE527" s="2" t="str">
        <f t="shared" si="775"/>
        <v/>
      </c>
      <c r="AF527" s="2" t="str">
        <f t="shared" si="776"/>
        <v/>
      </c>
      <c r="AG527" s="2" t="str">
        <f t="shared" si="777"/>
        <v/>
      </c>
      <c r="AH527" s="2">
        <f t="shared" si="778"/>
        <v>13860</v>
      </c>
      <c r="AI527" s="2" t="str">
        <f t="shared" si="779"/>
        <v/>
      </c>
    </row>
    <row r="528" spans="2:35" x14ac:dyDescent="0.25">
      <c r="B528" s="41" t="s">
        <v>347</v>
      </c>
      <c r="C528" s="41" t="s">
        <v>344</v>
      </c>
      <c r="D528" s="41" t="s">
        <v>7</v>
      </c>
      <c r="E528" s="42" t="s">
        <v>356</v>
      </c>
      <c r="F528" s="41" t="s">
        <v>285</v>
      </c>
      <c r="G528" s="154"/>
      <c r="H528" s="42">
        <v>1200</v>
      </c>
      <c r="I528" s="6">
        <f>IF(H528="","",INDEX(Systems!F$4:F$981,MATCH($F528,Systems!D$4:D$981,0),1))</f>
        <v>8.77</v>
      </c>
      <c r="J528" s="7">
        <f>IF(H528="","",INDEX(Systems!E$4:E$981,MATCH($F528,Systems!D$4:D$981,0),1))</f>
        <v>20</v>
      </c>
      <c r="K528" s="7" t="s">
        <v>97</v>
      </c>
      <c r="L528" s="7">
        <v>2010</v>
      </c>
      <c r="M528" s="7">
        <v>3</v>
      </c>
      <c r="N528" s="6">
        <f t="shared" ref="N528:N532" si="780">IF(H528="","",H528*I528)</f>
        <v>10524</v>
      </c>
      <c r="O528" s="7">
        <f t="shared" ref="O528:O532" si="781">IF(M528="","",IF(IF(M528=1,$C$1,IF(M528=2,L528+(0.8*J528),IF(M528=3,L528+J528)))&lt;$C$1,$C$1,(IF(M528=1,$C$1,IF(M528=2,L528+(0.8*J528),IF(M528=3,L528+J528))))))</f>
        <v>2030</v>
      </c>
      <c r="P528" s="2" t="str">
        <f t="shared" ref="P528:P532" si="782">IF($B528="","",IF($O528=P$3,$N528*(1+(O$2*0.03)),IF(P$3=$O528+$J528,$N528*(1+(O$2*0.03)),IF(P$3=$O528+2*$J528,$N528*(1+(O$2*0.03)),IF(P$3=$O528+3*$J528,$N528*(1+(O$2*0.03)),IF(P$3=$O528+4*$J528,$N528*(1+(O$2*0.03)),IF(P$3=$O528+5*$J528,$N528*(1+(O$2*0.03)),"")))))))</f>
        <v/>
      </c>
      <c r="Q528" s="2" t="str">
        <f t="shared" ref="Q528:Q532" si="783">IF($B528="","",IF($O528=Q$3,$N528*(1+(P$2*0.03)),IF(Q$3=$O528+$J528,$N528*(1+(P$2*0.03)),IF(Q$3=$O528+2*$J528,$N528*(1+(P$2*0.03)),IF(Q$3=$O528+3*$J528,$N528*(1+(P$2*0.03)),IF(Q$3=$O528+4*$J528,$N528*(1+(P$2*0.03)),IF(Q$3=$O528+5*$J528,$N528*(1+(P$2*0.03)),"")))))))</f>
        <v/>
      </c>
      <c r="R528" s="2" t="str">
        <f t="shared" ref="R528:R532" si="784">IF($B528="","",IF($O528=R$3,$N528*(1+(Q$2*0.03)),IF(R$3=$O528+$J528,$N528*(1+(Q$2*0.03)),IF(R$3=$O528+2*$J528,$N528*(1+(Q$2*0.03)),IF(R$3=$O528+3*$J528,$N528*(1+(Q$2*0.03)),IF(R$3=$O528+4*$J528,$N528*(1+(Q$2*0.03)),IF(R$3=$O528+5*$J528,$N528*(1+(Q$2*0.03)),"")))))))</f>
        <v/>
      </c>
      <c r="S528" s="2" t="str">
        <f t="shared" ref="S528:S532" si="785">IF($B528="","",IF($O528=S$3,$N528*(1+(R$2*0.03)),IF(S$3=$O528+$J528,$N528*(1+(R$2*0.03)),IF(S$3=$O528+2*$J528,$N528*(1+(R$2*0.03)),IF(S$3=$O528+3*$J528,$N528*(1+(R$2*0.03)),IF(S$3=$O528+4*$J528,$N528*(1+(R$2*0.03)),IF(S$3=$O528+5*$J528,$N528*(1+(R$2*0.03)),"")))))))</f>
        <v/>
      </c>
      <c r="T528" s="2" t="str">
        <f t="shared" ref="T528:T532" si="786">IF($B528="","",IF($O528=T$3,$N528*(1+(S$2*0.03)),IF(T$3=$O528+$J528,$N528*(1+(S$2*0.03)),IF(T$3=$O528+2*$J528,$N528*(1+(S$2*0.03)),IF(T$3=$O528+3*$J528,$N528*(1+(S$2*0.03)),IF(T$3=$O528+4*$J528,$N528*(1+(S$2*0.03)),IF(T$3=$O528+5*$J528,$N528*(1+(S$2*0.03)),"")))))))</f>
        <v/>
      </c>
      <c r="U528" s="2" t="str">
        <f t="shared" ref="U528:U532" si="787">IF($B528="","",IF($O528=U$3,$N528*(1+(T$2*0.03)),IF(U$3=$O528+$J528,$N528*(1+(T$2*0.03)),IF(U$3=$O528+2*$J528,$N528*(1+(T$2*0.03)),IF(U$3=$O528+3*$J528,$N528*(1+(T$2*0.03)),IF(U$3=$O528+4*$J528,$N528*(1+(T$2*0.03)),IF(U$3=$O528+5*$J528,$N528*(1+(T$2*0.03)),"")))))))</f>
        <v/>
      </c>
      <c r="V528" s="2" t="str">
        <f t="shared" ref="V528:V532" si="788">IF($B528="","",IF($O528=V$3,$N528*(1+(U$2*0.03)),IF(V$3=$O528+$J528,$N528*(1+(U$2*0.03)),IF(V$3=$O528+2*$J528,$N528*(1+(U$2*0.03)),IF(V$3=$O528+3*$J528,$N528*(1+(U$2*0.03)),IF(V$3=$O528+4*$J528,$N528*(1+(U$2*0.03)),IF(V$3=$O528+5*$J528,$N528*(1+(U$2*0.03)),"")))))))</f>
        <v/>
      </c>
      <c r="W528" s="2" t="str">
        <f t="shared" ref="W528:W532" si="789">IF($B528="","",IF($O528=W$3,$N528*(1+(V$2*0.03)),IF(W$3=$O528+$J528,$N528*(1+(V$2*0.03)),IF(W$3=$O528+2*$J528,$N528*(1+(V$2*0.03)),IF(W$3=$O528+3*$J528,$N528*(1+(V$2*0.03)),IF(W$3=$O528+4*$J528,$N528*(1+(V$2*0.03)),IF(W$3=$O528+5*$J528,$N528*(1+(V$2*0.03)),"")))))))</f>
        <v/>
      </c>
      <c r="X528" s="2" t="str">
        <f t="shared" ref="X528:X532" si="790">IF($B528="","",IF($O528=X$3,$N528*(1+(W$2*0.03)),IF(X$3=$O528+$J528,$N528*(1+(W$2*0.03)),IF(X$3=$O528+2*$J528,$N528*(1+(W$2*0.03)),IF(X$3=$O528+3*$J528,$N528*(1+(W$2*0.03)),IF(X$3=$O528+4*$J528,$N528*(1+(W$2*0.03)),IF(X$3=$O528+5*$J528,$N528*(1+(W$2*0.03)),"")))))))</f>
        <v/>
      </c>
      <c r="Y528" s="2" t="str">
        <f t="shared" ref="Y528:Y532" si="791">IF($B528="","",IF($O528=Y$3,$N528*(1+(X$2*0.03)),IF(Y$3=$O528+$J528,$N528*(1+(X$2*0.03)),IF(Y$3=$O528+2*$J528,$N528*(1+(X$2*0.03)),IF(Y$3=$O528+3*$J528,$N528*(1+(X$2*0.03)),IF(Y$3=$O528+4*$J528,$N528*(1+(X$2*0.03)),IF(Y$3=$O528+5*$J528,$N528*(1+(X$2*0.03)),"")))))))</f>
        <v/>
      </c>
      <c r="Z528" s="2" t="str">
        <f t="shared" ref="Z528:Z532" si="792">IF($B528="","",IF($O528=Z$3,$N528*(1+(Y$2*0.03)),IF(Z$3=$O528+$J528,$N528*(1+(Y$2*0.03)),IF(Z$3=$O528+2*$J528,$N528*(1+(Y$2*0.03)),IF(Z$3=$O528+3*$J528,$N528*(1+(Y$2*0.03)),IF(Z$3=$O528+4*$J528,$N528*(1+(Y$2*0.03)),IF(Z$3=$O528+5*$J528,$N528*(1+(Y$2*0.03)),"")))))))</f>
        <v/>
      </c>
      <c r="AA528" s="2" t="str">
        <f t="shared" ref="AA528:AA532" si="793">IF($B528="","",IF($O528=AA$3,$N528*(1+(Z$2*0.03)),IF(AA$3=$O528+$J528,$N528*(1+(Z$2*0.03)),IF(AA$3=$O528+2*$J528,$N528*(1+(Z$2*0.03)),IF(AA$3=$O528+3*$J528,$N528*(1+(Z$2*0.03)),IF(AA$3=$O528+4*$J528,$N528*(1+(Z$2*0.03)),IF(AA$3=$O528+5*$J528,$N528*(1+(Z$2*0.03)),"")))))))</f>
        <v/>
      </c>
      <c r="AB528" s="2">
        <f t="shared" ref="AB528:AB532" si="794">IF($B528="","",IF($O528=AB$3,$N528*(1+(AA$2*0.03)),IF(AB$3=$O528+$J528,$N528*(1+(AA$2*0.03)),IF(AB$3=$O528+2*$J528,$N528*(1+(AA$2*0.03)),IF(AB$3=$O528+3*$J528,$N528*(1+(AA$2*0.03)),IF(AB$3=$O528+4*$J528,$N528*(1+(AA$2*0.03)),IF(AB$3=$O528+5*$J528,$N528*(1+(AA$2*0.03)),"")))))))</f>
        <v>14312.64</v>
      </c>
      <c r="AC528" s="2" t="str">
        <f t="shared" ref="AC528:AC532" si="795">IF($B528="","",IF($O528=AC$3,$N528*(1+(AB$2*0.03)),IF(AC$3=$O528+$J528,$N528*(1+(AB$2*0.03)),IF(AC$3=$O528+2*$J528,$N528*(1+(AB$2*0.03)),IF(AC$3=$O528+3*$J528,$N528*(1+(AB$2*0.03)),IF(AC$3=$O528+4*$J528,$N528*(1+(AB$2*0.03)),IF(AC$3=$O528+5*$J528,$N528*(1+(AB$2*0.03)),"")))))))</f>
        <v/>
      </c>
      <c r="AD528" s="2" t="str">
        <f t="shared" ref="AD528:AD532" si="796">IF($B528="","",IF($O528=AD$3,$N528*(1+(AC$2*0.03)),IF(AD$3=$O528+$J528,$N528*(1+(AC$2*0.03)),IF(AD$3=$O528+2*$J528,$N528*(1+(AC$2*0.03)),IF(AD$3=$O528+3*$J528,$N528*(1+(AC$2*0.03)),IF(AD$3=$O528+4*$J528,$N528*(1+(AC$2*0.03)),IF(AD$3=$O528+5*$J528,$N528*(1+(AC$2*0.03)),"")))))))</f>
        <v/>
      </c>
      <c r="AE528" s="2" t="str">
        <f t="shared" ref="AE528:AE532" si="797">IF($B528="","",IF($O528=AE$3,$N528*(1+(AD$2*0.03)),IF(AE$3=$O528+$J528,$N528*(1+(AD$2*0.03)),IF(AE$3=$O528+2*$J528,$N528*(1+(AD$2*0.03)),IF(AE$3=$O528+3*$J528,$N528*(1+(AD$2*0.03)),IF(AE$3=$O528+4*$J528,$N528*(1+(AD$2*0.03)),IF(AE$3=$O528+5*$J528,$N528*(1+(AD$2*0.03)),"")))))))</f>
        <v/>
      </c>
      <c r="AF528" s="2" t="str">
        <f t="shared" ref="AF528:AF532" si="798">IF($B528="","",IF($O528=AF$3,$N528*(1+(AE$2*0.03)),IF(AF$3=$O528+$J528,$N528*(1+(AE$2*0.03)),IF(AF$3=$O528+2*$J528,$N528*(1+(AE$2*0.03)),IF(AF$3=$O528+3*$J528,$N528*(1+(AE$2*0.03)),IF(AF$3=$O528+4*$J528,$N528*(1+(AE$2*0.03)),IF(AF$3=$O528+5*$J528,$N528*(1+(AE$2*0.03)),"")))))))</f>
        <v/>
      </c>
      <c r="AG528" s="2" t="str">
        <f t="shared" ref="AG528:AG532" si="799">IF($B528="","",IF($O528=AG$3,$N528*(1+(AF$2*0.03)),IF(AG$3=$O528+$J528,$N528*(1+(AF$2*0.03)),IF(AG$3=$O528+2*$J528,$N528*(1+(AF$2*0.03)),IF(AG$3=$O528+3*$J528,$N528*(1+(AF$2*0.03)),IF(AG$3=$O528+4*$J528,$N528*(1+(AF$2*0.03)),IF(AG$3=$O528+5*$J528,$N528*(1+(AF$2*0.03)),"")))))))</f>
        <v/>
      </c>
      <c r="AH528" s="2" t="str">
        <f t="shared" ref="AH528:AH532" si="800">IF($B528="","",IF($O528=AH$3,$N528*(1+(AG$2*0.03)),IF(AH$3=$O528+$J528,$N528*(1+(AG$2*0.03)),IF(AH$3=$O528+2*$J528,$N528*(1+(AG$2*0.03)),IF(AH$3=$O528+3*$J528,$N528*(1+(AG$2*0.03)),IF(AH$3=$O528+4*$J528,$N528*(1+(AG$2*0.03)),IF(AH$3=$O528+5*$J528,$N528*(1+(AG$2*0.03)),"")))))))</f>
        <v/>
      </c>
      <c r="AI528" s="2" t="str">
        <f t="shared" ref="AI528:AI532" si="801">IF($B528="","",IF($O528=AI$3,$N528*(1+(AH$2*0.03)),IF(AI$3=$O528+$J528,$N528*(1+(AH$2*0.03)),IF(AI$3=$O528+2*$J528,$N528*(1+(AH$2*0.03)),IF(AI$3=$O528+3*$J528,$N528*(1+(AH$2*0.03)),IF(AI$3=$O528+4*$J528,$N528*(1+(AH$2*0.03)),IF(AI$3=$O528+5*$J528,$N528*(1+(AH$2*0.03)),"")))))))</f>
        <v/>
      </c>
    </row>
    <row r="529" spans="2:35" x14ac:dyDescent="0.25">
      <c r="B529" s="41" t="s">
        <v>347</v>
      </c>
      <c r="C529" s="41" t="s">
        <v>344</v>
      </c>
      <c r="D529" s="41" t="s">
        <v>7</v>
      </c>
      <c r="E529" s="42" t="s">
        <v>356</v>
      </c>
      <c r="F529" s="41" t="s">
        <v>51</v>
      </c>
      <c r="G529" s="157"/>
      <c r="H529" s="42">
        <v>700</v>
      </c>
      <c r="I529" s="6">
        <f>IF(H529="","",INDEX(Systems!F$4:F$981,MATCH($F529,Systems!D$4:D$981,0),1))</f>
        <v>1.5</v>
      </c>
      <c r="J529" s="7">
        <f>IF(H529="","",INDEX(Systems!E$4:E$981,MATCH($F529,Systems!D$4:D$981,0),1))</f>
        <v>10</v>
      </c>
      <c r="K529" s="7" t="s">
        <v>97</v>
      </c>
      <c r="L529" s="7">
        <v>2015</v>
      </c>
      <c r="M529" s="7">
        <v>3</v>
      </c>
      <c r="N529" s="6">
        <f t="shared" si="780"/>
        <v>1050</v>
      </c>
      <c r="O529" s="7">
        <f t="shared" si="781"/>
        <v>2025</v>
      </c>
      <c r="P529" s="2" t="str">
        <f t="shared" si="782"/>
        <v/>
      </c>
      <c r="Q529" s="2" t="str">
        <f t="shared" si="783"/>
        <v/>
      </c>
      <c r="R529" s="2" t="str">
        <f t="shared" si="784"/>
        <v/>
      </c>
      <c r="S529" s="2" t="str">
        <f t="shared" si="785"/>
        <v/>
      </c>
      <c r="T529" s="2" t="str">
        <f t="shared" si="786"/>
        <v/>
      </c>
      <c r="U529" s="2" t="str">
        <f t="shared" si="787"/>
        <v/>
      </c>
      <c r="V529" s="2" t="str">
        <f t="shared" si="788"/>
        <v/>
      </c>
      <c r="W529" s="2">
        <f t="shared" si="789"/>
        <v>1270.5</v>
      </c>
      <c r="X529" s="2" t="str">
        <f t="shared" si="790"/>
        <v/>
      </c>
      <c r="Y529" s="2" t="str">
        <f t="shared" si="791"/>
        <v/>
      </c>
      <c r="Z529" s="2" t="str">
        <f t="shared" si="792"/>
        <v/>
      </c>
      <c r="AA529" s="2" t="str">
        <f t="shared" si="793"/>
        <v/>
      </c>
      <c r="AB529" s="2" t="str">
        <f t="shared" si="794"/>
        <v/>
      </c>
      <c r="AC529" s="2" t="str">
        <f t="shared" si="795"/>
        <v/>
      </c>
      <c r="AD529" s="2" t="str">
        <f t="shared" si="796"/>
        <v/>
      </c>
      <c r="AE529" s="2" t="str">
        <f t="shared" si="797"/>
        <v/>
      </c>
      <c r="AF529" s="2" t="str">
        <f t="shared" si="798"/>
        <v/>
      </c>
      <c r="AG529" s="2">
        <f t="shared" si="799"/>
        <v>1585.5</v>
      </c>
      <c r="AH529" s="2" t="str">
        <f t="shared" si="800"/>
        <v/>
      </c>
      <c r="AI529" s="2" t="str">
        <f t="shared" si="801"/>
        <v/>
      </c>
    </row>
    <row r="530" spans="2:35" x14ac:dyDescent="0.25">
      <c r="B530" s="41" t="s">
        <v>347</v>
      </c>
      <c r="C530" s="41" t="s">
        <v>344</v>
      </c>
      <c r="D530" s="41" t="s">
        <v>7</v>
      </c>
      <c r="E530" s="42" t="s">
        <v>356</v>
      </c>
      <c r="F530" s="41" t="s">
        <v>289</v>
      </c>
      <c r="G530" s="154"/>
      <c r="H530" s="42">
        <v>700</v>
      </c>
      <c r="I530" s="6">
        <f>IF(H530="","",INDEX(Systems!F$4:F$981,MATCH($F530,Systems!D$4:D$981,0),1))</f>
        <v>4.5</v>
      </c>
      <c r="J530" s="7">
        <f>IF(H530="","",INDEX(Systems!E$4:E$981,MATCH($F530,Systems!D$4:D$981,0),1))</f>
        <v>15</v>
      </c>
      <c r="K530" s="7" t="s">
        <v>97</v>
      </c>
      <c r="L530" s="7">
        <v>2010</v>
      </c>
      <c r="M530" s="7">
        <v>3</v>
      </c>
      <c r="N530" s="6">
        <f t="shared" si="780"/>
        <v>3150</v>
      </c>
      <c r="O530" s="7">
        <f t="shared" si="781"/>
        <v>2025</v>
      </c>
      <c r="P530" s="2" t="str">
        <f t="shared" si="782"/>
        <v/>
      </c>
      <c r="Q530" s="2" t="str">
        <f t="shared" si="783"/>
        <v/>
      </c>
      <c r="R530" s="2" t="str">
        <f t="shared" si="784"/>
        <v/>
      </c>
      <c r="S530" s="2" t="str">
        <f t="shared" si="785"/>
        <v/>
      </c>
      <c r="T530" s="2" t="str">
        <f t="shared" si="786"/>
        <v/>
      </c>
      <c r="U530" s="2" t="str">
        <f t="shared" si="787"/>
        <v/>
      </c>
      <c r="V530" s="2" t="str">
        <f t="shared" si="788"/>
        <v/>
      </c>
      <c r="W530" s="2">
        <f t="shared" si="789"/>
        <v>3811.5</v>
      </c>
      <c r="X530" s="2" t="str">
        <f t="shared" si="790"/>
        <v/>
      </c>
      <c r="Y530" s="2" t="str">
        <f t="shared" si="791"/>
        <v/>
      </c>
      <c r="Z530" s="2" t="str">
        <f t="shared" si="792"/>
        <v/>
      </c>
      <c r="AA530" s="2" t="str">
        <f t="shared" si="793"/>
        <v/>
      </c>
      <c r="AB530" s="2" t="str">
        <f t="shared" si="794"/>
        <v/>
      </c>
      <c r="AC530" s="2" t="str">
        <f t="shared" si="795"/>
        <v/>
      </c>
      <c r="AD530" s="2" t="str">
        <f t="shared" si="796"/>
        <v/>
      </c>
      <c r="AE530" s="2" t="str">
        <f t="shared" si="797"/>
        <v/>
      </c>
      <c r="AF530" s="2" t="str">
        <f t="shared" si="798"/>
        <v/>
      </c>
      <c r="AG530" s="2" t="str">
        <f t="shared" si="799"/>
        <v/>
      </c>
      <c r="AH530" s="2" t="str">
        <f t="shared" si="800"/>
        <v/>
      </c>
      <c r="AI530" s="2" t="str">
        <f t="shared" si="801"/>
        <v/>
      </c>
    </row>
    <row r="531" spans="2:35" x14ac:dyDescent="0.25">
      <c r="B531" s="41" t="s">
        <v>347</v>
      </c>
      <c r="C531" s="41" t="s">
        <v>344</v>
      </c>
      <c r="D531" s="41" t="s">
        <v>9</v>
      </c>
      <c r="E531" s="42" t="s">
        <v>356</v>
      </c>
      <c r="F531" s="41" t="s">
        <v>131</v>
      </c>
      <c r="G531" s="154"/>
      <c r="H531" s="42">
        <v>1200</v>
      </c>
      <c r="I531" s="6">
        <f>IF(H531="","",INDEX(Systems!F$4:F$981,MATCH($F531,Systems!D$4:D$981,0),1))</f>
        <v>4.95</v>
      </c>
      <c r="J531" s="7">
        <f>IF(H531="","",INDEX(Systems!E$4:E$981,MATCH($F531,Systems!D$4:D$981,0),1))</f>
        <v>20</v>
      </c>
      <c r="K531" s="7" t="s">
        <v>97</v>
      </c>
      <c r="L531" s="7">
        <v>2017</v>
      </c>
      <c r="M531" s="7">
        <v>3</v>
      </c>
      <c r="N531" s="6">
        <f t="shared" si="780"/>
        <v>5940</v>
      </c>
      <c r="O531" s="7">
        <f t="shared" si="781"/>
        <v>2037</v>
      </c>
      <c r="P531" s="2" t="str">
        <f t="shared" si="782"/>
        <v/>
      </c>
      <c r="Q531" s="2" t="str">
        <f t="shared" si="783"/>
        <v/>
      </c>
      <c r="R531" s="2" t="str">
        <f t="shared" si="784"/>
        <v/>
      </c>
      <c r="S531" s="2" t="str">
        <f t="shared" si="785"/>
        <v/>
      </c>
      <c r="T531" s="2" t="str">
        <f t="shared" si="786"/>
        <v/>
      </c>
      <c r="U531" s="2" t="str">
        <f t="shared" si="787"/>
        <v/>
      </c>
      <c r="V531" s="2" t="str">
        <f t="shared" si="788"/>
        <v/>
      </c>
      <c r="W531" s="2" t="str">
        <f t="shared" si="789"/>
        <v/>
      </c>
      <c r="X531" s="2" t="str">
        <f t="shared" si="790"/>
        <v/>
      </c>
      <c r="Y531" s="2" t="str">
        <f t="shared" si="791"/>
        <v/>
      </c>
      <c r="Z531" s="2" t="str">
        <f t="shared" si="792"/>
        <v/>
      </c>
      <c r="AA531" s="2" t="str">
        <f t="shared" si="793"/>
        <v/>
      </c>
      <c r="AB531" s="2" t="str">
        <f t="shared" si="794"/>
        <v/>
      </c>
      <c r="AC531" s="2" t="str">
        <f t="shared" si="795"/>
        <v/>
      </c>
      <c r="AD531" s="2" t="str">
        <f t="shared" si="796"/>
        <v/>
      </c>
      <c r="AE531" s="2" t="str">
        <f t="shared" si="797"/>
        <v/>
      </c>
      <c r="AF531" s="2" t="str">
        <f t="shared" si="798"/>
        <v/>
      </c>
      <c r="AG531" s="2" t="str">
        <f t="shared" si="799"/>
        <v/>
      </c>
      <c r="AH531" s="2" t="str">
        <f t="shared" si="800"/>
        <v/>
      </c>
      <c r="AI531" s="2">
        <f t="shared" si="801"/>
        <v>9325.7999999999993</v>
      </c>
    </row>
    <row r="532" spans="2:35" x14ac:dyDescent="0.25">
      <c r="B532" s="41" t="s">
        <v>347</v>
      </c>
      <c r="C532" s="41" t="s">
        <v>344</v>
      </c>
      <c r="D532" s="41" t="s">
        <v>5</v>
      </c>
      <c r="E532" s="42" t="s">
        <v>356</v>
      </c>
      <c r="F532" s="41" t="s">
        <v>55</v>
      </c>
      <c r="G532" s="154" t="s">
        <v>487</v>
      </c>
      <c r="H532" s="42">
        <v>1</v>
      </c>
      <c r="I532" s="6">
        <f>IF(H532="","",INDEX(Systems!F$4:F$981,MATCH($F532,Systems!D$4:D$981,0),1))</f>
        <v>9000</v>
      </c>
      <c r="J532" s="7">
        <f>IF(H532="","",INDEX(Systems!E$4:E$981,MATCH($F532,Systems!D$4:D$981,0),1))</f>
        <v>18</v>
      </c>
      <c r="K532" s="7" t="s">
        <v>97</v>
      </c>
      <c r="L532" s="7">
        <v>2000</v>
      </c>
      <c r="M532" s="7">
        <v>3</v>
      </c>
      <c r="N532" s="6">
        <f t="shared" si="780"/>
        <v>9000</v>
      </c>
      <c r="O532" s="7">
        <f t="shared" si="781"/>
        <v>2018</v>
      </c>
      <c r="P532" s="2">
        <f t="shared" si="782"/>
        <v>9000</v>
      </c>
      <c r="Q532" s="2" t="str">
        <f t="shared" si="783"/>
        <v/>
      </c>
      <c r="R532" s="2" t="str">
        <f t="shared" si="784"/>
        <v/>
      </c>
      <c r="S532" s="2" t="str">
        <f t="shared" si="785"/>
        <v/>
      </c>
      <c r="T532" s="2" t="str">
        <f t="shared" si="786"/>
        <v/>
      </c>
      <c r="U532" s="2" t="str">
        <f t="shared" si="787"/>
        <v/>
      </c>
      <c r="V532" s="2" t="str">
        <f t="shared" si="788"/>
        <v/>
      </c>
      <c r="W532" s="2" t="str">
        <f t="shared" si="789"/>
        <v/>
      </c>
      <c r="X532" s="2" t="str">
        <f t="shared" si="790"/>
        <v/>
      </c>
      <c r="Y532" s="2" t="str">
        <f t="shared" si="791"/>
        <v/>
      </c>
      <c r="Z532" s="2" t="str">
        <f t="shared" si="792"/>
        <v/>
      </c>
      <c r="AA532" s="2" t="str">
        <f t="shared" si="793"/>
        <v/>
      </c>
      <c r="AB532" s="2" t="str">
        <f t="shared" si="794"/>
        <v/>
      </c>
      <c r="AC532" s="2" t="str">
        <f t="shared" si="795"/>
        <v/>
      </c>
      <c r="AD532" s="2" t="str">
        <f t="shared" si="796"/>
        <v/>
      </c>
      <c r="AE532" s="2" t="str">
        <f t="shared" si="797"/>
        <v/>
      </c>
      <c r="AF532" s="2" t="str">
        <f t="shared" si="798"/>
        <v/>
      </c>
      <c r="AG532" s="2" t="str">
        <f t="shared" si="799"/>
        <v/>
      </c>
      <c r="AH532" s="2">
        <f t="shared" si="800"/>
        <v>13860</v>
      </c>
      <c r="AI532" s="2" t="str">
        <f t="shared" si="801"/>
        <v/>
      </c>
    </row>
    <row r="533" spans="2:35" x14ac:dyDescent="0.25">
      <c r="B533" s="41" t="s">
        <v>347</v>
      </c>
      <c r="C533" s="41" t="s">
        <v>344</v>
      </c>
      <c r="D533" s="41" t="s">
        <v>8</v>
      </c>
      <c r="E533" s="42" t="s">
        <v>366</v>
      </c>
      <c r="F533" s="41" t="s">
        <v>133</v>
      </c>
      <c r="G533" s="154"/>
      <c r="H533" s="42">
        <v>5</v>
      </c>
      <c r="I533" s="6">
        <f>IF(H533="","",INDEX(Systems!F$4:F$981,MATCH($F533,Systems!D$4:D$981,0),1))</f>
        <v>750</v>
      </c>
      <c r="J533" s="7">
        <f>IF(H533="","",INDEX(Systems!E$4:E$981,MATCH($F533,Systems!D$4:D$981,0),1))</f>
        <v>30</v>
      </c>
      <c r="K533" s="7" t="s">
        <v>97</v>
      </c>
      <c r="L533" s="7">
        <v>1990</v>
      </c>
      <c r="M533" s="7">
        <v>3</v>
      </c>
      <c r="N533" s="6">
        <f t="shared" si="662"/>
        <v>3750</v>
      </c>
      <c r="O533" s="7">
        <f t="shared" si="663"/>
        <v>2020</v>
      </c>
      <c r="P533" s="2" t="str">
        <f t="shared" ref="P533:AI533" si="802">IF($B533="","",IF($O533=P$3,$N533*(1+(O$2*0.03)),IF(P$3=$O533+$J533,$N533*(1+(O$2*0.03)),IF(P$3=$O533+2*$J533,$N533*(1+(O$2*0.03)),IF(P$3=$O533+3*$J533,$N533*(1+(O$2*0.03)),IF(P$3=$O533+4*$J533,$N533*(1+(O$2*0.03)),IF(P$3=$O533+5*$J533,$N533*(1+(O$2*0.03)),"")))))))</f>
        <v/>
      </c>
      <c r="Q533" s="2" t="str">
        <f t="shared" si="802"/>
        <v/>
      </c>
      <c r="R533" s="2">
        <f t="shared" si="802"/>
        <v>3975</v>
      </c>
      <c r="S533" s="2" t="str">
        <f t="shared" si="802"/>
        <v/>
      </c>
      <c r="T533" s="2" t="str">
        <f t="shared" si="802"/>
        <v/>
      </c>
      <c r="U533" s="2" t="str">
        <f t="shared" si="802"/>
        <v/>
      </c>
      <c r="V533" s="2" t="str">
        <f t="shared" si="802"/>
        <v/>
      </c>
      <c r="W533" s="2" t="str">
        <f t="shared" si="802"/>
        <v/>
      </c>
      <c r="X533" s="2" t="str">
        <f t="shared" si="802"/>
        <v/>
      </c>
      <c r="Y533" s="2" t="str">
        <f t="shared" si="802"/>
        <v/>
      </c>
      <c r="Z533" s="2" t="str">
        <f t="shared" si="802"/>
        <v/>
      </c>
      <c r="AA533" s="2" t="str">
        <f t="shared" si="802"/>
        <v/>
      </c>
      <c r="AB533" s="2" t="str">
        <f t="shared" si="802"/>
        <v/>
      </c>
      <c r="AC533" s="2" t="str">
        <f t="shared" si="802"/>
        <v/>
      </c>
      <c r="AD533" s="2" t="str">
        <f t="shared" si="802"/>
        <v/>
      </c>
      <c r="AE533" s="2" t="str">
        <f t="shared" si="802"/>
        <v/>
      </c>
      <c r="AF533" s="2" t="str">
        <f t="shared" si="802"/>
        <v/>
      </c>
      <c r="AG533" s="2" t="str">
        <f t="shared" si="802"/>
        <v/>
      </c>
      <c r="AH533" s="2" t="str">
        <f t="shared" si="802"/>
        <v/>
      </c>
      <c r="AI533" s="2" t="str">
        <f t="shared" si="802"/>
        <v/>
      </c>
    </row>
    <row r="534" spans="2:35" x14ac:dyDescent="0.25">
      <c r="B534" s="41" t="s">
        <v>347</v>
      </c>
      <c r="C534" s="41" t="s">
        <v>344</v>
      </c>
      <c r="D534" s="41" t="s">
        <v>8</v>
      </c>
      <c r="E534" s="42" t="s">
        <v>366</v>
      </c>
      <c r="F534" s="41" t="s">
        <v>34</v>
      </c>
      <c r="G534" s="154"/>
      <c r="H534" s="42">
        <v>4</v>
      </c>
      <c r="I534" s="6">
        <f>IF(H534="","",INDEX(Systems!F$4:F$981,MATCH($F534,Systems!D$4:D$981,0),1))</f>
        <v>900</v>
      </c>
      <c r="J534" s="7">
        <f>IF(H534="","",INDEX(Systems!E$4:E$981,MATCH($F534,Systems!D$4:D$981,0),1))</f>
        <v>30</v>
      </c>
      <c r="K534" s="7" t="s">
        <v>97</v>
      </c>
      <c r="L534" s="7">
        <v>1990</v>
      </c>
      <c r="M534" s="7">
        <v>3</v>
      </c>
      <c r="N534" s="6">
        <f t="shared" si="662"/>
        <v>3600</v>
      </c>
      <c r="O534" s="7">
        <f t="shared" si="663"/>
        <v>2020</v>
      </c>
      <c r="P534" s="2" t="str">
        <f t="shared" ref="P534:AI534" si="803">IF($B534="","",IF($O534=P$3,$N534*(1+(O$2*0.03)),IF(P$3=$O534+$J534,$N534*(1+(O$2*0.03)),IF(P$3=$O534+2*$J534,$N534*(1+(O$2*0.03)),IF(P$3=$O534+3*$J534,$N534*(1+(O$2*0.03)),IF(P$3=$O534+4*$J534,$N534*(1+(O$2*0.03)),IF(P$3=$O534+5*$J534,$N534*(1+(O$2*0.03)),"")))))))</f>
        <v/>
      </c>
      <c r="Q534" s="2" t="str">
        <f t="shared" si="803"/>
        <v/>
      </c>
      <c r="R534" s="2">
        <f t="shared" si="803"/>
        <v>3816</v>
      </c>
      <c r="S534" s="2" t="str">
        <f t="shared" si="803"/>
        <v/>
      </c>
      <c r="T534" s="2" t="str">
        <f t="shared" si="803"/>
        <v/>
      </c>
      <c r="U534" s="2" t="str">
        <f t="shared" si="803"/>
        <v/>
      </c>
      <c r="V534" s="2" t="str">
        <f t="shared" si="803"/>
        <v/>
      </c>
      <c r="W534" s="2" t="str">
        <f t="shared" si="803"/>
        <v/>
      </c>
      <c r="X534" s="2" t="str">
        <f t="shared" si="803"/>
        <v/>
      </c>
      <c r="Y534" s="2" t="str">
        <f t="shared" si="803"/>
        <v/>
      </c>
      <c r="Z534" s="2" t="str">
        <f t="shared" si="803"/>
        <v/>
      </c>
      <c r="AA534" s="2" t="str">
        <f t="shared" si="803"/>
        <v/>
      </c>
      <c r="AB534" s="2" t="str">
        <f t="shared" si="803"/>
        <v/>
      </c>
      <c r="AC534" s="2" t="str">
        <f t="shared" si="803"/>
        <v/>
      </c>
      <c r="AD534" s="2" t="str">
        <f t="shared" si="803"/>
        <v/>
      </c>
      <c r="AE534" s="2" t="str">
        <f t="shared" si="803"/>
        <v/>
      </c>
      <c r="AF534" s="2" t="str">
        <f t="shared" si="803"/>
        <v/>
      </c>
      <c r="AG534" s="2" t="str">
        <f t="shared" si="803"/>
        <v/>
      </c>
      <c r="AH534" s="2" t="str">
        <f t="shared" si="803"/>
        <v/>
      </c>
      <c r="AI534" s="2" t="str">
        <f t="shared" si="803"/>
        <v/>
      </c>
    </row>
    <row r="535" spans="2:35" x14ac:dyDescent="0.25">
      <c r="B535" s="41" t="s">
        <v>347</v>
      </c>
      <c r="C535" s="41" t="s">
        <v>344</v>
      </c>
      <c r="D535" s="41" t="s">
        <v>8</v>
      </c>
      <c r="E535" s="42" t="s">
        <v>366</v>
      </c>
      <c r="F535" s="41" t="s">
        <v>134</v>
      </c>
      <c r="G535" s="154"/>
      <c r="H535" s="42">
        <v>4</v>
      </c>
      <c r="I535" s="6">
        <f>IF(H535="","",INDEX(Systems!F$4:F$981,MATCH($F535,Systems!D$4:D$981,0),1))</f>
        <v>650</v>
      </c>
      <c r="J535" s="7">
        <f>IF(H535="","",INDEX(Systems!E$4:E$981,MATCH($F535,Systems!D$4:D$981,0),1))</f>
        <v>30</v>
      </c>
      <c r="K535" s="7" t="s">
        <v>97</v>
      </c>
      <c r="L535" s="7">
        <v>1990</v>
      </c>
      <c r="M535" s="7">
        <v>3</v>
      </c>
      <c r="N535" s="6">
        <f t="shared" si="662"/>
        <v>2600</v>
      </c>
      <c r="O535" s="7">
        <f t="shared" si="663"/>
        <v>2020</v>
      </c>
      <c r="P535" s="2" t="str">
        <f t="shared" ref="P535:AI535" si="804">IF($B535="","",IF($O535=P$3,$N535*(1+(O$2*0.03)),IF(P$3=$O535+$J535,$N535*(1+(O$2*0.03)),IF(P$3=$O535+2*$J535,$N535*(1+(O$2*0.03)),IF(P$3=$O535+3*$J535,$N535*(1+(O$2*0.03)),IF(P$3=$O535+4*$J535,$N535*(1+(O$2*0.03)),IF(P$3=$O535+5*$J535,$N535*(1+(O$2*0.03)),"")))))))</f>
        <v/>
      </c>
      <c r="Q535" s="2" t="str">
        <f t="shared" si="804"/>
        <v/>
      </c>
      <c r="R535" s="2">
        <f t="shared" si="804"/>
        <v>2756</v>
      </c>
      <c r="S535" s="2" t="str">
        <f t="shared" si="804"/>
        <v/>
      </c>
      <c r="T535" s="2" t="str">
        <f t="shared" si="804"/>
        <v/>
      </c>
      <c r="U535" s="2" t="str">
        <f t="shared" si="804"/>
        <v/>
      </c>
      <c r="V535" s="2" t="str">
        <f t="shared" si="804"/>
        <v/>
      </c>
      <c r="W535" s="2" t="str">
        <f t="shared" si="804"/>
        <v/>
      </c>
      <c r="X535" s="2" t="str">
        <f t="shared" si="804"/>
        <v/>
      </c>
      <c r="Y535" s="2" t="str">
        <f t="shared" si="804"/>
        <v/>
      </c>
      <c r="Z535" s="2" t="str">
        <f t="shared" si="804"/>
        <v/>
      </c>
      <c r="AA535" s="2" t="str">
        <f t="shared" si="804"/>
        <v/>
      </c>
      <c r="AB535" s="2" t="str">
        <f t="shared" si="804"/>
        <v/>
      </c>
      <c r="AC535" s="2" t="str">
        <f t="shared" si="804"/>
        <v/>
      </c>
      <c r="AD535" s="2" t="str">
        <f t="shared" si="804"/>
        <v/>
      </c>
      <c r="AE535" s="2" t="str">
        <f t="shared" si="804"/>
        <v/>
      </c>
      <c r="AF535" s="2" t="str">
        <f t="shared" si="804"/>
        <v/>
      </c>
      <c r="AG535" s="2" t="str">
        <f t="shared" si="804"/>
        <v/>
      </c>
      <c r="AH535" s="2" t="str">
        <f t="shared" si="804"/>
        <v/>
      </c>
      <c r="AI535" s="2" t="str">
        <f t="shared" si="804"/>
        <v/>
      </c>
    </row>
    <row r="536" spans="2:35" x14ac:dyDescent="0.25">
      <c r="B536" s="41" t="s">
        <v>347</v>
      </c>
      <c r="C536" s="41" t="s">
        <v>344</v>
      </c>
      <c r="D536" s="41" t="s">
        <v>8</v>
      </c>
      <c r="E536" s="42" t="s">
        <v>366</v>
      </c>
      <c r="F536" s="41" t="s">
        <v>126</v>
      </c>
      <c r="G536" s="154"/>
      <c r="H536" s="42">
        <v>1200</v>
      </c>
      <c r="I536" s="6">
        <f>IF(H536="","",INDEX(Systems!F$4:F$981,MATCH($F536,Systems!D$4:D$981,0),1))</f>
        <v>18</v>
      </c>
      <c r="J536" s="7">
        <f>IF(H536="","",INDEX(Systems!E$4:E$981,MATCH($F536,Systems!D$4:D$981,0),1))</f>
        <v>30</v>
      </c>
      <c r="K536" s="7" t="s">
        <v>97</v>
      </c>
      <c r="L536" s="7">
        <v>1990</v>
      </c>
      <c r="M536" s="7">
        <v>3</v>
      </c>
      <c r="N536" s="6">
        <f t="shared" si="662"/>
        <v>21600</v>
      </c>
      <c r="O536" s="7">
        <f t="shared" si="663"/>
        <v>2020</v>
      </c>
      <c r="P536" s="2" t="str">
        <f t="shared" ref="P536:AI543" si="805">IF($B536="","",IF($O536=P$3,$N536*(1+(O$2*0.03)),IF(P$3=$O536+$J536,$N536*(1+(O$2*0.03)),IF(P$3=$O536+2*$J536,$N536*(1+(O$2*0.03)),IF(P$3=$O536+3*$J536,$N536*(1+(O$2*0.03)),IF(P$3=$O536+4*$J536,$N536*(1+(O$2*0.03)),IF(P$3=$O536+5*$J536,$N536*(1+(O$2*0.03)),"")))))))</f>
        <v/>
      </c>
      <c r="Q536" s="2" t="str">
        <f t="shared" si="805"/>
        <v/>
      </c>
      <c r="R536" s="2">
        <f t="shared" si="805"/>
        <v>22896</v>
      </c>
      <c r="S536" s="2" t="str">
        <f t="shared" si="805"/>
        <v/>
      </c>
      <c r="T536" s="2" t="str">
        <f t="shared" si="805"/>
        <v/>
      </c>
      <c r="U536" s="2" t="str">
        <f t="shared" si="805"/>
        <v/>
      </c>
      <c r="V536" s="2" t="str">
        <f t="shared" si="805"/>
        <v/>
      </c>
      <c r="W536" s="2" t="str">
        <f t="shared" si="805"/>
        <v/>
      </c>
      <c r="X536" s="2" t="str">
        <f t="shared" si="805"/>
        <v/>
      </c>
      <c r="Y536" s="2" t="str">
        <f t="shared" si="805"/>
        <v/>
      </c>
      <c r="Z536" s="2" t="str">
        <f t="shared" si="805"/>
        <v/>
      </c>
      <c r="AA536" s="2" t="str">
        <f t="shared" si="805"/>
        <v/>
      </c>
      <c r="AB536" s="2" t="str">
        <f t="shared" si="805"/>
        <v/>
      </c>
      <c r="AC536" s="2" t="str">
        <f t="shared" si="805"/>
        <v/>
      </c>
      <c r="AD536" s="2" t="str">
        <f t="shared" si="805"/>
        <v/>
      </c>
      <c r="AE536" s="2" t="str">
        <f t="shared" si="805"/>
        <v/>
      </c>
      <c r="AF536" s="2" t="str">
        <f t="shared" si="805"/>
        <v/>
      </c>
      <c r="AG536" s="2" t="str">
        <f t="shared" si="805"/>
        <v/>
      </c>
      <c r="AH536" s="2" t="str">
        <f t="shared" si="805"/>
        <v/>
      </c>
      <c r="AI536" s="2" t="str">
        <f t="shared" si="805"/>
        <v/>
      </c>
    </row>
    <row r="537" spans="2:35" x14ac:dyDescent="0.25">
      <c r="B537" s="41" t="s">
        <v>347</v>
      </c>
      <c r="C537" s="41" t="s">
        <v>344</v>
      </c>
      <c r="D537" s="41" t="s">
        <v>3</v>
      </c>
      <c r="E537" s="42" t="s">
        <v>405</v>
      </c>
      <c r="F537" s="41" t="s">
        <v>21</v>
      </c>
      <c r="G537" s="157"/>
      <c r="H537" s="42">
        <v>8250</v>
      </c>
      <c r="I537" s="6">
        <f>IF(H537="","",INDEX(Systems!F$4:F$981,MATCH($F537,Systems!D$4:D$981,0),1))</f>
        <v>14.05</v>
      </c>
      <c r="J537" s="7">
        <f>IF(H537="","",INDEX(Systems!E$4:E$981,MATCH($F537,Systems!D$4:D$981,0),1))</f>
        <v>25</v>
      </c>
      <c r="K537" s="7" t="s">
        <v>97</v>
      </c>
      <c r="L537" s="42">
        <v>2011</v>
      </c>
      <c r="M537" s="7">
        <v>3</v>
      </c>
      <c r="N537" s="6">
        <f t="shared" si="662"/>
        <v>115912.5</v>
      </c>
      <c r="O537" s="7">
        <f t="shared" si="663"/>
        <v>2036</v>
      </c>
      <c r="P537" s="2" t="str">
        <f t="shared" si="805"/>
        <v/>
      </c>
      <c r="Q537" s="2" t="str">
        <f t="shared" si="805"/>
        <v/>
      </c>
      <c r="R537" s="2" t="str">
        <f t="shared" si="805"/>
        <v/>
      </c>
      <c r="S537" s="2" t="str">
        <f t="shared" si="805"/>
        <v/>
      </c>
      <c r="T537" s="2" t="str">
        <f t="shared" si="805"/>
        <v/>
      </c>
      <c r="U537" s="2" t="str">
        <f t="shared" si="805"/>
        <v/>
      </c>
      <c r="V537" s="2" t="str">
        <f t="shared" si="805"/>
        <v/>
      </c>
      <c r="W537" s="2" t="str">
        <f t="shared" si="805"/>
        <v/>
      </c>
      <c r="X537" s="2" t="str">
        <f t="shared" si="805"/>
        <v/>
      </c>
      <c r="Y537" s="2" t="str">
        <f t="shared" si="805"/>
        <v/>
      </c>
      <c r="Z537" s="2" t="str">
        <f t="shared" si="805"/>
        <v/>
      </c>
      <c r="AA537" s="2" t="str">
        <f t="shared" si="805"/>
        <v/>
      </c>
      <c r="AB537" s="2" t="str">
        <f t="shared" si="805"/>
        <v/>
      </c>
      <c r="AC537" s="2" t="str">
        <f t="shared" si="805"/>
        <v/>
      </c>
      <c r="AD537" s="2" t="str">
        <f t="shared" si="805"/>
        <v/>
      </c>
      <c r="AE537" s="2" t="str">
        <f t="shared" si="805"/>
        <v/>
      </c>
      <c r="AF537" s="2" t="str">
        <f t="shared" si="805"/>
        <v/>
      </c>
      <c r="AG537" s="2" t="str">
        <f t="shared" si="805"/>
        <v/>
      </c>
      <c r="AH537" s="2">
        <f t="shared" si="805"/>
        <v>178505.25</v>
      </c>
      <c r="AI537" s="2" t="str">
        <f t="shared" si="805"/>
        <v/>
      </c>
    </row>
    <row r="538" spans="2:35" x14ac:dyDescent="0.25">
      <c r="B538" s="41" t="s">
        <v>347</v>
      </c>
      <c r="C538" s="41" t="s">
        <v>344</v>
      </c>
      <c r="D538" s="41" t="s">
        <v>7</v>
      </c>
      <c r="E538" s="42" t="s">
        <v>405</v>
      </c>
      <c r="F538" s="41" t="s">
        <v>50</v>
      </c>
      <c r="G538" s="154"/>
      <c r="H538" s="42">
        <v>3500</v>
      </c>
      <c r="I538" s="6">
        <f>IF(H538="","",INDEX(Systems!F$4:F$981,MATCH($F538,Systems!D$4:D$981,0),1))</f>
        <v>1.6</v>
      </c>
      <c r="J538" s="7">
        <f>IF(H538="","",INDEX(Systems!E$4:E$981,MATCH($F538,Systems!D$4:D$981,0),1))</f>
        <v>10</v>
      </c>
      <c r="K538" s="7" t="s">
        <v>97</v>
      </c>
      <c r="L538" s="7">
        <v>2015</v>
      </c>
      <c r="M538" s="7">
        <v>3</v>
      </c>
      <c r="N538" s="6">
        <f t="shared" si="662"/>
        <v>5600</v>
      </c>
      <c r="O538" s="7">
        <f t="shared" si="663"/>
        <v>2025</v>
      </c>
      <c r="P538" s="2" t="str">
        <f t="shared" si="805"/>
        <v/>
      </c>
      <c r="Q538" s="2" t="str">
        <f t="shared" si="805"/>
        <v/>
      </c>
      <c r="R538" s="2" t="str">
        <f t="shared" si="805"/>
        <v/>
      </c>
      <c r="S538" s="2" t="str">
        <f t="shared" si="805"/>
        <v/>
      </c>
      <c r="T538" s="2" t="str">
        <f t="shared" si="805"/>
        <v/>
      </c>
      <c r="U538" s="2" t="str">
        <f t="shared" si="805"/>
        <v/>
      </c>
      <c r="V538" s="2" t="str">
        <f t="shared" si="805"/>
        <v/>
      </c>
      <c r="W538" s="2">
        <f t="shared" si="805"/>
        <v>6776</v>
      </c>
      <c r="X538" s="2" t="str">
        <f t="shared" si="805"/>
        <v/>
      </c>
      <c r="Y538" s="2" t="str">
        <f t="shared" si="805"/>
        <v/>
      </c>
      <c r="Z538" s="2" t="str">
        <f t="shared" si="805"/>
        <v/>
      </c>
      <c r="AA538" s="2" t="str">
        <f t="shared" si="805"/>
        <v/>
      </c>
      <c r="AB538" s="2" t="str">
        <f t="shared" si="805"/>
        <v/>
      </c>
      <c r="AC538" s="2" t="str">
        <f t="shared" si="805"/>
        <v/>
      </c>
      <c r="AD538" s="2" t="str">
        <f t="shared" si="805"/>
        <v/>
      </c>
      <c r="AE538" s="2" t="str">
        <f t="shared" si="805"/>
        <v/>
      </c>
      <c r="AF538" s="2" t="str">
        <f t="shared" si="805"/>
        <v/>
      </c>
      <c r="AG538" s="2">
        <f t="shared" si="805"/>
        <v>8456</v>
      </c>
      <c r="AH538" s="2" t="str">
        <f t="shared" si="805"/>
        <v/>
      </c>
      <c r="AI538" s="2" t="str">
        <f t="shared" si="805"/>
        <v/>
      </c>
    </row>
    <row r="539" spans="2:35" x14ac:dyDescent="0.25">
      <c r="B539" s="41" t="s">
        <v>347</v>
      </c>
      <c r="C539" s="41" t="s">
        <v>344</v>
      </c>
      <c r="D539" s="41" t="s">
        <v>7</v>
      </c>
      <c r="E539" s="42" t="s">
        <v>357</v>
      </c>
      <c r="F539" s="41" t="s">
        <v>285</v>
      </c>
      <c r="G539" s="154"/>
      <c r="H539" s="42">
        <v>1200</v>
      </c>
      <c r="I539" s="6">
        <f>IF(H539="","",INDEX(Systems!F$4:F$981,MATCH($F539,Systems!D$4:D$981,0),1))</f>
        <v>8.77</v>
      </c>
      <c r="J539" s="7">
        <f>IF(H539="","",INDEX(Systems!E$4:E$981,MATCH($F539,Systems!D$4:D$981,0),1))</f>
        <v>20</v>
      </c>
      <c r="K539" s="7" t="s">
        <v>97</v>
      </c>
      <c r="L539" s="7">
        <v>2010</v>
      </c>
      <c r="M539" s="7">
        <v>3</v>
      </c>
      <c r="N539" s="6">
        <f t="shared" si="662"/>
        <v>10524</v>
      </c>
      <c r="O539" s="7">
        <f t="shared" si="663"/>
        <v>2030</v>
      </c>
      <c r="P539" s="2" t="str">
        <f t="shared" si="805"/>
        <v/>
      </c>
      <c r="Q539" s="2" t="str">
        <f t="shared" si="805"/>
        <v/>
      </c>
      <c r="R539" s="2" t="str">
        <f t="shared" si="805"/>
        <v/>
      </c>
      <c r="S539" s="2" t="str">
        <f t="shared" si="805"/>
        <v/>
      </c>
      <c r="T539" s="2" t="str">
        <f t="shared" si="805"/>
        <v/>
      </c>
      <c r="U539" s="2" t="str">
        <f t="shared" si="805"/>
        <v/>
      </c>
      <c r="V539" s="2" t="str">
        <f t="shared" si="805"/>
        <v/>
      </c>
      <c r="W539" s="2" t="str">
        <f t="shared" si="805"/>
        <v/>
      </c>
      <c r="X539" s="2" t="str">
        <f t="shared" si="805"/>
        <v/>
      </c>
      <c r="Y539" s="2" t="str">
        <f t="shared" si="805"/>
        <v/>
      </c>
      <c r="Z539" s="2" t="str">
        <f t="shared" si="805"/>
        <v/>
      </c>
      <c r="AA539" s="2" t="str">
        <f t="shared" si="805"/>
        <v/>
      </c>
      <c r="AB539" s="2">
        <f t="shared" si="805"/>
        <v>14312.64</v>
      </c>
      <c r="AC539" s="2" t="str">
        <f t="shared" si="805"/>
        <v/>
      </c>
      <c r="AD539" s="2" t="str">
        <f t="shared" si="805"/>
        <v/>
      </c>
      <c r="AE539" s="2" t="str">
        <f t="shared" si="805"/>
        <v/>
      </c>
      <c r="AF539" s="2" t="str">
        <f t="shared" si="805"/>
        <v/>
      </c>
      <c r="AG539" s="2" t="str">
        <f t="shared" si="805"/>
        <v/>
      </c>
      <c r="AH539" s="2" t="str">
        <f t="shared" si="805"/>
        <v/>
      </c>
      <c r="AI539" s="2" t="str">
        <f t="shared" si="805"/>
        <v/>
      </c>
    </row>
    <row r="540" spans="2:35" x14ac:dyDescent="0.25">
      <c r="B540" s="41" t="s">
        <v>347</v>
      </c>
      <c r="C540" s="41" t="s">
        <v>344</v>
      </c>
      <c r="D540" s="41" t="s">
        <v>7</v>
      </c>
      <c r="E540" s="42" t="s">
        <v>357</v>
      </c>
      <c r="F540" s="41" t="s">
        <v>51</v>
      </c>
      <c r="G540" s="157"/>
      <c r="H540" s="42">
        <v>700</v>
      </c>
      <c r="I540" s="6">
        <f>IF(H540="","",INDEX(Systems!F$4:F$981,MATCH($F540,Systems!D$4:D$981,0),1))</f>
        <v>1.5</v>
      </c>
      <c r="J540" s="7">
        <f>IF(H540="","",INDEX(Systems!E$4:E$981,MATCH($F540,Systems!D$4:D$981,0),1))</f>
        <v>10</v>
      </c>
      <c r="K540" s="7" t="s">
        <v>97</v>
      </c>
      <c r="L540" s="7">
        <v>2015</v>
      </c>
      <c r="M540" s="7">
        <v>3</v>
      </c>
      <c r="N540" s="6">
        <f t="shared" si="662"/>
        <v>1050</v>
      </c>
      <c r="O540" s="7">
        <f t="shared" si="663"/>
        <v>2025</v>
      </c>
      <c r="P540" s="2" t="str">
        <f t="shared" si="805"/>
        <v/>
      </c>
      <c r="Q540" s="2" t="str">
        <f t="shared" si="805"/>
        <v/>
      </c>
      <c r="R540" s="2" t="str">
        <f t="shared" si="805"/>
        <v/>
      </c>
      <c r="S540" s="2" t="str">
        <f t="shared" si="805"/>
        <v/>
      </c>
      <c r="T540" s="2" t="str">
        <f t="shared" si="805"/>
        <v/>
      </c>
      <c r="U540" s="2" t="str">
        <f t="shared" si="805"/>
        <v/>
      </c>
      <c r="V540" s="2" t="str">
        <f t="shared" si="805"/>
        <v/>
      </c>
      <c r="W540" s="2">
        <f t="shared" si="805"/>
        <v>1270.5</v>
      </c>
      <c r="X540" s="2" t="str">
        <f t="shared" si="805"/>
        <v/>
      </c>
      <c r="Y540" s="2" t="str">
        <f t="shared" si="805"/>
        <v/>
      </c>
      <c r="Z540" s="2" t="str">
        <f t="shared" si="805"/>
        <v/>
      </c>
      <c r="AA540" s="2" t="str">
        <f t="shared" si="805"/>
        <v/>
      </c>
      <c r="AB540" s="2" t="str">
        <f t="shared" si="805"/>
        <v/>
      </c>
      <c r="AC540" s="2" t="str">
        <f t="shared" si="805"/>
        <v/>
      </c>
      <c r="AD540" s="2" t="str">
        <f t="shared" si="805"/>
        <v/>
      </c>
      <c r="AE540" s="2" t="str">
        <f t="shared" si="805"/>
        <v/>
      </c>
      <c r="AF540" s="2" t="str">
        <f t="shared" si="805"/>
        <v/>
      </c>
      <c r="AG540" s="2">
        <f t="shared" si="805"/>
        <v>1585.5</v>
      </c>
      <c r="AH540" s="2" t="str">
        <f t="shared" si="805"/>
        <v/>
      </c>
      <c r="AI540" s="2" t="str">
        <f t="shared" si="805"/>
        <v/>
      </c>
    </row>
    <row r="541" spans="2:35" x14ac:dyDescent="0.25">
      <c r="B541" s="41" t="s">
        <v>347</v>
      </c>
      <c r="C541" s="41" t="s">
        <v>344</v>
      </c>
      <c r="D541" s="41" t="s">
        <v>7</v>
      </c>
      <c r="E541" s="42" t="s">
        <v>357</v>
      </c>
      <c r="F541" s="41" t="s">
        <v>289</v>
      </c>
      <c r="G541" s="154"/>
      <c r="H541" s="42">
        <v>700</v>
      </c>
      <c r="I541" s="6">
        <f>IF(H541="","",INDEX(Systems!F$4:F$981,MATCH($F541,Systems!D$4:D$981,0),1))</f>
        <v>4.5</v>
      </c>
      <c r="J541" s="7">
        <f>IF(H541="","",INDEX(Systems!E$4:E$981,MATCH($F541,Systems!D$4:D$981,0),1))</f>
        <v>15</v>
      </c>
      <c r="K541" s="7" t="s">
        <v>97</v>
      </c>
      <c r="L541" s="7">
        <v>2010</v>
      </c>
      <c r="M541" s="7">
        <v>3</v>
      </c>
      <c r="N541" s="6">
        <f t="shared" si="662"/>
        <v>3150</v>
      </c>
      <c r="O541" s="7">
        <f t="shared" si="663"/>
        <v>2025</v>
      </c>
      <c r="P541" s="2" t="str">
        <f t="shared" si="805"/>
        <v/>
      </c>
      <c r="Q541" s="2" t="str">
        <f t="shared" si="805"/>
        <v/>
      </c>
      <c r="R541" s="2" t="str">
        <f t="shared" si="805"/>
        <v/>
      </c>
      <c r="S541" s="2" t="str">
        <f t="shared" si="805"/>
        <v/>
      </c>
      <c r="T541" s="2" t="str">
        <f t="shared" si="805"/>
        <v/>
      </c>
      <c r="U541" s="2" t="str">
        <f t="shared" si="805"/>
        <v/>
      </c>
      <c r="V541" s="2" t="str">
        <f t="shared" si="805"/>
        <v/>
      </c>
      <c r="W541" s="2">
        <f t="shared" si="805"/>
        <v>3811.5</v>
      </c>
      <c r="X541" s="2" t="str">
        <f t="shared" si="805"/>
        <v/>
      </c>
      <c r="Y541" s="2" t="str">
        <f t="shared" si="805"/>
        <v/>
      </c>
      <c r="Z541" s="2" t="str">
        <f t="shared" si="805"/>
        <v/>
      </c>
      <c r="AA541" s="2" t="str">
        <f t="shared" si="805"/>
        <v/>
      </c>
      <c r="AB541" s="2" t="str">
        <f t="shared" si="805"/>
        <v/>
      </c>
      <c r="AC541" s="2" t="str">
        <f t="shared" si="805"/>
        <v/>
      </c>
      <c r="AD541" s="2" t="str">
        <f t="shared" si="805"/>
        <v/>
      </c>
      <c r="AE541" s="2" t="str">
        <f t="shared" si="805"/>
        <v/>
      </c>
      <c r="AF541" s="2" t="str">
        <f t="shared" si="805"/>
        <v/>
      </c>
      <c r="AG541" s="2" t="str">
        <f t="shared" si="805"/>
        <v/>
      </c>
      <c r="AH541" s="2" t="str">
        <f t="shared" si="805"/>
        <v/>
      </c>
      <c r="AI541" s="2" t="str">
        <f t="shared" si="805"/>
        <v/>
      </c>
    </row>
    <row r="542" spans="2:35" x14ac:dyDescent="0.25">
      <c r="B542" s="41" t="s">
        <v>347</v>
      </c>
      <c r="C542" s="41" t="s">
        <v>344</v>
      </c>
      <c r="D542" s="41" t="s">
        <v>9</v>
      </c>
      <c r="E542" s="42" t="s">
        <v>357</v>
      </c>
      <c r="F542" s="41" t="s">
        <v>131</v>
      </c>
      <c r="G542" s="154"/>
      <c r="H542" s="42">
        <v>1200</v>
      </c>
      <c r="I542" s="6">
        <f>IF(H542="","",INDEX(Systems!F$4:F$981,MATCH($F542,Systems!D$4:D$981,0),1))</f>
        <v>4.95</v>
      </c>
      <c r="J542" s="7">
        <f>IF(H542="","",INDEX(Systems!E$4:E$981,MATCH($F542,Systems!D$4:D$981,0),1))</f>
        <v>20</v>
      </c>
      <c r="K542" s="7" t="s">
        <v>97</v>
      </c>
      <c r="L542" s="7">
        <v>2017</v>
      </c>
      <c r="M542" s="7">
        <v>3</v>
      </c>
      <c r="N542" s="6">
        <f t="shared" si="662"/>
        <v>5940</v>
      </c>
      <c r="O542" s="7">
        <f t="shared" si="663"/>
        <v>2037</v>
      </c>
      <c r="P542" s="2" t="str">
        <f t="shared" si="805"/>
        <v/>
      </c>
      <c r="Q542" s="2" t="str">
        <f t="shared" si="805"/>
        <v/>
      </c>
      <c r="R542" s="2" t="str">
        <f t="shared" si="805"/>
        <v/>
      </c>
      <c r="S542" s="2" t="str">
        <f t="shared" si="805"/>
        <v/>
      </c>
      <c r="T542" s="2" t="str">
        <f t="shared" si="805"/>
        <v/>
      </c>
      <c r="U542" s="2" t="str">
        <f t="shared" si="805"/>
        <v/>
      </c>
      <c r="V542" s="2" t="str">
        <f t="shared" si="805"/>
        <v/>
      </c>
      <c r="W542" s="2" t="str">
        <f t="shared" si="805"/>
        <v/>
      </c>
      <c r="X542" s="2" t="str">
        <f t="shared" si="805"/>
        <v/>
      </c>
      <c r="Y542" s="2" t="str">
        <f t="shared" si="805"/>
        <v/>
      </c>
      <c r="Z542" s="2" t="str">
        <f t="shared" si="805"/>
        <v/>
      </c>
      <c r="AA542" s="2" t="str">
        <f t="shared" si="805"/>
        <v/>
      </c>
      <c r="AB542" s="2" t="str">
        <f t="shared" si="805"/>
        <v/>
      </c>
      <c r="AC542" s="2" t="str">
        <f t="shared" si="805"/>
        <v/>
      </c>
      <c r="AD542" s="2" t="str">
        <f t="shared" si="805"/>
        <v/>
      </c>
      <c r="AE542" s="2" t="str">
        <f t="shared" si="805"/>
        <v/>
      </c>
      <c r="AF542" s="2" t="str">
        <f t="shared" si="805"/>
        <v/>
      </c>
      <c r="AG542" s="2" t="str">
        <f t="shared" si="805"/>
        <v/>
      </c>
      <c r="AH542" s="2" t="str">
        <f t="shared" si="805"/>
        <v/>
      </c>
      <c r="AI542" s="2">
        <f t="shared" si="805"/>
        <v>9325.7999999999993</v>
      </c>
    </row>
    <row r="543" spans="2:35" x14ac:dyDescent="0.25">
      <c r="B543" s="41" t="s">
        <v>347</v>
      </c>
      <c r="C543" s="41" t="s">
        <v>344</v>
      </c>
      <c r="D543" s="41" t="s">
        <v>5</v>
      </c>
      <c r="E543" s="42" t="s">
        <v>357</v>
      </c>
      <c r="F543" s="41" t="s">
        <v>55</v>
      </c>
      <c r="G543" s="154" t="s">
        <v>488</v>
      </c>
      <c r="H543" s="42">
        <v>1</v>
      </c>
      <c r="I543" s="6">
        <f>IF(H543="","",INDEX(Systems!F$4:F$981,MATCH($F543,Systems!D$4:D$981,0),1))</f>
        <v>9000</v>
      </c>
      <c r="J543" s="7">
        <f>IF(H543="","",INDEX(Systems!E$4:E$981,MATCH($F543,Systems!D$4:D$981,0),1))</f>
        <v>18</v>
      </c>
      <c r="K543" s="7" t="s">
        <v>97</v>
      </c>
      <c r="L543" s="7">
        <v>2000</v>
      </c>
      <c r="M543" s="7">
        <v>3</v>
      </c>
      <c r="N543" s="6">
        <f t="shared" si="662"/>
        <v>9000</v>
      </c>
      <c r="O543" s="7">
        <f t="shared" si="663"/>
        <v>2018</v>
      </c>
      <c r="P543" s="2">
        <f t="shared" si="805"/>
        <v>9000</v>
      </c>
      <c r="Q543" s="2" t="str">
        <f t="shared" si="805"/>
        <v/>
      </c>
      <c r="R543" s="2" t="str">
        <f t="shared" si="805"/>
        <v/>
      </c>
      <c r="S543" s="2" t="str">
        <f t="shared" si="805"/>
        <v/>
      </c>
      <c r="T543" s="2" t="str">
        <f t="shared" si="805"/>
        <v/>
      </c>
      <c r="U543" s="2" t="str">
        <f t="shared" si="805"/>
        <v/>
      </c>
      <c r="V543" s="2" t="str">
        <f t="shared" si="805"/>
        <v/>
      </c>
      <c r="W543" s="2" t="str">
        <f t="shared" si="805"/>
        <v/>
      </c>
      <c r="X543" s="2" t="str">
        <f t="shared" si="805"/>
        <v/>
      </c>
      <c r="Y543" s="2" t="str">
        <f t="shared" si="805"/>
        <v/>
      </c>
      <c r="Z543" s="2" t="str">
        <f t="shared" si="805"/>
        <v/>
      </c>
      <c r="AA543" s="2" t="str">
        <f t="shared" si="805"/>
        <v/>
      </c>
      <c r="AB543" s="2" t="str">
        <f t="shared" si="805"/>
        <v/>
      </c>
      <c r="AC543" s="2" t="str">
        <f t="shared" si="805"/>
        <v/>
      </c>
      <c r="AD543" s="2" t="str">
        <f t="shared" si="805"/>
        <v/>
      </c>
      <c r="AE543" s="2" t="str">
        <f t="shared" si="805"/>
        <v/>
      </c>
      <c r="AF543" s="2" t="str">
        <f t="shared" si="805"/>
        <v/>
      </c>
      <c r="AG543" s="2" t="str">
        <f t="shared" si="805"/>
        <v/>
      </c>
      <c r="AH543" s="2">
        <f t="shared" si="805"/>
        <v>13860</v>
      </c>
      <c r="AI543" s="2" t="str">
        <f t="shared" si="805"/>
        <v/>
      </c>
    </row>
    <row r="544" spans="2:35" x14ac:dyDescent="0.25">
      <c r="B544" s="41" t="s">
        <v>347</v>
      </c>
      <c r="C544" s="41" t="s">
        <v>344</v>
      </c>
      <c r="D544" s="41" t="s">
        <v>7</v>
      </c>
      <c r="E544" s="42" t="s">
        <v>358</v>
      </c>
      <c r="F544" s="41" t="s">
        <v>285</v>
      </c>
      <c r="G544" s="154"/>
      <c r="H544" s="42">
        <v>1200</v>
      </c>
      <c r="I544" s="6">
        <f>IF(H544="","",INDEX(Systems!F$4:F$981,MATCH($F544,Systems!D$4:D$981,0),1))</f>
        <v>8.77</v>
      </c>
      <c r="J544" s="7">
        <f>IF(H544="","",INDEX(Systems!E$4:E$981,MATCH($F544,Systems!D$4:D$981,0),1))</f>
        <v>20</v>
      </c>
      <c r="K544" s="7" t="s">
        <v>97</v>
      </c>
      <c r="L544" s="7">
        <v>2010</v>
      </c>
      <c r="M544" s="7">
        <v>3</v>
      </c>
      <c r="N544" s="6">
        <f t="shared" ref="N544:N548" si="806">IF(H544="","",H544*I544)</f>
        <v>10524</v>
      </c>
      <c r="O544" s="7">
        <f t="shared" ref="O544:O548" si="807">IF(M544="","",IF(IF(M544=1,$C$1,IF(M544=2,L544+(0.8*J544),IF(M544=3,L544+J544)))&lt;$C$1,$C$1,(IF(M544=1,$C$1,IF(M544=2,L544+(0.8*J544),IF(M544=3,L544+J544))))))</f>
        <v>2030</v>
      </c>
      <c r="P544" s="2" t="str">
        <f t="shared" ref="P544:P548" si="808">IF($B544="","",IF($O544=P$3,$N544*(1+(O$2*0.03)),IF(P$3=$O544+$J544,$N544*(1+(O$2*0.03)),IF(P$3=$O544+2*$J544,$N544*(1+(O$2*0.03)),IF(P$3=$O544+3*$J544,$N544*(1+(O$2*0.03)),IF(P$3=$O544+4*$J544,$N544*(1+(O$2*0.03)),IF(P$3=$O544+5*$J544,$N544*(1+(O$2*0.03)),"")))))))</f>
        <v/>
      </c>
      <c r="Q544" s="2" t="str">
        <f t="shared" ref="Q544:Q548" si="809">IF($B544="","",IF($O544=Q$3,$N544*(1+(P$2*0.03)),IF(Q$3=$O544+$J544,$N544*(1+(P$2*0.03)),IF(Q$3=$O544+2*$J544,$N544*(1+(P$2*0.03)),IF(Q$3=$O544+3*$J544,$N544*(1+(P$2*0.03)),IF(Q$3=$O544+4*$J544,$N544*(1+(P$2*0.03)),IF(Q$3=$O544+5*$J544,$N544*(1+(P$2*0.03)),"")))))))</f>
        <v/>
      </c>
      <c r="R544" s="2" t="str">
        <f t="shared" ref="R544:R548" si="810">IF($B544="","",IF($O544=R$3,$N544*(1+(Q$2*0.03)),IF(R$3=$O544+$J544,$N544*(1+(Q$2*0.03)),IF(R$3=$O544+2*$J544,$N544*(1+(Q$2*0.03)),IF(R$3=$O544+3*$J544,$N544*(1+(Q$2*0.03)),IF(R$3=$O544+4*$J544,$N544*(1+(Q$2*0.03)),IF(R$3=$O544+5*$J544,$N544*(1+(Q$2*0.03)),"")))))))</f>
        <v/>
      </c>
      <c r="S544" s="2" t="str">
        <f t="shared" ref="S544:S548" si="811">IF($B544="","",IF($O544=S$3,$N544*(1+(R$2*0.03)),IF(S$3=$O544+$J544,$N544*(1+(R$2*0.03)),IF(S$3=$O544+2*$J544,$N544*(1+(R$2*0.03)),IF(S$3=$O544+3*$J544,$N544*(1+(R$2*0.03)),IF(S$3=$O544+4*$J544,$N544*(1+(R$2*0.03)),IF(S$3=$O544+5*$J544,$N544*(1+(R$2*0.03)),"")))))))</f>
        <v/>
      </c>
      <c r="T544" s="2" t="str">
        <f t="shared" ref="T544:T548" si="812">IF($B544="","",IF($O544=T$3,$N544*(1+(S$2*0.03)),IF(T$3=$O544+$J544,$N544*(1+(S$2*0.03)),IF(T$3=$O544+2*$J544,$N544*(1+(S$2*0.03)),IF(T$3=$O544+3*$J544,$N544*(1+(S$2*0.03)),IF(T$3=$O544+4*$J544,$N544*(1+(S$2*0.03)),IF(T$3=$O544+5*$J544,$N544*(1+(S$2*0.03)),"")))))))</f>
        <v/>
      </c>
      <c r="U544" s="2" t="str">
        <f t="shared" ref="U544:U548" si="813">IF($B544="","",IF($O544=U$3,$N544*(1+(T$2*0.03)),IF(U$3=$O544+$J544,$N544*(1+(T$2*0.03)),IF(U$3=$O544+2*$J544,$N544*(1+(T$2*0.03)),IF(U$3=$O544+3*$J544,$N544*(1+(T$2*0.03)),IF(U$3=$O544+4*$J544,$N544*(1+(T$2*0.03)),IF(U$3=$O544+5*$J544,$N544*(1+(T$2*0.03)),"")))))))</f>
        <v/>
      </c>
      <c r="V544" s="2" t="str">
        <f t="shared" ref="V544:V548" si="814">IF($B544="","",IF($O544=V$3,$N544*(1+(U$2*0.03)),IF(V$3=$O544+$J544,$N544*(1+(U$2*0.03)),IF(V$3=$O544+2*$J544,$N544*(1+(U$2*0.03)),IF(V$3=$O544+3*$J544,$N544*(1+(U$2*0.03)),IF(V$3=$O544+4*$J544,$N544*(1+(U$2*0.03)),IF(V$3=$O544+5*$J544,$N544*(1+(U$2*0.03)),"")))))))</f>
        <v/>
      </c>
      <c r="W544" s="2" t="str">
        <f t="shared" ref="W544:W548" si="815">IF($B544="","",IF($O544=W$3,$N544*(1+(V$2*0.03)),IF(W$3=$O544+$J544,$N544*(1+(V$2*0.03)),IF(W$3=$O544+2*$J544,$N544*(1+(V$2*0.03)),IF(W$3=$O544+3*$J544,$N544*(1+(V$2*0.03)),IF(W$3=$O544+4*$J544,$N544*(1+(V$2*0.03)),IF(W$3=$O544+5*$J544,$N544*(1+(V$2*0.03)),"")))))))</f>
        <v/>
      </c>
      <c r="X544" s="2" t="str">
        <f t="shared" ref="X544:X548" si="816">IF($B544="","",IF($O544=X$3,$N544*(1+(W$2*0.03)),IF(X$3=$O544+$J544,$N544*(1+(W$2*0.03)),IF(X$3=$O544+2*$J544,$N544*(1+(W$2*0.03)),IF(X$3=$O544+3*$J544,$N544*(1+(W$2*0.03)),IF(X$3=$O544+4*$J544,$N544*(1+(W$2*0.03)),IF(X$3=$O544+5*$J544,$N544*(1+(W$2*0.03)),"")))))))</f>
        <v/>
      </c>
      <c r="Y544" s="2" t="str">
        <f t="shared" ref="Y544:Y548" si="817">IF($B544="","",IF($O544=Y$3,$N544*(1+(X$2*0.03)),IF(Y$3=$O544+$J544,$N544*(1+(X$2*0.03)),IF(Y$3=$O544+2*$J544,$N544*(1+(X$2*0.03)),IF(Y$3=$O544+3*$J544,$N544*(1+(X$2*0.03)),IF(Y$3=$O544+4*$J544,$N544*(1+(X$2*0.03)),IF(Y$3=$O544+5*$J544,$N544*(1+(X$2*0.03)),"")))))))</f>
        <v/>
      </c>
      <c r="Z544" s="2" t="str">
        <f t="shared" ref="Z544:Z548" si="818">IF($B544="","",IF($O544=Z$3,$N544*(1+(Y$2*0.03)),IF(Z$3=$O544+$J544,$N544*(1+(Y$2*0.03)),IF(Z$3=$O544+2*$J544,$N544*(1+(Y$2*0.03)),IF(Z$3=$O544+3*$J544,$N544*(1+(Y$2*0.03)),IF(Z$3=$O544+4*$J544,$N544*(1+(Y$2*0.03)),IF(Z$3=$O544+5*$J544,$N544*(1+(Y$2*0.03)),"")))))))</f>
        <v/>
      </c>
      <c r="AA544" s="2" t="str">
        <f t="shared" ref="AA544:AA548" si="819">IF($B544="","",IF($O544=AA$3,$N544*(1+(Z$2*0.03)),IF(AA$3=$O544+$J544,$N544*(1+(Z$2*0.03)),IF(AA$3=$O544+2*$J544,$N544*(1+(Z$2*0.03)),IF(AA$3=$O544+3*$J544,$N544*(1+(Z$2*0.03)),IF(AA$3=$O544+4*$J544,$N544*(1+(Z$2*0.03)),IF(AA$3=$O544+5*$J544,$N544*(1+(Z$2*0.03)),"")))))))</f>
        <v/>
      </c>
      <c r="AB544" s="2">
        <f t="shared" ref="AB544:AB548" si="820">IF($B544="","",IF($O544=AB$3,$N544*(1+(AA$2*0.03)),IF(AB$3=$O544+$J544,$N544*(1+(AA$2*0.03)),IF(AB$3=$O544+2*$J544,$N544*(1+(AA$2*0.03)),IF(AB$3=$O544+3*$J544,$N544*(1+(AA$2*0.03)),IF(AB$3=$O544+4*$J544,$N544*(1+(AA$2*0.03)),IF(AB$3=$O544+5*$J544,$N544*(1+(AA$2*0.03)),"")))))))</f>
        <v>14312.64</v>
      </c>
      <c r="AC544" s="2" t="str">
        <f t="shared" ref="AC544:AC548" si="821">IF($B544="","",IF($O544=AC$3,$N544*(1+(AB$2*0.03)),IF(AC$3=$O544+$J544,$N544*(1+(AB$2*0.03)),IF(AC$3=$O544+2*$J544,$N544*(1+(AB$2*0.03)),IF(AC$3=$O544+3*$J544,$N544*(1+(AB$2*0.03)),IF(AC$3=$O544+4*$J544,$N544*(1+(AB$2*0.03)),IF(AC$3=$O544+5*$J544,$N544*(1+(AB$2*0.03)),"")))))))</f>
        <v/>
      </c>
      <c r="AD544" s="2" t="str">
        <f t="shared" ref="AD544:AD548" si="822">IF($B544="","",IF($O544=AD$3,$N544*(1+(AC$2*0.03)),IF(AD$3=$O544+$J544,$N544*(1+(AC$2*0.03)),IF(AD$3=$O544+2*$J544,$N544*(1+(AC$2*0.03)),IF(AD$3=$O544+3*$J544,$N544*(1+(AC$2*0.03)),IF(AD$3=$O544+4*$J544,$N544*(1+(AC$2*0.03)),IF(AD$3=$O544+5*$J544,$N544*(1+(AC$2*0.03)),"")))))))</f>
        <v/>
      </c>
      <c r="AE544" s="2" t="str">
        <f t="shared" ref="AE544:AE548" si="823">IF($B544="","",IF($O544=AE$3,$N544*(1+(AD$2*0.03)),IF(AE$3=$O544+$J544,$N544*(1+(AD$2*0.03)),IF(AE$3=$O544+2*$J544,$N544*(1+(AD$2*0.03)),IF(AE$3=$O544+3*$J544,$N544*(1+(AD$2*0.03)),IF(AE$3=$O544+4*$J544,$N544*(1+(AD$2*0.03)),IF(AE$3=$O544+5*$J544,$N544*(1+(AD$2*0.03)),"")))))))</f>
        <v/>
      </c>
      <c r="AF544" s="2" t="str">
        <f t="shared" ref="AF544:AF548" si="824">IF($B544="","",IF($O544=AF$3,$N544*(1+(AE$2*0.03)),IF(AF$3=$O544+$J544,$N544*(1+(AE$2*0.03)),IF(AF$3=$O544+2*$J544,$N544*(1+(AE$2*0.03)),IF(AF$3=$O544+3*$J544,$N544*(1+(AE$2*0.03)),IF(AF$3=$O544+4*$J544,$N544*(1+(AE$2*0.03)),IF(AF$3=$O544+5*$J544,$N544*(1+(AE$2*0.03)),"")))))))</f>
        <v/>
      </c>
      <c r="AG544" s="2" t="str">
        <f t="shared" ref="AG544:AG548" si="825">IF($B544="","",IF($O544=AG$3,$N544*(1+(AF$2*0.03)),IF(AG$3=$O544+$J544,$N544*(1+(AF$2*0.03)),IF(AG$3=$O544+2*$J544,$N544*(1+(AF$2*0.03)),IF(AG$3=$O544+3*$J544,$N544*(1+(AF$2*0.03)),IF(AG$3=$O544+4*$J544,$N544*(1+(AF$2*0.03)),IF(AG$3=$O544+5*$J544,$N544*(1+(AF$2*0.03)),"")))))))</f>
        <v/>
      </c>
      <c r="AH544" s="2" t="str">
        <f t="shared" ref="AH544:AH548" si="826">IF($B544="","",IF($O544=AH$3,$N544*(1+(AG$2*0.03)),IF(AH$3=$O544+$J544,$N544*(1+(AG$2*0.03)),IF(AH$3=$O544+2*$J544,$N544*(1+(AG$2*0.03)),IF(AH$3=$O544+3*$J544,$N544*(1+(AG$2*0.03)),IF(AH$3=$O544+4*$J544,$N544*(1+(AG$2*0.03)),IF(AH$3=$O544+5*$J544,$N544*(1+(AG$2*0.03)),"")))))))</f>
        <v/>
      </c>
      <c r="AI544" s="2" t="str">
        <f t="shared" ref="AI544:AI548" si="827">IF($B544="","",IF($O544=AI$3,$N544*(1+(AH$2*0.03)),IF(AI$3=$O544+$J544,$N544*(1+(AH$2*0.03)),IF(AI$3=$O544+2*$J544,$N544*(1+(AH$2*0.03)),IF(AI$3=$O544+3*$J544,$N544*(1+(AH$2*0.03)),IF(AI$3=$O544+4*$J544,$N544*(1+(AH$2*0.03)),IF(AI$3=$O544+5*$J544,$N544*(1+(AH$2*0.03)),"")))))))</f>
        <v/>
      </c>
    </row>
    <row r="545" spans="2:35" x14ac:dyDescent="0.25">
      <c r="B545" s="41" t="s">
        <v>347</v>
      </c>
      <c r="C545" s="41" t="s">
        <v>344</v>
      </c>
      <c r="D545" s="41" t="s">
        <v>7</v>
      </c>
      <c r="E545" s="42" t="s">
        <v>358</v>
      </c>
      <c r="F545" s="41" t="s">
        <v>51</v>
      </c>
      <c r="G545" s="157"/>
      <c r="H545" s="42">
        <v>700</v>
      </c>
      <c r="I545" s="6">
        <f>IF(H545="","",INDEX(Systems!F$4:F$981,MATCH($F545,Systems!D$4:D$981,0),1))</f>
        <v>1.5</v>
      </c>
      <c r="J545" s="7">
        <f>IF(H545="","",INDEX(Systems!E$4:E$981,MATCH($F545,Systems!D$4:D$981,0),1))</f>
        <v>10</v>
      </c>
      <c r="K545" s="7" t="s">
        <v>97</v>
      </c>
      <c r="L545" s="7">
        <v>2015</v>
      </c>
      <c r="M545" s="7">
        <v>3</v>
      </c>
      <c r="N545" s="6">
        <f t="shared" si="806"/>
        <v>1050</v>
      </c>
      <c r="O545" s="7">
        <f t="shared" si="807"/>
        <v>2025</v>
      </c>
      <c r="P545" s="2" t="str">
        <f t="shared" si="808"/>
        <v/>
      </c>
      <c r="Q545" s="2" t="str">
        <f t="shared" si="809"/>
        <v/>
      </c>
      <c r="R545" s="2" t="str">
        <f t="shared" si="810"/>
        <v/>
      </c>
      <c r="S545" s="2" t="str">
        <f t="shared" si="811"/>
        <v/>
      </c>
      <c r="T545" s="2" t="str">
        <f t="shared" si="812"/>
        <v/>
      </c>
      <c r="U545" s="2" t="str">
        <f t="shared" si="813"/>
        <v/>
      </c>
      <c r="V545" s="2" t="str">
        <f t="shared" si="814"/>
        <v/>
      </c>
      <c r="W545" s="2">
        <f t="shared" si="815"/>
        <v>1270.5</v>
      </c>
      <c r="X545" s="2" t="str">
        <f t="shared" si="816"/>
        <v/>
      </c>
      <c r="Y545" s="2" t="str">
        <f t="shared" si="817"/>
        <v/>
      </c>
      <c r="Z545" s="2" t="str">
        <f t="shared" si="818"/>
        <v/>
      </c>
      <c r="AA545" s="2" t="str">
        <f t="shared" si="819"/>
        <v/>
      </c>
      <c r="AB545" s="2" t="str">
        <f t="shared" si="820"/>
        <v/>
      </c>
      <c r="AC545" s="2" t="str">
        <f t="shared" si="821"/>
        <v/>
      </c>
      <c r="AD545" s="2" t="str">
        <f t="shared" si="822"/>
        <v/>
      </c>
      <c r="AE545" s="2" t="str">
        <f t="shared" si="823"/>
        <v/>
      </c>
      <c r="AF545" s="2" t="str">
        <f t="shared" si="824"/>
        <v/>
      </c>
      <c r="AG545" s="2">
        <f t="shared" si="825"/>
        <v>1585.5</v>
      </c>
      <c r="AH545" s="2" t="str">
        <f t="shared" si="826"/>
        <v/>
      </c>
      <c r="AI545" s="2" t="str">
        <f t="shared" si="827"/>
        <v/>
      </c>
    </row>
    <row r="546" spans="2:35" x14ac:dyDescent="0.25">
      <c r="B546" s="41" t="s">
        <v>347</v>
      </c>
      <c r="C546" s="41" t="s">
        <v>344</v>
      </c>
      <c r="D546" s="41" t="s">
        <v>7</v>
      </c>
      <c r="E546" s="42" t="s">
        <v>358</v>
      </c>
      <c r="F546" s="41" t="s">
        <v>289</v>
      </c>
      <c r="G546" s="154"/>
      <c r="H546" s="42">
        <v>700</v>
      </c>
      <c r="I546" s="6">
        <f>IF(H546="","",INDEX(Systems!F$4:F$981,MATCH($F546,Systems!D$4:D$981,0),1))</f>
        <v>4.5</v>
      </c>
      <c r="J546" s="7">
        <f>IF(H546="","",INDEX(Systems!E$4:E$981,MATCH($F546,Systems!D$4:D$981,0),1))</f>
        <v>15</v>
      </c>
      <c r="K546" s="7" t="s">
        <v>97</v>
      </c>
      <c r="L546" s="7">
        <v>2010</v>
      </c>
      <c r="M546" s="7">
        <v>3</v>
      </c>
      <c r="N546" s="6">
        <f t="shared" si="806"/>
        <v>3150</v>
      </c>
      <c r="O546" s="7">
        <f t="shared" si="807"/>
        <v>2025</v>
      </c>
      <c r="P546" s="2" t="str">
        <f t="shared" si="808"/>
        <v/>
      </c>
      <c r="Q546" s="2" t="str">
        <f t="shared" si="809"/>
        <v/>
      </c>
      <c r="R546" s="2" t="str">
        <f t="shared" si="810"/>
        <v/>
      </c>
      <c r="S546" s="2" t="str">
        <f t="shared" si="811"/>
        <v/>
      </c>
      <c r="T546" s="2" t="str">
        <f t="shared" si="812"/>
        <v/>
      </c>
      <c r="U546" s="2" t="str">
        <f t="shared" si="813"/>
        <v/>
      </c>
      <c r="V546" s="2" t="str">
        <f t="shared" si="814"/>
        <v/>
      </c>
      <c r="W546" s="2">
        <f t="shared" si="815"/>
        <v>3811.5</v>
      </c>
      <c r="X546" s="2" t="str">
        <f t="shared" si="816"/>
        <v/>
      </c>
      <c r="Y546" s="2" t="str">
        <f t="shared" si="817"/>
        <v/>
      </c>
      <c r="Z546" s="2" t="str">
        <f t="shared" si="818"/>
        <v/>
      </c>
      <c r="AA546" s="2" t="str">
        <f t="shared" si="819"/>
        <v/>
      </c>
      <c r="AB546" s="2" t="str">
        <f t="shared" si="820"/>
        <v/>
      </c>
      <c r="AC546" s="2" t="str">
        <f t="shared" si="821"/>
        <v/>
      </c>
      <c r="AD546" s="2" t="str">
        <f t="shared" si="822"/>
        <v/>
      </c>
      <c r="AE546" s="2" t="str">
        <f t="shared" si="823"/>
        <v/>
      </c>
      <c r="AF546" s="2" t="str">
        <f t="shared" si="824"/>
        <v/>
      </c>
      <c r="AG546" s="2" t="str">
        <f t="shared" si="825"/>
        <v/>
      </c>
      <c r="AH546" s="2" t="str">
        <f t="shared" si="826"/>
        <v/>
      </c>
      <c r="AI546" s="2" t="str">
        <f t="shared" si="827"/>
        <v/>
      </c>
    </row>
    <row r="547" spans="2:35" x14ac:dyDescent="0.25">
      <c r="B547" s="41" t="s">
        <v>347</v>
      </c>
      <c r="C547" s="41" t="s">
        <v>344</v>
      </c>
      <c r="D547" s="41" t="s">
        <v>9</v>
      </c>
      <c r="E547" s="42" t="s">
        <v>358</v>
      </c>
      <c r="F547" s="41" t="s">
        <v>131</v>
      </c>
      <c r="G547" s="154"/>
      <c r="H547" s="42">
        <v>1200</v>
      </c>
      <c r="I547" s="6">
        <f>IF(H547="","",INDEX(Systems!F$4:F$981,MATCH($F547,Systems!D$4:D$981,0),1))</f>
        <v>4.95</v>
      </c>
      <c r="J547" s="7">
        <f>IF(H547="","",INDEX(Systems!E$4:E$981,MATCH($F547,Systems!D$4:D$981,0),1))</f>
        <v>20</v>
      </c>
      <c r="K547" s="7" t="s">
        <v>97</v>
      </c>
      <c r="L547" s="7">
        <v>2017</v>
      </c>
      <c r="M547" s="7">
        <v>3</v>
      </c>
      <c r="N547" s="6">
        <f t="shared" si="806"/>
        <v>5940</v>
      </c>
      <c r="O547" s="7">
        <f t="shared" si="807"/>
        <v>2037</v>
      </c>
      <c r="P547" s="2" t="str">
        <f t="shared" si="808"/>
        <v/>
      </c>
      <c r="Q547" s="2" t="str">
        <f t="shared" si="809"/>
        <v/>
      </c>
      <c r="R547" s="2" t="str">
        <f t="shared" si="810"/>
        <v/>
      </c>
      <c r="S547" s="2" t="str">
        <f t="shared" si="811"/>
        <v/>
      </c>
      <c r="T547" s="2" t="str">
        <f t="shared" si="812"/>
        <v/>
      </c>
      <c r="U547" s="2" t="str">
        <f t="shared" si="813"/>
        <v/>
      </c>
      <c r="V547" s="2" t="str">
        <f t="shared" si="814"/>
        <v/>
      </c>
      <c r="W547" s="2" t="str">
        <f t="shared" si="815"/>
        <v/>
      </c>
      <c r="X547" s="2" t="str">
        <f t="shared" si="816"/>
        <v/>
      </c>
      <c r="Y547" s="2" t="str">
        <f t="shared" si="817"/>
        <v/>
      </c>
      <c r="Z547" s="2" t="str">
        <f t="shared" si="818"/>
        <v/>
      </c>
      <c r="AA547" s="2" t="str">
        <f t="shared" si="819"/>
        <v/>
      </c>
      <c r="AB547" s="2" t="str">
        <f t="shared" si="820"/>
        <v/>
      </c>
      <c r="AC547" s="2" t="str">
        <f t="shared" si="821"/>
        <v/>
      </c>
      <c r="AD547" s="2" t="str">
        <f t="shared" si="822"/>
        <v/>
      </c>
      <c r="AE547" s="2" t="str">
        <f t="shared" si="823"/>
        <v/>
      </c>
      <c r="AF547" s="2" t="str">
        <f t="shared" si="824"/>
        <v/>
      </c>
      <c r="AG547" s="2" t="str">
        <f t="shared" si="825"/>
        <v/>
      </c>
      <c r="AH547" s="2" t="str">
        <f t="shared" si="826"/>
        <v/>
      </c>
      <c r="AI547" s="2">
        <f t="shared" si="827"/>
        <v>9325.7999999999993</v>
      </c>
    </row>
    <row r="548" spans="2:35" x14ac:dyDescent="0.25">
      <c r="B548" s="41" t="s">
        <v>347</v>
      </c>
      <c r="C548" s="41" t="s">
        <v>344</v>
      </c>
      <c r="D548" s="41" t="s">
        <v>5</v>
      </c>
      <c r="E548" s="42" t="s">
        <v>358</v>
      </c>
      <c r="F548" s="41" t="s">
        <v>55</v>
      </c>
      <c r="G548" s="154" t="s">
        <v>489</v>
      </c>
      <c r="H548" s="42">
        <v>1</v>
      </c>
      <c r="I548" s="6">
        <f>IF(H548="","",INDEX(Systems!F$4:F$981,MATCH($F548,Systems!D$4:D$981,0),1))</f>
        <v>9000</v>
      </c>
      <c r="J548" s="7">
        <f>IF(H548="","",INDEX(Systems!E$4:E$981,MATCH($F548,Systems!D$4:D$981,0),1))</f>
        <v>18</v>
      </c>
      <c r="K548" s="7" t="s">
        <v>97</v>
      </c>
      <c r="L548" s="7">
        <v>2000</v>
      </c>
      <c r="M548" s="7">
        <v>3</v>
      </c>
      <c r="N548" s="6">
        <f t="shared" si="806"/>
        <v>9000</v>
      </c>
      <c r="O548" s="7">
        <f t="shared" si="807"/>
        <v>2018</v>
      </c>
      <c r="P548" s="2">
        <f t="shared" si="808"/>
        <v>9000</v>
      </c>
      <c r="Q548" s="2" t="str">
        <f t="shared" si="809"/>
        <v/>
      </c>
      <c r="R548" s="2" t="str">
        <f t="shared" si="810"/>
        <v/>
      </c>
      <c r="S548" s="2" t="str">
        <f t="shared" si="811"/>
        <v/>
      </c>
      <c r="T548" s="2" t="str">
        <f t="shared" si="812"/>
        <v/>
      </c>
      <c r="U548" s="2" t="str">
        <f t="shared" si="813"/>
        <v/>
      </c>
      <c r="V548" s="2" t="str">
        <f t="shared" si="814"/>
        <v/>
      </c>
      <c r="W548" s="2" t="str">
        <f t="shared" si="815"/>
        <v/>
      </c>
      <c r="X548" s="2" t="str">
        <f t="shared" si="816"/>
        <v/>
      </c>
      <c r="Y548" s="2" t="str">
        <f t="shared" si="817"/>
        <v/>
      </c>
      <c r="Z548" s="2" t="str">
        <f t="shared" si="818"/>
        <v/>
      </c>
      <c r="AA548" s="2" t="str">
        <f t="shared" si="819"/>
        <v/>
      </c>
      <c r="AB548" s="2" t="str">
        <f t="shared" si="820"/>
        <v/>
      </c>
      <c r="AC548" s="2" t="str">
        <f t="shared" si="821"/>
        <v/>
      </c>
      <c r="AD548" s="2" t="str">
        <f t="shared" si="822"/>
        <v/>
      </c>
      <c r="AE548" s="2" t="str">
        <f t="shared" si="823"/>
        <v/>
      </c>
      <c r="AF548" s="2" t="str">
        <f t="shared" si="824"/>
        <v/>
      </c>
      <c r="AG548" s="2" t="str">
        <f t="shared" si="825"/>
        <v/>
      </c>
      <c r="AH548" s="2">
        <f t="shared" si="826"/>
        <v>13860</v>
      </c>
      <c r="AI548" s="2" t="str">
        <f t="shared" si="827"/>
        <v/>
      </c>
    </row>
    <row r="549" spans="2:35" x14ac:dyDescent="0.25">
      <c r="B549" s="41" t="s">
        <v>347</v>
      </c>
      <c r="C549" s="41" t="s">
        <v>344</v>
      </c>
      <c r="D549" s="41" t="s">
        <v>7</v>
      </c>
      <c r="E549" s="42" t="s">
        <v>359</v>
      </c>
      <c r="F549" s="41" t="s">
        <v>285</v>
      </c>
      <c r="G549" s="154"/>
      <c r="H549" s="42">
        <v>1200</v>
      </c>
      <c r="I549" s="6">
        <f>IF(H549="","",INDEX(Systems!F$4:F$981,MATCH($F549,Systems!D$4:D$981,0),1))</f>
        <v>8.77</v>
      </c>
      <c r="J549" s="7">
        <f>IF(H549="","",INDEX(Systems!E$4:E$981,MATCH($F549,Systems!D$4:D$981,0),1))</f>
        <v>20</v>
      </c>
      <c r="K549" s="7" t="s">
        <v>97</v>
      </c>
      <c r="L549" s="7">
        <v>2010</v>
      </c>
      <c r="M549" s="7">
        <v>3</v>
      </c>
      <c r="N549" s="6">
        <f t="shared" ref="N549:N553" si="828">IF(H549="","",H549*I549)</f>
        <v>10524</v>
      </c>
      <c r="O549" s="7">
        <f t="shared" ref="O549:O553" si="829">IF(M549="","",IF(IF(M549=1,$C$1,IF(M549=2,L549+(0.8*J549),IF(M549=3,L549+J549)))&lt;$C$1,$C$1,(IF(M549=1,$C$1,IF(M549=2,L549+(0.8*J549),IF(M549=3,L549+J549))))))</f>
        <v>2030</v>
      </c>
      <c r="P549" s="2" t="str">
        <f t="shared" ref="P549:P553" si="830">IF($B549="","",IF($O549=P$3,$N549*(1+(O$2*0.03)),IF(P$3=$O549+$J549,$N549*(1+(O$2*0.03)),IF(P$3=$O549+2*$J549,$N549*(1+(O$2*0.03)),IF(P$3=$O549+3*$J549,$N549*(1+(O$2*0.03)),IF(P$3=$O549+4*$J549,$N549*(1+(O$2*0.03)),IF(P$3=$O549+5*$J549,$N549*(1+(O$2*0.03)),"")))))))</f>
        <v/>
      </c>
      <c r="Q549" s="2" t="str">
        <f t="shared" ref="Q549:Q553" si="831">IF($B549="","",IF($O549=Q$3,$N549*(1+(P$2*0.03)),IF(Q$3=$O549+$J549,$N549*(1+(P$2*0.03)),IF(Q$3=$O549+2*$J549,$N549*(1+(P$2*0.03)),IF(Q$3=$O549+3*$J549,$N549*(1+(P$2*0.03)),IF(Q$3=$O549+4*$J549,$N549*(1+(P$2*0.03)),IF(Q$3=$O549+5*$J549,$N549*(1+(P$2*0.03)),"")))))))</f>
        <v/>
      </c>
      <c r="R549" s="2" t="str">
        <f t="shared" ref="R549:R553" si="832">IF($B549="","",IF($O549=R$3,$N549*(1+(Q$2*0.03)),IF(R$3=$O549+$J549,$N549*(1+(Q$2*0.03)),IF(R$3=$O549+2*$J549,$N549*(1+(Q$2*0.03)),IF(R$3=$O549+3*$J549,$N549*(1+(Q$2*0.03)),IF(R$3=$O549+4*$J549,$N549*(1+(Q$2*0.03)),IF(R$3=$O549+5*$J549,$N549*(1+(Q$2*0.03)),"")))))))</f>
        <v/>
      </c>
      <c r="S549" s="2" t="str">
        <f t="shared" ref="S549:S553" si="833">IF($B549="","",IF($O549=S$3,$N549*(1+(R$2*0.03)),IF(S$3=$O549+$J549,$N549*(1+(R$2*0.03)),IF(S$3=$O549+2*$J549,$N549*(1+(R$2*0.03)),IF(S$3=$O549+3*$J549,$N549*(1+(R$2*0.03)),IF(S$3=$O549+4*$J549,$N549*(1+(R$2*0.03)),IF(S$3=$O549+5*$J549,$N549*(1+(R$2*0.03)),"")))))))</f>
        <v/>
      </c>
      <c r="T549" s="2" t="str">
        <f t="shared" ref="T549:T553" si="834">IF($B549="","",IF($O549=T$3,$N549*(1+(S$2*0.03)),IF(T$3=$O549+$J549,$N549*(1+(S$2*0.03)),IF(T$3=$O549+2*$J549,$N549*(1+(S$2*0.03)),IF(T$3=$O549+3*$J549,$N549*(1+(S$2*0.03)),IF(T$3=$O549+4*$J549,$N549*(1+(S$2*0.03)),IF(T$3=$O549+5*$J549,$N549*(1+(S$2*0.03)),"")))))))</f>
        <v/>
      </c>
      <c r="U549" s="2" t="str">
        <f t="shared" ref="U549:U553" si="835">IF($B549="","",IF($O549=U$3,$N549*(1+(T$2*0.03)),IF(U$3=$O549+$J549,$N549*(1+(T$2*0.03)),IF(U$3=$O549+2*$J549,$N549*(1+(T$2*0.03)),IF(U$3=$O549+3*$J549,$N549*(1+(T$2*0.03)),IF(U$3=$O549+4*$J549,$N549*(1+(T$2*0.03)),IF(U$3=$O549+5*$J549,$N549*(1+(T$2*0.03)),"")))))))</f>
        <v/>
      </c>
      <c r="V549" s="2" t="str">
        <f t="shared" ref="V549:V553" si="836">IF($B549="","",IF($O549=V$3,$N549*(1+(U$2*0.03)),IF(V$3=$O549+$J549,$N549*(1+(U$2*0.03)),IF(V$3=$O549+2*$J549,$N549*(1+(U$2*0.03)),IF(V$3=$O549+3*$J549,$N549*(1+(U$2*0.03)),IF(V$3=$O549+4*$J549,$N549*(1+(U$2*0.03)),IF(V$3=$O549+5*$J549,$N549*(1+(U$2*0.03)),"")))))))</f>
        <v/>
      </c>
      <c r="W549" s="2" t="str">
        <f t="shared" ref="W549:W553" si="837">IF($B549="","",IF($O549=W$3,$N549*(1+(V$2*0.03)),IF(W$3=$O549+$J549,$N549*(1+(V$2*0.03)),IF(W$3=$O549+2*$J549,$N549*(1+(V$2*0.03)),IF(W$3=$O549+3*$J549,$N549*(1+(V$2*0.03)),IF(W$3=$O549+4*$J549,$N549*(1+(V$2*0.03)),IF(W$3=$O549+5*$J549,$N549*(1+(V$2*0.03)),"")))))))</f>
        <v/>
      </c>
      <c r="X549" s="2" t="str">
        <f t="shared" ref="X549:X553" si="838">IF($B549="","",IF($O549=X$3,$N549*(1+(W$2*0.03)),IF(X$3=$O549+$J549,$N549*(1+(W$2*0.03)),IF(X$3=$O549+2*$J549,$N549*(1+(W$2*0.03)),IF(X$3=$O549+3*$J549,$N549*(1+(W$2*0.03)),IF(X$3=$O549+4*$J549,$N549*(1+(W$2*0.03)),IF(X$3=$O549+5*$J549,$N549*(1+(W$2*0.03)),"")))))))</f>
        <v/>
      </c>
      <c r="Y549" s="2" t="str">
        <f t="shared" ref="Y549:Y553" si="839">IF($B549="","",IF($O549=Y$3,$N549*(1+(X$2*0.03)),IF(Y$3=$O549+$J549,$N549*(1+(X$2*0.03)),IF(Y$3=$O549+2*$J549,$N549*(1+(X$2*0.03)),IF(Y$3=$O549+3*$J549,$N549*(1+(X$2*0.03)),IF(Y$3=$O549+4*$J549,$N549*(1+(X$2*0.03)),IF(Y$3=$O549+5*$J549,$N549*(1+(X$2*0.03)),"")))))))</f>
        <v/>
      </c>
      <c r="Z549" s="2" t="str">
        <f t="shared" ref="Z549:Z553" si="840">IF($B549="","",IF($O549=Z$3,$N549*(1+(Y$2*0.03)),IF(Z$3=$O549+$J549,$N549*(1+(Y$2*0.03)),IF(Z$3=$O549+2*$J549,$N549*(1+(Y$2*0.03)),IF(Z$3=$O549+3*$J549,$N549*(1+(Y$2*0.03)),IF(Z$3=$O549+4*$J549,$N549*(1+(Y$2*0.03)),IF(Z$3=$O549+5*$J549,$N549*(1+(Y$2*0.03)),"")))))))</f>
        <v/>
      </c>
      <c r="AA549" s="2" t="str">
        <f t="shared" ref="AA549:AA553" si="841">IF($B549="","",IF($O549=AA$3,$N549*(1+(Z$2*0.03)),IF(AA$3=$O549+$J549,$N549*(1+(Z$2*0.03)),IF(AA$3=$O549+2*$J549,$N549*(1+(Z$2*0.03)),IF(AA$3=$O549+3*$J549,$N549*(1+(Z$2*0.03)),IF(AA$3=$O549+4*$J549,$N549*(1+(Z$2*0.03)),IF(AA$3=$O549+5*$J549,$N549*(1+(Z$2*0.03)),"")))))))</f>
        <v/>
      </c>
      <c r="AB549" s="2">
        <f t="shared" ref="AB549:AB553" si="842">IF($B549="","",IF($O549=AB$3,$N549*(1+(AA$2*0.03)),IF(AB$3=$O549+$J549,$N549*(1+(AA$2*0.03)),IF(AB$3=$O549+2*$J549,$N549*(1+(AA$2*0.03)),IF(AB$3=$O549+3*$J549,$N549*(1+(AA$2*0.03)),IF(AB$3=$O549+4*$J549,$N549*(1+(AA$2*0.03)),IF(AB$3=$O549+5*$J549,$N549*(1+(AA$2*0.03)),"")))))))</f>
        <v>14312.64</v>
      </c>
      <c r="AC549" s="2" t="str">
        <f t="shared" ref="AC549:AC553" si="843">IF($B549="","",IF($O549=AC$3,$N549*(1+(AB$2*0.03)),IF(AC$3=$O549+$J549,$N549*(1+(AB$2*0.03)),IF(AC$3=$O549+2*$J549,$N549*(1+(AB$2*0.03)),IF(AC$3=$O549+3*$J549,$N549*(1+(AB$2*0.03)),IF(AC$3=$O549+4*$J549,$N549*(1+(AB$2*0.03)),IF(AC$3=$O549+5*$J549,$N549*(1+(AB$2*0.03)),"")))))))</f>
        <v/>
      </c>
      <c r="AD549" s="2" t="str">
        <f t="shared" ref="AD549:AD553" si="844">IF($B549="","",IF($O549=AD$3,$N549*(1+(AC$2*0.03)),IF(AD$3=$O549+$J549,$N549*(1+(AC$2*0.03)),IF(AD$3=$O549+2*$J549,$N549*(1+(AC$2*0.03)),IF(AD$3=$O549+3*$J549,$N549*(1+(AC$2*0.03)),IF(AD$3=$O549+4*$J549,$N549*(1+(AC$2*0.03)),IF(AD$3=$O549+5*$J549,$N549*(1+(AC$2*0.03)),"")))))))</f>
        <v/>
      </c>
      <c r="AE549" s="2" t="str">
        <f t="shared" ref="AE549:AE553" si="845">IF($B549="","",IF($O549=AE$3,$N549*(1+(AD$2*0.03)),IF(AE$3=$O549+$J549,$N549*(1+(AD$2*0.03)),IF(AE$3=$O549+2*$J549,$N549*(1+(AD$2*0.03)),IF(AE$3=$O549+3*$J549,$N549*(1+(AD$2*0.03)),IF(AE$3=$O549+4*$J549,$N549*(1+(AD$2*0.03)),IF(AE$3=$O549+5*$J549,$N549*(1+(AD$2*0.03)),"")))))))</f>
        <v/>
      </c>
      <c r="AF549" s="2" t="str">
        <f t="shared" ref="AF549:AF553" si="846">IF($B549="","",IF($O549=AF$3,$N549*(1+(AE$2*0.03)),IF(AF$3=$O549+$J549,$N549*(1+(AE$2*0.03)),IF(AF$3=$O549+2*$J549,$N549*(1+(AE$2*0.03)),IF(AF$3=$O549+3*$J549,$N549*(1+(AE$2*0.03)),IF(AF$3=$O549+4*$J549,$N549*(1+(AE$2*0.03)),IF(AF$3=$O549+5*$J549,$N549*(1+(AE$2*0.03)),"")))))))</f>
        <v/>
      </c>
      <c r="AG549" s="2" t="str">
        <f t="shared" ref="AG549:AG553" si="847">IF($B549="","",IF($O549=AG$3,$N549*(1+(AF$2*0.03)),IF(AG$3=$O549+$J549,$N549*(1+(AF$2*0.03)),IF(AG$3=$O549+2*$J549,$N549*(1+(AF$2*0.03)),IF(AG$3=$O549+3*$J549,$N549*(1+(AF$2*0.03)),IF(AG$3=$O549+4*$J549,$N549*(1+(AF$2*0.03)),IF(AG$3=$O549+5*$J549,$N549*(1+(AF$2*0.03)),"")))))))</f>
        <v/>
      </c>
      <c r="AH549" s="2" t="str">
        <f t="shared" ref="AH549:AH553" si="848">IF($B549="","",IF($O549=AH$3,$N549*(1+(AG$2*0.03)),IF(AH$3=$O549+$J549,$N549*(1+(AG$2*0.03)),IF(AH$3=$O549+2*$J549,$N549*(1+(AG$2*0.03)),IF(AH$3=$O549+3*$J549,$N549*(1+(AG$2*0.03)),IF(AH$3=$O549+4*$J549,$N549*(1+(AG$2*0.03)),IF(AH$3=$O549+5*$J549,$N549*(1+(AG$2*0.03)),"")))))))</f>
        <v/>
      </c>
      <c r="AI549" s="2" t="str">
        <f t="shared" ref="AI549:AI553" si="849">IF($B549="","",IF($O549=AI$3,$N549*(1+(AH$2*0.03)),IF(AI$3=$O549+$J549,$N549*(1+(AH$2*0.03)),IF(AI$3=$O549+2*$J549,$N549*(1+(AH$2*0.03)),IF(AI$3=$O549+3*$J549,$N549*(1+(AH$2*0.03)),IF(AI$3=$O549+4*$J549,$N549*(1+(AH$2*0.03)),IF(AI$3=$O549+5*$J549,$N549*(1+(AH$2*0.03)),"")))))))</f>
        <v/>
      </c>
    </row>
    <row r="550" spans="2:35" x14ac:dyDescent="0.25">
      <c r="B550" s="41" t="s">
        <v>347</v>
      </c>
      <c r="C550" s="41" t="s">
        <v>344</v>
      </c>
      <c r="D550" s="41" t="s">
        <v>7</v>
      </c>
      <c r="E550" s="42" t="s">
        <v>359</v>
      </c>
      <c r="F550" s="41" t="s">
        <v>51</v>
      </c>
      <c r="G550" s="157"/>
      <c r="H550" s="42">
        <v>700</v>
      </c>
      <c r="I550" s="6">
        <f>IF(H550="","",INDEX(Systems!F$4:F$981,MATCH($F550,Systems!D$4:D$981,0),1))</f>
        <v>1.5</v>
      </c>
      <c r="J550" s="7">
        <f>IF(H550="","",INDEX(Systems!E$4:E$981,MATCH($F550,Systems!D$4:D$981,0),1))</f>
        <v>10</v>
      </c>
      <c r="K550" s="7" t="s">
        <v>97</v>
      </c>
      <c r="L550" s="7">
        <v>2015</v>
      </c>
      <c r="M550" s="7">
        <v>3</v>
      </c>
      <c r="N550" s="6">
        <f t="shared" si="828"/>
        <v>1050</v>
      </c>
      <c r="O550" s="7">
        <f t="shared" si="829"/>
        <v>2025</v>
      </c>
      <c r="P550" s="2" t="str">
        <f t="shared" si="830"/>
        <v/>
      </c>
      <c r="Q550" s="2" t="str">
        <f t="shared" si="831"/>
        <v/>
      </c>
      <c r="R550" s="2" t="str">
        <f t="shared" si="832"/>
        <v/>
      </c>
      <c r="S550" s="2" t="str">
        <f t="shared" si="833"/>
        <v/>
      </c>
      <c r="T550" s="2" t="str">
        <f t="shared" si="834"/>
        <v/>
      </c>
      <c r="U550" s="2" t="str">
        <f t="shared" si="835"/>
        <v/>
      </c>
      <c r="V550" s="2" t="str">
        <f t="shared" si="836"/>
        <v/>
      </c>
      <c r="W550" s="2">
        <f t="shared" si="837"/>
        <v>1270.5</v>
      </c>
      <c r="X550" s="2" t="str">
        <f t="shared" si="838"/>
        <v/>
      </c>
      <c r="Y550" s="2" t="str">
        <f t="shared" si="839"/>
        <v/>
      </c>
      <c r="Z550" s="2" t="str">
        <f t="shared" si="840"/>
        <v/>
      </c>
      <c r="AA550" s="2" t="str">
        <f t="shared" si="841"/>
        <v/>
      </c>
      <c r="AB550" s="2" t="str">
        <f t="shared" si="842"/>
        <v/>
      </c>
      <c r="AC550" s="2" t="str">
        <f t="shared" si="843"/>
        <v/>
      </c>
      <c r="AD550" s="2" t="str">
        <f t="shared" si="844"/>
        <v/>
      </c>
      <c r="AE550" s="2" t="str">
        <f t="shared" si="845"/>
        <v/>
      </c>
      <c r="AF550" s="2" t="str">
        <f t="shared" si="846"/>
        <v/>
      </c>
      <c r="AG550" s="2">
        <f t="shared" si="847"/>
        <v>1585.5</v>
      </c>
      <c r="AH550" s="2" t="str">
        <f t="shared" si="848"/>
        <v/>
      </c>
      <c r="AI550" s="2" t="str">
        <f t="shared" si="849"/>
        <v/>
      </c>
    </row>
    <row r="551" spans="2:35" x14ac:dyDescent="0.25">
      <c r="B551" s="41" t="s">
        <v>347</v>
      </c>
      <c r="C551" s="41" t="s">
        <v>344</v>
      </c>
      <c r="D551" s="41" t="s">
        <v>7</v>
      </c>
      <c r="E551" s="42" t="s">
        <v>359</v>
      </c>
      <c r="F551" s="41" t="s">
        <v>289</v>
      </c>
      <c r="G551" s="154"/>
      <c r="H551" s="42">
        <v>700</v>
      </c>
      <c r="I551" s="6">
        <f>IF(H551="","",INDEX(Systems!F$4:F$981,MATCH($F551,Systems!D$4:D$981,0),1))</f>
        <v>4.5</v>
      </c>
      <c r="J551" s="7">
        <f>IF(H551="","",INDEX(Systems!E$4:E$981,MATCH($F551,Systems!D$4:D$981,0),1))</f>
        <v>15</v>
      </c>
      <c r="K551" s="7" t="s">
        <v>97</v>
      </c>
      <c r="L551" s="7">
        <v>2010</v>
      </c>
      <c r="M551" s="7">
        <v>3</v>
      </c>
      <c r="N551" s="6">
        <f t="shared" si="828"/>
        <v>3150</v>
      </c>
      <c r="O551" s="7">
        <f t="shared" si="829"/>
        <v>2025</v>
      </c>
      <c r="P551" s="2" t="str">
        <f t="shared" si="830"/>
        <v/>
      </c>
      <c r="Q551" s="2" t="str">
        <f t="shared" si="831"/>
        <v/>
      </c>
      <c r="R551" s="2" t="str">
        <f t="shared" si="832"/>
        <v/>
      </c>
      <c r="S551" s="2" t="str">
        <f t="shared" si="833"/>
        <v/>
      </c>
      <c r="T551" s="2" t="str">
        <f t="shared" si="834"/>
        <v/>
      </c>
      <c r="U551" s="2" t="str">
        <f t="shared" si="835"/>
        <v/>
      </c>
      <c r="V551" s="2" t="str">
        <f t="shared" si="836"/>
        <v/>
      </c>
      <c r="W551" s="2">
        <f t="shared" si="837"/>
        <v>3811.5</v>
      </c>
      <c r="X551" s="2" t="str">
        <f t="shared" si="838"/>
        <v/>
      </c>
      <c r="Y551" s="2" t="str">
        <f t="shared" si="839"/>
        <v/>
      </c>
      <c r="Z551" s="2" t="str">
        <f t="shared" si="840"/>
        <v/>
      </c>
      <c r="AA551" s="2" t="str">
        <f t="shared" si="841"/>
        <v/>
      </c>
      <c r="AB551" s="2" t="str">
        <f t="shared" si="842"/>
        <v/>
      </c>
      <c r="AC551" s="2" t="str">
        <f t="shared" si="843"/>
        <v/>
      </c>
      <c r="AD551" s="2" t="str">
        <f t="shared" si="844"/>
        <v/>
      </c>
      <c r="AE551" s="2" t="str">
        <f t="shared" si="845"/>
        <v/>
      </c>
      <c r="AF551" s="2" t="str">
        <f t="shared" si="846"/>
        <v/>
      </c>
      <c r="AG551" s="2" t="str">
        <f t="shared" si="847"/>
        <v/>
      </c>
      <c r="AH551" s="2" t="str">
        <f t="shared" si="848"/>
        <v/>
      </c>
      <c r="AI551" s="2" t="str">
        <f t="shared" si="849"/>
        <v/>
      </c>
    </row>
    <row r="552" spans="2:35" x14ac:dyDescent="0.25">
      <c r="B552" s="41" t="s">
        <v>347</v>
      </c>
      <c r="C552" s="41" t="s">
        <v>344</v>
      </c>
      <c r="D552" s="41" t="s">
        <v>9</v>
      </c>
      <c r="E552" s="42" t="s">
        <v>359</v>
      </c>
      <c r="F552" s="41" t="s">
        <v>131</v>
      </c>
      <c r="G552" s="154"/>
      <c r="H552" s="42">
        <v>1200</v>
      </c>
      <c r="I552" s="6">
        <f>IF(H552="","",INDEX(Systems!F$4:F$981,MATCH($F552,Systems!D$4:D$981,0),1))</f>
        <v>4.95</v>
      </c>
      <c r="J552" s="7">
        <f>IF(H552="","",INDEX(Systems!E$4:E$981,MATCH($F552,Systems!D$4:D$981,0),1))</f>
        <v>20</v>
      </c>
      <c r="K552" s="7" t="s">
        <v>97</v>
      </c>
      <c r="L552" s="7">
        <v>2017</v>
      </c>
      <c r="M552" s="7">
        <v>3</v>
      </c>
      <c r="N552" s="6">
        <f t="shared" si="828"/>
        <v>5940</v>
      </c>
      <c r="O552" s="7">
        <f t="shared" si="829"/>
        <v>2037</v>
      </c>
      <c r="P552" s="2" t="str">
        <f t="shared" si="830"/>
        <v/>
      </c>
      <c r="Q552" s="2" t="str">
        <f t="shared" si="831"/>
        <v/>
      </c>
      <c r="R552" s="2" t="str">
        <f t="shared" si="832"/>
        <v/>
      </c>
      <c r="S552" s="2" t="str">
        <f t="shared" si="833"/>
        <v/>
      </c>
      <c r="T552" s="2" t="str">
        <f t="shared" si="834"/>
        <v/>
      </c>
      <c r="U552" s="2" t="str">
        <f t="shared" si="835"/>
        <v/>
      </c>
      <c r="V552" s="2" t="str">
        <f t="shared" si="836"/>
        <v/>
      </c>
      <c r="W552" s="2" t="str">
        <f t="shared" si="837"/>
        <v/>
      </c>
      <c r="X552" s="2" t="str">
        <f t="shared" si="838"/>
        <v/>
      </c>
      <c r="Y552" s="2" t="str">
        <f t="shared" si="839"/>
        <v/>
      </c>
      <c r="Z552" s="2" t="str">
        <f t="shared" si="840"/>
        <v/>
      </c>
      <c r="AA552" s="2" t="str">
        <f t="shared" si="841"/>
        <v/>
      </c>
      <c r="AB552" s="2" t="str">
        <f t="shared" si="842"/>
        <v/>
      </c>
      <c r="AC552" s="2" t="str">
        <f t="shared" si="843"/>
        <v/>
      </c>
      <c r="AD552" s="2" t="str">
        <f t="shared" si="844"/>
        <v/>
      </c>
      <c r="AE552" s="2" t="str">
        <f t="shared" si="845"/>
        <v/>
      </c>
      <c r="AF552" s="2" t="str">
        <f t="shared" si="846"/>
        <v/>
      </c>
      <c r="AG552" s="2" t="str">
        <f t="shared" si="847"/>
        <v/>
      </c>
      <c r="AH552" s="2" t="str">
        <f t="shared" si="848"/>
        <v/>
      </c>
      <c r="AI552" s="2">
        <f t="shared" si="849"/>
        <v>9325.7999999999993</v>
      </c>
    </row>
    <row r="553" spans="2:35" x14ac:dyDescent="0.25">
      <c r="B553" s="41" t="s">
        <v>347</v>
      </c>
      <c r="C553" s="41" t="s">
        <v>344</v>
      </c>
      <c r="D553" s="41" t="s">
        <v>5</v>
      </c>
      <c r="E553" s="42" t="s">
        <v>359</v>
      </c>
      <c r="F553" s="41" t="s">
        <v>55</v>
      </c>
      <c r="G553" s="154" t="s">
        <v>490</v>
      </c>
      <c r="H553" s="42">
        <v>1</v>
      </c>
      <c r="I553" s="6">
        <f>IF(H553="","",INDEX(Systems!F$4:F$981,MATCH($F553,Systems!D$4:D$981,0),1))</f>
        <v>9000</v>
      </c>
      <c r="J553" s="7">
        <f>IF(H553="","",INDEX(Systems!E$4:E$981,MATCH($F553,Systems!D$4:D$981,0),1))</f>
        <v>18</v>
      </c>
      <c r="K553" s="7" t="s">
        <v>97</v>
      </c>
      <c r="L553" s="7">
        <v>2000</v>
      </c>
      <c r="M553" s="7">
        <v>3</v>
      </c>
      <c r="N553" s="6">
        <f t="shared" si="828"/>
        <v>9000</v>
      </c>
      <c r="O553" s="7">
        <f t="shared" si="829"/>
        <v>2018</v>
      </c>
      <c r="P553" s="2">
        <f t="shared" si="830"/>
        <v>9000</v>
      </c>
      <c r="Q553" s="2" t="str">
        <f t="shared" si="831"/>
        <v/>
      </c>
      <c r="R553" s="2" t="str">
        <f t="shared" si="832"/>
        <v/>
      </c>
      <c r="S553" s="2" t="str">
        <f t="shared" si="833"/>
        <v/>
      </c>
      <c r="T553" s="2" t="str">
        <f t="shared" si="834"/>
        <v/>
      </c>
      <c r="U553" s="2" t="str">
        <f t="shared" si="835"/>
        <v/>
      </c>
      <c r="V553" s="2" t="str">
        <f t="shared" si="836"/>
        <v/>
      </c>
      <c r="W553" s="2" t="str">
        <f t="shared" si="837"/>
        <v/>
      </c>
      <c r="X553" s="2" t="str">
        <f t="shared" si="838"/>
        <v/>
      </c>
      <c r="Y553" s="2" t="str">
        <f t="shared" si="839"/>
        <v/>
      </c>
      <c r="Z553" s="2" t="str">
        <f t="shared" si="840"/>
        <v/>
      </c>
      <c r="AA553" s="2" t="str">
        <f t="shared" si="841"/>
        <v/>
      </c>
      <c r="AB553" s="2" t="str">
        <f t="shared" si="842"/>
        <v/>
      </c>
      <c r="AC553" s="2" t="str">
        <f t="shared" si="843"/>
        <v/>
      </c>
      <c r="AD553" s="2" t="str">
        <f t="shared" si="844"/>
        <v/>
      </c>
      <c r="AE553" s="2" t="str">
        <f t="shared" si="845"/>
        <v/>
      </c>
      <c r="AF553" s="2" t="str">
        <f t="shared" si="846"/>
        <v/>
      </c>
      <c r="AG553" s="2" t="str">
        <f t="shared" si="847"/>
        <v/>
      </c>
      <c r="AH553" s="2">
        <f t="shared" si="848"/>
        <v>13860</v>
      </c>
      <c r="AI553" s="2" t="str">
        <f t="shared" si="849"/>
        <v/>
      </c>
    </row>
    <row r="554" spans="2:35" x14ac:dyDescent="0.25">
      <c r="B554" s="41" t="s">
        <v>347</v>
      </c>
      <c r="C554" s="41" t="s">
        <v>344</v>
      </c>
      <c r="D554" s="41" t="s">
        <v>7</v>
      </c>
      <c r="E554" s="42" t="s">
        <v>397</v>
      </c>
      <c r="F554" s="41" t="s">
        <v>285</v>
      </c>
      <c r="G554" s="154"/>
      <c r="H554" s="42">
        <v>1200</v>
      </c>
      <c r="I554" s="6">
        <f>IF(H554="","",INDEX(Systems!F$4:F$981,MATCH($F554,Systems!D$4:D$981,0),1))</f>
        <v>8.77</v>
      </c>
      <c r="J554" s="7">
        <f>IF(H554="","",INDEX(Systems!E$4:E$981,MATCH($F554,Systems!D$4:D$981,0),1))</f>
        <v>20</v>
      </c>
      <c r="K554" s="7" t="s">
        <v>97</v>
      </c>
      <c r="L554" s="7">
        <v>2010</v>
      </c>
      <c r="M554" s="7">
        <v>3</v>
      </c>
      <c r="N554" s="6">
        <f t="shared" ref="N554:N570" si="850">IF(H554="","",H554*I554)</f>
        <v>10524</v>
      </c>
      <c r="O554" s="7">
        <f t="shared" ref="O554:O570" si="851">IF(M554="","",IF(IF(M554=1,$C$1,IF(M554=2,L554+(0.8*J554),IF(M554=3,L554+J554)))&lt;$C$1,$C$1,(IF(M554=1,$C$1,IF(M554=2,L554+(0.8*J554),IF(M554=3,L554+J554))))))</f>
        <v>2030</v>
      </c>
      <c r="P554" s="2" t="str">
        <f t="shared" ref="P554:P570" si="852">IF($B554="","",IF($O554=P$3,$N554*(1+(O$2*0.03)),IF(P$3=$O554+$J554,$N554*(1+(O$2*0.03)),IF(P$3=$O554+2*$J554,$N554*(1+(O$2*0.03)),IF(P$3=$O554+3*$J554,$N554*(1+(O$2*0.03)),IF(P$3=$O554+4*$J554,$N554*(1+(O$2*0.03)),IF(P$3=$O554+5*$J554,$N554*(1+(O$2*0.03)),"")))))))</f>
        <v/>
      </c>
      <c r="Q554" s="2" t="str">
        <f t="shared" ref="Q554:Q570" si="853">IF($B554="","",IF($O554=Q$3,$N554*(1+(P$2*0.03)),IF(Q$3=$O554+$J554,$N554*(1+(P$2*0.03)),IF(Q$3=$O554+2*$J554,$N554*(1+(P$2*0.03)),IF(Q$3=$O554+3*$J554,$N554*(1+(P$2*0.03)),IF(Q$3=$O554+4*$J554,$N554*(1+(P$2*0.03)),IF(Q$3=$O554+5*$J554,$N554*(1+(P$2*0.03)),"")))))))</f>
        <v/>
      </c>
      <c r="R554" s="2" t="str">
        <f t="shared" ref="R554:R570" si="854">IF($B554="","",IF($O554=R$3,$N554*(1+(Q$2*0.03)),IF(R$3=$O554+$J554,$N554*(1+(Q$2*0.03)),IF(R$3=$O554+2*$J554,$N554*(1+(Q$2*0.03)),IF(R$3=$O554+3*$J554,$N554*(1+(Q$2*0.03)),IF(R$3=$O554+4*$J554,$N554*(1+(Q$2*0.03)),IF(R$3=$O554+5*$J554,$N554*(1+(Q$2*0.03)),"")))))))</f>
        <v/>
      </c>
      <c r="S554" s="2" t="str">
        <f t="shared" ref="S554:S570" si="855">IF($B554="","",IF($O554=S$3,$N554*(1+(R$2*0.03)),IF(S$3=$O554+$J554,$N554*(1+(R$2*0.03)),IF(S$3=$O554+2*$J554,$N554*(1+(R$2*0.03)),IF(S$3=$O554+3*$J554,$N554*(1+(R$2*0.03)),IF(S$3=$O554+4*$J554,$N554*(1+(R$2*0.03)),IF(S$3=$O554+5*$J554,$N554*(1+(R$2*0.03)),"")))))))</f>
        <v/>
      </c>
      <c r="T554" s="2" t="str">
        <f t="shared" ref="T554:T570" si="856">IF($B554="","",IF($O554=T$3,$N554*(1+(S$2*0.03)),IF(T$3=$O554+$J554,$N554*(1+(S$2*0.03)),IF(T$3=$O554+2*$J554,$N554*(1+(S$2*0.03)),IF(T$3=$O554+3*$J554,$N554*(1+(S$2*0.03)),IF(T$3=$O554+4*$J554,$N554*(1+(S$2*0.03)),IF(T$3=$O554+5*$J554,$N554*(1+(S$2*0.03)),"")))))))</f>
        <v/>
      </c>
      <c r="U554" s="2" t="str">
        <f t="shared" ref="U554:U570" si="857">IF($B554="","",IF($O554=U$3,$N554*(1+(T$2*0.03)),IF(U$3=$O554+$J554,$N554*(1+(T$2*0.03)),IF(U$3=$O554+2*$J554,$N554*(1+(T$2*0.03)),IF(U$3=$O554+3*$J554,$N554*(1+(T$2*0.03)),IF(U$3=$O554+4*$J554,$N554*(1+(T$2*0.03)),IF(U$3=$O554+5*$J554,$N554*(1+(T$2*0.03)),"")))))))</f>
        <v/>
      </c>
      <c r="V554" s="2" t="str">
        <f t="shared" ref="V554:V570" si="858">IF($B554="","",IF($O554=V$3,$N554*(1+(U$2*0.03)),IF(V$3=$O554+$J554,$N554*(1+(U$2*0.03)),IF(V$3=$O554+2*$J554,$N554*(1+(U$2*0.03)),IF(V$3=$O554+3*$J554,$N554*(1+(U$2*0.03)),IF(V$3=$O554+4*$J554,$N554*(1+(U$2*0.03)),IF(V$3=$O554+5*$J554,$N554*(1+(U$2*0.03)),"")))))))</f>
        <v/>
      </c>
      <c r="W554" s="2" t="str">
        <f t="shared" ref="W554:W570" si="859">IF($B554="","",IF($O554=W$3,$N554*(1+(V$2*0.03)),IF(W$3=$O554+$J554,$N554*(1+(V$2*0.03)),IF(W$3=$O554+2*$J554,$N554*(1+(V$2*0.03)),IF(W$3=$O554+3*$J554,$N554*(1+(V$2*0.03)),IF(W$3=$O554+4*$J554,$N554*(1+(V$2*0.03)),IF(W$3=$O554+5*$J554,$N554*(1+(V$2*0.03)),"")))))))</f>
        <v/>
      </c>
      <c r="X554" s="2" t="str">
        <f t="shared" ref="X554:X570" si="860">IF($B554="","",IF($O554=X$3,$N554*(1+(W$2*0.03)),IF(X$3=$O554+$J554,$N554*(1+(W$2*0.03)),IF(X$3=$O554+2*$J554,$N554*(1+(W$2*0.03)),IF(X$3=$O554+3*$J554,$N554*(1+(W$2*0.03)),IF(X$3=$O554+4*$J554,$N554*(1+(W$2*0.03)),IF(X$3=$O554+5*$J554,$N554*(1+(W$2*0.03)),"")))))))</f>
        <v/>
      </c>
      <c r="Y554" s="2" t="str">
        <f t="shared" ref="Y554:Y570" si="861">IF($B554="","",IF($O554=Y$3,$N554*(1+(X$2*0.03)),IF(Y$3=$O554+$J554,$N554*(1+(X$2*0.03)),IF(Y$3=$O554+2*$J554,$N554*(1+(X$2*0.03)),IF(Y$3=$O554+3*$J554,$N554*(1+(X$2*0.03)),IF(Y$3=$O554+4*$J554,$N554*(1+(X$2*0.03)),IF(Y$3=$O554+5*$J554,$N554*(1+(X$2*0.03)),"")))))))</f>
        <v/>
      </c>
      <c r="Z554" s="2" t="str">
        <f t="shared" ref="Z554:Z570" si="862">IF($B554="","",IF($O554=Z$3,$N554*(1+(Y$2*0.03)),IF(Z$3=$O554+$J554,$N554*(1+(Y$2*0.03)),IF(Z$3=$O554+2*$J554,$N554*(1+(Y$2*0.03)),IF(Z$3=$O554+3*$J554,$N554*(1+(Y$2*0.03)),IF(Z$3=$O554+4*$J554,$N554*(1+(Y$2*0.03)),IF(Z$3=$O554+5*$J554,$N554*(1+(Y$2*0.03)),"")))))))</f>
        <v/>
      </c>
      <c r="AA554" s="2" t="str">
        <f t="shared" ref="AA554:AA570" si="863">IF($B554="","",IF($O554=AA$3,$N554*(1+(Z$2*0.03)),IF(AA$3=$O554+$J554,$N554*(1+(Z$2*0.03)),IF(AA$3=$O554+2*$J554,$N554*(1+(Z$2*0.03)),IF(AA$3=$O554+3*$J554,$N554*(1+(Z$2*0.03)),IF(AA$3=$O554+4*$J554,$N554*(1+(Z$2*0.03)),IF(AA$3=$O554+5*$J554,$N554*(1+(Z$2*0.03)),"")))))))</f>
        <v/>
      </c>
      <c r="AB554" s="2">
        <f t="shared" ref="AB554:AB570" si="864">IF($B554="","",IF($O554=AB$3,$N554*(1+(AA$2*0.03)),IF(AB$3=$O554+$J554,$N554*(1+(AA$2*0.03)),IF(AB$3=$O554+2*$J554,$N554*(1+(AA$2*0.03)),IF(AB$3=$O554+3*$J554,$N554*(1+(AA$2*0.03)),IF(AB$3=$O554+4*$J554,$N554*(1+(AA$2*0.03)),IF(AB$3=$O554+5*$J554,$N554*(1+(AA$2*0.03)),"")))))))</f>
        <v>14312.64</v>
      </c>
      <c r="AC554" s="2" t="str">
        <f t="shared" ref="AC554:AC570" si="865">IF($B554="","",IF($O554=AC$3,$N554*(1+(AB$2*0.03)),IF(AC$3=$O554+$J554,$N554*(1+(AB$2*0.03)),IF(AC$3=$O554+2*$J554,$N554*(1+(AB$2*0.03)),IF(AC$3=$O554+3*$J554,$N554*(1+(AB$2*0.03)),IF(AC$3=$O554+4*$J554,$N554*(1+(AB$2*0.03)),IF(AC$3=$O554+5*$J554,$N554*(1+(AB$2*0.03)),"")))))))</f>
        <v/>
      </c>
      <c r="AD554" s="2" t="str">
        <f t="shared" ref="AD554:AD570" si="866">IF($B554="","",IF($O554=AD$3,$N554*(1+(AC$2*0.03)),IF(AD$3=$O554+$J554,$N554*(1+(AC$2*0.03)),IF(AD$3=$O554+2*$J554,$N554*(1+(AC$2*0.03)),IF(AD$3=$O554+3*$J554,$N554*(1+(AC$2*0.03)),IF(AD$3=$O554+4*$J554,$N554*(1+(AC$2*0.03)),IF(AD$3=$O554+5*$J554,$N554*(1+(AC$2*0.03)),"")))))))</f>
        <v/>
      </c>
      <c r="AE554" s="2" t="str">
        <f t="shared" ref="AE554:AE570" si="867">IF($B554="","",IF($O554=AE$3,$N554*(1+(AD$2*0.03)),IF(AE$3=$O554+$J554,$N554*(1+(AD$2*0.03)),IF(AE$3=$O554+2*$J554,$N554*(1+(AD$2*0.03)),IF(AE$3=$O554+3*$J554,$N554*(1+(AD$2*0.03)),IF(AE$3=$O554+4*$J554,$N554*(1+(AD$2*0.03)),IF(AE$3=$O554+5*$J554,$N554*(1+(AD$2*0.03)),"")))))))</f>
        <v/>
      </c>
      <c r="AF554" s="2" t="str">
        <f t="shared" ref="AF554:AF570" si="868">IF($B554="","",IF($O554=AF$3,$N554*(1+(AE$2*0.03)),IF(AF$3=$O554+$J554,$N554*(1+(AE$2*0.03)),IF(AF$3=$O554+2*$J554,$N554*(1+(AE$2*0.03)),IF(AF$3=$O554+3*$J554,$N554*(1+(AE$2*0.03)),IF(AF$3=$O554+4*$J554,$N554*(1+(AE$2*0.03)),IF(AF$3=$O554+5*$J554,$N554*(1+(AE$2*0.03)),"")))))))</f>
        <v/>
      </c>
      <c r="AG554" s="2" t="str">
        <f t="shared" ref="AG554:AG570" si="869">IF($B554="","",IF($O554=AG$3,$N554*(1+(AF$2*0.03)),IF(AG$3=$O554+$J554,$N554*(1+(AF$2*0.03)),IF(AG$3=$O554+2*$J554,$N554*(1+(AF$2*0.03)),IF(AG$3=$O554+3*$J554,$N554*(1+(AF$2*0.03)),IF(AG$3=$O554+4*$J554,$N554*(1+(AF$2*0.03)),IF(AG$3=$O554+5*$J554,$N554*(1+(AF$2*0.03)),"")))))))</f>
        <v/>
      </c>
      <c r="AH554" s="2" t="str">
        <f t="shared" ref="AH554:AH570" si="870">IF($B554="","",IF($O554=AH$3,$N554*(1+(AG$2*0.03)),IF(AH$3=$O554+$J554,$N554*(1+(AG$2*0.03)),IF(AH$3=$O554+2*$J554,$N554*(1+(AG$2*0.03)),IF(AH$3=$O554+3*$J554,$N554*(1+(AG$2*0.03)),IF(AH$3=$O554+4*$J554,$N554*(1+(AG$2*0.03)),IF(AH$3=$O554+5*$J554,$N554*(1+(AG$2*0.03)),"")))))))</f>
        <v/>
      </c>
      <c r="AI554" s="2" t="str">
        <f t="shared" ref="AI554:AI570" si="871">IF($B554="","",IF($O554=AI$3,$N554*(1+(AH$2*0.03)),IF(AI$3=$O554+$J554,$N554*(1+(AH$2*0.03)),IF(AI$3=$O554+2*$J554,$N554*(1+(AH$2*0.03)),IF(AI$3=$O554+3*$J554,$N554*(1+(AH$2*0.03)),IF(AI$3=$O554+4*$J554,$N554*(1+(AH$2*0.03)),IF(AI$3=$O554+5*$J554,$N554*(1+(AH$2*0.03)),"")))))))</f>
        <v/>
      </c>
    </row>
    <row r="555" spans="2:35" x14ac:dyDescent="0.25">
      <c r="B555" s="41" t="s">
        <v>347</v>
      </c>
      <c r="C555" s="41" t="s">
        <v>344</v>
      </c>
      <c r="D555" s="41" t="s">
        <v>7</v>
      </c>
      <c r="E555" s="42" t="s">
        <v>397</v>
      </c>
      <c r="F555" s="41" t="s">
        <v>51</v>
      </c>
      <c r="G555" s="157"/>
      <c r="H555" s="42">
        <v>700</v>
      </c>
      <c r="I555" s="6">
        <f>IF(H555="","",INDEX(Systems!F$4:F$981,MATCH($F555,Systems!D$4:D$981,0),1))</f>
        <v>1.5</v>
      </c>
      <c r="J555" s="7">
        <f>IF(H555="","",INDEX(Systems!E$4:E$981,MATCH($F555,Systems!D$4:D$981,0),1))</f>
        <v>10</v>
      </c>
      <c r="K555" s="7" t="s">
        <v>97</v>
      </c>
      <c r="L555" s="7">
        <v>2015</v>
      </c>
      <c r="M555" s="7">
        <v>3</v>
      </c>
      <c r="N555" s="6">
        <f t="shared" si="850"/>
        <v>1050</v>
      </c>
      <c r="O555" s="7">
        <f t="shared" si="851"/>
        <v>2025</v>
      </c>
      <c r="P555" s="2" t="str">
        <f t="shared" si="852"/>
        <v/>
      </c>
      <c r="Q555" s="2" t="str">
        <f t="shared" si="853"/>
        <v/>
      </c>
      <c r="R555" s="2" t="str">
        <f t="shared" si="854"/>
        <v/>
      </c>
      <c r="S555" s="2" t="str">
        <f t="shared" si="855"/>
        <v/>
      </c>
      <c r="T555" s="2" t="str">
        <f t="shared" si="856"/>
        <v/>
      </c>
      <c r="U555" s="2" t="str">
        <f t="shared" si="857"/>
        <v/>
      </c>
      <c r="V555" s="2" t="str">
        <f t="shared" si="858"/>
        <v/>
      </c>
      <c r="W555" s="2">
        <f t="shared" si="859"/>
        <v>1270.5</v>
      </c>
      <c r="X555" s="2" t="str">
        <f t="shared" si="860"/>
        <v/>
      </c>
      <c r="Y555" s="2" t="str">
        <f t="shared" si="861"/>
        <v/>
      </c>
      <c r="Z555" s="2" t="str">
        <f t="shared" si="862"/>
        <v/>
      </c>
      <c r="AA555" s="2" t="str">
        <f t="shared" si="863"/>
        <v/>
      </c>
      <c r="AB555" s="2" t="str">
        <f t="shared" si="864"/>
        <v/>
      </c>
      <c r="AC555" s="2" t="str">
        <f t="shared" si="865"/>
        <v/>
      </c>
      <c r="AD555" s="2" t="str">
        <f t="shared" si="866"/>
        <v/>
      </c>
      <c r="AE555" s="2" t="str">
        <f t="shared" si="867"/>
        <v/>
      </c>
      <c r="AF555" s="2" t="str">
        <f t="shared" si="868"/>
        <v/>
      </c>
      <c r="AG555" s="2">
        <f t="shared" si="869"/>
        <v>1585.5</v>
      </c>
      <c r="AH555" s="2" t="str">
        <f t="shared" si="870"/>
        <v/>
      </c>
      <c r="AI555" s="2" t="str">
        <f t="shared" si="871"/>
        <v/>
      </c>
    </row>
    <row r="556" spans="2:35" x14ac:dyDescent="0.25">
      <c r="B556" s="41" t="s">
        <v>347</v>
      </c>
      <c r="C556" s="41" t="s">
        <v>344</v>
      </c>
      <c r="D556" s="41" t="s">
        <v>7</v>
      </c>
      <c r="E556" s="42" t="s">
        <v>397</v>
      </c>
      <c r="F556" s="41" t="s">
        <v>289</v>
      </c>
      <c r="G556" s="154"/>
      <c r="H556" s="42">
        <v>700</v>
      </c>
      <c r="I556" s="6">
        <f>IF(H556="","",INDEX(Systems!F$4:F$981,MATCH($F556,Systems!D$4:D$981,0),1))</f>
        <v>4.5</v>
      </c>
      <c r="J556" s="7">
        <f>IF(H556="","",INDEX(Systems!E$4:E$981,MATCH($F556,Systems!D$4:D$981,0),1))</f>
        <v>15</v>
      </c>
      <c r="K556" s="7" t="s">
        <v>97</v>
      </c>
      <c r="L556" s="7">
        <v>2010</v>
      </c>
      <c r="M556" s="7">
        <v>3</v>
      </c>
      <c r="N556" s="6">
        <f t="shared" si="850"/>
        <v>3150</v>
      </c>
      <c r="O556" s="7">
        <f t="shared" si="851"/>
        <v>2025</v>
      </c>
      <c r="P556" s="2" t="str">
        <f t="shared" si="852"/>
        <v/>
      </c>
      <c r="Q556" s="2" t="str">
        <f t="shared" si="853"/>
        <v/>
      </c>
      <c r="R556" s="2" t="str">
        <f t="shared" si="854"/>
        <v/>
      </c>
      <c r="S556" s="2" t="str">
        <f t="shared" si="855"/>
        <v/>
      </c>
      <c r="T556" s="2" t="str">
        <f t="shared" si="856"/>
        <v/>
      </c>
      <c r="U556" s="2" t="str">
        <f t="shared" si="857"/>
        <v/>
      </c>
      <c r="V556" s="2" t="str">
        <f t="shared" si="858"/>
        <v/>
      </c>
      <c r="W556" s="2">
        <f t="shared" si="859"/>
        <v>3811.5</v>
      </c>
      <c r="X556" s="2" t="str">
        <f t="shared" si="860"/>
        <v/>
      </c>
      <c r="Y556" s="2" t="str">
        <f t="shared" si="861"/>
        <v/>
      </c>
      <c r="Z556" s="2" t="str">
        <f t="shared" si="862"/>
        <v/>
      </c>
      <c r="AA556" s="2" t="str">
        <f t="shared" si="863"/>
        <v/>
      </c>
      <c r="AB556" s="2" t="str">
        <f t="shared" si="864"/>
        <v/>
      </c>
      <c r="AC556" s="2" t="str">
        <f t="shared" si="865"/>
        <v/>
      </c>
      <c r="AD556" s="2" t="str">
        <f t="shared" si="866"/>
        <v/>
      </c>
      <c r="AE556" s="2" t="str">
        <f t="shared" si="867"/>
        <v/>
      </c>
      <c r="AF556" s="2" t="str">
        <f t="shared" si="868"/>
        <v/>
      </c>
      <c r="AG556" s="2" t="str">
        <f t="shared" si="869"/>
        <v/>
      </c>
      <c r="AH556" s="2" t="str">
        <f t="shared" si="870"/>
        <v/>
      </c>
      <c r="AI556" s="2" t="str">
        <f t="shared" si="871"/>
        <v/>
      </c>
    </row>
    <row r="557" spans="2:35" x14ac:dyDescent="0.25">
      <c r="B557" s="41" t="s">
        <v>347</v>
      </c>
      <c r="C557" s="41" t="s">
        <v>344</v>
      </c>
      <c r="D557" s="41" t="s">
        <v>9</v>
      </c>
      <c r="E557" s="42" t="s">
        <v>397</v>
      </c>
      <c r="F557" s="41" t="s">
        <v>131</v>
      </c>
      <c r="G557" s="154"/>
      <c r="H557" s="42">
        <v>1200</v>
      </c>
      <c r="I557" s="6">
        <f>IF(H557="","",INDEX(Systems!F$4:F$981,MATCH($F557,Systems!D$4:D$981,0),1))</f>
        <v>4.95</v>
      </c>
      <c r="J557" s="7">
        <f>IF(H557="","",INDEX(Systems!E$4:E$981,MATCH($F557,Systems!D$4:D$981,0),1))</f>
        <v>20</v>
      </c>
      <c r="K557" s="7" t="s">
        <v>97</v>
      </c>
      <c r="L557" s="7">
        <v>2017</v>
      </c>
      <c r="M557" s="7">
        <v>3</v>
      </c>
      <c r="N557" s="6">
        <f t="shared" si="850"/>
        <v>5940</v>
      </c>
      <c r="O557" s="7">
        <f t="shared" si="851"/>
        <v>2037</v>
      </c>
      <c r="P557" s="2" t="str">
        <f t="shared" si="852"/>
        <v/>
      </c>
      <c r="Q557" s="2" t="str">
        <f t="shared" si="853"/>
        <v/>
      </c>
      <c r="R557" s="2" t="str">
        <f t="shared" si="854"/>
        <v/>
      </c>
      <c r="S557" s="2" t="str">
        <f t="shared" si="855"/>
        <v/>
      </c>
      <c r="T557" s="2" t="str">
        <f t="shared" si="856"/>
        <v/>
      </c>
      <c r="U557" s="2" t="str">
        <f t="shared" si="857"/>
        <v/>
      </c>
      <c r="V557" s="2" t="str">
        <f t="shared" si="858"/>
        <v/>
      </c>
      <c r="W557" s="2" t="str">
        <f t="shared" si="859"/>
        <v/>
      </c>
      <c r="X557" s="2" t="str">
        <f t="shared" si="860"/>
        <v/>
      </c>
      <c r="Y557" s="2" t="str">
        <f t="shared" si="861"/>
        <v/>
      </c>
      <c r="Z557" s="2" t="str">
        <f t="shared" si="862"/>
        <v/>
      </c>
      <c r="AA557" s="2" t="str">
        <f t="shared" si="863"/>
        <v/>
      </c>
      <c r="AB557" s="2" t="str">
        <f t="shared" si="864"/>
        <v/>
      </c>
      <c r="AC557" s="2" t="str">
        <f t="shared" si="865"/>
        <v/>
      </c>
      <c r="AD557" s="2" t="str">
        <f t="shared" si="866"/>
        <v/>
      </c>
      <c r="AE557" s="2" t="str">
        <f t="shared" si="867"/>
        <v/>
      </c>
      <c r="AF557" s="2" t="str">
        <f t="shared" si="868"/>
        <v/>
      </c>
      <c r="AG557" s="2" t="str">
        <f t="shared" si="869"/>
        <v/>
      </c>
      <c r="AH557" s="2" t="str">
        <f t="shared" si="870"/>
        <v/>
      </c>
      <c r="AI557" s="2">
        <f t="shared" si="871"/>
        <v>9325.7999999999993</v>
      </c>
    </row>
    <row r="558" spans="2:35" x14ac:dyDescent="0.25">
      <c r="B558" s="41" t="s">
        <v>347</v>
      </c>
      <c r="C558" s="41" t="s">
        <v>344</v>
      </c>
      <c r="D558" s="41" t="s">
        <v>5</v>
      </c>
      <c r="E558" s="42" t="s">
        <v>397</v>
      </c>
      <c r="F558" s="41" t="s">
        <v>55</v>
      </c>
      <c r="G558" s="154" t="s">
        <v>491</v>
      </c>
      <c r="H558" s="42">
        <v>1</v>
      </c>
      <c r="I558" s="6">
        <f>IF(H558="","",INDEX(Systems!F$4:F$981,MATCH($F558,Systems!D$4:D$981,0),1))</f>
        <v>9000</v>
      </c>
      <c r="J558" s="7">
        <f>IF(H558="","",INDEX(Systems!E$4:E$981,MATCH($F558,Systems!D$4:D$981,0),1))</f>
        <v>18</v>
      </c>
      <c r="K558" s="7" t="s">
        <v>97</v>
      </c>
      <c r="L558" s="7">
        <v>2000</v>
      </c>
      <c r="M558" s="7">
        <v>3</v>
      </c>
      <c r="N558" s="6">
        <f t="shared" si="850"/>
        <v>9000</v>
      </c>
      <c r="O558" s="7">
        <f t="shared" si="851"/>
        <v>2018</v>
      </c>
      <c r="P558" s="2">
        <f t="shared" si="852"/>
        <v>9000</v>
      </c>
      <c r="Q558" s="2" t="str">
        <f t="shared" si="853"/>
        <v/>
      </c>
      <c r="R558" s="2" t="str">
        <f t="shared" si="854"/>
        <v/>
      </c>
      <c r="S558" s="2" t="str">
        <f t="shared" si="855"/>
        <v/>
      </c>
      <c r="T558" s="2" t="str">
        <f t="shared" si="856"/>
        <v/>
      </c>
      <c r="U558" s="2" t="str">
        <f t="shared" si="857"/>
        <v/>
      </c>
      <c r="V558" s="2" t="str">
        <f t="shared" si="858"/>
        <v/>
      </c>
      <c r="W558" s="2" t="str">
        <f t="shared" si="859"/>
        <v/>
      </c>
      <c r="X558" s="2" t="str">
        <f t="shared" si="860"/>
        <v/>
      </c>
      <c r="Y558" s="2" t="str">
        <f t="shared" si="861"/>
        <v/>
      </c>
      <c r="Z558" s="2" t="str">
        <f t="shared" si="862"/>
        <v/>
      </c>
      <c r="AA558" s="2" t="str">
        <f t="shared" si="863"/>
        <v/>
      </c>
      <c r="AB558" s="2" t="str">
        <f t="shared" si="864"/>
        <v/>
      </c>
      <c r="AC558" s="2" t="str">
        <f t="shared" si="865"/>
        <v/>
      </c>
      <c r="AD558" s="2" t="str">
        <f t="shared" si="866"/>
        <v/>
      </c>
      <c r="AE558" s="2" t="str">
        <f t="shared" si="867"/>
        <v/>
      </c>
      <c r="AF558" s="2" t="str">
        <f t="shared" si="868"/>
        <v/>
      </c>
      <c r="AG558" s="2" t="str">
        <f t="shared" si="869"/>
        <v/>
      </c>
      <c r="AH558" s="2">
        <f t="shared" si="870"/>
        <v>13860</v>
      </c>
      <c r="AI558" s="2" t="str">
        <f t="shared" si="871"/>
        <v/>
      </c>
    </row>
    <row r="559" spans="2:35" x14ac:dyDescent="0.25">
      <c r="B559" s="41" t="s">
        <v>347</v>
      </c>
      <c r="C559" s="41" t="s">
        <v>344</v>
      </c>
      <c r="D559" s="41" t="s">
        <v>3</v>
      </c>
      <c r="E559" s="42" t="s">
        <v>406</v>
      </c>
      <c r="F559" s="41" t="s">
        <v>21</v>
      </c>
      <c r="G559" s="157"/>
      <c r="H559" s="42">
        <v>8250</v>
      </c>
      <c r="I559" s="6">
        <f>IF(H559="","",INDEX(Systems!F$4:F$981,MATCH($F559,Systems!D$4:D$981,0),1))</f>
        <v>14.05</v>
      </c>
      <c r="J559" s="7">
        <f>IF(H559="","",INDEX(Systems!E$4:E$981,MATCH($F559,Systems!D$4:D$981,0),1))</f>
        <v>25</v>
      </c>
      <c r="K559" s="7" t="s">
        <v>97</v>
      </c>
      <c r="L559" s="42">
        <v>2011</v>
      </c>
      <c r="M559" s="7">
        <v>3</v>
      </c>
      <c r="N559" s="6">
        <f t="shared" si="850"/>
        <v>115912.5</v>
      </c>
      <c r="O559" s="7">
        <f t="shared" si="851"/>
        <v>2036</v>
      </c>
      <c r="P559" s="2" t="str">
        <f t="shared" si="852"/>
        <v/>
      </c>
      <c r="Q559" s="2" t="str">
        <f t="shared" si="853"/>
        <v/>
      </c>
      <c r="R559" s="2" t="str">
        <f t="shared" si="854"/>
        <v/>
      </c>
      <c r="S559" s="2" t="str">
        <f t="shared" si="855"/>
        <v/>
      </c>
      <c r="T559" s="2" t="str">
        <f t="shared" si="856"/>
        <v/>
      </c>
      <c r="U559" s="2" t="str">
        <f t="shared" si="857"/>
        <v/>
      </c>
      <c r="V559" s="2" t="str">
        <f t="shared" si="858"/>
        <v/>
      </c>
      <c r="W559" s="2" t="str">
        <f t="shared" si="859"/>
        <v/>
      </c>
      <c r="X559" s="2" t="str">
        <f t="shared" si="860"/>
        <v/>
      </c>
      <c r="Y559" s="2" t="str">
        <f t="shared" si="861"/>
        <v/>
      </c>
      <c r="Z559" s="2" t="str">
        <f t="shared" si="862"/>
        <v/>
      </c>
      <c r="AA559" s="2" t="str">
        <f t="shared" si="863"/>
        <v/>
      </c>
      <c r="AB559" s="2" t="str">
        <f t="shared" si="864"/>
        <v/>
      </c>
      <c r="AC559" s="2" t="str">
        <f t="shared" si="865"/>
        <v/>
      </c>
      <c r="AD559" s="2" t="str">
        <f t="shared" si="866"/>
        <v/>
      </c>
      <c r="AE559" s="2" t="str">
        <f t="shared" si="867"/>
        <v/>
      </c>
      <c r="AF559" s="2" t="str">
        <f t="shared" si="868"/>
        <v/>
      </c>
      <c r="AG559" s="2" t="str">
        <f t="shared" si="869"/>
        <v/>
      </c>
      <c r="AH559" s="2">
        <f t="shared" si="870"/>
        <v>178505.25</v>
      </c>
      <c r="AI559" s="2" t="str">
        <f t="shared" si="871"/>
        <v/>
      </c>
    </row>
    <row r="560" spans="2:35" x14ac:dyDescent="0.25">
      <c r="B560" s="41" t="s">
        <v>347</v>
      </c>
      <c r="C560" s="41" t="s">
        <v>344</v>
      </c>
      <c r="D560" s="41" t="s">
        <v>7</v>
      </c>
      <c r="E560" s="42" t="s">
        <v>406</v>
      </c>
      <c r="F560" s="41" t="s">
        <v>50</v>
      </c>
      <c r="G560" s="154"/>
      <c r="H560" s="42">
        <v>3500</v>
      </c>
      <c r="I560" s="6">
        <f>IF(H560="","",INDEX(Systems!F$4:F$981,MATCH($F560,Systems!D$4:D$981,0),1))</f>
        <v>1.6</v>
      </c>
      <c r="J560" s="7">
        <f>IF(H560="","",INDEX(Systems!E$4:E$981,MATCH($F560,Systems!D$4:D$981,0),1))</f>
        <v>10</v>
      </c>
      <c r="K560" s="7" t="s">
        <v>97</v>
      </c>
      <c r="L560" s="7">
        <v>2015</v>
      </c>
      <c r="M560" s="7">
        <v>3</v>
      </c>
      <c r="N560" s="6">
        <f t="shared" si="850"/>
        <v>5600</v>
      </c>
      <c r="O560" s="7">
        <f t="shared" si="851"/>
        <v>2025</v>
      </c>
      <c r="P560" s="2" t="str">
        <f t="shared" si="852"/>
        <v/>
      </c>
      <c r="Q560" s="2" t="str">
        <f t="shared" si="853"/>
        <v/>
      </c>
      <c r="R560" s="2" t="str">
        <f t="shared" si="854"/>
        <v/>
      </c>
      <c r="S560" s="2" t="str">
        <f t="shared" si="855"/>
        <v/>
      </c>
      <c r="T560" s="2" t="str">
        <f t="shared" si="856"/>
        <v/>
      </c>
      <c r="U560" s="2" t="str">
        <f t="shared" si="857"/>
        <v/>
      </c>
      <c r="V560" s="2" t="str">
        <f t="shared" si="858"/>
        <v/>
      </c>
      <c r="W560" s="2">
        <f t="shared" si="859"/>
        <v>6776</v>
      </c>
      <c r="X560" s="2" t="str">
        <f t="shared" si="860"/>
        <v/>
      </c>
      <c r="Y560" s="2" t="str">
        <f t="shared" si="861"/>
        <v/>
      </c>
      <c r="Z560" s="2" t="str">
        <f t="shared" si="862"/>
        <v/>
      </c>
      <c r="AA560" s="2" t="str">
        <f t="shared" si="863"/>
        <v/>
      </c>
      <c r="AB560" s="2" t="str">
        <f t="shared" si="864"/>
        <v/>
      </c>
      <c r="AC560" s="2" t="str">
        <f t="shared" si="865"/>
        <v/>
      </c>
      <c r="AD560" s="2" t="str">
        <f t="shared" si="866"/>
        <v/>
      </c>
      <c r="AE560" s="2" t="str">
        <f t="shared" si="867"/>
        <v/>
      </c>
      <c r="AF560" s="2" t="str">
        <f t="shared" si="868"/>
        <v/>
      </c>
      <c r="AG560" s="2">
        <f t="shared" si="869"/>
        <v>8456</v>
      </c>
      <c r="AH560" s="2" t="str">
        <f t="shared" si="870"/>
        <v/>
      </c>
      <c r="AI560" s="2" t="str">
        <f t="shared" si="871"/>
        <v/>
      </c>
    </row>
    <row r="561" spans="2:35" x14ac:dyDescent="0.25">
      <c r="B561" s="41" t="s">
        <v>347</v>
      </c>
      <c r="C561" s="41" t="s">
        <v>344</v>
      </c>
      <c r="D561" s="41" t="s">
        <v>7</v>
      </c>
      <c r="E561" s="42" t="s">
        <v>398</v>
      </c>
      <c r="F561" s="41" t="s">
        <v>285</v>
      </c>
      <c r="G561" s="154"/>
      <c r="H561" s="42">
        <v>1200</v>
      </c>
      <c r="I561" s="6">
        <f>IF(H561="","",INDEX(Systems!F$4:F$981,MATCH($F561,Systems!D$4:D$981,0),1))</f>
        <v>8.77</v>
      </c>
      <c r="J561" s="7">
        <f>IF(H561="","",INDEX(Systems!E$4:E$981,MATCH($F561,Systems!D$4:D$981,0),1))</f>
        <v>20</v>
      </c>
      <c r="K561" s="7" t="s">
        <v>97</v>
      </c>
      <c r="L561" s="7">
        <v>2010</v>
      </c>
      <c r="M561" s="7">
        <v>3</v>
      </c>
      <c r="N561" s="6">
        <f t="shared" ref="N561:N565" si="872">IF(H561="","",H561*I561)</f>
        <v>10524</v>
      </c>
      <c r="O561" s="7">
        <f t="shared" ref="O561:O565" si="873">IF(M561="","",IF(IF(M561=1,$C$1,IF(M561=2,L561+(0.8*J561),IF(M561=3,L561+J561)))&lt;$C$1,$C$1,(IF(M561=1,$C$1,IF(M561=2,L561+(0.8*J561),IF(M561=3,L561+J561))))))</f>
        <v>2030</v>
      </c>
      <c r="P561" s="2" t="str">
        <f t="shared" ref="P561:P565" si="874">IF($B561="","",IF($O561=P$3,$N561*(1+(O$2*0.03)),IF(P$3=$O561+$J561,$N561*(1+(O$2*0.03)),IF(P$3=$O561+2*$J561,$N561*(1+(O$2*0.03)),IF(P$3=$O561+3*$J561,$N561*(1+(O$2*0.03)),IF(P$3=$O561+4*$J561,$N561*(1+(O$2*0.03)),IF(P$3=$O561+5*$J561,$N561*(1+(O$2*0.03)),"")))))))</f>
        <v/>
      </c>
      <c r="Q561" s="2" t="str">
        <f t="shared" ref="Q561:Q565" si="875">IF($B561="","",IF($O561=Q$3,$N561*(1+(P$2*0.03)),IF(Q$3=$O561+$J561,$N561*(1+(P$2*0.03)),IF(Q$3=$O561+2*$J561,$N561*(1+(P$2*0.03)),IF(Q$3=$O561+3*$J561,$N561*(1+(P$2*0.03)),IF(Q$3=$O561+4*$J561,$N561*(1+(P$2*0.03)),IF(Q$3=$O561+5*$J561,$N561*(1+(P$2*0.03)),"")))))))</f>
        <v/>
      </c>
      <c r="R561" s="2" t="str">
        <f t="shared" ref="R561:R565" si="876">IF($B561="","",IF($O561=R$3,$N561*(1+(Q$2*0.03)),IF(R$3=$O561+$J561,$N561*(1+(Q$2*0.03)),IF(R$3=$O561+2*$J561,$N561*(1+(Q$2*0.03)),IF(R$3=$O561+3*$J561,$N561*(1+(Q$2*0.03)),IF(R$3=$O561+4*$J561,$N561*(1+(Q$2*0.03)),IF(R$3=$O561+5*$J561,$N561*(1+(Q$2*0.03)),"")))))))</f>
        <v/>
      </c>
      <c r="S561" s="2" t="str">
        <f t="shared" ref="S561:S565" si="877">IF($B561="","",IF($O561=S$3,$N561*(1+(R$2*0.03)),IF(S$3=$O561+$J561,$N561*(1+(R$2*0.03)),IF(S$3=$O561+2*$J561,$N561*(1+(R$2*0.03)),IF(S$3=$O561+3*$J561,$N561*(1+(R$2*0.03)),IF(S$3=$O561+4*$J561,$N561*(1+(R$2*0.03)),IF(S$3=$O561+5*$J561,$N561*(1+(R$2*0.03)),"")))))))</f>
        <v/>
      </c>
      <c r="T561" s="2" t="str">
        <f t="shared" ref="T561:T565" si="878">IF($B561="","",IF($O561=T$3,$N561*(1+(S$2*0.03)),IF(T$3=$O561+$J561,$N561*(1+(S$2*0.03)),IF(T$3=$O561+2*$J561,$N561*(1+(S$2*0.03)),IF(T$3=$O561+3*$J561,$N561*(1+(S$2*0.03)),IF(T$3=$O561+4*$J561,$N561*(1+(S$2*0.03)),IF(T$3=$O561+5*$J561,$N561*(1+(S$2*0.03)),"")))))))</f>
        <v/>
      </c>
      <c r="U561" s="2" t="str">
        <f t="shared" ref="U561:U565" si="879">IF($B561="","",IF($O561=U$3,$N561*(1+(T$2*0.03)),IF(U$3=$O561+$J561,$N561*(1+(T$2*0.03)),IF(U$3=$O561+2*$J561,$N561*(1+(T$2*0.03)),IF(U$3=$O561+3*$J561,$N561*(1+(T$2*0.03)),IF(U$3=$O561+4*$J561,$N561*(1+(T$2*0.03)),IF(U$3=$O561+5*$J561,$N561*(1+(T$2*0.03)),"")))))))</f>
        <v/>
      </c>
      <c r="V561" s="2" t="str">
        <f t="shared" ref="V561:V565" si="880">IF($B561="","",IF($O561=V$3,$N561*(1+(U$2*0.03)),IF(V$3=$O561+$J561,$N561*(1+(U$2*0.03)),IF(V$3=$O561+2*$J561,$N561*(1+(U$2*0.03)),IF(V$3=$O561+3*$J561,$N561*(1+(U$2*0.03)),IF(V$3=$O561+4*$J561,$N561*(1+(U$2*0.03)),IF(V$3=$O561+5*$J561,$N561*(1+(U$2*0.03)),"")))))))</f>
        <v/>
      </c>
      <c r="W561" s="2" t="str">
        <f t="shared" ref="W561:W565" si="881">IF($B561="","",IF($O561=W$3,$N561*(1+(V$2*0.03)),IF(W$3=$O561+$J561,$N561*(1+(V$2*0.03)),IF(W$3=$O561+2*$J561,$N561*(1+(V$2*0.03)),IF(W$3=$O561+3*$J561,$N561*(1+(V$2*0.03)),IF(W$3=$O561+4*$J561,$N561*(1+(V$2*0.03)),IF(W$3=$O561+5*$J561,$N561*(1+(V$2*0.03)),"")))))))</f>
        <v/>
      </c>
      <c r="X561" s="2" t="str">
        <f t="shared" ref="X561:X565" si="882">IF($B561="","",IF($O561=X$3,$N561*(1+(W$2*0.03)),IF(X$3=$O561+$J561,$N561*(1+(W$2*0.03)),IF(X$3=$O561+2*$J561,$N561*(1+(W$2*0.03)),IF(X$3=$O561+3*$J561,$N561*(1+(W$2*0.03)),IF(X$3=$O561+4*$J561,$N561*(1+(W$2*0.03)),IF(X$3=$O561+5*$J561,$N561*(1+(W$2*0.03)),"")))))))</f>
        <v/>
      </c>
      <c r="Y561" s="2" t="str">
        <f t="shared" ref="Y561:Y565" si="883">IF($B561="","",IF($O561=Y$3,$N561*(1+(X$2*0.03)),IF(Y$3=$O561+$J561,$N561*(1+(X$2*0.03)),IF(Y$3=$O561+2*$J561,$N561*(1+(X$2*0.03)),IF(Y$3=$O561+3*$J561,$N561*(1+(X$2*0.03)),IF(Y$3=$O561+4*$J561,$N561*(1+(X$2*0.03)),IF(Y$3=$O561+5*$J561,$N561*(1+(X$2*0.03)),"")))))))</f>
        <v/>
      </c>
      <c r="Z561" s="2" t="str">
        <f t="shared" ref="Z561:Z565" si="884">IF($B561="","",IF($O561=Z$3,$N561*(1+(Y$2*0.03)),IF(Z$3=$O561+$J561,$N561*(1+(Y$2*0.03)),IF(Z$3=$O561+2*$J561,$N561*(1+(Y$2*0.03)),IF(Z$3=$O561+3*$J561,$N561*(1+(Y$2*0.03)),IF(Z$3=$O561+4*$J561,$N561*(1+(Y$2*0.03)),IF(Z$3=$O561+5*$J561,$N561*(1+(Y$2*0.03)),"")))))))</f>
        <v/>
      </c>
      <c r="AA561" s="2" t="str">
        <f t="shared" ref="AA561:AA565" si="885">IF($B561="","",IF($O561=AA$3,$N561*(1+(Z$2*0.03)),IF(AA$3=$O561+$J561,$N561*(1+(Z$2*0.03)),IF(AA$3=$O561+2*$J561,$N561*(1+(Z$2*0.03)),IF(AA$3=$O561+3*$J561,$N561*(1+(Z$2*0.03)),IF(AA$3=$O561+4*$J561,$N561*(1+(Z$2*0.03)),IF(AA$3=$O561+5*$J561,$N561*(1+(Z$2*0.03)),"")))))))</f>
        <v/>
      </c>
      <c r="AB561" s="2">
        <f t="shared" ref="AB561:AB565" si="886">IF($B561="","",IF($O561=AB$3,$N561*(1+(AA$2*0.03)),IF(AB$3=$O561+$J561,$N561*(1+(AA$2*0.03)),IF(AB$3=$O561+2*$J561,$N561*(1+(AA$2*0.03)),IF(AB$3=$O561+3*$J561,$N561*(1+(AA$2*0.03)),IF(AB$3=$O561+4*$J561,$N561*(1+(AA$2*0.03)),IF(AB$3=$O561+5*$J561,$N561*(1+(AA$2*0.03)),"")))))))</f>
        <v>14312.64</v>
      </c>
      <c r="AC561" s="2" t="str">
        <f t="shared" ref="AC561:AC565" si="887">IF($B561="","",IF($O561=AC$3,$N561*(1+(AB$2*0.03)),IF(AC$3=$O561+$J561,$N561*(1+(AB$2*0.03)),IF(AC$3=$O561+2*$J561,$N561*(1+(AB$2*0.03)),IF(AC$3=$O561+3*$J561,$N561*(1+(AB$2*0.03)),IF(AC$3=$O561+4*$J561,$N561*(1+(AB$2*0.03)),IF(AC$3=$O561+5*$J561,$N561*(1+(AB$2*0.03)),"")))))))</f>
        <v/>
      </c>
      <c r="AD561" s="2" t="str">
        <f t="shared" ref="AD561:AD565" si="888">IF($B561="","",IF($O561=AD$3,$N561*(1+(AC$2*0.03)),IF(AD$3=$O561+$J561,$N561*(1+(AC$2*0.03)),IF(AD$3=$O561+2*$J561,$N561*(1+(AC$2*0.03)),IF(AD$3=$O561+3*$J561,$N561*(1+(AC$2*0.03)),IF(AD$3=$O561+4*$J561,$N561*(1+(AC$2*0.03)),IF(AD$3=$O561+5*$J561,$N561*(1+(AC$2*0.03)),"")))))))</f>
        <v/>
      </c>
      <c r="AE561" s="2" t="str">
        <f t="shared" ref="AE561:AE565" si="889">IF($B561="","",IF($O561=AE$3,$N561*(1+(AD$2*0.03)),IF(AE$3=$O561+$J561,$N561*(1+(AD$2*0.03)),IF(AE$3=$O561+2*$J561,$N561*(1+(AD$2*0.03)),IF(AE$3=$O561+3*$J561,$N561*(1+(AD$2*0.03)),IF(AE$3=$O561+4*$J561,$N561*(1+(AD$2*0.03)),IF(AE$3=$O561+5*$J561,$N561*(1+(AD$2*0.03)),"")))))))</f>
        <v/>
      </c>
      <c r="AF561" s="2" t="str">
        <f t="shared" ref="AF561:AF565" si="890">IF($B561="","",IF($O561=AF$3,$N561*(1+(AE$2*0.03)),IF(AF$3=$O561+$J561,$N561*(1+(AE$2*0.03)),IF(AF$3=$O561+2*$J561,$N561*(1+(AE$2*0.03)),IF(AF$3=$O561+3*$J561,$N561*(1+(AE$2*0.03)),IF(AF$3=$O561+4*$J561,$N561*(1+(AE$2*0.03)),IF(AF$3=$O561+5*$J561,$N561*(1+(AE$2*0.03)),"")))))))</f>
        <v/>
      </c>
      <c r="AG561" s="2" t="str">
        <f t="shared" ref="AG561:AG565" si="891">IF($B561="","",IF($O561=AG$3,$N561*(1+(AF$2*0.03)),IF(AG$3=$O561+$J561,$N561*(1+(AF$2*0.03)),IF(AG$3=$O561+2*$J561,$N561*(1+(AF$2*0.03)),IF(AG$3=$O561+3*$J561,$N561*(1+(AF$2*0.03)),IF(AG$3=$O561+4*$J561,$N561*(1+(AF$2*0.03)),IF(AG$3=$O561+5*$J561,$N561*(1+(AF$2*0.03)),"")))))))</f>
        <v/>
      </c>
      <c r="AH561" s="2" t="str">
        <f t="shared" ref="AH561:AH565" si="892">IF($B561="","",IF($O561=AH$3,$N561*(1+(AG$2*0.03)),IF(AH$3=$O561+$J561,$N561*(1+(AG$2*0.03)),IF(AH$3=$O561+2*$J561,$N561*(1+(AG$2*0.03)),IF(AH$3=$O561+3*$J561,$N561*(1+(AG$2*0.03)),IF(AH$3=$O561+4*$J561,$N561*(1+(AG$2*0.03)),IF(AH$3=$O561+5*$J561,$N561*(1+(AG$2*0.03)),"")))))))</f>
        <v/>
      </c>
      <c r="AI561" s="2" t="str">
        <f t="shared" ref="AI561:AI565" si="893">IF($B561="","",IF($O561=AI$3,$N561*(1+(AH$2*0.03)),IF(AI$3=$O561+$J561,$N561*(1+(AH$2*0.03)),IF(AI$3=$O561+2*$J561,$N561*(1+(AH$2*0.03)),IF(AI$3=$O561+3*$J561,$N561*(1+(AH$2*0.03)),IF(AI$3=$O561+4*$J561,$N561*(1+(AH$2*0.03)),IF(AI$3=$O561+5*$J561,$N561*(1+(AH$2*0.03)),"")))))))</f>
        <v/>
      </c>
    </row>
    <row r="562" spans="2:35" x14ac:dyDescent="0.25">
      <c r="B562" s="41" t="s">
        <v>347</v>
      </c>
      <c r="C562" s="41" t="s">
        <v>344</v>
      </c>
      <c r="D562" s="41" t="s">
        <v>7</v>
      </c>
      <c r="E562" s="42" t="s">
        <v>398</v>
      </c>
      <c r="F562" s="41" t="s">
        <v>51</v>
      </c>
      <c r="G562" s="157"/>
      <c r="H562" s="42">
        <v>700</v>
      </c>
      <c r="I562" s="6">
        <f>IF(H562="","",INDEX(Systems!F$4:F$981,MATCH($F562,Systems!D$4:D$981,0),1))</f>
        <v>1.5</v>
      </c>
      <c r="J562" s="7">
        <f>IF(H562="","",INDEX(Systems!E$4:E$981,MATCH($F562,Systems!D$4:D$981,0),1))</f>
        <v>10</v>
      </c>
      <c r="K562" s="7" t="s">
        <v>97</v>
      </c>
      <c r="L562" s="7">
        <v>2015</v>
      </c>
      <c r="M562" s="7">
        <v>3</v>
      </c>
      <c r="N562" s="6">
        <f t="shared" si="872"/>
        <v>1050</v>
      </c>
      <c r="O562" s="7">
        <f t="shared" si="873"/>
        <v>2025</v>
      </c>
      <c r="P562" s="2" t="str">
        <f t="shared" si="874"/>
        <v/>
      </c>
      <c r="Q562" s="2" t="str">
        <f t="shared" si="875"/>
        <v/>
      </c>
      <c r="R562" s="2" t="str">
        <f t="shared" si="876"/>
        <v/>
      </c>
      <c r="S562" s="2" t="str">
        <f t="shared" si="877"/>
        <v/>
      </c>
      <c r="T562" s="2" t="str">
        <f t="shared" si="878"/>
        <v/>
      </c>
      <c r="U562" s="2" t="str">
        <f t="shared" si="879"/>
        <v/>
      </c>
      <c r="V562" s="2" t="str">
        <f t="shared" si="880"/>
        <v/>
      </c>
      <c r="W562" s="2">
        <f t="shared" si="881"/>
        <v>1270.5</v>
      </c>
      <c r="X562" s="2" t="str">
        <f t="shared" si="882"/>
        <v/>
      </c>
      <c r="Y562" s="2" t="str">
        <f t="shared" si="883"/>
        <v/>
      </c>
      <c r="Z562" s="2" t="str">
        <f t="shared" si="884"/>
        <v/>
      </c>
      <c r="AA562" s="2" t="str">
        <f t="shared" si="885"/>
        <v/>
      </c>
      <c r="AB562" s="2" t="str">
        <f t="shared" si="886"/>
        <v/>
      </c>
      <c r="AC562" s="2" t="str">
        <f t="shared" si="887"/>
        <v/>
      </c>
      <c r="AD562" s="2" t="str">
        <f t="shared" si="888"/>
        <v/>
      </c>
      <c r="AE562" s="2" t="str">
        <f t="shared" si="889"/>
        <v/>
      </c>
      <c r="AF562" s="2" t="str">
        <f t="shared" si="890"/>
        <v/>
      </c>
      <c r="AG562" s="2">
        <f t="shared" si="891"/>
        <v>1585.5</v>
      </c>
      <c r="AH562" s="2" t="str">
        <f t="shared" si="892"/>
        <v/>
      </c>
      <c r="AI562" s="2" t="str">
        <f t="shared" si="893"/>
        <v/>
      </c>
    </row>
    <row r="563" spans="2:35" x14ac:dyDescent="0.25">
      <c r="B563" s="41" t="s">
        <v>347</v>
      </c>
      <c r="C563" s="41" t="s">
        <v>344</v>
      </c>
      <c r="D563" s="41" t="s">
        <v>7</v>
      </c>
      <c r="E563" s="42" t="s">
        <v>398</v>
      </c>
      <c r="F563" s="41" t="s">
        <v>289</v>
      </c>
      <c r="G563" s="154"/>
      <c r="H563" s="42">
        <v>700</v>
      </c>
      <c r="I563" s="6">
        <f>IF(H563="","",INDEX(Systems!F$4:F$981,MATCH($F563,Systems!D$4:D$981,0),1))</f>
        <v>4.5</v>
      </c>
      <c r="J563" s="7">
        <f>IF(H563="","",INDEX(Systems!E$4:E$981,MATCH($F563,Systems!D$4:D$981,0),1))</f>
        <v>15</v>
      </c>
      <c r="K563" s="7" t="s">
        <v>97</v>
      </c>
      <c r="L563" s="7">
        <v>2010</v>
      </c>
      <c r="M563" s="7">
        <v>3</v>
      </c>
      <c r="N563" s="6">
        <f t="shared" si="872"/>
        <v>3150</v>
      </c>
      <c r="O563" s="7">
        <f t="shared" si="873"/>
        <v>2025</v>
      </c>
      <c r="P563" s="2" t="str">
        <f t="shared" si="874"/>
        <v/>
      </c>
      <c r="Q563" s="2" t="str">
        <f t="shared" si="875"/>
        <v/>
      </c>
      <c r="R563" s="2" t="str">
        <f t="shared" si="876"/>
        <v/>
      </c>
      <c r="S563" s="2" t="str">
        <f t="shared" si="877"/>
        <v/>
      </c>
      <c r="T563" s="2" t="str">
        <f t="shared" si="878"/>
        <v/>
      </c>
      <c r="U563" s="2" t="str">
        <f t="shared" si="879"/>
        <v/>
      </c>
      <c r="V563" s="2" t="str">
        <f t="shared" si="880"/>
        <v/>
      </c>
      <c r="W563" s="2">
        <f t="shared" si="881"/>
        <v>3811.5</v>
      </c>
      <c r="X563" s="2" t="str">
        <f t="shared" si="882"/>
        <v/>
      </c>
      <c r="Y563" s="2" t="str">
        <f t="shared" si="883"/>
        <v/>
      </c>
      <c r="Z563" s="2" t="str">
        <f t="shared" si="884"/>
        <v/>
      </c>
      <c r="AA563" s="2" t="str">
        <f t="shared" si="885"/>
        <v/>
      </c>
      <c r="AB563" s="2" t="str">
        <f t="shared" si="886"/>
        <v/>
      </c>
      <c r="AC563" s="2" t="str">
        <f t="shared" si="887"/>
        <v/>
      </c>
      <c r="AD563" s="2" t="str">
        <f t="shared" si="888"/>
        <v/>
      </c>
      <c r="AE563" s="2" t="str">
        <f t="shared" si="889"/>
        <v/>
      </c>
      <c r="AF563" s="2" t="str">
        <f t="shared" si="890"/>
        <v/>
      </c>
      <c r="AG563" s="2" t="str">
        <f t="shared" si="891"/>
        <v/>
      </c>
      <c r="AH563" s="2" t="str">
        <f t="shared" si="892"/>
        <v/>
      </c>
      <c r="AI563" s="2" t="str">
        <f t="shared" si="893"/>
        <v/>
      </c>
    </row>
    <row r="564" spans="2:35" x14ac:dyDescent="0.25">
      <c r="B564" s="41" t="s">
        <v>347</v>
      </c>
      <c r="C564" s="41" t="s">
        <v>344</v>
      </c>
      <c r="D564" s="41" t="s">
        <v>9</v>
      </c>
      <c r="E564" s="42" t="s">
        <v>398</v>
      </c>
      <c r="F564" s="41" t="s">
        <v>131</v>
      </c>
      <c r="G564" s="154"/>
      <c r="H564" s="42">
        <v>1200</v>
      </c>
      <c r="I564" s="6">
        <f>IF(H564="","",INDEX(Systems!F$4:F$981,MATCH($F564,Systems!D$4:D$981,0),1))</f>
        <v>4.95</v>
      </c>
      <c r="J564" s="7">
        <f>IF(H564="","",INDEX(Systems!E$4:E$981,MATCH($F564,Systems!D$4:D$981,0),1))</f>
        <v>20</v>
      </c>
      <c r="K564" s="7" t="s">
        <v>97</v>
      </c>
      <c r="L564" s="7">
        <v>2017</v>
      </c>
      <c r="M564" s="7">
        <v>3</v>
      </c>
      <c r="N564" s="6">
        <f t="shared" si="872"/>
        <v>5940</v>
      </c>
      <c r="O564" s="7">
        <f t="shared" si="873"/>
        <v>2037</v>
      </c>
      <c r="P564" s="2" t="str">
        <f t="shared" si="874"/>
        <v/>
      </c>
      <c r="Q564" s="2" t="str">
        <f t="shared" si="875"/>
        <v/>
      </c>
      <c r="R564" s="2" t="str">
        <f t="shared" si="876"/>
        <v/>
      </c>
      <c r="S564" s="2" t="str">
        <f t="shared" si="877"/>
        <v/>
      </c>
      <c r="T564" s="2" t="str">
        <f t="shared" si="878"/>
        <v/>
      </c>
      <c r="U564" s="2" t="str">
        <f t="shared" si="879"/>
        <v/>
      </c>
      <c r="V564" s="2" t="str">
        <f t="shared" si="880"/>
        <v/>
      </c>
      <c r="W564" s="2" t="str">
        <f t="shared" si="881"/>
        <v/>
      </c>
      <c r="X564" s="2" t="str">
        <f t="shared" si="882"/>
        <v/>
      </c>
      <c r="Y564" s="2" t="str">
        <f t="shared" si="883"/>
        <v/>
      </c>
      <c r="Z564" s="2" t="str">
        <f t="shared" si="884"/>
        <v/>
      </c>
      <c r="AA564" s="2" t="str">
        <f t="shared" si="885"/>
        <v/>
      </c>
      <c r="AB564" s="2" t="str">
        <f t="shared" si="886"/>
        <v/>
      </c>
      <c r="AC564" s="2" t="str">
        <f t="shared" si="887"/>
        <v/>
      </c>
      <c r="AD564" s="2" t="str">
        <f t="shared" si="888"/>
        <v/>
      </c>
      <c r="AE564" s="2" t="str">
        <f t="shared" si="889"/>
        <v/>
      </c>
      <c r="AF564" s="2" t="str">
        <f t="shared" si="890"/>
        <v/>
      </c>
      <c r="AG564" s="2" t="str">
        <f t="shared" si="891"/>
        <v/>
      </c>
      <c r="AH564" s="2" t="str">
        <f t="shared" si="892"/>
        <v/>
      </c>
      <c r="AI564" s="2">
        <f t="shared" si="893"/>
        <v>9325.7999999999993</v>
      </c>
    </row>
    <row r="565" spans="2:35" x14ac:dyDescent="0.25">
      <c r="B565" s="41" t="s">
        <v>347</v>
      </c>
      <c r="C565" s="41" t="s">
        <v>344</v>
      </c>
      <c r="D565" s="41" t="s">
        <v>5</v>
      </c>
      <c r="E565" s="42" t="s">
        <v>398</v>
      </c>
      <c r="F565" s="41" t="s">
        <v>55</v>
      </c>
      <c r="G565" s="154" t="s">
        <v>492</v>
      </c>
      <c r="H565" s="42">
        <v>1</v>
      </c>
      <c r="I565" s="6">
        <f>IF(H565="","",INDEX(Systems!F$4:F$981,MATCH($F565,Systems!D$4:D$981,0),1))</f>
        <v>9000</v>
      </c>
      <c r="J565" s="7">
        <f>IF(H565="","",INDEX(Systems!E$4:E$981,MATCH($F565,Systems!D$4:D$981,0),1))</f>
        <v>18</v>
      </c>
      <c r="K565" s="7" t="s">
        <v>97</v>
      </c>
      <c r="L565" s="7">
        <v>2000</v>
      </c>
      <c r="M565" s="7">
        <v>3</v>
      </c>
      <c r="N565" s="6">
        <f t="shared" si="872"/>
        <v>9000</v>
      </c>
      <c r="O565" s="7">
        <f t="shared" si="873"/>
        <v>2018</v>
      </c>
      <c r="P565" s="2">
        <f t="shared" si="874"/>
        <v>9000</v>
      </c>
      <c r="Q565" s="2" t="str">
        <f t="shared" si="875"/>
        <v/>
      </c>
      <c r="R565" s="2" t="str">
        <f t="shared" si="876"/>
        <v/>
      </c>
      <c r="S565" s="2" t="str">
        <f t="shared" si="877"/>
        <v/>
      </c>
      <c r="T565" s="2" t="str">
        <f t="shared" si="878"/>
        <v/>
      </c>
      <c r="U565" s="2" t="str">
        <f t="shared" si="879"/>
        <v/>
      </c>
      <c r="V565" s="2" t="str">
        <f t="shared" si="880"/>
        <v/>
      </c>
      <c r="W565" s="2" t="str">
        <f t="shared" si="881"/>
        <v/>
      </c>
      <c r="X565" s="2" t="str">
        <f t="shared" si="882"/>
        <v/>
      </c>
      <c r="Y565" s="2" t="str">
        <f t="shared" si="883"/>
        <v/>
      </c>
      <c r="Z565" s="2" t="str">
        <f t="shared" si="884"/>
        <v/>
      </c>
      <c r="AA565" s="2" t="str">
        <f t="shared" si="885"/>
        <v/>
      </c>
      <c r="AB565" s="2" t="str">
        <f t="shared" si="886"/>
        <v/>
      </c>
      <c r="AC565" s="2" t="str">
        <f t="shared" si="887"/>
        <v/>
      </c>
      <c r="AD565" s="2" t="str">
        <f t="shared" si="888"/>
        <v/>
      </c>
      <c r="AE565" s="2" t="str">
        <f t="shared" si="889"/>
        <v/>
      </c>
      <c r="AF565" s="2" t="str">
        <f t="shared" si="890"/>
        <v/>
      </c>
      <c r="AG565" s="2" t="str">
        <f t="shared" si="891"/>
        <v/>
      </c>
      <c r="AH565" s="2">
        <f t="shared" si="892"/>
        <v>13860</v>
      </c>
      <c r="AI565" s="2" t="str">
        <f t="shared" si="893"/>
        <v/>
      </c>
    </row>
    <row r="566" spans="2:35" x14ac:dyDescent="0.25">
      <c r="B566" s="41" t="s">
        <v>347</v>
      </c>
      <c r="C566" s="41" t="s">
        <v>344</v>
      </c>
      <c r="D566" s="41" t="s">
        <v>7</v>
      </c>
      <c r="E566" s="42" t="s">
        <v>362</v>
      </c>
      <c r="F566" s="41" t="s">
        <v>285</v>
      </c>
      <c r="G566" s="154"/>
      <c r="H566" s="42">
        <v>1200</v>
      </c>
      <c r="I566" s="6">
        <f>IF(H566="","",INDEX(Systems!F$4:F$981,MATCH($F566,Systems!D$4:D$981,0),1))</f>
        <v>8.77</v>
      </c>
      <c r="J566" s="7">
        <f>IF(H566="","",INDEX(Systems!E$4:E$981,MATCH($F566,Systems!D$4:D$981,0),1))</f>
        <v>20</v>
      </c>
      <c r="K566" s="7" t="s">
        <v>97</v>
      </c>
      <c r="L566" s="7">
        <v>2010</v>
      </c>
      <c r="M566" s="7">
        <v>3</v>
      </c>
      <c r="N566" s="6">
        <f t="shared" si="850"/>
        <v>10524</v>
      </c>
      <c r="O566" s="7">
        <f t="shared" si="851"/>
        <v>2030</v>
      </c>
      <c r="P566" s="2" t="str">
        <f t="shared" si="852"/>
        <v/>
      </c>
      <c r="Q566" s="2" t="str">
        <f t="shared" si="853"/>
        <v/>
      </c>
      <c r="R566" s="2" t="str">
        <f t="shared" si="854"/>
        <v/>
      </c>
      <c r="S566" s="2" t="str">
        <f t="shared" si="855"/>
        <v/>
      </c>
      <c r="T566" s="2" t="str">
        <f t="shared" si="856"/>
        <v/>
      </c>
      <c r="U566" s="2" t="str">
        <f t="shared" si="857"/>
        <v/>
      </c>
      <c r="V566" s="2" t="str">
        <f t="shared" si="858"/>
        <v/>
      </c>
      <c r="W566" s="2" t="str">
        <f t="shared" si="859"/>
        <v/>
      </c>
      <c r="X566" s="2" t="str">
        <f t="shared" si="860"/>
        <v/>
      </c>
      <c r="Y566" s="2" t="str">
        <f t="shared" si="861"/>
        <v/>
      </c>
      <c r="Z566" s="2" t="str">
        <f t="shared" si="862"/>
        <v/>
      </c>
      <c r="AA566" s="2" t="str">
        <f t="shared" si="863"/>
        <v/>
      </c>
      <c r="AB566" s="2">
        <f t="shared" si="864"/>
        <v>14312.64</v>
      </c>
      <c r="AC566" s="2" t="str">
        <f t="shared" si="865"/>
        <v/>
      </c>
      <c r="AD566" s="2" t="str">
        <f t="shared" si="866"/>
        <v/>
      </c>
      <c r="AE566" s="2" t="str">
        <f t="shared" si="867"/>
        <v/>
      </c>
      <c r="AF566" s="2" t="str">
        <f t="shared" si="868"/>
        <v/>
      </c>
      <c r="AG566" s="2" t="str">
        <f t="shared" si="869"/>
        <v/>
      </c>
      <c r="AH566" s="2" t="str">
        <f t="shared" si="870"/>
        <v/>
      </c>
      <c r="AI566" s="2" t="str">
        <f t="shared" si="871"/>
        <v/>
      </c>
    </row>
    <row r="567" spans="2:35" x14ac:dyDescent="0.25">
      <c r="B567" s="41" t="s">
        <v>347</v>
      </c>
      <c r="C567" s="41" t="s">
        <v>344</v>
      </c>
      <c r="D567" s="41" t="s">
        <v>7</v>
      </c>
      <c r="E567" s="42" t="s">
        <v>362</v>
      </c>
      <c r="F567" s="41" t="s">
        <v>51</v>
      </c>
      <c r="G567" s="157"/>
      <c r="H567" s="42">
        <v>700</v>
      </c>
      <c r="I567" s="6">
        <f>IF(H567="","",INDEX(Systems!F$4:F$981,MATCH($F567,Systems!D$4:D$981,0),1))</f>
        <v>1.5</v>
      </c>
      <c r="J567" s="7">
        <f>IF(H567="","",INDEX(Systems!E$4:E$981,MATCH($F567,Systems!D$4:D$981,0),1))</f>
        <v>10</v>
      </c>
      <c r="K567" s="7" t="s">
        <v>97</v>
      </c>
      <c r="L567" s="7">
        <v>2015</v>
      </c>
      <c r="M567" s="7">
        <v>3</v>
      </c>
      <c r="N567" s="6">
        <f t="shared" si="850"/>
        <v>1050</v>
      </c>
      <c r="O567" s="7">
        <f t="shared" si="851"/>
        <v>2025</v>
      </c>
      <c r="P567" s="2" t="str">
        <f t="shared" si="852"/>
        <v/>
      </c>
      <c r="Q567" s="2" t="str">
        <f t="shared" si="853"/>
        <v/>
      </c>
      <c r="R567" s="2" t="str">
        <f t="shared" si="854"/>
        <v/>
      </c>
      <c r="S567" s="2" t="str">
        <f t="shared" si="855"/>
        <v/>
      </c>
      <c r="T567" s="2" t="str">
        <f t="shared" si="856"/>
        <v/>
      </c>
      <c r="U567" s="2" t="str">
        <f t="shared" si="857"/>
        <v/>
      </c>
      <c r="V567" s="2" t="str">
        <f t="shared" si="858"/>
        <v/>
      </c>
      <c r="W567" s="2">
        <f t="shared" si="859"/>
        <v>1270.5</v>
      </c>
      <c r="X567" s="2" t="str">
        <f t="shared" si="860"/>
        <v/>
      </c>
      <c r="Y567" s="2" t="str">
        <f t="shared" si="861"/>
        <v/>
      </c>
      <c r="Z567" s="2" t="str">
        <f t="shared" si="862"/>
        <v/>
      </c>
      <c r="AA567" s="2" t="str">
        <f t="shared" si="863"/>
        <v/>
      </c>
      <c r="AB567" s="2" t="str">
        <f t="shared" si="864"/>
        <v/>
      </c>
      <c r="AC567" s="2" t="str">
        <f t="shared" si="865"/>
        <v/>
      </c>
      <c r="AD567" s="2" t="str">
        <f t="shared" si="866"/>
        <v/>
      </c>
      <c r="AE567" s="2" t="str">
        <f t="shared" si="867"/>
        <v/>
      </c>
      <c r="AF567" s="2" t="str">
        <f t="shared" si="868"/>
        <v/>
      </c>
      <c r="AG567" s="2">
        <f t="shared" si="869"/>
        <v>1585.5</v>
      </c>
      <c r="AH567" s="2" t="str">
        <f t="shared" si="870"/>
        <v/>
      </c>
      <c r="AI567" s="2" t="str">
        <f t="shared" si="871"/>
        <v/>
      </c>
    </row>
    <row r="568" spans="2:35" x14ac:dyDescent="0.25">
      <c r="B568" s="41" t="s">
        <v>347</v>
      </c>
      <c r="C568" s="41" t="s">
        <v>344</v>
      </c>
      <c r="D568" s="41" t="s">
        <v>7</v>
      </c>
      <c r="E568" s="42" t="s">
        <v>362</v>
      </c>
      <c r="F568" s="41" t="s">
        <v>289</v>
      </c>
      <c r="G568" s="154"/>
      <c r="H568" s="42">
        <v>700</v>
      </c>
      <c r="I568" s="6">
        <f>IF(H568="","",INDEX(Systems!F$4:F$981,MATCH($F568,Systems!D$4:D$981,0),1))</f>
        <v>4.5</v>
      </c>
      <c r="J568" s="7">
        <f>IF(H568="","",INDEX(Systems!E$4:E$981,MATCH($F568,Systems!D$4:D$981,0),1))</f>
        <v>15</v>
      </c>
      <c r="K568" s="7" t="s">
        <v>97</v>
      </c>
      <c r="L568" s="7">
        <v>2010</v>
      </c>
      <c r="M568" s="7">
        <v>3</v>
      </c>
      <c r="N568" s="6">
        <f t="shared" si="850"/>
        <v>3150</v>
      </c>
      <c r="O568" s="7">
        <f t="shared" si="851"/>
        <v>2025</v>
      </c>
      <c r="P568" s="2" t="str">
        <f t="shared" si="852"/>
        <v/>
      </c>
      <c r="Q568" s="2" t="str">
        <f t="shared" si="853"/>
        <v/>
      </c>
      <c r="R568" s="2" t="str">
        <f t="shared" si="854"/>
        <v/>
      </c>
      <c r="S568" s="2" t="str">
        <f t="shared" si="855"/>
        <v/>
      </c>
      <c r="T568" s="2" t="str">
        <f t="shared" si="856"/>
        <v/>
      </c>
      <c r="U568" s="2" t="str">
        <f t="shared" si="857"/>
        <v/>
      </c>
      <c r="V568" s="2" t="str">
        <f t="shared" si="858"/>
        <v/>
      </c>
      <c r="W568" s="2">
        <f t="shared" si="859"/>
        <v>3811.5</v>
      </c>
      <c r="X568" s="2" t="str">
        <f t="shared" si="860"/>
        <v/>
      </c>
      <c r="Y568" s="2" t="str">
        <f t="shared" si="861"/>
        <v/>
      </c>
      <c r="Z568" s="2" t="str">
        <f t="shared" si="862"/>
        <v/>
      </c>
      <c r="AA568" s="2" t="str">
        <f t="shared" si="863"/>
        <v/>
      </c>
      <c r="AB568" s="2" t="str">
        <f t="shared" si="864"/>
        <v/>
      </c>
      <c r="AC568" s="2" t="str">
        <f t="shared" si="865"/>
        <v/>
      </c>
      <c r="AD568" s="2" t="str">
        <f t="shared" si="866"/>
        <v/>
      </c>
      <c r="AE568" s="2" t="str">
        <f t="shared" si="867"/>
        <v/>
      </c>
      <c r="AF568" s="2" t="str">
        <f t="shared" si="868"/>
        <v/>
      </c>
      <c r="AG568" s="2" t="str">
        <f t="shared" si="869"/>
        <v/>
      </c>
      <c r="AH568" s="2" t="str">
        <f t="shared" si="870"/>
        <v/>
      </c>
      <c r="AI568" s="2" t="str">
        <f t="shared" si="871"/>
        <v/>
      </c>
    </row>
    <row r="569" spans="2:35" x14ac:dyDescent="0.25">
      <c r="B569" s="41" t="s">
        <v>347</v>
      </c>
      <c r="C569" s="41" t="s">
        <v>344</v>
      </c>
      <c r="D569" s="41" t="s">
        <v>9</v>
      </c>
      <c r="E569" s="42" t="s">
        <v>362</v>
      </c>
      <c r="F569" s="41" t="s">
        <v>131</v>
      </c>
      <c r="G569" s="154"/>
      <c r="H569" s="42">
        <v>1200</v>
      </c>
      <c r="I569" s="6">
        <f>IF(H569="","",INDEX(Systems!F$4:F$981,MATCH($F569,Systems!D$4:D$981,0),1))</f>
        <v>4.95</v>
      </c>
      <c r="J569" s="7">
        <f>IF(H569="","",INDEX(Systems!E$4:E$981,MATCH($F569,Systems!D$4:D$981,0),1))</f>
        <v>20</v>
      </c>
      <c r="K569" s="7" t="s">
        <v>97</v>
      </c>
      <c r="L569" s="7">
        <v>2017</v>
      </c>
      <c r="M569" s="7">
        <v>3</v>
      </c>
      <c r="N569" s="6">
        <f t="shared" si="850"/>
        <v>5940</v>
      </c>
      <c r="O569" s="7">
        <f t="shared" si="851"/>
        <v>2037</v>
      </c>
      <c r="P569" s="2" t="str">
        <f t="shared" si="852"/>
        <v/>
      </c>
      <c r="Q569" s="2" t="str">
        <f t="shared" si="853"/>
        <v/>
      </c>
      <c r="R569" s="2" t="str">
        <f t="shared" si="854"/>
        <v/>
      </c>
      <c r="S569" s="2" t="str">
        <f t="shared" si="855"/>
        <v/>
      </c>
      <c r="T569" s="2" t="str">
        <f t="shared" si="856"/>
        <v/>
      </c>
      <c r="U569" s="2" t="str">
        <f t="shared" si="857"/>
        <v/>
      </c>
      <c r="V569" s="2" t="str">
        <f t="shared" si="858"/>
        <v/>
      </c>
      <c r="W569" s="2" t="str">
        <f t="shared" si="859"/>
        <v/>
      </c>
      <c r="X569" s="2" t="str">
        <f t="shared" si="860"/>
        <v/>
      </c>
      <c r="Y569" s="2" t="str">
        <f t="shared" si="861"/>
        <v/>
      </c>
      <c r="Z569" s="2" t="str">
        <f t="shared" si="862"/>
        <v/>
      </c>
      <c r="AA569" s="2" t="str">
        <f t="shared" si="863"/>
        <v/>
      </c>
      <c r="AB569" s="2" t="str">
        <f t="shared" si="864"/>
        <v/>
      </c>
      <c r="AC569" s="2" t="str">
        <f t="shared" si="865"/>
        <v/>
      </c>
      <c r="AD569" s="2" t="str">
        <f t="shared" si="866"/>
        <v/>
      </c>
      <c r="AE569" s="2" t="str">
        <f t="shared" si="867"/>
        <v/>
      </c>
      <c r="AF569" s="2" t="str">
        <f t="shared" si="868"/>
        <v/>
      </c>
      <c r="AG569" s="2" t="str">
        <f t="shared" si="869"/>
        <v/>
      </c>
      <c r="AH569" s="2" t="str">
        <f t="shared" si="870"/>
        <v/>
      </c>
      <c r="AI569" s="2">
        <f t="shared" si="871"/>
        <v>9325.7999999999993</v>
      </c>
    </row>
    <row r="570" spans="2:35" x14ac:dyDescent="0.25">
      <c r="B570" s="41" t="s">
        <v>347</v>
      </c>
      <c r="C570" s="41" t="s">
        <v>344</v>
      </c>
      <c r="D570" s="41" t="s">
        <v>5</v>
      </c>
      <c r="E570" s="42" t="s">
        <v>362</v>
      </c>
      <c r="F570" s="41" t="s">
        <v>55</v>
      </c>
      <c r="G570" s="154" t="s">
        <v>494</v>
      </c>
      <c r="H570" s="42">
        <v>1</v>
      </c>
      <c r="I570" s="6">
        <f>IF(H570="","",INDEX(Systems!F$4:F$981,MATCH($F570,Systems!D$4:D$981,0),1))</f>
        <v>9000</v>
      </c>
      <c r="J570" s="7">
        <f>IF(H570="","",INDEX(Systems!E$4:E$981,MATCH($F570,Systems!D$4:D$981,0),1))</f>
        <v>18</v>
      </c>
      <c r="K570" s="7" t="s">
        <v>97</v>
      </c>
      <c r="L570" s="7">
        <v>2000</v>
      </c>
      <c r="M570" s="7">
        <v>3</v>
      </c>
      <c r="N570" s="6">
        <f t="shared" si="850"/>
        <v>9000</v>
      </c>
      <c r="O570" s="7">
        <f t="shared" si="851"/>
        <v>2018</v>
      </c>
      <c r="P570" s="2">
        <f t="shared" si="852"/>
        <v>9000</v>
      </c>
      <c r="Q570" s="2" t="str">
        <f t="shared" si="853"/>
        <v/>
      </c>
      <c r="R570" s="2" t="str">
        <f t="shared" si="854"/>
        <v/>
      </c>
      <c r="S570" s="2" t="str">
        <f t="shared" si="855"/>
        <v/>
      </c>
      <c r="T570" s="2" t="str">
        <f t="shared" si="856"/>
        <v/>
      </c>
      <c r="U570" s="2" t="str">
        <f t="shared" si="857"/>
        <v/>
      </c>
      <c r="V570" s="2" t="str">
        <f t="shared" si="858"/>
        <v/>
      </c>
      <c r="W570" s="2" t="str">
        <f t="shared" si="859"/>
        <v/>
      </c>
      <c r="X570" s="2" t="str">
        <f t="shared" si="860"/>
        <v/>
      </c>
      <c r="Y570" s="2" t="str">
        <f t="shared" si="861"/>
        <v/>
      </c>
      <c r="Z570" s="2" t="str">
        <f t="shared" si="862"/>
        <v/>
      </c>
      <c r="AA570" s="2" t="str">
        <f t="shared" si="863"/>
        <v/>
      </c>
      <c r="AB570" s="2" t="str">
        <f t="shared" si="864"/>
        <v/>
      </c>
      <c r="AC570" s="2" t="str">
        <f t="shared" si="865"/>
        <v/>
      </c>
      <c r="AD570" s="2" t="str">
        <f t="shared" si="866"/>
        <v/>
      </c>
      <c r="AE570" s="2" t="str">
        <f t="shared" si="867"/>
        <v/>
      </c>
      <c r="AF570" s="2" t="str">
        <f t="shared" si="868"/>
        <v/>
      </c>
      <c r="AG570" s="2" t="str">
        <f t="shared" si="869"/>
        <v/>
      </c>
      <c r="AH570" s="2">
        <f t="shared" si="870"/>
        <v>13860</v>
      </c>
      <c r="AI570" s="2" t="str">
        <f t="shared" si="871"/>
        <v/>
      </c>
    </row>
    <row r="571" spans="2:35" x14ac:dyDescent="0.25">
      <c r="B571" s="41" t="s">
        <v>347</v>
      </c>
      <c r="C571" s="41" t="s">
        <v>344</v>
      </c>
      <c r="D571" s="41" t="s">
        <v>7</v>
      </c>
      <c r="E571" s="42" t="s">
        <v>363</v>
      </c>
      <c r="F571" s="41" t="s">
        <v>285</v>
      </c>
      <c r="G571" s="154"/>
      <c r="H571" s="42">
        <v>1200</v>
      </c>
      <c r="I571" s="6">
        <f>IF(H571="","",INDEX(Systems!F$4:F$981,MATCH($F571,Systems!D$4:D$981,0),1))</f>
        <v>8.77</v>
      </c>
      <c r="J571" s="7">
        <f>IF(H571="","",INDEX(Systems!E$4:E$981,MATCH($F571,Systems!D$4:D$981,0),1))</f>
        <v>20</v>
      </c>
      <c r="K571" s="7" t="s">
        <v>97</v>
      </c>
      <c r="L571" s="7">
        <v>2010</v>
      </c>
      <c r="M571" s="7">
        <v>3</v>
      </c>
      <c r="N571" s="6">
        <f t="shared" ref="N571:N575" si="894">IF(H571="","",H571*I571)</f>
        <v>10524</v>
      </c>
      <c r="O571" s="7">
        <f t="shared" ref="O571:O575" si="895">IF(M571="","",IF(IF(M571=1,$C$1,IF(M571=2,L571+(0.8*J571),IF(M571=3,L571+J571)))&lt;$C$1,$C$1,(IF(M571=1,$C$1,IF(M571=2,L571+(0.8*J571),IF(M571=3,L571+J571))))))</f>
        <v>2030</v>
      </c>
      <c r="P571" s="2" t="str">
        <f t="shared" ref="P571:P575" si="896">IF($B571="","",IF($O571=P$3,$N571*(1+(O$2*0.03)),IF(P$3=$O571+$J571,$N571*(1+(O$2*0.03)),IF(P$3=$O571+2*$J571,$N571*(1+(O$2*0.03)),IF(P$3=$O571+3*$J571,$N571*(1+(O$2*0.03)),IF(P$3=$O571+4*$J571,$N571*(1+(O$2*0.03)),IF(P$3=$O571+5*$J571,$N571*(1+(O$2*0.03)),"")))))))</f>
        <v/>
      </c>
      <c r="Q571" s="2" t="str">
        <f t="shared" ref="Q571:Q575" si="897">IF($B571="","",IF($O571=Q$3,$N571*(1+(P$2*0.03)),IF(Q$3=$O571+$J571,$N571*(1+(P$2*0.03)),IF(Q$3=$O571+2*$J571,$N571*(1+(P$2*0.03)),IF(Q$3=$O571+3*$J571,$N571*(1+(P$2*0.03)),IF(Q$3=$O571+4*$J571,$N571*(1+(P$2*0.03)),IF(Q$3=$O571+5*$J571,$N571*(1+(P$2*0.03)),"")))))))</f>
        <v/>
      </c>
      <c r="R571" s="2" t="str">
        <f t="shared" ref="R571:R575" si="898">IF($B571="","",IF($O571=R$3,$N571*(1+(Q$2*0.03)),IF(R$3=$O571+$J571,$N571*(1+(Q$2*0.03)),IF(R$3=$O571+2*$J571,$N571*(1+(Q$2*0.03)),IF(R$3=$O571+3*$J571,$N571*(1+(Q$2*0.03)),IF(R$3=$O571+4*$J571,$N571*(1+(Q$2*0.03)),IF(R$3=$O571+5*$J571,$N571*(1+(Q$2*0.03)),"")))))))</f>
        <v/>
      </c>
      <c r="S571" s="2" t="str">
        <f t="shared" ref="S571:S575" si="899">IF($B571="","",IF($O571=S$3,$N571*(1+(R$2*0.03)),IF(S$3=$O571+$J571,$N571*(1+(R$2*0.03)),IF(S$3=$O571+2*$J571,$N571*(1+(R$2*0.03)),IF(S$3=$O571+3*$J571,$N571*(1+(R$2*0.03)),IF(S$3=$O571+4*$J571,$N571*(1+(R$2*0.03)),IF(S$3=$O571+5*$J571,$N571*(1+(R$2*0.03)),"")))))))</f>
        <v/>
      </c>
      <c r="T571" s="2" t="str">
        <f t="shared" ref="T571:T575" si="900">IF($B571="","",IF($O571=T$3,$N571*(1+(S$2*0.03)),IF(T$3=$O571+$J571,$N571*(1+(S$2*0.03)),IF(T$3=$O571+2*$J571,$N571*(1+(S$2*0.03)),IF(T$3=$O571+3*$J571,$N571*(1+(S$2*0.03)),IF(T$3=$O571+4*$J571,$N571*(1+(S$2*0.03)),IF(T$3=$O571+5*$J571,$N571*(1+(S$2*0.03)),"")))))))</f>
        <v/>
      </c>
      <c r="U571" s="2" t="str">
        <f t="shared" ref="U571:U575" si="901">IF($B571="","",IF($O571=U$3,$N571*(1+(T$2*0.03)),IF(U$3=$O571+$J571,$N571*(1+(T$2*0.03)),IF(U$3=$O571+2*$J571,$N571*(1+(T$2*0.03)),IF(U$3=$O571+3*$J571,$N571*(1+(T$2*0.03)),IF(U$3=$O571+4*$J571,$N571*(1+(T$2*0.03)),IF(U$3=$O571+5*$J571,$N571*(1+(T$2*0.03)),"")))))))</f>
        <v/>
      </c>
      <c r="V571" s="2" t="str">
        <f t="shared" ref="V571:V575" si="902">IF($B571="","",IF($O571=V$3,$N571*(1+(U$2*0.03)),IF(V$3=$O571+$J571,$N571*(1+(U$2*0.03)),IF(V$3=$O571+2*$J571,$N571*(1+(U$2*0.03)),IF(V$3=$O571+3*$J571,$N571*(1+(U$2*0.03)),IF(V$3=$O571+4*$J571,$N571*(1+(U$2*0.03)),IF(V$3=$O571+5*$J571,$N571*(1+(U$2*0.03)),"")))))))</f>
        <v/>
      </c>
      <c r="W571" s="2" t="str">
        <f t="shared" ref="W571:W575" si="903">IF($B571="","",IF($O571=W$3,$N571*(1+(V$2*0.03)),IF(W$3=$O571+$J571,$N571*(1+(V$2*0.03)),IF(W$3=$O571+2*$J571,$N571*(1+(V$2*0.03)),IF(W$3=$O571+3*$J571,$N571*(1+(V$2*0.03)),IF(W$3=$O571+4*$J571,$N571*(1+(V$2*0.03)),IF(W$3=$O571+5*$J571,$N571*(1+(V$2*0.03)),"")))))))</f>
        <v/>
      </c>
      <c r="X571" s="2" t="str">
        <f t="shared" ref="X571:X575" si="904">IF($B571="","",IF($O571=X$3,$N571*(1+(W$2*0.03)),IF(X$3=$O571+$J571,$N571*(1+(W$2*0.03)),IF(X$3=$O571+2*$J571,$N571*(1+(W$2*0.03)),IF(X$3=$O571+3*$J571,$N571*(1+(W$2*0.03)),IF(X$3=$O571+4*$J571,$N571*(1+(W$2*0.03)),IF(X$3=$O571+5*$J571,$N571*(1+(W$2*0.03)),"")))))))</f>
        <v/>
      </c>
      <c r="Y571" s="2" t="str">
        <f t="shared" ref="Y571:Y575" si="905">IF($B571="","",IF($O571=Y$3,$N571*(1+(X$2*0.03)),IF(Y$3=$O571+$J571,$N571*(1+(X$2*0.03)),IF(Y$3=$O571+2*$J571,$N571*(1+(X$2*0.03)),IF(Y$3=$O571+3*$J571,$N571*(1+(X$2*0.03)),IF(Y$3=$O571+4*$J571,$N571*(1+(X$2*0.03)),IF(Y$3=$O571+5*$J571,$N571*(1+(X$2*0.03)),"")))))))</f>
        <v/>
      </c>
      <c r="Z571" s="2" t="str">
        <f t="shared" ref="Z571:Z575" si="906">IF($B571="","",IF($O571=Z$3,$N571*(1+(Y$2*0.03)),IF(Z$3=$O571+$J571,$N571*(1+(Y$2*0.03)),IF(Z$3=$O571+2*$J571,$N571*(1+(Y$2*0.03)),IF(Z$3=$O571+3*$J571,$N571*(1+(Y$2*0.03)),IF(Z$3=$O571+4*$J571,$N571*(1+(Y$2*0.03)),IF(Z$3=$O571+5*$J571,$N571*(1+(Y$2*0.03)),"")))))))</f>
        <v/>
      </c>
      <c r="AA571" s="2" t="str">
        <f t="shared" ref="AA571:AA575" si="907">IF($B571="","",IF($O571=AA$3,$N571*(1+(Z$2*0.03)),IF(AA$3=$O571+$J571,$N571*(1+(Z$2*0.03)),IF(AA$3=$O571+2*$J571,$N571*(1+(Z$2*0.03)),IF(AA$3=$O571+3*$J571,$N571*(1+(Z$2*0.03)),IF(AA$3=$O571+4*$J571,$N571*(1+(Z$2*0.03)),IF(AA$3=$O571+5*$J571,$N571*(1+(Z$2*0.03)),"")))))))</f>
        <v/>
      </c>
      <c r="AB571" s="2">
        <f t="shared" ref="AB571:AB575" si="908">IF($B571="","",IF($O571=AB$3,$N571*(1+(AA$2*0.03)),IF(AB$3=$O571+$J571,$N571*(1+(AA$2*0.03)),IF(AB$3=$O571+2*$J571,$N571*(1+(AA$2*0.03)),IF(AB$3=$O571+3*$J571,$N571*(1+(AA$2*0.03)),IF(AB$3=$O571+4*$J571,$N571*(1+(AA$2*0.03)),IF(AB$3=$O571+5*$J571,$N571*(1+(AA$2*0.03)),"")))))))</f>
        <v>14312.64</v>
      </c>
      <c r="AC571" s="2" t="str">
        <f t="shared" ref="AC571:AC575" si="909">IF($B571="","",IF($O571=AC$3,$N571*(1+(AB$2*0.03)),IF(AC$3=$O571+$J571,$N571*(1+(AB$2*0.03)),IF(AC$3=$O571+2*$J571,$N571*(1+(AB$2*0.03)),IF(AC$3=$O571+3*$J571,$N571*(1+(AB$2*0.03)),IF(AC$3=$O571+4*$J571,$N571*(1+(AB$2*0.03)),IF(AC$3=$O571+5*$J571,$N571*(1+(AB$2*0.03)),"")))))))</f>
        <v/>
      </c>
      <c r="AD571" s="2" t="str">
        <f t="shared" ref="AD571:AD575" si="910">IF($B571="","",IF($O571=AD$3,$N571*(1+(AC$2*0.03)),IF(AD$3=$O571+$J571,$N571*(1+(AC$2*0.03)),IF(AD$3=$O571+2*$J571,$N571*(1+(AC$2*0.03)),IF(AD$3=$O571+3*$J571,$N571*(1+(AC$2*0.03)),IF(AD$3=$O571+4*$J571,$N571*(1+(AC$2*0.03)),IF(AD$3=$O571+5*$J571,$N571*(1+(AC$2*0.03)),"")))))))</f>
        <v/>
      </c>
      <c r="AE571" s="2" t="str">
        <f t="shared" ref="AE571:AE575" si="911">IF($B571="","",IF($O571=AE$3,$N571*(1+(AD$2*0.03)),IF(AE$3=$O571+$J571,$N571*(1+(AD$2*0.03)),IF(AE$3=$O571+2*$J571,$N571*(1+(AD$2*0.03)),IF(AE$3=$O571+3*$J571,$N571*(1+(AD$2*0.03)),IF(AE$3=$O571+4*$J571,$N571*(1+(AD$2*0.03)),IF(AE$3=$O571+5*$J571,$N571*(1+(AD$2*0.03)),"")))))))</f>
        <v/>
      </c>
      <c r="AF571" s="2" t="str">
        <f t="shared" ref="AF571:AF575" si="912">IF($B571="","",IF($O571=AF$3,$N571*(1+(AE$2*0.03)),IF(AF$3=$O571+$J571,$N571*(1+(AE$2*0.03)),IF(AF$3=$O571+2*$J571,$N571*(1+(AE$2*0.03)),IF(AF$3=$O571+3*$J571,$N571*(1+(AE$2*0.03)),IF(AF$3=$O571+4*$J571,$N571*(1+(AE$2*0.03)),IF(AF$3=$O571+5*$J571,$N571*(1+(AE$2*0.03)),"")))))))</f>
        <v/>
      </c>
      <c r="AG571" s="2" t="str">
        <f t="shared" ref="AG571:AG575" si="913">IF($B571="","",IF($O571=AG$3,$N571*(1+(AF$2*0.03)),IF(AG$3=$O571+$J571,$N571*(1+(AF$2*0.03)),IF(AG$3=$O571+2*$J571,$N571*(1+(AF$2*0.03)),IF(AG$3=$O571+3*$J571,$N571*(1+(AF$2*0.03)),IF(AG$3=$O571+4*$J571,$N571*(1+(AF$2*0.03)),IF(AG$3=$O571+5*$J571,$N571*(1+(AF$2*0.03)),"")))))))</f>
        <v/>
      </c>
      <c r="AH571" s="2" t="str">
        <f t="shared" ref="AH571:AH575" si="914">IF($B571="","",IF($O571=AH$3,$N571*(1+(AG$2*0.03)),IF(AH$3=$O571+$J571,$N571*(1+(AG$2*0.03)),IF(AH$3=$O571+2*$J571,$N571*(1+(AG$2*0.03)),IF(AH$3=$O571+3*$J571,$N571*(1+(AG$2*0.03)),IF(AH$3=$O571+4*$J571,$N571*(1+(AG$2*0.03)),IF(AH$3=$O571+5*$J571,$N571*(1+(AG$2*0.03)),"")))))))</f>
        <v/>
      </c>
      <c r="AI571" s="2" t="str">
        <f t="shared" ref="AI571:AI575" si="915">IF($B571="","",IF($O571=AI$3,$N571*(1+(AH$2*0.03)),IF(AI$3=$O571+$J571,$N571*(1+(AH$2*0.03)),IF(AI$3=$O571+2*$J571,$N571*(1+(AH$2*0.03)),IF(AI$3=$O571+3*$J571,$N571*(1+(AH$2*0.03)),IF(AI$3=$O571+4*$J571,$N571*(1+(AH$2*0.03)),IF(AI$3=$O571+5*$J571,$N571*(1+(AH$2*0.03)),"")))))))</f>
        <v/>
      </c>
    </row>
    <row r="572" spans="2:35" x14ac:dyDescent="0.25">
      <c r="B572" s="41" t="s">
        <v>347</v>
      </c>
      <c r="C572" s="41" t="s">
        <v>344</v>
      </c>
      <c r="D572" s="41" t="s">
        <v>7</v>
      </c>
      <c r="E572" s="42" t="s">
        <v>363</v>
      </c>
      <c r="F572" s="41" t="s">
        <v>51</v>
      </c>
      <c r="G572" s="157"/>
      <c r="H572" s="42">
        <v>700</v>
      </c>
      <c r="I572" s="6">
        <f>IF(H572="","",INDEX(Systems!F$4:F$981,MATCH($F572,Systems!D$4:D$981,0),1))</f>
        <v>1.5</v>
      </c>
      <c r="J572" s="7">
        <f>IF(H572="","",INDEX(Systems!E$4:E$981,MATCH($F572,Systems!D$4:D$981,0),1))</f>
        <v>10</v>
      </c>
      <c r="K572" s="7" t="s">
        <v>97</v>
      </c>
      <c r="L572" s="7">
        <v>2015</v>
      </c>
      <c r="M572" s="7">
        <v>3</v>
      </c>
      <c r="N572" s="6">
        <f t="shared" si="894"/>
        <v>1050</v>
      </c>
      <c r="O572" s="7">
        <f t="shared" si="895"/>
        <v>2025</v>
      </c>
      <c r="P572" s="2" t="str">
        <f t="shared" si="896"/>
        <v/>
      </c>
      <c r="Q572" s="2" t="str">
        <f t="shared" si="897"/>
        <v/>
      </c>
      <c r="R572" s="2" t="str">
        <f t="shared" si="898"/>
        <v/>
      </c>
      <c r="S572" s="2" t="str">
        <f t="shared" si="899"/>
        <v/>
      </c>
      <c r="T572" s="2" t="str">
        <f t="shared" si="900"/>
        <v/>
      </c>
      <c r="U572" s="2" t="str">
        <f t="shared" si="901"/>
        <v/>
      </c>
      <c r="V572" s="2" t="str">
        <f t="shared" si="902"/>
        <v/>
      </c>
      <c r="W572" s="2">
        <f t="shared" si="903"/>
        <v>1270.5</v>
      </c>
      <c r="X572" s="2" t="str">
        <f t="shared" si="904"/>
        <v/>
      </c>
      <c r="Y572" s="2" t="str">
        <f t="shared" si="905"/>
        <v/>
      </c>
      <c r="Z572" s="2" t="str">
        <f t="shared" si="906"/>
        <v/>
      </c>
      <c r="AA572" s="2" t="str">
        <f t="shared" si="907"/>
        <v/>
      </c>
      <c r="AB572" s="2" t="str">
        <f t="shared" si="908"/>
        <v/>
      </c>
      <c r="AC572" s="2" t="str">
        <f t="shared" si="909"/>
        <v/>
      </c>
      <c r="AD572" s="2" t="str">
        <f t="shared" si="910"/>
        <v/>
      </c>
      <c r="AE572" s="2" t="str">
        <f t="shared" si="911"/>
        <v/>
      </c>
      <c r="AF572" s="2" t="str">
        <f t="shared" si="912"/>
        <v/>
      </c>
      <c r="AG572" s="2">
        <f t="shared" si="913"/>
        <v>1585.5</v>
      </c>
      <c r="AH572" s="2" t="str">
        <f t="shared" si="914"/>
        <v/>
      </c>
      <c r="AI572" s="2" t="str">
        <f t="shared" si="915"/>
        <v/>
      </c>
    </row>
    <row r="573" spans="2:35" x14ac:dyDescent="0.25">
      <c r="B573" s="41" t="s">
        <v>347</v>
      </c>
      <c r="C573" s="41" t="s">
        <v>344</v>
      </c>
      <c r="D573" s="41" t="s">
        <v>7</v>
      </c>
      <c r="E573" s="42" t="s">
        <v>363</v>
      </c>
      <c r="F573" s="41" t="s">
        <v>289</v>
      </c>
      <c r="G573" s="154"/>
      <c r="H573" s="42">
        <v>700</v>
      </c>
      <c r="I573" s="6">
        <f>IF(H573="","",INDEX(Systems!F$4:F$981,MATCH($F573,Systems!D$4:D$981,0),1))</f>
        <v>4.5</v>
      </c>
      <c r="J573" s="7">
        <f>IF(H573="","",INDEX(Systems!E$4:E$981,MATCH($F573,Systems!D$4:D$981,0),1))</f>
        <v>15</v>
      </c>
      <c r="K573" s="7" t="s">
        <v>97</v>
      </c>
      <c r="L573" s="7">
        <v>2010</v>
      </c>
      <c r="M573" s="7">
        <v>3</v>
      </c>
      <c r="N573" s="6">
        <f t="shared" si="894"/>
        <v>3150</v>
      </c>
      <c r="O573" s="7">
        <f t="shared" si="895"/>
        <v>2025</v>
      </c>
      <c r="P573" s="2" t="str">
        <f t="shared" si="896"/>
        <v/>
      </c>
      <c r="Q573" s="2" t="str">
        <f t="shared" si="897"/>
        <v/>
      </c>
      <c r="R573" s="2" t="str">
        <f t="shared" si="898"/>
        <v/>
      </c>
      <c r="S573" s="2" t="str">
        <f t="shared" si="899"/>
        <v/>
      </c>
      <c r="T573" s="2" t="str">
        <f t="shared" si="900"/>
        <v/>
      </c>
      <c r="U573" s="2" t="str">
        <f t="shared" si="901"/>
        <v/>
      </c>
      <c r="V573" s="2" t="str">
        <f t="shared" si="902"/>
        <v/>
      </c>
      <c r="W573" s="2">
        <f t="shared" si="903"/>
        <v>3811.5</v>
      </c>
      <c r="X573" s="2" t="str">
        <f t="shared" si="904"/>
        <v/>
      </c>
      <c r="Y573" s="2" t="str">
        <f t="shared" si="905"/>
        <v/>
      </c>
      <c r="Z573" s="2" t="str">
        <f t="shared" si="906"/>
        <v/>
      </c>
      <c r="AA573" s="2" t="str">
        <f t="shared" si="907"/>
        <v/>
      </c>
      <c r="AB573" s="2" t="str">
        <f t="shared" si="908"/>
        <v/>
      </c>
      <c r="AC573" s="2" t="str">
        <f t="shared" si="909"/>
        <v/>
      </c>
      <c r="AD573" s="2" t="str">
        <f t="shared" si="910"/>
        <v/>
      </c>
      <c r="AE573" s="2" t="str">
        <f t="shared" si="911"/>
        <v/>
      </c>
      <c r="AF573" s="2" t="str">
        <f t="shared" si="912"/>
        <v/>
      </c>
      <c r="AG573" s="2" t="str">
        <f t="shared" si="913"/>
        <v/>
      </c>
      <c r="AH573" s="2" t="str">
        <f t="shared" si="914"/>
        <v/>
      </c>
      <c r="AI573" s="2" t="str">
        <f t="shared" si="915"/>
        <v/>
      </c>
    </row>
    <row r="574" spans="2:35" x14ac:dyDescent="0.25">
      <c r="B574" s="41" t="s">
        <v>347</v>
      </c>
      <c r="C574" s="41" t="s">
        <v>344</v>
      </c>
      <c r="D574" s="41" t="s">
        <v>9</v>
      </c>
      <c r="E574" s="42" t="s">
        <v>363</v>
      </c>
      <c r="F574" s="41" t="s">
        <v>131</v>
      </c>
      <c r="G574" s="154"/>
      <c r="H574" s="42">
        <v>1200</v>
      </c>
      <c r="I574" s="6">
        <f>IF(H574="","",INDEX(Systems!F$4:F$981,MATCH($F574,Systems!D$4:D$981,0),1))</f>
        <v>4.95</v>
      </c>
      <c r="J574" s="7">
        <f>IF(H574="","",INDEX(Systems!E$4:E$981,MATCH($F574,Systems!D$4:D$981,0),1))</f>
        <v>20</v>
      </c>
      <c r="K574" s="7" t="s">
        <v>97</v>
      </c>
      <c r="L574" s="7">
        <v>2017</v>
      </c>
      <c r="M574" s="7">
        <v>3</v>
      </c>
      <c r="N574" s="6">
        <f t="shared" si="894"/>
        <v>5940</v>
      </c>
      <c r="O574" s="7">
        <f t="shared" si="895"/>
        <v>2037</v>
      </c>
      <c r="P574" s="2" t="str">
        <f t="shared" si="896"/>
        <v/>
      </c>
      <c r="Q574" s="2" t="str">
        <f t="shared" si="897"/>
        <v/>
      </c>
      <c r="R574" s="2" t="str">
        <f t="shared" si="898"/>
        <v/>
      </c>
      <c r="S574" s="2" t="str">
        <f t="shared" si="899"/>
        <v/>
      </c>
      <c r="T574" s="2" t="str">
        <f t="shared" si="900"/>
        <v/>
      </c>
      <c r="U574" s="2" t="str">
        <f t="shared" si="901"/>
        <v/>
      </c>
      <c r="V574" s="2" t="str">
        <f t="shared" si="902"/>
        <v/>
      </c>
      <c r="W574" s="2" t="str">
        <f t="shared" si="903"/>
        <v/>
      </c>
      <c r="X574" s="2" t="str">
        <f t="shared" si="904"/>
        <v/>
      </c>
      <c r="Y574" s="2" t="str">
        <f t="shared" si="905"/>
        <v/>
      </c>
      <c r="Z574" s="2" t="str">
        <f t="shared" si="906"/>
        <v/>
      </c>
      <c r="AA574" s="2" t="str">
        <f t="shared" si="907"/>
        <v/>
      </c>
      <c r="AB574" s="2" t="str">
        <f t="shared" si="908"/>
        <v/>
      </c>
      <c r="AC574" s="2" t="str">
        <f t="shared" si="909"/>
        <v/>
      </c>
      <c r="AD574" s="2" t="str">
        <f t="shared" si="910"/>
        <v/>
      </c>
      <c r="AE574" s="2" t="str">
        <f t="shared" si="911"/>
        <v/>
      </c>
      <c r="AF574" s="2" t="str">
        <f t="shared" si="912"/>
        <v/>
      </c>
      <c r="AG574" s="2" t="str">
        <f t="shared" si="913"/>
        <v/>
      </c>
      <c r="AH574" s="2" t="str">
        <f t="shared" si="914"/>
        <v/>
      </c>
      <c r="AI574" s="2">
        <f t="shared" si="915"/>
        <v>9325.7999999999993</v>
      </c>
    </row>
    <row r="575" spans="2:35" x14ac:dyDescent="0.25">
      <c r="B575" s="41" t="s">
        <v>347</v>
      </c>
      <c r="C575" s="41" t="s">
        <v>344</v>
      </c>
      <c r="D575" s="41" t="s">
        <v>5</v>
      </c>
      <c r="E575" s="42" t="s">
        <v>363</v>
      </c>
      <c r="F575" s="41" t="s">
        <v>55</v>
      </c>
      <c r="G575" s="154" t="s">
        <v>495</v>
      </c>
      <c r="H575" s="42">
        <v>1</v>
      </c>
      <c r="I575" s="6">
        <f>IF(H575="","",INDEX(Systems!F$4:F$981,MATCH($F575,Systems!D$4:D$981,0),1))</f>
        <v>9000</v>
      </c>
      <c r="J575" s="7">
        <f>IF(H575="","",INDEX(Systems!E$4:E$981,MATCH($F575,Systems!D$4:D$981,0),1))</f>
        <v>18</v>
      </c>
      <c r="K575" s="7" t="s">
        <v>97</v>
      </c>
      <c r="L575" s="7">
        <v>2000</v>
      </c>
      <c r="M575" s="7">
        <v>3</v>
      </c>
      <c r="N575" s="6">
        <f t="shared" si="894"/>
        <v>9000</v>
      </c>
      <c r="O575" s="7">
        <f t="shared" si="895"/>
        <v>2018</v>
      </c>
      <c r="P575" s="2">
        <f t="shared" si="896"/>
        <v>9000</v>
      </c>
      <c r="Q575" s="2" t="str">
        <f t="shared" si="897"/>
        <v/>
      </c>
      <c r="R575" s="2" t="str">
        <f t="shared" si="898"/>
        <v/>
      </c>
      <c r="S575" s="2" t="str">
        <f t="shared" si="899"/>
        <v/>
      </c>
      <c r="T575" s="2" t="str">
        <f t="shared" si="900"/>
        <v/>
      </c>
      <c r="U575" s="2" t="str">
        <f t="shared" si="901"/>
        <v/>
      </c>
      <c r="V575" s="2" t="str">
        <f t="shared" si="902"/>
        <v/>
      </c>
      <c r="W575" s="2" t="str">
        <f t="shared" si="903"/>
        <v/>
      </c>
      <c r="X575" s="2" t="str">
        <f t="shared" si="904"/>
        <v/>
      </c>
      <c r="Y575" s="2" t="str">
        <f t="shared" si="905"/>
        <v/>
      </c>
      <c r="Z575" s="2" t="str">
        <f t="shared" si="906"/>
        <v/>
      </c>
      <c r="AA575" s="2" t="str">
        <f t="shared" si="907"/>
        <v/>
      </c>
      <c r="AB575" s="2" t="str">
        <f t="shared" si="908"/>
        <v/>
      </c>
      <c r="AC575" s="2" t="str">
        <f t="shared" si="909"/>
        <v/>
      </c>
      <c r="AD575" s="2" t="str">
        <f t="shared" si="910"/>
        <v/>
      </c>
      <c r="AE575" s="2" t="str">
        <f t="shared" si="911"/>
        <v/>
      </c>
      <c r="AF575" s="2" t="str">
        <f t="shared" si="912"/>
        <v/>
      </c>
      <c r="AG575" s="2" t="str">
        <f t="shared" si="913"/>
        <v/>
      </c>
      <c r="AH575" s="2">
        <f t="shared" si="914"/>
        <v>13860</v>
      </c>
      <c r="AI575" s="2" t="str">
        <f t="shared" si="915"/>
        <v/>
      </c>
    </row>
    <row r="576" spans="2:35" x14ac:dyDescent="0.25">
      <c r="B576" s="41" t="s">
        <v>347</v>
      </c>
      <c r="C576" s="41" t="s">
        <v>344</v>
      </c>
      <c r="D576" s="41" t="s">
        <v>7</v>
      </c>
      <c r="E576" s="42" t="s">
        <v>364</v>
      </c>
      <c r="F576" s="41" t="s">
        <v>285</v>
      </c>
      <c r="G576" s="154"/>
      <c r="H576" s="42">
        <v>1200</v>
      </c>
      <c r="I576" s="6">
        <f>IF(H576="","",INDEX(Systems!F$4:F$981,MATCH($F576,Systems!D$4:D$981,0),1))</f>
        <v>8.77</v>
      </c>
      <c r="J576" s="7">
        <f>IF(H576="","",INDEX(Systems!E$4:E$981,MATCH($F576,Systems!D$4:D$981,0),1))</f>
        <v>20</v>
      </c>
      <c r="K576" s="7" t="s">
        <v>97</v>
      </c>
      <c r="L576" s="7">
        <v>2010</v>
      </c>
      <c r="M576" s="7">
        <v>3</v>
      </c>
      <c r="N576" s="6">
        <f t="shared" ref="N576:N580" si="916">IF(H576="","",H576*I576)</f>
        <v>10524</v>
      </c>
      <c r="O576" s="7">
        <f t="shared" ref="O576:O580" si="917">IF(M576="","",IF(IF(M576=1,$C$1,IF(M576=2,L576+(0.8*J576),IF(M576=3,L576+J576)))&lt;$C$1,$C$1,(IF(M576=1,$C$1,IF(M576=2,L576+(0.8*J576),IF(M576=3,L576+J576))))))</f>
        <v>2030</v>
      </c>
      <c r="P576" s="2" t="str">
        <f t="shared" ref="P576:P580" si="918">IF($B576="","",IF($O576=P$3,$N576*(1+(O$2*0.03)),IF(P$3=$O576+$J576,$N576*(1+(O$2*0.03)),IF(P$3=$O576+2*$J576,$N576*(1+(O$2*0.03)),IF(P$3=$O576+3*$J576,$N576*(1+(O$2*0.03)),IF(P$3=$O576+4*$J576,$N576*(1+(O$2*0.03)),IF(P$3=$O576+5*$J576,$N576*(1+(O$2*0.03)),"")))))))</f>
        <v/>
      </c>
      <c r="Q576" s="2" t="str">
        <f t="shared" ref="Q576:Q580" si="919">IF($B576="","",IF($O576=Q$3,$N576*(1+(P$2*0.03)),IF(Q$3=$O576+$J576,$N576*(1+(P$2*0.03)),IF(Q$3=$O576+2*$J576,$N576*(1+(P$2*0.03)),IF(Q$3=$O576+3*$J576,$N576*(1+(P$2*0.03)),IF(Q$3=$O576+4*$J576,$N576*(1+(P$2*0.03)),IF(Q$3=$O576+5*$J576,$N576*(1+(P$2*0.03)),"")))))))</f>
        <v/>
      </c>
      <c r="R576" s="2" t="str">
        <f t="shared" ref="R576:R580" si="920">IF($B576="","",IF($O576=R$3,$N576*(1+(Q$2*0.03)),IF(R$3=$O576+$J576,$N576*(1+(Q$2*0.03)),IF(R$3=$O576+2*$J576,$N576*(1+(Q$2*0.03)),IF(R$3=$O576+3*$J576,$N576*(1+(Q$2*0.03)),IF(R$3=$O576+4*$J576,$N576*(1+(Q$2*0.03)),IF(R$3=$O576+5*$J576,$N576*(1+(Q$2*0.03)),"")))))))</f>
        <v/>
      </c>
      <c r="S576" s="2" t="str">
        <f t="shared" ref="S576:S580" si="921">IF($B576="","",IF($O576=S$3,$N576*(1+(R$2*0.03)),IF(S$3=$O576+$J576,$N576*(1+(R$2*0.03)),IF(S$3=$O576+2*$J576,$N576*(1+(R$2*0.03)),IF(S$3=$O576+3*$J576,$N576*(1+(R$2*0.03)),IF(S$3=$O576+4*$J576,$N576*(1+(R$2*0.03)),IF(S$3=$O576+5*$J576,$N576*(1+(R$2*0.03)),"")))))))</f>
        <v/>
      </c>
      <c r="T576" s="2" t="str">
        <f t="shared" ref="T576:T580" si="922">IF($B576="","",IF($O576=T$3,$N576*(1+(S$2*0.03)),IF(T$3=$O576+$J576,$N576*(1+(S$2*0.03)),IF(T$3=$O576+2*$J576,$N576*(1+(S$2*0.03)),IF(T$3=$O576+3*$J576,$N576*(1+(S$2*0.03)),IF(T$3=$O576+4*$J576,$N576*(1+(S$2*0.03)),IF(T$3=$O576+5*$J576,$N576*(1+(S$2*0.03)),"")))))))</f>
        <v/>
      </c>
      <c r="U576" s="2" t="str">
        <f t="shared" ref="U576:U580" si="923">IF($B576="","",IF($O576=U$3,$N576*(1+(T$2*0.03)),IF(U$3=$O576+$J576,$N576*(1+(T$2*0.03)),IF(U$3=$O576+2*$J576,$N576*(1+(T$2*0.03)),IF(U$3=$O576+3*$J576,$N576*(1+(T$2*0.03)),IF(U$3=$O576+4*$J576,$N576*(1+(T$2*0.03)),IF(U$3=$O576+5*$J576,$N576*(1+(T$2*0.03)),"")))))))</f>
        <v/>
      </c>
      <c r="V576" s="2" t="str">
        <f t="shared" ref="V576:V580" si="924">IF($B576="","",IF($O576=V$3,$N576*(1+(U$2*0.03)),IF(V$3=$O576+$J576,$N576*(1+(U$2*0.03)),IF(V$3=$O576+2*$J576,$N576*(1+(U$2*0.03)),IF(V$3=$O576+3*$J576,$N576*(1+(U$2*0.03)),IF(V$3=$O576+4*$J576,$N576*(1+(U$2*0.03)),IF(V$3=$O576+5*$J576,$N576*(1+(U$2*0.03)),"")))))))</f>
        <v/>
      </c>
      <c r="W576" s="2" t="str">
        <f t="shared" ref="W576:W580" si="925">IF($B576="","",IF($O576=W$3,$N576*(1+(V$2*0.03)),IF(W$3=$O576+$J576,$N576*(1+(V$2*0.03)),IF(W$3=$O576+2*$J576,$N576*(1+(V$2*0.03)),IF(W$3=$O576+3*$J576,$N576*(1+(V$2*0.03)),IF(W$3=$O576+4*$J576,$N576*(1+(V$2*0.03)),IF(W$3=$O576+5*$J576,$N576*(1+(V$2*0.03)),"")))))))</f>
        <v/>
      </c>
      <c r="X576" s="2" t="str">
        <f t="shared" ref="X576:X580" si="926">IF($B576="","",IF($O576=X$3,$N576*(1+(W$2*0.03)),IF(X$3=$O576+$J576,$N576*(1+(W$2*0.03)),IF(X$3=$O576+2*$J576,$N576*(1+(W$2*0.03)),IF(X$3=$O576+3*$J576,$N576*(1+(W$2*0.03)),IF(X$3=$O576+4*$J576,$N576*(1+(W$2*0.03)),IF(X$3=$O576+5*$J576,$N576*(1+(W$2*0.03)),"")))))))</f>
        <v/>
      </c>
      <c r="Y576" s="2" t="str">
        <f t="shared" ref="Y576:Y580" si="927">IF($B576="","",IF($O576=Y$3,$N576*(1+(X$2*0.03)),IF(Y$3=$O576+$J576,$N576*(1+(X$2*0.03)),IF(Y$3=$O576+2*$J576,$N576*(1+(X$2*0.03)),IF(Y$3=$O576+3*$J576,$N576*(1+(X$2*0.03)),IF(Y$3=$O576+4*$J576,$N576*(1+(X$2*0.03)),IF(Y$3=$O576+5*$J576,$N576*(1+(X$2*0.03)),"")))))))</f>
        <v/>
      </c>
      <c r="Z576" s="2" t="str">
        <f t="shared" ref="Z576:Z580" si="928">IF($B576="","",IF($O576=Z$3,$N576*(1+(Y$2*0.03)),IF(Z$3=$O576+$J576,$N576*(1+(Y$2*0.03)),IF(Z$3=$O576+2*$J576,$N576*(1+(Y$2*0.03)),IF(Z$3=$O576+3*$J576,$N576*(1+(Y$2*0.03)),IF(Z$3=$O576+4*$J576,$N576*(1+(Y$2*0.03)),IF(Z$3=$O576+5*$J576,$N576*(1+(Y$2*0.03)),"")))))))</f>
        <v/>
      </c>
      <c r="AA576" s="2" t="str">
        <f t="shared" ref="AA576:AA580" si="929">IF($B576="","",IF($O576=AA$3,$N576*(1+(Z$2*0.03)),IF(AA$3=$O576+$J576,$N576*(1+(Z$2*0.03)),IF(AA$3=$O576+2*$J576,$N576*(1+(Z$2*0.03)),IF(AA$3=$O576+3*$J576,$N576*(1+(Z$2*0.03)),IF(AA$3=$O576+4*$J576,$N576*(1+(Z$2*0.03)),IF(AA$3=$O576+5*$J576,$N576*(1+(Z$2*0.03)),"")))))))</f>
        <v/>
      </c>
      <c r="AB576" s="2">
        <f t="shared" ref="AB576:AB580" si="930">IF($B576="","",IF($O576=AB$3,$N576*(1+(AA$2*0.03)),IF(AB$3=$O576+$J576,$N576*(1+(AA$2*0.03)),IF(AB$3=$O576+2*$J576,$N576*(1+(AA$2*0.03)),IF(AB$3=$O576+3*$J576,$N576*(1+(AA$2*0.03)),IF(AB$3=$O576+4*$J576,$N576*(1+(AA$2*0.03)),IF(AB$3=$O576+5*$J576,$N576*(1+(AA$2*0.03)),"")))))))</f>
        <v>14312.64</v>
      </c>
      <c r="AC576" s="2" t="str">
        <f t="shared" ref="AC576:AC580" si="931">IF($B576="","",IF($O576=AC$3,$N576*(1+(AB$2*0.03)),IF(AC$3=$O576+$J576,$N576*(1+(AB$2*0.03)),IF(AC$3=$O576+2*$J576,$N576*(1+(AB$2*0.03)),IF(AC$3=$O576+3*$J576,$N576*(1+(AB$2*0.03)),IF(AC$3=$O576+4*$J576,$N576*(1+(AB$2*0.03)),IF(AC$3=$O576+5*$J576,$N576*(1+(AB$2*0.03)),"")))))))</f>
        <v/>
      </c>
      <c r="AD576" s="2" t="str">
        <f t="shared" ref="AD576:AD580" si="932">IF($B576="","",IF($O576=AD$3,$N576*(1+(AC$2*0.03)),IF(AD$3=$O576+$J576,$N576*(1+(AC$2*0.03)),IF(AD$3=$O576+2*$J576,$N576*(1+(AC$2*0.03)),IF(AD$3=$O576+3*$J576,$N576*(1+(AC$2*0.03)),IF(AD$3=$O576+4*$J576,$N576*(1+(AC$2*0.03)),IF(AD$3=$O576+5*$J576,$N576*(1+(AC$2*0.03)),"")))))))</f>
        <v/>
      </c>
      <c r="AE576" s="2" t="str">
        <f t="shared" ref="AE576:AE580" si="933">IF($B576="","",IF($O576=AE$3,$N576*(1+(AD$2*0.03)),IF(AE$3=$O576+$J576,$N576*(1+(AD$2*0.03)),IF(AE$3=$O576+2*$J576,$N576*(1+(AD$2*0.03)),IF(AE$3=$O576+3*$J576,$N576*(1+(AD$2*0.03)),IF(AE$3=$O576+4*$J576,$N576*(1+(AD$2*0.03)),IF(AE$3=$O576+5*$J576,$N576*(1+(AD$2*0.03)),"")))))))</f>
        <v/>
      </c>
      <c r="AF576" s="2" t="str">
        <f t="shared" ref="AF576:AF580" si="934">IF($B576="","",IF($O576=AF$3,$N576*(1+(AE$2*0.03)),IF(AF$3=$O576+$J576,$N576*(1+(AE$2*0.03)),IF(AF$3=$O576+2*$J576,$N576*(1+(AE$2*0.03)),IF(AF$3=$O576+3*$J576,$N576*(1+(AE$2*0.03)),IF(AF$3=$O576+4*$J576,$N576*(1+(AE$2*0.03)),IF(AF$3=$O576+5*$J576,$N576*(1+(AE$2*0.03)),"")))))))</f>
        <v/>
      </c>
      <c r="AG576" s="2" t="str">
        <f t="shared" ref="AG576:AG580" si="935">IF($B576="","",IF($O576=AG$3,$N576*(1+(AF$2*0.03)),IF(AG$3=$O576+$J576,$N576*(1+(AF$2*0.03)),IF(AG$3=$O576+2*$J576,$N576*(1+(AF$2*0.03)),IF(AG$3=$O576+3*$J576,$N576*(1+(AF$2*0.03)),IF(AG$3=$O576+4*$J576,$N576*(1+(AF$2*0.03)),IF(AG$3=$O576+5*$J576,$N576*(1+(AF$2*0.03)),"")))))))</f>
        <v/>
      </c>
      <c r="AH576" s="2" t="str">
        <f t="shared" ref="AH576:AH580" si="936">IF($B576="","",IF($O576=AH$3,$N576*(1+(AG$2*0.03)),IF(AH$3=$O576+$J576,$N576*(1+(AG$2*0.03)),IF(AH$3=$O576+2*$J576,$N576*(1+(AG$2*0.03)),IF(AH$3=$O576+3*$J576,$N576*(1+(AG$2*0.03)),IF(AH$3=$O576+4*$J576,$N576*(1+(AG$2*0.03)),IF(AH$3=$O576+5*$J576,$N576*(1+(AG$2*0.03)),"")))))))</f>
        <v/>
      </c>
      <c r="AI576" s="2" t="str">
        <f t="shared" ref="AI576:AI580" si="937">IF($B576="","",IF($O576=AI$3,$N576*(1+(AH$2*0.03)),IF(AI$3=$O576+$J576,$N576*(1+(AH$2*0.03)),IF(AI$3=$O576+2*$J576,$N576*(1+(AH$2*0.03)),IF(AI$3=$O576+3*$J576,$N576*(1+(AH$2*0.03)),IF(AI$3=$O576+4*$J576,$N576*(1+(AH$2*0.03)),IF(AI$3=$O576+5*$J576,$N576*(1+(AH$2*0.03)),"")))))))</f>
        <v/>
      </c>
    </row>
    <row r="577" spans="2:35" x14ac:dyDescent="0.25">
      <c r="B577" s="41" t="s">
        <v>347</v>
      </c>
      <c r="C577" s="41" t="s">
        <v>344</v>
      </c>
      <c r="D577" s="41" t="s">
        <v>7</v>
      </c>
      <c r="E577" s="42" t="s">
        <v>364</v>
      </c>
      <c r="F577" s="41" t="s">
        <v>51</v>
      </c>
      <c r="G577" s="157"/>
      <c r="H577" s="42">
        <v>700</v>
      </c>
      <c r="I577" s="6">
        <f>IF(H577="","",INDEX(Systems!F$4:F$981,MATCH($F577,Systems!D$4:D$981,0),1))</f>
        <v>1.5</v>
      </c>
      <c r="J577" s="7">
        <f>IF(H577="","",INDEX(Systems!E$4:E$981,MATCH($F577,Systems!D$4:D$981,0),1))</f>
        <v>10</v>
      </c>
      <c r="K577" s="7" t="s">
        <v>97</v>
      </c>
      <c r="L577" s="7">
        <v>2015</v>
      </c>
      <c r="M577" s="7">
        <v>3</v>
      </c>
      <c r="N577" s="6">
        <f t="shared" si="916"/>
        <v>1050</v>
      </c>
      <c r="O577" s="7">
        <f t="shared" si="917"/>
        <v>2025</v>
      </c>
      <c r="P577" s="2" t="str">
        <f t="shared" si="918"/>
        <v/>
      </c>
      <c r="Q577" s="2" t="str">
        <f t="shared" si="919"/>
        <v/>
      </c>
      <c r="R577" s="2" t="str">
        <f t="shared" si="920"/>
        <v/>
      </c>
      <c r="S577" s="2" t="str">
        <f t="shared" si="921"/>
        <v/>
      </c>
      <c r="T577" s="2" t="str">
        <f t="shared" si="922"/>
        <v/>
      </c>
      <c r="U577" s="2" t="str">
        <f t="shared" si="923"/>
        <v/>
      </c>
      <c r="V577" s="2" t="str">
        <f t="shared" si="924"/>
        <v/>
      </c>
      <c r="W577" s="2">
        <f t="shared" si="925"/>
        <v>1270.5</v>
      </c>
      <c r="X577" s="2" t="str">
        <f t="shared" si="926"/>
        <v/>
      </c>
      <c r="Y577" s="2" t="str">
        <f t="shared" si="927"/>
        <v/>
      </c>
      <c r="Z577" s="2" t="str">
        <f t="shared" si="928"/>
        <v/>
      </c>
      <c r="AA577" s="2" t="str">
        <f t="shared" si="929"/>
        <v/>
      </c>
      <c r="AB577" s="2" t="str">
        <f t="shared" si="930"/>
        <v/>
      </c>
      <c r="AC577" s="2" t="str">
        <f t="shared" si="931"/>
        <v/>
      </c>
      <c r="AD577" s="2" t="str">
        <f t="shared" si="932"/>
        <v/>
      </c>
      <c r="AE577" s="2" t="str">
        <f t="shared" si="933"/>
        <v/>
      </c>
      <c r="AF577" s="2" t="str">
        <f t="shared" si="934"/>
        <v/>
      </c>
      <c r="AG577" s="2">
        <f t="shared" si="935"/>
        <v>1585.5</v>
      </c>
      <c r="AH577" s="2" t="str">
        <f t="shared" si="936"/>
        <v/>
      </c>
      <c r="AI577" s="2" t="str">
        <f t="shared" si="937"/>
        <v/>
      </c>
    </row>
    <row r="578" spans="2:35" x14ac:dyDescent="0.25">
      <c r="B578" s="41" t="s">
        <v>347</v>
      </c>
      <c r="C578" s="41" t="s">
        <v>344</v>
      </c>
      <c r="D578" s="41" t="s">
        <v>7</v>
      </c>
      <c r="E578" s="42" t="s">
        <v>364</v>
      </c>
      <c r="F578" s="41" t="s">
        <v>289</v>
      </c>
      <c r="G578" s="154"/>
      <c r="H578" s="42">
        <v>700</v>
      </c>
      <c r="I578" s="6">
        <f>IF(H578="","",INDEX(Systems!F$4:F$981,MATCH($F578,Systems!D$4:D$981,0),1))</f>
        <v>4.5</v>
      </c>
      <c r="J578" s="7">
        <f>IF(H578="","",INDEX(Systems!E$4:E$981,MATCH($F578,Systems!D$4:D$981,0),1))</f>
        <v>15</v>
      </c>
      <c r="K578" s="7" t="s">
        <v>97</v>
      </c>
      <c r="L578" s="7">
        <v>2010</v>
      </c>
      <c r="M578" s="7">
        <v>3</v>
      </c>
      <c r="N578" s="6">
        <f t="shared" si="916"/>
        <v>3150</v>
      </c>
      <c r="O578" s="7">
        <f t="shared" si="917"/>
        <v>2025</v>
      </c>
      <c r="P578" s="2" t="str">
        <f t="shared" si="918"/>
        <v/>
      </c>
      <c r="Q578" s="2" t="str">
        <f t="shared" si="919"/>
        <v/>
      </c>
      <c r="R578" s="2" t="str">
        <f t="shared" si="920"/>
        <v/>
      </c>
      <c r="S578" s="2" t="str">
        <f t="shared" si="921"/>
        <v/>
      </c>
      <c r="T578" s="2" t="str">
        <f t="shared" si="922"/>
        <v/>
      </c>
      <c r="U578" s="2" t="str">
        <f t="shared" si="923"/>
        <v/>
      </c>
      <c r="V578" s="2" t="str">
        <f t="shared" si="924"/>
        <v/>
      </c>
      <c r="W578" s="2">
        <f t="shared" si="925"/>
        <v>3811.5</v>
      </c>
      <c r="X578" s="2" t="str">
        <f t="shared" si="926"/>
        <v/>
      </c>
      <c r="Y578" s="2" t="str">
        <f t="shared" si="927"/>
        <v/>
      </c>
      <c r="Z578" s="2" t="str">
        <f t="shared" si="928"/>
        <v/>
      </c>
      <c r="AA578" s="2" t="str">
        <f t="shared" si="929"/>
        <v/>
      </c>
      <c r="AB578" s="2" t="str">
        <f t="shared" si="930"/>
        <v/>
      </c>
      <c r="AC578" s="2" t="str">
        <f t="shared" si="931"/>
        <v/>
      </c>
      <c r="AD578" s="2" t="str">
        <f t="shared" si="932"/>
        <v/>
      </c>
      <c r="AE578" s="2" t="str">
        <f t="shared" si="933"/>
        <v/>
      </c>
      <c r="AF578" s="2" t="str">
        <f t="shared" si="934"/>
        <v/>
      </c>
      <c r="AG578" s="2" t="str">
        <f t="shared" si="935"/>
        <v/>
      </c>
      <c r="AH578" s="2" t="str">
        <f t="shared" si="936"/>
        <v/>
      </c>
      <c r="AI578" s="2" t="str">
        <f t="shared" si="937"/>
        <v/>
      </c>
    </row>
    <row r="579" spans="2:35" x14ac:dyDescent="0.25">
      <c r="B579" s="41" t="s">
        <v>347</v>
      </c>
      <c r="C579" s="41" t="s">
        <v>344</v>
      </c>
      <c r="D579" s="41" t="s">
        <v>9</v>
      </c>
      <c r="E579" s="42" t="s">
        <v>364</v>
      </c>
      <c r="F579" s="41" t="s">
        <v>131</v>
      </c>
      <c r="G579" s="154"/>
      <c r="H579" s="42">
        <v>1200</v>
      </c>
      <c r="I579" s="6">
        <f>IF(H579="","",INDEX(Systems!F$4:F$981,MATCH($F579,Systems!D$4:D$981,0),1))</f>
        <v>4.95</v>
      </c>
      <c r="J579" s="7">
        <f>IF(H579="","",INDEX(Systems!E$4:E$981,MATCH($F579,Systems!D$4:D$981,0),1))</f>
        <v>20</v>
      </c>
      <c r="K579" s="7" t="s">
        <v>97</v>
      </c>
      <c r="L579" s="7">
        <v>2017</v>
      </c>
      <c r="M579" s="7">
        <v>3</v>
      </c>
      <c r="N579" s="6">
        <f t="shared" si="916"/>
        <v>5940</v>
      </c>
      <c r="O579" s="7">
        <f t="shared" si="917"/>
        <v>2037</v>
      </c>
      <c r="P579" s="2" t="str">
        <f t="shared" si="918"/>
        <v/>
      </c>
      <c r="Q579" s="2" t="str">
        <f t="shared" si="919"/>
        <v/>
      </c>
      <c r="R579" s="2" t="str">
        <f t="shared" si="920"/>
        <v/>
      </c>
      <c r="S579" s="2" t="str">
        <f t="shared" si="921"/>
        <v/>
      </c>
      <c r="T579" s="2" t="str">
        <f t="shared" si="922"/>
        <v/>
      </c>
      <c r="U579" s="2" t="str">
        <f t="shared" si="923"/>
        <v/>
      </c>
      <c r="V579" s="2" t="str">
        <f t="shared" si="924"/>
        <v/>
      </c>
      <c r="W579" s="2" t="str">
        <f t="shared" si="925"/>
        <v/>
      </c>
      <c r="X579" s="2" t="str">
        <f t="shared" si="926"/>
        <v/>
      </c>
      <c r="Y579" s="2" t="str">
        <f t="shared" si="927"/>
        <v/>
      </c>
      <c r="Z579" s="2" t="str">
        <f t="shared" si="928"/>
        <v/>
      </c>
      <c r="AA579" s="2" t="str">
        <f t="shared" si="929"/>
        <v/>
      </c>
      <c r="AB579" s="2" t="str">
        <f t="shared" si="930"/>
        <v/>
      </c>
      <c r="AC579" s="2" t="str">
        <f t="shared" si="931"/>
        <v/>
      </c>
      <c r="AD579" s="2" t="str">
        <f t="shared" si="932"/>
        <v/>
      </c>
      <c r="AE579" s="2" t="str">
        <f t="shared" si="933"/>
        <v/>
      </c>
      <c r="AF579" s="2" t="str">
        <f t="shared" si="934"/>
        <v/>
      </c>
      <c r="AG579" s="2" t="str">
        <f t="shared" si="935"/>
        <v/>
      </c>
      <c r="AH579" s="2" t="str">
        <f t="shared" si="936"/>
        <v/>
      </c>
      <c r="AI579" s="2">
        <f t="shared" si="937"/>
        <v>9325.7999999999993</v>
      </c>
    </row>
    <row r="580" spans="2:35" x14ac:dyDescent="0.25">
      <c r="B580" s="41" t="s">
        <v>347</v>
      </c>
      <c r="C580" s="41" t="s">
        <v>344</v>
      </c>
      <c r="D580" s="41" t="s">
        <v>5</v>
      </c>
      <c r="E580" s="42" t="s">
        <v>364</v>
      </c>
      <c r="F580" s="41" t="s">
        <v>55</v>
      </c>
      <c r="G580" s="154" t="s">
        <v>496</v>
      </c>
      <c r="H580" s="42">
        <v>1</v>
      </c>
      <c r="I580" s="6">
        <f>IF(H580="","",INDEX(Systems!F$4:F$981,MATCH($F580,Systems!D$4:D$981,0),1))</f>
        <v>9000</v>
      </c>
      <c r="J580" s="7">
        <f>IF(H580="","",INDEX(Systems!E$4:E$981,MATCH($F580,Systems!D$4:D$981,0),1))</f>
        <v>18</v>
      </c>
      <c r="K580" s="7" t="s">
        <v>97</v>
      </c>
      <c r="L580" s="7">
        <v>2000</v>
      </c>
      <c r="M580" s="7">
        <v>3</v>
      </c>
      <c r="N580" s="6">
        <f t="shared" si="916"/>
        <v>9000</v>
      </c>
      <c r="O580" s="7">
        <f t="shared" si="917"/>
        <v>2018</v>
      </c>
      <c r="P580" s="2">
        <f t="shared" si="918"/>
        <v>9000</v>
      </c>
      <c r="Q580" s="2" t="str">
        <f t="shared" si="919"/>
        <v/>
      </c>
      <c r="R580" s="2" t="str">
        <f t="shared" si="920"/>
        <v/>
      </c>
      <c r="S580" s="2" t="str">
        <f t="shared" si="921"/>
        <v/>
      </c>
      <c r="T580" s="2" t="str">
        <f t="shared" si="922"/>
        <v/>
      </c>
      <c r="U580" s="2" t="str">
        <f t="shared" si="923"/>
        <v/>
      </c>
      <c r="V580" s="2" t="str">
        <f t="shared" si="924"/>
        <v/>
      </c>
      <c r="W580" s="2" t="str">
        <f t="shared" si="925"/>
        <v/>
      </c>
      <c r="X580" s="2" t="str">
        <f t="shared" si="926"/>
        <v/>
      </c>
      <c r="Y580" s="2" t="str">
        <f t="shared" si="927"/>
        <v/>
      </c>
      <c r="Z580" s="2" t="str">
        <f t="shared" si="928"/>
        <v/>
      </c>
      <c r="AA580" s="2" t="str">
        <f t="shared" si="929"/>
        <v/>
      </c>
      <c r="AB580" s="2" t="str">
        <f t="shared" si="930"/>
        <v/>
      </c>
      <c r="AC580" s="2" t="str">
        <f t="shared" si="931"/>
        <v/>
      </c>
      <c r="AD580" s="2" t="str">
        <f t="shared" si="932"/>
        <v/>
      </c>
      <c r="AE580" s="2" t="str">
        <f t="shared" si="933"/>
        <v/>
      </c>
      <c r="AF580" s="2" t="str">
        <f t="shared" si="934"/>
        <v/>
      </c>
      <c r="AG580" s="2" t="str">
        <f t="shared" si="935"/>
        <v/>
      </c>
      <c r="AH580" s="2">
        <f t="shared" si="936"/>
        <v>13860</v>
      </c>
      <c r="AI580" s="2" t="str">
        <f t="shared" si="937"/>
        <v/>
      </c>
    </row>
    <row r="581" spans="2:35" x14ac:dyDescent="0.25">
      <c r="B581" s="41" t="s">
        <v>347</v>
      </c>
      <c r="C581" s="41" t="s">
        <v>344</v>
      </c>
      <c r="D581" s="41" t="s">
        <v>8</v>
      </c>
      <c r="E581" s="42" t="s">
        <v>406</v>
      </c>
      <c r="F581" s="41" t="s">
        <v>133</v>
      </c>
      <c r="G581" s="154"/>
      <c r="H581" s="42">
        <v>5</v>
      </c>
      <c r="I581" s="6">
        <f>IF(H581="","",INDEX(Systems!F$4:F$981,MATCH($F581,Systems!D$4:D$981,0),1))</f>
        <v>750</v>
      </c>
      <c r="J581" s="7">
        <f>IF(H581="","",INDEX(Systems!E$4:E$981,MATCH($F581,Systems!D$4:D$981,0),1))</f>
        <v>30</v>
      </c>
      <c r="K581" s="7" t="s">
        <v>97</v>
      </c>
      <c r="L581" s="7">
        <v>1990</v>
      </c>
      <c r="M581" s="7">
        <v>3</v>
      </c>
      <c r="N581" s="6">
        <f t="shared" si="662"/>
        <v>3750</v>
      </c>
      <c r="O581" s="7">
        <f t="shared" si="663"/>
        <v>2020</v>
      </c>
      <c r="P581" s="2" t="str">
        <f t="shared" ref="P581:AI584" si="938">IF($B581="","",IF($O581=P$3,$N581*(1+(O$2*0.03)),IF(P$3=$O581+$J581,$N581*(1+(O$2*0.03)),IF(P$3=$O581+2*$J581,$N581*(1+(O$2*0.03)),IF(P$3=$O581+3*$J581,$N581*(1+(O$2*0.03)),IF(P$3=$O581+4*$J581,$N581*(1+(O$2*0.03)),IF(P$3=$O581+5*$J581,$N581*(1+(O$2*0.03)),"")))))))</f>
        <v/>
      </c>
      <c r="Q581" s="2" t="str">
        <f t="shared" si="938"/>
        <v/>
      </c>
      <c r="R581" s="2">
        <f t="shared" si="938"/>
        <v>3975</v>
      </c>
      <c r="S581" s="2" t="str">
        <f t="shared" si="938"/>
        <v/>
      </c>
      <c r="T581" s="2" t="str">
        <f t="shared" si="938"/>
        <v/>
      </c>
      <c r="U581" s="2" t="str">
        <f t="shared" si="938"/>
        <v/>
      </c>
      <c r="V581" s="2" t="str">
        <f t="shared" si="938"/>
        <v/>
      </c>
      <c r="W581" s="2" t="str">
        <f t="shared" si="938"/>
        <v/>
      </c>
      <c r="X581" s="2" t="str">
        <f t="shared" si="938"/>
        <v/>
      </c>
      <c r="Y581" s="2" t="str">
        <f t="shared" si="938"/>
        <v/>
      </c>
      <c r="Z581" s="2" t="str">
        <f t="shared" si="938"/>
        <v/>
      </c>
      <c r="AA581" s="2" t="str">
        <f t="shared" si="938"/>
        <v/>
      </c>
      <c r="AB581" s="2" t="str">
        <f t="shared" si="938"/>
        <v/>
      </c>
      <c r="AC581" s="2" t="str">
        <f t="shared" si="938"/>
        <v/>
      </c>
      <c r="AD581" s="2" t="str">
        <f t="shared" si="938"/>
        <v/>
      </c>
      <c r="AE581" s="2" t="str">
        <f t="shared" si="938"/>
        <v/>
      </c>
      <c r="AF581" s="2" t="str">
        <f t="shared" si="938"/>
        <v/>
      </c>
      <c r="AG581" s="2" t="str">
        <f t="shared" si="938"/>
        <v/>
      </c>
      <c r="AH581" s="2" t="str">
        <f t="shared" si="938"/>
        <v/>
      </c>
      <c r="AI581" s="2" t="str">
        <f t="shared" si="938"/>
        <v/>
      </c>
    </row>
    <row r="582" spans="2:35" x14ac:dyDescent="0.25">
      <c r="B582" s="41" t="s">
        <v>347</v>
      </c>
      <c r="C582" s="41" t="s">
        <v>344</v>
      </c>
      <c r="D582" s="41" t="s">
        <v>8</v>
      </c>
      <c r="E582" s="42" t="s">
        <v>406</v>
      </c>
      <c r="F582" s="41" t="s">
        <v>34</v>
      </c>
      <c r="G582" s="154"/>
      <c r="H582" s="42">
        <v>4</v>
      </c>
      <c r="I582" s="6">
        <f>IF(H582="","",INDEX(Systems!F$4:F$981,MATCH($F582,Systems!D$4:D$981,0),1))</f>
        <v>900</v>
      </c>
      <c r="J582" s="7">
        <f>IF(H582="","",INDEX(Systems!E$4:E$981,MATCH($F582,Systems!D$4:D$981,0),1))</f>
        <v>30</v>
      </c>
      <c r="K582" s="7" t="s">
        <v>97</v>
      </c>
      <c r="L582" s="7">
        <v>1990</v>
      </c>
      <c r="M582" s="7">
        <v>3</v>
      </c>
      <c r="N582" s="6">
        <f t="shared" ref="N582:N584" si="939">IF(H582="","",H582*I582)</f>
        <v>3600</v>
      </c>
      <c r="O582" s="7">
        <f t="shared" ref="O582:O584" si="940">IF(M582="","",IF(IF(M582=1,$C$1,IF(M582=2,L582+(0.8*J582),IF(M582=3,L582+J582)))&lt;$C$1,$C$1,(IF(M582=1,$C$1,IF(M582=2,L582+(0.8*J582),IF(M582=3,L582+J582))))))</f>
        <v>2020</v>
      </c>
      <c r="P582" s="2" t="str">
        <f t="shared" si="938"/>
        <v/>
      </c>
      <c r="Q582" s="2" t="str">
        <f t="shared" si="938"/>
        <v/>
      </c>
      <c r="R582" s="2">
        <f t="shared" si="938"/>
        <v>3816</v>
      </c>
      <c r="S582" s="2" t="str">
        <f t="shared" si="938"/>
        <v/>
      </c>
      <c r="T582" s="2" t="str">
        <f t="shared" si="938"/>
        <v/>
      </c>
      <c r="U582" s="2" t="str">
        <f t="shared" si="938"/>
        <v/>
      </c>
      <c r="V582" s="2" t="str">
        <f t="shared" si="938"/>
        <v/>
      </c>
      <c r="W582" s="2" t="str">
        <f t="shared" si="938"/>
        <v/>
      </c>
      <c r="X582" s="2" t="str">
        <f t="shared" si="938"/>
        <v/>
      </c>
      <c r="Y582" s="2" t="str">
        <f t="shared" si="938"/>
        <v/>
      </c>
      <c r="Z582" s="2" t="str">
        <f t="shared" si="938"/>
        <v/>
      </c>
      <c r="AA582" s="2" t="str">
        <f t="shared" si="938"/>
        <v/>
      </c>
      <c r="AB582" s="2" t="str">
        <f t="shared" si="938"/>
        <v/>
      </c>
      <c r="AC582" s="2" t="str">
        <f t="shared" si="938"/>
        <v/>
      </c>
      <c r="AD582" s="2" t="str">
        <f t="shared" si="938"/>
        <v/>
      </c>
      <c r="AE582" s="2" t="str">
        <f t="shared" si="938"/>
        <v/>
      </c>
      <c r="AF582" s="2" t="str">
        <f t="shared" si="938"/>
        <v/>
      </c>
      <c r="AG582" s="2" t="str">
        <f t="shared" si="938"/>
        <v/>
      </c>
      <c r="AH582" s="2" t="str">
        <f t="shared" si="938"/>
        <v/>
      </c>
      <c r="AI582" s="2" t="str">
        <f t="shared" si="938"/>
        <v/>
      </c>
    </row>
    <row r="583" spans="2:35" x14ac:dyDescent="0.25">
      <c r="B583" s="41" t="s">
        <v>347</v>
      </c>
      <c r="C583" s="41" t="s">
        <v>344</v>
      </c>
      <c r="D583" s="41" t="s">
        <v>8</v>
      </c>
      <c r="E583" s="42" t="s">
        <v>406</v>
      </c>
      <c r="F583" s="41" t="s">
        <v>134</v>
      </c>
      <c r="G583" s="154"/>
      <c r="H583" s="42">
        <v>4</v>
      </c>
      <c r="I583" s="6">
        <f>IF(H583="","",INDEX(Systems!F$4:F$981,MATCH($F583,Systems!D$4:D$981,0),1))</f>
        <v>650</v>
      </c>
      <c r="J583" s="7">
        <f>IF(H583="","",INDEX(Systems!E$4:E$981,MATCH($F583,Systems!D$4:D$981,0),1))</f>
        <v>30</v>
      </c>
      <c r="K583" s="7" t="s">
        <v>97</v>
      </c>
      <c r="L583" s="7">
        <v>1990</v>
      </c>
      <c r="M583" s="7">
        <v>3</v>
      </c>
      <c r="N583" s="6">
        <f t="shared" si="939"/>
        <v>2600</v>
      </c>
      <c r="O583" s="7">
        <f t="shared" si="940"/>
        <v>2020</v>
      </c>
      <c r="P583" s="2" t="str">
        <f t="shared" si="938"/>
        <v/>
      </c>
      <c r="Q583" s="2" t="str">
        <f t="shared" si="938"/>
        <v/>
      </c>
      <c r="R583" s="2">
        <f t="shared" si="938"/>
        <v>2756</v>
      </c>
      <c r="S583" s="2" t="str">
        <f t="shared" si="938"/>
        <v/>
      </c>
      <c r="T583" s="2" t="str">
        <f t="shared" si="938"/>
        <v/>
      </c>
      <c r="U583" s="2" t="str">
        <f t="shared" si="938"/>
        <v/>
      </c>
      <c r="V583" s="2" t="str">
        <f t="shared" si="938"/>
        <v/>
      </c>
      <c r="W583" s="2" t="str">
        <f t="shared" si="938"/>
        <v/>
      </c>
      <c r="X583" s="2" t="str">
        <f t="shared" si="938"/>
        <v/>
      </c>
      <c r="Y583" s="2" t="str">
        <f t="shared" si="938"/>
        <v/>
      </c>
      <c r="Z583" s="2" t="str">
        <f t="shared" si="938"/>
        <v/>
      </c>
      <c r="AA583" s="2" t="str">
        <f t="shared" si="938"/>
        <v/>
      </c>
      <c r="AB583" s="2" t="str">
        <f t="shared" si="938"/>
        <v/>
      </c>
      <c r="AC583" s="2" t="str">
        <f t="shared" si="938"/>
        <v/>
      </c>
      <c r="AD583" s="2" t="str">
        <f t="shared" si="938"/>
        <v/>
      </c>
      <c r="AE583" s="2" t="str">
        <f t="shared" si="938"/>
        <v/>
      </c>
      <c r="AF583" s="2" t="str">
        <f t="shared" si="938"/>
        <v/>
      </c>
      <c r="AG583" s="2" t="str">
        <f t="shared" si="938"/>
        <v/>
      </c>
      <c r="AH583" s="2" t="str">
        <f t="shared" si="938"/>
        <v/>
      </c>
      <c r="AI583" s="2" t="str">
        <f t="shared" si="938"/>
        <v/>
      </c>
    </row>
    <row r="584" spans="2:35" x14ac:dyDescent="0.25">
      <c r="B584" s="41" t="s">
        <v>347</v>
      </c>
      <c r="C584" s="41" t="s">
        <v>344</v>
      </c>
      <c r="D584" s="41" t="s">
        <v>8</v>
      </c>
      <c r="E584" s="42" t="s">
        <v>406</v>
      </c>
      <c r="F584" s="41" t="s">
        <v>126</v>
      </c>
      <c r="G584" s="154"/>
      <c r="H584" s="42">
        <v>1200</v>
      </c>
      <c r="I584" s="6">
        <f>IF(H584="","",INDEX(Systems!F$4:F$981,MATCH($F584,Systems!D$4:D$981,0),1))</f>
        <v>18</v>
      </c>
      <c r="J584" s="7">
        <f>IF(H584="","",INDEX(Systems!E$4:E$981,MATCH($F584,Systems!D$4:D$981,0),1))</f>
        <v>30</v>
      </c>
      <c r="K584" s="7" t="s">
        <v>97</v>
      </c>
      <c r="L584" s="7">
        <v>1990</v>
      </c>
      <c r="M584" s="7">
        <v>3</v>
      </c>
      <c r="N584" s="6">
        <f t="shared" si="939"/>
        <v>21600</v>
      </c>
      <c r="O584" s="7">
        <f t="shared" si="940"/>
        <v>2020</v>
      </c>
      <c r="P584" s="2" t="str">
        <f t="shared" si="938"/>
        <v/>
      </c>
      <c r="Q584" s="2" t="str">
        <f t="shared" si="938"/>
        <v/>
      </c>
      <c r="R584" s="2">
        <f t="shared" si="938"/>
        <v>22896</v>
      </c>
      <c r="S584" s="2" t="str">
        <f t="shared" si="938"/>
        <v/>
      </c>
      <c r="T584" s="2" t="str">
        <f t="shared" si="938"/>
        <v/>
      </c>
      <c r="U584" s="2" t="str">
        <f t="shared" si="938"/>
        <v/>
      </c>
      <c r="V584" s="2" t="str">
        <f t="shared" si="938"/>
        <v/>
      </c>
      <c r="W584" s="2" t="str">
        <f t="shared" si="938"/>
        <v/>
      </c>
      <c r="X584" s="2" t="str">
        <f t="shared" si="938"/>
        <v/>
      </c>
      <c r="Y584" s="2" t="str">
        <f t="shared" si="938"/>
        <v/>
      </c>
      <c r="Z584" s="2" t="str">
        <f t="shared" si="938"/>
        <v/>
      </c>
      <c r="AA584" s="2" t="str">
        <f t="shared" si="938"/>
        <v/>
      </c>
      <c r="AB584" s="2" t="str">
        <f t="shared" si="938"/>
        <v/>
      </c>
      <c r="AC584" s="2" t="str">
        <f t="shared" si="938"/>
        <v/>
      </c>
      <c r="AD584" s="2" t="str">
        <f t="shared" si="938"/>
        <v/>
      </c>
      <c r="AE584" s="2" t="str">
        <f t="shared" si="938"/>
        <v/>
      </c>
      <c r="AF584" s="2" t="str">
        <f t="shared" si="938"/>
        <v/>
      </c>
      <c r="AG584" s="2" t="str">
        <f t="shared" si="938"/>
        <v/>
      </c>
      <c r="AH584" s="2" t="str">
        <f t="shared" si="938"/>
        <v/>
      </c>
      <c r="AI584" s="2" t="str">
        <f t="shared" si="938"/>
        <v/>
      </c>
    </row>
    <row r="585" spans="2:35" x14ac:dyDescent="0.25">
      <c r="B585" s="41" t="s">
        <v>347</v>
      </c>
      <c r="C585" s="41" t="s">
        <v>344</v>
      </c>
      <c r="D585" s="41" t="s">
        <v>3</v>
      </c>
      <c r="E585" s="42" t="s">
        <v>368</v>
      </c>
      <c r="F585" s="41" t="s">
        <v>24</v>
      </c>
      <c r="G585" s="154"/>
      <c r="H585" s="42">
        <v>1152</v>
      </c>
      <c r="I585" s="6">
        <f>IF(H585="","",INDEX(Systems!F$4:F$981,MATCH($F585,Systems!D$4:D$981,0),1))</f>
        <v>9.57</v>
      </c>
      <c r="J585" s="7">
        <f>IF(H585="","",INDEX(Systems!E$4:E$981,MATCH($F585,Systems!D$4:D$981,0),1))</f>
        <v>20</v>
      </c>
      <c r="K585" s="7" t="s">
        <v>96</v>
      </c>
      <c r="L585" s="42">
        <v>2012</v>
      </c>
      <c r="M585" s="7">
        <v>3</v>
      </c>
      <c r="N585" s="6">
        <f t="shared" si="662"/>
        <v>11024.64</v>
      </c>
      <c r="O585" s="7">
        <f t="shared" si="663"/>
        <v>2032</v>
      </c>
      <c r="P585" s="2" t="str">
        <f t="shared" ref="P585:AI585" si="941">IF($B585="","",IF($O585=P$3,$N585*(1+(O$2*0.03)),IF(P$3=$O585+$J585,$N585*(1+(O$2*0.03)),IF(P$3=$O585+2*$J585,$N585*(1+(O$2*0.03)),IF(P$3=$O585+3*$J585,$N585*(1+(O$2*0.03)),IF(P$3=$O585+4*$J585,$N585*(1+(O$2*0.03)),IF(P$3=$O585+5*$J585,$N585*(1+(O$2*0.03)),"")))))))</f>
        <v/>
      </c>
      <c r="Q585" s="2" t="str">
        <f t="shared" si="941"/>
        <v/>
      </c>
      <c r="R585" s="2" t="str">
        <f t="shared" si="941"/>
        <v/>
      </c>
      <c r="S585" s="2" t="str">
        <f t="shared" si="941"/>
        <v/>
      </c>
      <c r="T585" s="2" t="str">
        <f t="shared" si="941"/>
        <v/>
      </c>
      <c r="U585" s="2" t="str">
        <f t="shared" si="941"/>
        <v/>
      </c>
      <c r="V585" s="2" t="str">
        <f t="shared" si="941"/>
        <v/>
      </c>
      <c r="W585" s="2" t="str">
        <f t="shared" si="941"/>
        <v/>
      </c>
      <c r="X585" s="2" t="str">
        <f t="shared" si="941"/>
        <v/>
      </c>
      <c r="Y585" s="2" t="str">
        <f t="shared" si="941"/>
        <v/>
      </c>
      <c r="Z585" s="2" t="str">
        <f t="shared" si="941"/>
        <v/>
      </c>
      <c r="AA585" s="2" t="str">
        <f t="shared" si="941"/>
        <v/>
      </c>
      <c r="AB585" s="2" t="str">
        <f t="shared" si="941"/>
        <v/>
      </c>
      <c r="AC585" s="2" t="str">
        <f t="shared" si="941"/>
        <v/>
      </c>
      <c r="AD585" s="2">
        <f t="shared" si="941"/>
        <v>15654.988799999999</v>
      </c>
      <c r="AE585" s="2" t="str">
        <f t="shared" si="941"/>
        <v/>
      </c>
      <c r="AF585" s="2" t="str">
        <f t="shared" si="941"/>
        <v/>
      </c>
      <c r="AG585" s="2" t="str">
        <f t="shared" si="941"/>
        <v/>
      </c>
      <c r="AH585" s="2" t="str">
        <f t="shared" si="941"/>
        <v/>
      </c>
      <c r="AI585" s="2" t="str">
        <f t="shared" si="941"/>
        <v/>
      </c>
    </row>
    <row r="586" spans="2:35" x14ac:dyDescent="0.25">
      <c r="B586" s="41" t="s">
        <v>347</v>
      </c>
      <c r="C586" s="41" t="s">
        <v>344</v>
      </c>
      <c r="D586" s="41" t="s">
        <v>7</v>
      </c>
      <c r="E586" s="42" t="s">
        <v>368</v>
      </c>
      <c r="F586" s="41" t="s">
        <v>50</v>
      </c>
      <c r="G586" s="154"/>
      <c r="H586" s="42">
        <v>1150</v>
      </c>
      <c r="I586" s="6">
        <f>IF(H586="","",INDEX(Systems!F$4:F$981,MATCH($F586,Systems!D$4:D$981,0),1))</f>
        <v>1.6</v>
      </c>
      <c r="J586" s="7">
        <f>IF(H586="","",INDEX(Systems!E$4:E$981,MATCH($F586,Systems!D$4:D$981,0),1))</f>
        <v>10</v>
      </c>
      <c r="K586" s="7" t="s">
        <v>96</v>
      </c>
      <c r="L586" s="7">
        <v>2012</v>
      </c>
      <c r="M586" s="7">
        <v>3</v>
      </c>
      <c r="N586" s="6">
        <f t="shared" si="662"/>
        <v>1840</v>
      </c>
      <c r="O586" s="7">
        <f t="shared" si="663"/>
        <v>2022</v>
      </c>
      <c r="P586" s="2" t="str">
        <f t="shared" ref="P586:AI586" si="942">IF($B586="","",IF($O586=P$3,$N586*(1+(O$2*0.03)),IF(P$3=$O586+$J586,$N586*(1+(O$2*0.03)),IF(P$3=$O586+2*$J586,$N586*(1+(O$2*0.03)),IF(P$3=$O586+3*$J586,$N586*(1+(O$2*0.03)),IF(P$3=$O586+4*$J586,$N586*(1+(O$2*0.03)),IF(P$3=$O586+5*$J586,$N586*(1+(O$2*0.03)),"")))))))</f>
        <v/>
      </c>
      <c r="Q586" s="2" t="str">
        <f t="shared" si="942"/>
        <v/>
      </c>
      <c r="R586" s="2" t="str">
        <f t="shared" si="942"/>
        <v/>
      </c>
      <c r="S586" s="2" t="str">
        <f t="shared" si="942"/>
        <v/>
      </c>
      <c r="T586" s="2">
        <f t="shared" si="942"/>
        <v>2060.8000000000002</v>
      </c>
      <c r="U586" s="2" t="str">
        <f t="shared" si="942"/>
        <v/>
      </c>
      <c r="V586" s="2" t="str">
        <f t="shared" si="942"/>
        <v/>
      </c>
      <c r="W586" s="2" t="str">
        <f t="shared" si="942"/>
        <v/>
      </c>
      <c r="X586" s="2" t="str">
        <f t="shared" si="942"/>
        <v/>
      </c>
      <c r="Y586" s="2" t="str">
        <f t="shared" si="942"/>
        <v/>
      </c>
      <c r="Z586" s="2" t="str">
        <f t="shared" si="942"/>
        <v/>
      </c>
      <c r="AA586" s="2" t="str">
        <f t="shared" si="942"/>
        <v/>
      </c>
      <c r="AB586" s="2" t="str">
        <f t="shared" si="942"/>
        <v/>
      </c>
      <c r="AC586" s="2" t="str">
        <f t="shared" si="942"/>
        <v/>
      </c>
      <c r="AD586" s="2">
        <f t="shared" si="942"/>
        <v>2612.7999999999997</v>
      </c>
      <c r="AE586" s="2" t="str">
        <f t="shared" si="942"/>
        <v/>
      </c>
      <c r="AF586" s="2" t="str">
        <f t="shared" si="942"/>
        <v/>
      </c>
      <c r="AG586" s="2" t="str">
        <f t="shared" si="942"/>
        <v/>
      </c>
      <c r="AH586" s="2" t="str">
        <f t="shared" si="942"/>
        <v/>
      </c>
      <c r="AI586" s="2" t="str">
        <f t="shared" si="942"/>
        <v/>
      </c>
    </row>
    <row r="587" spans="2:35" x14ac:dyDescent="0.25">
      <c r="B587" s="41" t="s">
        <v>347</v>
      </c>
      <c r="C587" s="41" t="s">
        <v>344</v>
      </c>
      <c r="D587" s="41" t="s">
        <v>7</v>
      </c>
      <c r="E587" s="42" t="s">
        <v>368</v>
      </c>
      <c r="F587" s="41" t="s">
        <v>289</v>
      </c>
      <c r="G587" s="154"/>
      <c r="H587" s="42">
        <v>1150</v>
      </c>
      <c r="I587" s="6">
        <f>IF(H587="","",INDEX(Systems!F$4:F$981,MATCH($F587,Systems!D$4:D$981,0),1))</f>
        <v>4.5</v>
      </c>
      <c r="J587" s="7">
        <f>IF(H587="","",INDEX(Systems!E$4:E$981,MATCH($F587,Systems!D$4:D$981,0),1))</f>
        <v>15</v>
      </c>
      <c r="K587" s="7" t="s">
        <v>96</v>
      </c>
      <c r="L587" s="7">
        <v>2010</v>
      </c>
      <c r="M587" s="7">
        <v>3</v>
      </c>
      <c r="N587" s="6">
        <f t="shared" ref="N587" si="943">IF(H587="","",H587*I587)</f>
        <v>5175</v>
      </c>
      <c r="O587" s="7">
        <f t="shared" ref="O587" si="944">IF(M587="","",IF(IF(M587=1,$C$1,IF(M587=2,L587+(0.8*J587),IF(M587=3,L587+J587)))&lt;$C$1,$C$1,(IF(M587=1,$C$1,IF(M587=2,L587+(0.8*J587),IF(M587=3,L587+J587))))))</f>
        <v>2025</v>
      </c>
      <c r="P587" s="2" t="str">
        <f t="shared" ref="P587" si="945">IF($B587="","",IF($O587=P$3,$N587*(1+(O$2*0.03)),IF(P$3=$O587+$J587,$N587*(1+(O$2*0.03)),IF(P$3=$O587+2*$J587,$N587*(1+(O$2*0.03)),IF(P$3=$O587+3*$J587,$N587*(1+(O$2*0.03)),IF(P$3=$O587+4*$J587,$N587*(1+(O$2*0.03)),IF(P$3=$O587+5*$J587,$N587*(1+(O$2*0.03)),"")))))))</f>
        <v/>
      </c>
      <c r="Q587" s="2" t="str">
        <f t="shared" ref="Q587" si="946">IF($B587="","",IF($O587=Q$3,$N587*(1+(P$2*0.03)),IF(Q$3=$O587+$J587,$N587*(1+(P$2*0.03)),IF(Q$3=$O587+2*$J587,$N587*(1+(P$2*0.03)),IF(Q$3=$O587+3*$J587,$N587*(1+(P$2*0.03)),IF(Q$3=$O587+4*$J587,$N587*(1+(P$2*0.03)),IF(Q$3=$O587+5*$J587,$N587*(1+(P$2*0.03)),"")))))))</f>
        <v/>
      </c>
      <c r="R587" s="2" t="str">
        <f t="shared" ref="R587" si="947">IF($B587="","",IF($O587=R$3,$N587*(1+(Q$2*0.03)),IF(R$3=$O587+$J587,$N587*(1+(Q$2*0.03)),IF(R$3=$O587+2*$J587,$N587*(1+(Q$2*0.03)),IF(R$3=$O587+3*$J587,$N587*(1+(Q$2*0.03)),IF(R$3=$O587+4*$J587,$N587*(1+(Q$2*0.03)),IF(R$3=$O587+5*$J587,$N587*(1+(Q$2*0.03)),"")))))))</f>
        <v/>
      </c>
      <c r="S587" s="2" t="str">
        <f t="shared" ref="S587" si="948">IF($B587="","",IF($O587=S$3,$N587*(1+(R$2*0.03)),IF(S$3=$O587+$J587,$N587*(1+(R$2*0.03)),IF(S$3=$O587+2*$J587,$N587*(1+(R$2*0.03)),IF(S$3=$O587+3*$J587,$N587*(1+(R$2*0.03)),IF(S$3=$O587+4*$J587,$N587*(1+(R$2*0.03)),IF(S$3=$O587+5*$J587,$N587*(1+(R$2*0.03)),"")))))))</f>
        <v/>
      </c>
      <c r="T587" s="2" t="str">
        <f t="shared" ref="T587" si="949">IF($B587="","",IF($O587=T$3,$N587*(1+(S$2*0.03)),IF(T$3=$O587+$J587,$N587*(1+(S$2*0.03)),IF(T$3=$O587+2*$J587,$N587*(1+(S$2*0.03)),IF(T$3=$O587+3*$J587,$N587*(1+(S$2*0.03)),IF(T$3=$O587+4*$J587,$N587*(1+(S$2*0.03)),IF(T$3=$O587+5*$J587,$N587*(1+(S$2*0.03)),"")))))))</f>
        <v/>
      </c>
      <c r="U587" s="2" t="str">
        <f t="shared" ref="U587" si="950">IF($B587="","",IF($O587=U$3,$N587*(1+(T$2*0.03)),IF(U$3=$O587+$J587,$N587*(1+(T$2*0.03)),IF(U$3=$O587+2*$J587,$N587*(1+(T$2*0.03)),IF(U$3=$O587+3*$J587,$N587*(1+(T$2*0.03)),IF(U$3=$O587+4*$J587,$N587*(1+(T$2*0.03)),IF(U$3=$O587+5*$J587,$N587*(1+(T$2*0.03)),"")))))))</f>
        <v/>
      </c>
      <c r="V587" s="2" t="str">
        <f t="shared" ref="V587" si="951">IF($B587="","",IF($O587=V$3,$N587*(1+(U$2*0.03)),IF(V$3=$O587+$J587,$N587*(1+(U$2*0.03)),IF(V$3=$O587+2*$J587,$N587*(1+(U$2*0.03)),IF(V$3=$O587+3*$J587,$N587*(1+(U$2*0.03)),IF(V$3=$O587+4*$J587,$N587*(1+(U$2*0.03)),IF(V$3=$O587+5*$J587,$N587*(1+(U$2*0.03)),"")))))))</f>
        <v/>
      </c>
      <c r="W587" s="2">
        <f t="shared" ref="W587" si="952">IF($B587="","",IF($O587=W$3,$N587*(1+(V$2*0.03)),IF(W$3=$O587+$J587,$N587*(1+(V$2*0.03)),IF(W$3=$O587+2*$J587,$N587*(1+(V$2*0.03)),IF(W$3=$O587+3*$J587,$N587*(1+(V$2*0.03)),IF(W$3=$O587+4*$J587,$N587*(1+(V$2*0.03)),IF(W$3=$O587+5*$J587,$N587*(1+(V$2*0.03)),"")))))))</f>
        <v>6261.75</v>
      </c>
      <c r="X587" s="2" t="str">
        <f t="shared" ref="X587" si="953">IF($B587="","",IF($O587=X$3,$N587*(1+(W$2*0.03)),IF(X$3=$O587+$J587,$N587*(1+(W$2*0.03)),IF(X$3=$O587+2*$J587,$N587*(1+(W$2*0.03)),IF(X$3=$O587+3*$J587,$N587*(1+(W$2*0.03)),IF(X$3=$O587+4*$J587,$N587*(1+(W$2*0.03)),IF(X$3=$O587+5*$J587,$N587*(1+(W$2*0.03)),"")))))))</f>
        <v/>
      </c>
      <c r="Y587" s="2" t="str">
        <f t="shared" ref="Y587" si="954">IF($B587="","",IF($O587=Y$3,$N587*(1+(X$2*0.03)),IF(Y$3=$O587+$J587,$N587*(1+(X$2*0.03)),IF(Y$3=$O587+2*$J587,$N587*(1+(X$2*0.03)),IF(Y$3=$O587+3*$J587,$N587*(1+(X$2*0.03)),IF(Y$3=$O587+4*$J587,$N587*(1+(X$2*0.03)),IF(Y$3=$O587+5*$J587,$N587*(1+(X$2*0.03)),"")))))))</f>
        <v/>
      </c>
      <c r="Z587" s="2" t="str">
        <f t="shared" ref="Z587" si="955">IF($B587="","",IF($O587=Z$3,$N587*(1+(Y$2*0.03)),IF(Z$3=$O587+$J587,$N587*(1+(Y$2*0.03)),IF(Z$3=$O587+2*$J587,$N587*(1+(Y$2*0.03)),IF(Z$3=$O587+3*$J587,$N587*(1+(Y$2*0.03)),IF(Z$3=$O587+4*$J587,$N587*(1+(Y$2*0.03)),IF(Z$3=$O587+5*$J587,$N587*(1+(Y$2*0.03)),"")))))))</f>
        <v/>
      </c>
      <c r="AA587" s="2" t="str">
        <f t="shared" ref="AA587" si="956">IF($B587="","",IF($O587=AA$3,$N587*(1+(Z$2*0.03)),IF(AA$3=$O587+$J587,$N587*(1+(Z$2*0.03)),IF(AA$3=$O587+2*$J587,$N587*(1+(Z$2*0.03)),IF(AA$3=$O587+3*$J587,$N587*(1+(Z$2*0.03)),IF(AA$3=$O587+4*$J587,$N587*(1+(Z$2*0.03)),IF(AA$3=$O587+5*$J587,$N587*(1+(Z$2*0.03)),"")))))))</f>
        <v/>
      </c>
      <c r="AB587" s="2" t="str">
        <f t="shared" ref="AB587" si="957">IF($B587="","",IF($O587=AB$3,$N587*(1+(AA$2*0.03)),IF(AB$3=$O587+$J587,$N587*(1+(AA$2*0.03)),IF(AB$3=$O587+2*$J587,$N587*(1+(AA$2*0.03)),IF(AB$3=$O587+3*$J587,$N587*(1+(AA$2*0.03)),IF(AB$3=$O587+4*$J587,$N587*(1+(AA$2*0.03)),IF(AB$3=$O587+5*$J587,$N587*(1+(AA$2*0.03)),"")))))))</f>
        <v/>
      </c>
      <c r="AC587" s="2" t="str">
        <f t="shared" ref="AC587" si="958">IF($B587="","",IF($O587=AC$3,$N587*(1+(AB$2*0.03)),IF(AC$3=$O587+$J587,$N587*(1+(AB$2*0.03)),IF(AC$3=$O587+2*$J587,$N587*(1+(AB$2*0.03)),IF(AC$3=$O587+3*$J587,$N587*(1+(AB$2*0.03)),IF(AC$3=$O587+4*$J587,$N587*(1+(AB$2*0.03)),IF(AC$3=$O587+5*$J587,$N587*(1+(AB$2*0.03)),"")))))))</f>
        <v/>
      </c>
      <c r="AD587" s="2" t="str">
        <f t="shared" ref="AD587" si="959">IF($B587="","",IF($O587=AD$3,$N587*(1+(AC$2*0.03)),IF(AD$3=$O587+$J587,$N587*(1+(AC$2*0.03)),IF(AD$3=$O587+2*$J587,$N587*(1+(AC$2*0.03)),IF(AD$3=$O587+3*$J587,$N587*(1+(AC$2*0.03)),IF(AD$3=$O587+4*$J587,$N587*(1+(AC$2*0.03)),IF(AD$3=$O587+5*$J587,$N587*(1+(AC$2*0.03)),"")))))))</f>
        <v/>
      </c>
      <c r="AE587" s="2" t="str">
        <f t="shared" ref="AE587" si="960">IF($B587="","",IF($O587=AE$3,$N587*(1+(AD$2*0.03)),IF(AE$3=$O587+$J587,$N587*(1+(AD$2*0.03)),IF(AE$3=$O587+2*$J587,$N587*(1+(AD$2*0.03)),IF(AE$3=$O587+3*$J587,$N587*(1+(AD$2*0.03)),IF(AE$3=$O587+4*$J587,$N587*(1+(AD$2*0.03)),IF(AE$3=$O587+5*$J587,$N587*(1+(AD$2*0.03)),"")))))))</f>
        <v/>
      </c>
      <c r="AF587" s="2" t="str">
        <f t="shared" ref="AF587" si="961">IF($B587="","",IF($O587=AF$3,$N587*(1+(AE$2*0.03)),IF(AF$3=$O587+$J587,$N587*(1+(AE$2*0.03)),IF(AF$3=$O587+2*$J587,$N587*(1+(AE$2*0.03)),IF(AF$3=$O587+3*$J587,$N587*(1+(AE$2*0.03)),IF(AF$3=$O587+4*$J587,$N587*(1+(AE$2*0.03)),IF(AF$3=$O587+5*$J587,$N587*(1+(AE$2*0.03)),"")))))))</f>
        <v/>
      </c>
      <c r="AG587" s="2" t="str">
        <f t="shared" ref="AG587" si="962">IF($B587="","",IF($O587=AG$3,$N587*(1+(AF$2*0.03)),IF(AG$3=$O587+$J587,$N587*(1+(AF$2*0.03)),IF(AG$3=$O587+2*$J587,$N587*(1+(AF$2*0.03)),IF(AG$3=$O587+3*$J587,$N587*(1+(AF$2*0.03)),IF(AG$3=$O587+4*$J587,$N587*(1+(AF$2*0.03)),IF(AG$3=$O587+5*$J587,$N587*(1+(AF$2*0.03)),"")))))))</f>
        <v/>
      </c>
      <c r="AH587" s="2" t="str">
        <f t="shared" ref="AH587" si="963">IF($B587="","",IF($O587=AH$3,$N587*(1+(AG$2*0.03)),IF(AH$3=$O587+$J587,$N587*(1+(AG$2*0.03)),IF(AH$3=$O587+2*$J587,$N587*(1+(AG$2*0.03)),IF(AH$3=$O587+3*$J587,$N587*(1+(AG$2*0.03)),IF(AH$3=$O587+4*$J587,$N587*(1+(AG$2*0.03)),IF(AH$3=$O587+5*$J587,$N587*(1+(AG$2*0.03)),"")))))))</f>
        <v/>
      </c>
      <c r="AI587" s="2" t="str">
        <f t="shared" ref="AI587" si="964">IF($B587="","",IF($O587=AI$3,$N587*(1+(AH$2*0.03)),IF(AI$3=$O587+$J587,$N587*(1+(AH$2*0.03)),IF(AI$3=$O587+2*$J587,$N587*(1+(AH$2*0.03)),IF(AI$3=$O587+3*$J587,$N587*(1+(AH$2*0.03)),IF(AI$3=$O587+4*$J587,$N587*(1+(AH$2*0.03)),IF(AI$3=$O587+5*$J587,$N587*(1+(AH$2*0.03)),"")))))))</f>
        <v/>
      </c>
    </row>
    <row r="588" spans="2:35" x14ac:dyDescent="0.25">
      <c r="B588" s="41" t="s">
        <v>347</v>
      </c>
      <c r="C588" s="41" t="s">
        <v>344</v>
      </c>
      <c r="D588" s="41" t="s">
        <v>7</v>
      </c>
      <c r="E588" s="42" t="s">
        <v>368</v>
      </c>
      <c r="F588" s="41" t="s">
        <v>47</v>
      </c>
      <c r="G588" s="154"/>
      <c r="H588" s="42">
        <v>960</v>
      </c>
      <c r="I588" s="6">
        <f>IF(H588="","",INDEX(Systems!F$4:F$981,MATCH($F588,Systems!D$4:D$981,0),1))</f>
        <v>9.42</v>
      </c>
      <c r="J588" s="7">
        <f>IF(H588="","",INDEX(Systems!E$4:E$981,MATCH($F588,Systems!D$4:D$981,0),1))</f>
        <v>20</v>
      </c>
      <c r="K588" s="7" t="s">
        <v>96</v>
      </c>
      <c r="L588" s="7">
        <v>2005</v>
      </c>
      <c r="M588" s="7">
        <v>2</v>
      </c>
      <c r="N588" s="6">
        <f t="shared" si="662"/>
        <v>9043.2000000000007</v>
      </c>
      <c r="O588" s="7">
        <f t="shared" si="663"/>
        <v>2021</v>
      </c>
      <c r="P588" s="2" t="str">
        <f t="shared" ref="P588:AI588" si="965">IF($B588="","",IF($O588=P$3,$N588*(1+(O$2*0.03)),IF(P$3=$O588+$J588,$N588*(1+(O$2*0.03)),IF(P$3=$O588+2*$J588,$N588*(1+(O$2*0.03)),IF(P$3=$O588+3*$J588,$N588*(1+(O$2*0.03)),IF(P$3=$O588+4*$J588,$N588*(1+(O$2*0.03)),IF(P$3=$O588+5*$J588,$N588*(1+(O$2*0.03)),"")))))))</f>
        <v/>
      </c>
      <c r="Q588" s="2" t="str">
        <f t="shared" si="965"/>
        <v/>
      </c>
      <c r="R588" s="2" t="str">
        <f t="shared" si="965"/>
        <v/>
      </c>
      <c r="S588" s="2">
        <f t="shared" si="965"/>
        <v>9857.0880000000016</v>
      </c>
      <c r="T588" s="2" t="str">
        <f t="shared" si="965"/>
        <v/>
      </c>
      <c r="U588" s="2" t="str">
        <f t="shared" si="965"/>
        <v/>
      </c>
      <c r="V588" s="2" t="str">
        <f t="shared" si="965"/>
        <v/>
      </c>
      <c r="W588" s="2" t="str">
        <f t="shared" si="965"/>
        <v/>
      </c>
      <c r="X588" s="2" t="str">
        <f t="shared" si="965"/>
        <v/>
      </c>
      <c r="Y588" s="2" t="str">
        <f t="shared" si="965"/>
        <v/>
      </c>
      <c r="Z588" s="2" t="str">
        <f t="shared" si="965"/>
        <v/>
      </c>
      <c r="AA588" s="2" t="str">
        <f t="shared" si="965"/>
        <v/>
      </c>
      <c r="AB588" s="2" t="str">
        <f t="shared" si="965"/>
        <v/>
      </c>
      <c r="AC588" s="2" t="str">
        <f t="shared" si="965"/>
        <v/>
      </c>
      <c r="AD588" s="2" t="str">
        <f t="shared" si="965"/>
        <v/>
      </c>
      <c r="AE588" s="2" t="str">
        <f t="shared" si="965"/>
        <v/>
      </c>
      <c r="AF588" s="2" t="str">
        <f t="shared" si="965"/>
        <v/>
      </c>
      <c r="AG588" s="2" t="str">
        <f t="shared" si="965"/>
        <v/>
      </c>
      <c r="AH588" s="2" t="str">
        <f t="shared" si="965"/>
        <v/>
      </c>
      <c r="AI588" s="2" t="str">
        <f t="shared" si="965"/>
        <v/>
      </c>
    </row>
    <row r="589" spans="2:35" x14ac:dyDescent="0.25">
      <c r="B589" s="41" t="s">
        <v>347</v>
      </c>
      <c r="C589" s="41" t="s">
        <v>344</v>
      </c>
      <c r="D589" s="41" t="s">
        <v>9</v>
      </c>
      <c r="E589" s="42" t="s">
        <v>368</v>
      </c>
      <c r="F589" s="41" t="s">
        <v>131</v>
      </c>
      <c r="G589" s="154"/>
      <c r="H589" s="42">
        <v>960</v>
      </c>
      <c r="I589" s="6">
        <f>IF(H589="","",INDEX(Systems!F$4:F$981,MATCH($F589,Systems!D$4:D$981,0),1))</f>
        <v>4.95</v>
      </c>
      <c r="J589" s="7">
        <f>IF(H589="","",INDEX(Systems!E$4:E$981,MATCH($F589,Systems!D$4:D$981,0),1))</f>
        <v>20</v>
      </c>
      <c r="K589" s="7" t="s">
        <v>96</v>
      </c>
      <c r="L589" s="7">
        <v>2017</v>
      </c>
      <c r="M589" s="7">
        <v>3</v>
      </c>
      <c r="N589" s="6">
        <f t="shared" si="662"/>
        <v>4752</v>
      </c>
      <c r="O589" s="7">
        <f t="shared" si="663"/>
        <v>2037</v>
      </c>
      <c r="P589" s="2" t="str">
        <f t="shared" ref="P589:AI589" si="966">IF($B589="","",IF($O589=P$3,$N589*(1+(O$2*0.03)),IF(P$3=$O589+$J589,$N589*(1+(O$2*0.03)),IF(P$3=$O589+2*$J589,$N589*(1+(O$2*0.03)),IF(P$3=$O589+3*$J589,$N589*(1+(O$2*0.03)),IF(P$3=$O589+4*$J589,$N589*(1+(O$2*0.03)),IF(P$3=$O589+5*$J589,$N589*(1+(O$2*0.03)),"")))))))</f>
        <v/>
      </c>
      <c r="Q589" s="2" t="str">
        <f t="shared" si="966"/>
        <v/>
      </c>
      <c r="R589" s="2" t="str">
        <f t="shared" si="966"/>
        <v/>
      </c>
      <c r="S589" s="2" t="str">
        <f t="shared" si="966"/>
        <v/>
      </c>
      <c r="T589" s="2" t="str">
        <f t="shared" si="966"/>
        <v/>
      </c>
      <c r="U589" s="2" t="str">
        <f t="shared" si="966"/>
        <v/>
      </c>
      <c r="V589" s="2" t="str">
        <f t="shared" si="966"/>
        <v/>
      </c>
      <c r="W589" s="2" t="str">
        <f t="shared" si="966"/>
        <v/>
      </c>
      <c r="X589" s="2" t="str">
        <f t="shared" si="966"/>
        <v/>
      </c>
      <c r="Y589" s="2" t="str">
        <f t="shared" si="966"/>
        <v/>
      </c>
      <c r="Z589" s="2" t="str">
        <f t="shared" si="966"/>
        <v/>
      </c>
      <c r="AA589" s="2" t="str">
        <f t="shared" si="966"/>
        <v/>
      </c>
      <c r="AB589" s="2" t="str">
        <f t="shared" si="966"/>
        <v/>
      </c>
      <c r="AC589" s="2" t="str">
        <f t="shared" si="966"/>
        <v/>
      </c>
      <c r="AD589" s="2" t="str">
        <f t="shared" si="966"/>
        <v/>
      </c>
      <c r="AE589" s="2" t="str">
        <f t="shared" si="966"/>
        <v/>
      </c>
      <c r="AF589" s="2" t="str">
        <f t="shared" si="966"/>
        <v/>
      </c>
      <c r="AG589" s="2" t="str">
        <f t="shared" si="966"/>
        <v/>
      </c>
      <c r="AH589" s="2" t="str">
        <f t="shared" si="966"/>
        <v/>
      </c>
      <c r="AI589" s="2">
        <f t="shared" si="966"/>
        <v>7460.6399999999994</v>
      </c>
    </row>
    <row r="590" spans="2:35" x14ac:dyDescent="0.25">
      <c r="B590" s="41" t="s">
        <v>347</v>
      </c>
      <c r="C590" s="41" t="s">
        <v>344</v>
      </c>
      <c r="D590" s="41" t="s">
        <v>5</v>
      </c>
      <c r="E590" s="42" t="s">
        <v>368</v>
      </c>
      <c r="F590" s="41" t="s">
        <v>60</v>
      </c>
      <c r="G590" s="154" t="s">
        <v>493</v>
      </c>
      <c r="H590" s="42">
        <v>1</v>
      </c>
      <c r="I590" s="6">
        <f>IF(H590="","",INDEX(Systems!F$4:F$981,MATCH($F590,Systems!D$4:D$981,0),1))</f>
        <v>12000</v>
      </c>
      <c r="J590" s="7">
        <f>IF(H590="","",INDEX(Systems!E$4:E$981,MATCH($F590,Systems!D$4:D$981,0),1))</f>
        <v>18</v>
      </c>
      <c r="K590" s="7" t="s">
        <v>96</v>
      </c>
      <c r="L590" s="42">
        <v>2017</v>
      </c>
      <c r="M590" s="7">
        <v>3</v>
      </c>
      <c r="N590" s="6">
        <f t="shared" si="662"/>
        <v>12000</v>
      </c>
      <c r="O590" s="7">
        <f t="shared" si="663"/>
        <v>2035</v>
      </c>
      <c r="P590" s="2" t="str">
        <f t="shared" ref="P590:AI595" si="967">IF($B590="","",IF($O590=P$3,$N590*(1+(O$2*0.03)),IF(P$3=$O590+$J590,$N590*(1+(O$2*0.03)),IF(P$3=$O590+2*$J590,$N590*(1+(O$2*0.03)),IF(P$3=$O590+3*$J590,$N590*(1+(O$2*0.03)),IF(P$3=$O590+4*$J590,$N590*(1+(O$2*0.03)),IF(P$3=$O590+5*$J590,$N590*(1+(O$2*0.03)),"")))))))</f>
        <v/>
      </c>
      <c r="Q590" s="2" t="str">
        <f t="shared" si="967"/>
        <v/>
      </c>
      <c r="R590" s="2" t="str">
        <f t="shared" si="967"/>
        <v/>
      </c>
      <c r="S590" s="2" t="str">
        <f t="shared" si="967"/>
        <v/>
      </c>
      <c r="T590" s="2" t="str">
        <f t="shared" si="967"/>
        <v/>
      </c>
      <c r="U590" s="2" t="str">
        <f t="shared" si="967"/>
        <v/>
      </c>
      <c r="V590" s="2" t="str">
        <f t="shared" si="967"/>
        <v/>
      </c>
      <c r="W590" s="2" t="str">
        <f t="shared" si="967"/>
        <v/>
      </c>
      <c r="X590" s="2" t="str">
        <f t="shared" si="967"/>
        <v/>
      </c>
      <c r="Y590" s="2" t="str">
        <f t="shared" si="967"/>
        <v/>
      </c>
      <c r="Z590" s="2" t="str">
        <f t="shared" si="967"/>
        <v/>
      </c>
      <c r="AA590" s="2" t="str">
        <f t="shared" si="967"/>
        <v/>
      </c>
      <c r="AB590" s="2" t="str">
        <f t="shared" si="967"/>
        <v/>
      </c>
      <c r="AC590" s="2" t="str">
        <f t="shared" si="967"/>
        <v/>
      </c>
      <c r="AD590" s="2" t="str">
        <f t="shared" si="967"/>
        <v/>
      </c>
      <c r="AE590" s="2" t="str">
        <f t="shared" si="967"/>
        <v/>
      </c>
      <c r="AF590" s="2" t="str">
        <f t="shared" si="967"/>
        <v/>
      </c>
      <c r="AG590" s="2">
        <f t="shared" si="967"/>
        <v>18120</v>
      </c>
      <c r="AH590" s="2" t="str">
        <f t="shared" si="967"/>
        <v/>
      </c>
      <c r="AI590" s="2" t="str">
        <f t="shared" si="967"/>
        <v/>
      </c>
    </row>
    <row r="591" spans="2:35" x14ac:dyDescent="0.25">
      <c r="B591" s="41" t="s">
        <v>347</v>
      </c>
      <c r="C591" s="41" t="s">
        <v>344</v>
      </c>
      <c r="D591" s="41" t="s">
        <v>3</v>
      </c>
      <c r="E591" s="42" t="s">
        <v>369</v>
      </c>
      <c r="F591" s="41" t="s">
        <v>24</v>
      </c>
      <c r="G591" s="154"/>
      <c r="H591" s="42">
        <v>1152</v>
      </c>
      <c r="I591" s="6">
        <f>IF(H591="","",INDEX(Systems!F$4:F$981,MATCH($F591,Systems!D$4:D$981,0),1))</f>
        <v>9.57</v>
      </c>
      <c r="J591" s="7">
        <f>IF(H591="","",INDEX(Systems!E$4:E$981,MATCH($F591,Systems!D$4:D$981,0),1))</f>
        <v>20</v>
      </c>
      <c r="K591" s="7" t="s">
        <v>96</v>
      </c>
      <c r="L591" s="42">
        <v>2014</v>
      </c>
      <c r="M591" s="7">
        <v>3</v>
      </c>
      <c r="N591" s="6">
        <f t="shared" ref="N591:N596" si="968">IF(H591="","",H591*I591)</f>
        <v>11024.64</v>
      </c>
      <c r="O591" s="7">
        <f t="shared" ref="O591:O596" si="969">IF(M591="","",IF(IF(M591=1,$C$1,IF(M591=2,L591+(0.8*J591),IF(M591=3,L591+J591)))&lt;$C$1,$C$1,(IF(M591=1,$C$1,IF(M591=2,L591+(0.8*J591),IF(M591=3,L591+J591))))))</f>
        <v>2034</v>
      </c>
      <c r="P591" s="2" t="str">
        <f t="shared" si="967"/>
        <v/>
      </c>
      <c r="Q591" s="2" t="str">
        <f t="shared" si="967"/>
        <v/>
      </c>
      <c r="R591" s="2" t="str">
        <f t="shared" si="967"/>
        <v/>
      </c>
      <c r="S591" s="2" t="str">
        <f t="shared" si="967"/>
        <v/>
      </c>
      <c r="T591" s="2" t="str">
        <f t="shared" si="967"/>
        <v/>
      </c>
      <c r="U591" s="2" t="str">
        <f t="shared" si="967"/>
        <v/>
      </c>
      <c r="V591" s="2" t="str">
        <f t="shared" si="967"/>
        <v/>
      </c>
      <c r="W591" s="2" t="str">
        <f t="shared" si="967"/>
        <v/>
      </c>
      <c r="X591" s="2" t="str">
        <f t="shared" si="967"/>
        <v/>
      </c>
      <c r="Y591" s="2" t="str">
        <f t="shared" si="967"/>
        <v/>
      </c>
      <c r="Z591" s="2" t="str">
        <f t="shared" si="967"/>
        <v/>
      </c>
      <c r="AA591" s="2" t="str">
        <f t="shared" si="967"/>
        <v/>
      </c>
      <c r="AB591" s="2" t="str">
        <f t="shared" si="967"/>
        <v/>
      </c>
      <c r="AC591" s="2" t="str">
        <f t="shared" si="967"/>
        <v/>
      </c>
      <c r="AD591" s="2" t="str">
        <f t="shared" si="967"/>
        <v/>
      </c>
      <c r="AE591" s="2" t="str">
        <f t="shared" si="967"/>
        <v/>
      </c>
      <c r="AF591" s="2">
        <f t="shared" si="967"/>
        <v>16316.467199999999</v>
      </c>
      <c r="AG591" s="2" t="str">
        <f t="shared" si="967"/>
        <v/>
      </c>
      <c r="AH591" s="2" t="str">
        <f t="shared" si="967"/>
        <v/>
      </c>
      <c r="AI591" s="2" t="str">
        <f t="shared" si="967"/>
        <v/>
      </c>
    </row>
    <row r="592" spans="2:35" x14ac:dyDescent="0.25">
      <c r="B592" s="41" t="s">
        <v>347</v>
      </c>
      <c r="C592" s="41" t="s">
        <v>344</v>
      </c>
      <c r="D592" s="41" t="s">
        <v>7</v>
      </c>
      <c r="E592" s="42" t="s">
        <v>369</v>
      </c>
      <c r="F592" s="41" t="s">
        <v>50</v>
      </c>
      <c r="G592" s="154"/>
      <c r="H592" s="42">
        <v>1150</v>
      </c>
      <c r="I592" s="6">
        <f>IF(H592="","",INDEX(Systems!F$4:F$981,MATCH($F592,Systems!D$4:D$981,0),1))</f>
        <v>1.6</v>
      </c>
      <c r="J592" s="7">
        <f>IF(H592="","",INDEX(Systems!E$4:E$981,MATCH($F592,Systems!D$4:D$981,0),1))</f>
        <v>10</v>
      </c>
      <c r="K592" s="7" t="s">
        <v>96</v>
      </c>
      <c r="L592" s="7">
        <v>2010</v>
      </c>
      <c r="M592" s="7">
        <v>3</v>
      </c>
      <c r="N592" s="6">
        <f t="shared" si="968"/>
        <v>1840</v>
      </c>
      <c r="O592" s="7">
        <f t="shared" si="969"/>
        <v>2020</v>
      </c>
      <c r="P592" s="2" t="str">
        <f t="shared" si="967"/>
        <v/>
      </c>
      <c r="Q592" s="2" t="str">
        <f t="shared" si="967"/>
        <v/>
      </c>
      <c r="R592" s="2">
        <f t="shared" si="967"/>
        <v>1950.4</v>
      </c>
      <c r="S592" s="2" t="str">
        <f t="shared" si="967"/>
        <v/>
      </c>
      <c r="T592" s="2" t="str">
        <f t="shared" si="967"/>
        <v/>
      </c>
      <c r="U592" s="2" t="str">
        <f t="shared" si="967"/>
        <v/>
      </c>
      <c r="V592" s="2" t="str">
        <f t="shared" si="967"/>
        <v/>
      </c>
      <c r="W592" s="2" t="str">
        <f t="shared" si="967"/>
        <v/>
      </c>
      <c r="X592" s="2" t="str">
        <f t="shared" si="967"/>
        <v/>
      </c>
      <c r="Y592" s="2" t="str">
        <f t="shared" si="967"/>
        <v/>
      </c>
      <c r="Z592" s="2" t="str">
        <f t="shared" si="967"/>
        <v/>
      </c>
      <c r="AA592" s="2" t="str">
        <f t="shared" si="967"/>
        <v/>
      </c>
      <c r="AB592" s="2">
        <f t="shared" si="967"/>
        <v>2502.3999999999996</v>
      </c>
      <c r="AC592" s="2" t="str">
        <f t="shared" si="967"/>
        <v/>
      </c>
      <c r="AD592" s="2" t="str">
        <f t="shared" si="967"/>
        <v/>
      </c>
      <c r="AE592" s="2" t="str">
        <f t="shared" si="967"/>
        <v/>
      </c>
      <c r="AF592" s="2" t="str">
        <f t="shared" si="967"/>
        <v/>
      </c>
      <c r="AG592" s="2" t="str">
        <f t="shared" si="967"/>
        <v/>
      </c>
      <c r="AH592" s="2" t="str">
        <f t="shared" si="967"/>
        <v/>
      </c>
      <c r="AI592" s="2" t="str">
        <f t="shared" si="967"/>
        <v/>
      </c>
    </row>
    <row r="593" spans="2:35" x14ac:dyDescent="0.25">
      <c r="B593" s="41" t="s">
        <v>347</v>
      </c>
      <c r="C593" s="41" t="s">
        <v>344</v>
      </c>
      <c r="D593" s="41" t="s">
        <v>7</v>
      </c>
      <c r="E593" s="42" t="s">
        <v>369</v>
      </c>
      <c r="F593" s="41" t="s">
        <v>289</v>
      </c>
      <c r="G593" s="154"/>
      <c r="H593" s="42">
        <v>1150</v>
      </c>
      <c r="I593" s="6">
        <f>IF(H593="","",INDEX(Systems!F$4:F$981,MATCH($F593,Systems!D$4:D$981,0),1))</f>
        <v>4.5</v>
      </c>
      <c r="J593" s="7">
        <f>IF(H593="","",INDEX(Systems!E$4:E$981,MATCH($F593,Systems!D$4:D$981,0),1))</f>
        <v>15</v>
      </c>
      <c r="K593" s="7" t="s">
        <v>96</v>
      </c>
      <c r="L593" s="7">
        <v>2005</v>
      </c>
      <c r="M593" s="7">
        <v>3</v>
      </c>
      <c r="N593" s="6">
        <f t="shared" si="968"/>
        <v>5175</v>
      </c>
      <c r="O593" s="7">
        <f t="shared" si="969"/>
        <v>2020</v>
      </c>
      <c r="P593" s="2" t="str">
        <f t="shared" si="967"/>
        <v/>
      </c>
      <c r="Q593" s="2" t="str">
        <f t="shared" si="967"/>
        <v/>
      </c>
      <c r="R593" s="2">
        <f t="shared" si="967"/>
        <v>5485.5</v>
      </c>
      <c r="S593" s="2" t="str">
        <f t="shared" si="967"/>
        <v/>
      </c>
      <c r="T593" s="2" t="str">
        <f t="shared" si="967"/>
        <v/>
      </c>
      <c r="U593" s="2" t="str">
        <f t="shared" si="967"/>
        <v/>
      </c>
      <c r="V593" s="2" t="str">
        <f t="shared" si="967"/>
        <v/>
      </c>
      <c r="W593" s="2" t="str">
        <f t="shared" si="967"/>
        <v/>
      </c>
      <c r="X593" s="2" t="str">
        <f t="shared" si="967"/>
        <v/>
      </c>
      <c r="Y593" s="2" t="str">
        <f t="shared" si="967"/>
        <v/>
      </c>
      <c r="Z593" s="2" t="str">
        <f t="shared" si="967"/>
        <v/>
      </c>
      <c r="AA593" s="2" t="str">
        <f t="shared" si="967"/>
        <v/>
      </c>
      <c r="AB593" s="2" t="str">
        <f t="shared" si="967"/>
        <v/>
      </c>
      <c r="AC593" s="2" t="str">
        <f t="shared" si="967"/>
        <v/>
      </c>
      <c r="AD593" s="2" t="str">
        <f t="shared" si="967"/>
        <v/>
      </c>
      <c r="AE593" s="2" t="str">
        <f t="shared" si="967"/>
        <v/>
      </c>
      <c r="AF593" s="2" t="str">
        <f t="shared" si="967"/>
        <v/>
      </c>
      <c r="AG593" s="2">
        <f t="shared" si="967"/>
        <v>7814.25</v>
      </c>
      <c r="AH593" s="2" t="str">
        <f t="shared" si="967"/>
        <v/>
      </c>
      <c r="AI593" s="2" t="str">
        <f t="shared" si="967"/>
        <v/>
      </c>
    </row>
    <row r="594" spans="2:35" x14ac:dyDescent="0.25">
      <c r="B594" s="41" t="s">
        <v>347</v>
      </c>
      <c r="C594" s="41" t="s">
        <v>344</v>
      </c>
      <c r="D594" s="41" t="s">
        <v>7</v>
      </c>
      <c r="E594" s="42" t="s">
        <v>369</v>
      </c>
      <c r="F594" s="41" t="s">
        <v>47</v>
      </c>
      <c r="G594" s="154"/>
      <c r="H594" s="42">
        <v>960</v>
      </c>
      <c r="I594" s="6">
        <f>IF(H594="","",INDEX(Systems!F$4:F$981,MATCH($F594,Systems!D$4:D$981,0),1))</f>
        <v>9.42</v>
      </c>
      <c r="J594" s="7">
        <f>IF(H594="","",INDEX(Systems!E$4:E$981,MATCH($F594,Systems!D$4:D$981,0),1))</f>
        <v>20</v>
      </c>
      <c r="K594" s="7" t="s">
        <v>96</v>
      </c>
      <c r="L594" s="7">
        <v>2005</v>
      </c>
      <c r="M594" s="7">
        <v>2</v>
      </c>
      <c r="N594" s="6">
        <f t="shared" si="968"/>
        <v>9043.2000000000007</v>
      </c>
      <c r="O594" s="7">
        <f t="shared" si="969"/>
        <v>2021</v>
      </c>
      <c r="P594" s="2" t="str">
        <f t="shared" si="967"/>
        <v/>
      </c>
      <c r="Q594" s="2" t="str">
        <f t="shared" si="967"/>
        <v/>
      </c>
      <c r="R594" s="2" t="str">
        <f t="shared" si="967"/>
        <v/>
      </c>
      <c r="S594" s="2">
        <f t="shared" si="967"/>
        <v>9857.0880000000016</v>
      </c>
      <c r="T594" s="2" t="str">
        <f t="shared" si="967"/>
        <v/>
      </c>
      <c r="U594" s="2" t="str">
        <f t="shared" si="967"/>
        <v/>
      </c>
      <c r="V594" s="2" t="str">
        <f t="shared" si="967"/>
        <v/>
      </c>
      <c r="W594" s="2" t="str">
        <f t="shared" si="967"/>
        <v/>
      </c>
      <c r="X594" s="2" t="str">
        <f t="shared" si="967"/>
        <v/>
      </c>
      <c r="Y594" s="2" t="str">
        <f t="shared" si="967"/>
        <v/>
      </c>
      <c r="Z594" s="2" t="str">
        <f t="shared" si="967"/>
        <v/>
      </c>
      <c r="AA594" s="2" t="str">
        <f t="shared" si="967"/>
        <v/>
      </c>
      <c r="AB594" s="2" t="str">
        <f t="shared" si="967"/>
        <v/>
      </c>
      <c r="AC594" s="2" t="str">
        <f t="shared" si="967"/>
        <v/>
      </c>
      <c r="AD594" s="2" t="str">
        <f t="shared" si="967"/>
        <v/>
      </c>
      <c r="AE594" s="2" t="str">
        <f t="shared" si="967"/>
        <v/>
      </c>
      <c r="AF594" s="2" t="str">
        <f t="shared" si="967"/>
        <v/>
      </c>
      <c r="AG594" s="2" t="str">
        <f t="shared" si="967"/>
        <v/>
      </c>
      <c r="AH594" s="2" t="str">
        <f t="shared" si="967"/>
        <v/>
      </c>
      <c r="AI594" s="2" t="str">
        <f t="shared" si="967"/>
        <v/>
      </c>
    </row>
    <row r="595" spans="2:35" x14ac:dyDescent="0.25">
      <c r="B595" s="41" t="s">
        <v>347</v>
      </c>
      <c r="C595" s="41" t="s">
        <v>344</v>
      </c>
      <c r="D595" s="41" t="s">
        <v>9</v>
      </c>
      <c r="E595" s="42" t="s">
        <v>369</v>
      </c>
      <c r="F595" s="41" t="s">
        <v>131</v>
      </c>
      <c r="G595" s="154"/>
      <c r="H595" s="42">
        <v>960</v>
      </c>
      <c r="I595" s="6">
        <f>IF(H595="","",INDEX(Systems!F$4:F$981,MATCH($F595,Systems!D$4:D$981,0),1))</f>
        <v>4.95</v>
      </c>
      <c r="J595" s="7">
        <f>IF(H595="","",INDEX(Systems!E$4:E$981,MATCH($F595,Systems!D$4:D$981,0),1))</f>
        <v>20</v>
      </c>
      <c r="K595" s="7" t="s">
        <v>96</v>
      </c>
      <c r="L595" s="7">
        <v>2017</v>
      </c>
      <c r="M595" s="7">
        <v>3</v>
      </c>
      <c r="N595" s="6">
        <f t="shared" si="968"/>
        <v>4752</v>
      </c>
      <c r="O595" s="7">
        <f t="shared" si="969"/>
        <v>2037</v>
      </c>
      <c r="P595" s="2" t="str">
        <f t="shared" si="967"/>
        <v/>
      </c>
      <c r="Q595" s="2" t="str">
        <f t="shared" si="967"/>
        <v/>
      </c>
      <c r="R595" s="2" t="str">
        <f t="shared" si="967"/>
        <v/>
      </c>
      <c r="S595" s="2" t="str">
        <f t="shared" si="967"/>
        <v/>
      </c>
      <c r="T595" s="2" t="str">
        <f t="shared" si="967"/>
        <v/>
      </c>
      <c r="U595" s="2" t="str">
        <f t="shared" si="967"/>
        <v/>
      </c>
      <c r="V595" s="2" t="str">
        <f t="shared" si="967"/>
        <v/>
      </c>
      <c r="W595" s="2" t="str">
        <f t="shared" si="967"/>
        <v/>
      </c>
      <c r="X595" s="2" t="str">
        <f t="shared" si="967"/>
        <v/>
      </c>
      <c r="Y595" s="2" t="str">
        <f t="shared" si="967"/>
        <v/>
      </c>
      <c r="Z595" s="2" t="str">
        <f t="shared" si="967"/>
        <v/>
      </c>
      <c r="AA595" s="2" t="str">
        <f t="shared" si="967"/>
        <v/>
      </c>
      <c r="AB595" s="2" t="str">
        <f t="shared" si="967"/>
        <v/>
      </c>
      <c r="AC595" s="2" t="str">
        <f t="shared" si="967"/>
        <v/>
      </c>
      <c r="AD595" s="2" t="str">
        <f t="shared" si="967"/>
        <v/>
      </c>
      <c r="AE595" s="2" t="str">
        <f t="shared" si="967"/>
        <v/>
      </c>
      <c r="AF595" s="2" t="str">
        <f t="shared" si="967"/>
        <v/>
      </c>
      <c r="AG595" s="2" t="str">
        <f t="shared" si="967"/>
        <v/>
      </c>
      <c r="AH595" s="2" t="str">
        <f t="shared" si="967"/>
        <v/>
      </c>
      <c r="AI595" s="2">
        <f t="shared" si="967"/>
        <v>7460.6399999999994</v>
      </c>
    </row>
    <row r="596" spans="2:35" x14ac:dyDescent="0.25">
      <c r="B596" s="41" t="s">
        <v>347</v>
      </c>
      <c r="C596" s="41" t="s">
        <v>344</v>
      </c>
      <c r="D596" s="41" t="s">
        <v>5</v>
      </c>
      <c r="E596" s="42" t="s">
        <v>369</v>
      </c>
      <c r="F596" s="41" t="s">
        <v>60</v>
      </c>
      <c r="G596" s="154" t="s">
        <v>497</v>
      </c>
      <c r="H596" s="42">
        <v>1</v>
      </c>
      <c r="I596" s="6">
        <f>IF(H596="","",INDEX(Systems!F$4:F$981,MATCH($F596,Systems!D$4:D$981,0),1))</f>
        <v>12000</v>
      </c>
      <c r="J596" s="7">
        <f>IF(H596="","",INDEX(Systems!E$4:E$981,MATCH($F596,Systems!D$4:D$981,0),1))</f>
        <v>18</v>
      </c>
      <c r="K596" s="7" t="s">
        <v>96</v>
      </c>
      <c r="L596" s="42">
        <v>2017</v>
      </c>
      <c r="M596" s="7">
        <v>3</v>
      </c>
      <c r="N596" s="6">
        <f t="shared" si="968"/>
        <v>12000</v>
      </c>
      <c r="O596" s="7">
        <f t="shared" si="969"/>
        <v>2035</v>
      </c>
      <c r="P596" s="2" t="str">
        <f t="shared" ref="P596:P601" si="970">IF($B596="","",IF($O596=P$3,$N596*(1+(O$2*0.03)),IF(P$3=$O596+$J596,$N596*(1+(O$2*0.03)),IF(P$3=$O596+2*$J596,$N596*(1+(O$2*0.03)),IF(P$3=$O596+3*$J596,$N596*(1+(O$2*0.03)),IF(P$3=$O596+4*$J596,$N596*(1+(O$2*0.03)),IF(P$3=$O596+5*$J596,$N596*(1+(O$2*0.03)),"")))))))</f>
        <v/>
      </c>
      <c r="Q596" s="2" t="str">
        <f t="shared" ref="Q596:Q601" si="971">IF($B596="","",IF($O596=Q$3,$N596*(1+(P$2*0.03)),IF(Q$3=$O596+$J596,$N596*(1+(P$2*0.03)),IF(Q$3=$O596+2*$J596,$N596*(1+(P$2*0.03)),IF(Q$3=$O596+3*$J596,$N596*(1+(P$2*0.03)),IF(Q$3=$O596+4*$J596,$N596*(1+(P$2*0.03)),IF(Q$3=$O596+5*$J596,$N596*(1+(P$2*0.03)),"")))))))</f>
        <v/>
      </c>
      <c r="R596" s="2" t="str">
        <f t="shared" ref="R596:R601" si="972">IF($B596="","",IF($O596=R$3,$N596*(1+(Q$2*0.03)),IF(R$3=$O596+$J596,$N596*(1+(Q$2*0.03)),IF(R$3=$O596+2*$J596,$N596*(1+(Q$2*0.03)),IF(R$3=$O596+3*$J596,$N596*(1+(Q$2*0.03)),IF(R$3=$O596+4*$J596,$N596*(1+(Q$2*0.03)),IF(R$3=$O596+5*$J596,$N596*(1+(Q$2*0.03)),"")))))))</f>
        <v/>
      </c>
      <c r="S596" s="2" t="str">
        <f t="shared" ref="S596:S601" si="973">IF($B596="","",IF($O596=S$3,$N596*(1+(R$2*0.03)),IF(S$3=$O596+$J596,$N596*(1+(R$2*0.03)),IF(S$3=$O596+2*$J596,$N596*(1+(R$2*0.03)),IF(S$3=$O596+3*$J596,$N596*(1+(R$2*0.03)),IF(S$3=$O596+4*$J596,$N596*(1+(R$2*0.03)),IF(S$3=$O596+5*$J596,$N596*(1+(R$2*0.03)),"")))))))</f>
        <v/>
      </c>
      <c r="T596" s="2" t="str">
        <f t="shared" ref="T596:T601" si="974">IF($B596="","",IF($O596=T$3,$N596*(1+(S$2*0.03)),IF(T$3=$O596+$J596,$N596*(1+(S$2*0.03)),IF(T$3=$O596+2*$J596,$N596*(1+(S$2*0.03)),IF(T$3=$O596+3*$J596,$N596*(1+(S$2*0.03)),IF(T$3=$O596+4*$J596,$N596*(1+(S$2*0.03)),IF(T$3=$O596+5*$J596,$N596*(1+(S$2*0.03)),"")))))))</f>
        <v/>
      </c>
      <c r="U596" s="2" t="str">
        <f t="shared" ref="U596:U601" si="975">IF($B596="","",IF($O596=U$3,$N596*(1+(T$2*0.03)),IF(U$3=$O596+$J596,$N596*(1+(T$2*0.03)),IF(U$3=$O596+2*$J596,$N596*(1+(T$2*0.03)),IF(U$3=$O596+3*$J596,$N596*(1+(T$2*0.03)),IF(U$3=$O596+4*$J596,$N596*(1+(T$2*0.03)),IF(U$3=$O596+5*$J596,$N596*(1+(T$2*0.03)),"")))))))</f>
        <v/>
      </c>
      <c r="V596" s="2" t="str">
        <f t="shared" ref="V596:V601" si="976">IF($B596="","",IF($O596=V$3,$N596*(1+(U$2*0.03)),IF(V$3=$O596+$J596,$N596*(1+(U$2*0.03)),IF(V$3=$O596+2*$J596,$N596*(1+(U$2*0.03)),IF(V$3=$O596+3*$J596,$N596*(1+(U$2*0.03)),IF(V$3=$O596+4*$J596,$N596*(1+(U$2*0.03)),IF(V$3=$O596+5*$J596,$N596*(1+(U$2*0.03)),"")))))))</f>
        <v/>
      </c>
      <c r="W596" s="2" t="str">
        <f t="shared" ref="W596:W601" si="977">IF($B596="","",IF($O596=W$3,$N596*(1+(V$2*0.03)),IF(W$3=$O596+$J596,$N596*(1+(V$2*0.03)),IF(W$3=$O596+2*$J596,$N596*(1+(V$2*0.03)),IF(W$3=$O596+3*$J596,$N596*(1+(V$2*0.03)),IF(W$3=$O596+4*$J596,$N596*(1+(V$2*0.03)),IF(W$3=$O596+5*$J596,$N596*(1+(V$2*0.03)),"")))))))</f>
        <v/>
      </c>
      <c r="X596" s="2" t="str">
        <f t="shared" ref="X596:X601" si="978">IF($B596="","",IF($O596=X$3,$N596*(1+(W$2*0.03)),IF(X$3=$O596+$J596,$N596*(1+(W$2*0.03)),IF(X$3=$O596+2*$J596,$N596*(1+(W$2*0.03)),IF(X$3=$O596+3*$J596,$N596*(1+(W$2*0.03)),IF(X$3=$O596+4*$J596,$N596*(1+(W$2*0.03)),IF(X$3=$O596+5*$J596,$N596*(1+(W$2*0.03)),"")))))))</f>
        <v/>
      </c>
      <c r="Y596" s="2" t="str">
        <f t="shared" ref="Y596:Y601" si="979">IF($B596="","",IF($O596=Y$3,$N596*(1+(X$2*0.03)),IF(Y$3=$O596+$J596,$N596*(1+(X$2*0.03)),IF(Y$3=$O596+2*$J596,$N596*(1+(X$2*0.03)),IF(Y$3=$O596+3*$J596,$N596*(1+(X$2*0.03)),IF(Y$3=$O596+4*$J596,$N596*(1+(X$2*0.03)),IF(Y$3=$O596+5*$J596,$N596*(1+(X$2*0.03)),"")))))))</f>
        <v/>
      </c>
      <c r="Z596" s="2" t="str">
        <f t="shared" ref="Z596:Z601" si="980">IF($B596="","",IF($O596=Z$3,$N596*(1+(Y$2*0.03)),IF(Z$3=$O596+$J596,$N596*(1+(Y$2*0.03)),IF(Z$3=$O596+2*$J596,$N596*(1+(Y$2*0.03)),IF(Z$3=$O596+3*$J596,$N596*(1+(Y$2*0.03)),IF(Z$3=$O596+4*$J596,$N596*(1+(Y$2*0.03)),IF(Z$3=$O596+5*$J596,$N596*(1+(Y$2*0.03)),"")))))))</f>
        <v/>
      </c>
      <c r="AA596" s="2" t="str">
        <f t="shared" ref="AA596:AA601" si="981">IF($B596="","",IF($O596=AA$3,$N596*(1+(Z$2*0.03)),IF(AA$3=$O596+$J596,$N596*(1+(Z$2*0.03)),IF(AA$3=$O596+2*$J596,$N596*(1+(Z$2*0.03)),IF(AA$3=$O596+3*$J596,$N596*(1+(Z$2*0.03)),IF(AA$3=$O596+4*$J596,$N596*(1+(Z$2*0.03)),IF(AA$3=$O596+5*$J596,$N596*(1+(Z$2*0.03)),"")))))))</f>
        <v/>
      </c>
      <c r="AB596" s="2" t="str">
        <f t="shared" ref="AB596:AB601" si="982">IF($B596="","",IF($O596=AB$3,$N596*(1+(AA$2*0.03)),IF(AB$3=$O596+$J596,$N596*(1+(AA$2*0.03)),IF(AB$3=$O596+2*$J596,$N596*(1+(AA$2*0.03)),IF(AB$3=$O596+3*$J596,$N596*(1+(AA$2*0.03)),IF(AB$3=$O596+4*$J596,$N596*(1+(AA$2*0.03)),IF(AB$3=$O596+5*$J596,$N596*(1+(AA$2*0.03)),"")))))))</f>
        <v/>
      </c>
      <c r="AC596" s="2" t="str">
        <f t="shared" ref="AC596:AC601" si="983">IF($B596="","",IF($O596=AC$3,$N596*(1+(AB$2*0.03)),IF(AC$3=$O596+$J596,$N596*(1+(AB$2*0.03)),IF(AC$3=$O596+2*$J596,$N596*(1+(AB$2*0.03)),IF(AC$3=$O596+3*$J596,$N596*(1+(AB$2*0.03)),IF(AC$3=$O596+4*$J596,$N596*(1+(AB$2*0.03)),IF(AC$3=$O596+5*$J596,$N596*(1+(AB$2*0.03)),"")))))))</f>
        <v/>
      </c>
      <c r="AD596" s="2" t="str">
        <f t="shared" ref="AD596:AD601" si="984">IF($B596="","",IF($O596=AD$3,$N596*(1+(AC$2*0.03)),IF(AD$3=$O596+$J596,$N596*(1+(AC$2*0.03)),IF(AD$3=$O596+2*$J596,$N596*(1+(AC$2*0.03)),IF(AD$3=$O596+3*$J596,$N596*(1+(AC$2*0.03)),IF(AD$3=$O596+4*$J596,$N596*(1+(AC$2*0.03)),IF(AD$3=$O596+5*$J596,$N596*(1+(AC$2*0.03)),"")))))))</f>
        <v/>
      </c>
      <c r="AE596" s="2" t="str">
        <f t="shared" ref="AE596:AE601" si="985">IF($B596="","",IF($O596=AE$3,$N596*(1+(AD$2*0.03)),IF(AE$3=$O596+$J596,$N596*(1+(AD$2*0.03)),IF(AE$3=$O596+2*$J596,$N596*(1+(AD$2*0.03)),IF(AE$3=$O596+3*$J596,$N596*(1+(AD$2*0.03)),IF(AE$3=$O596+4*$J596,$N596*(1+(AD$2*0.03)),IF(AE$3=$O596+5*$J596,$N596*(1+(AD$2*0.03)),"")))))))</f>
        <v/>
      </c>
      <c r="AF596" s="2" t="str">
        <f t="shared" ref="AF596:AF601" si="986">IF($B596="","",IF($O596=AF$3,$N596*(1+(AE$2*0.03)),IF(AF$3=$O596+$J596,$N596*(1+(AE$2*0.03)),IF(AF$3=$O596+2*$J596,$N596*(1+(AE$2*0.03)),IF(AF$3=$O596+3*$J596,$N596*(1+(AE$2*0.03)),IF(AF$3=$O596+4*$J596,$N596*(1+(AE$2*0.03)),IF(AF$3=$O596+5*$J596,$N596*(1+(AE$2*0.03)),"")))))))</f>
        <v/>
      </c>
      <c r="AG596" s="2">
        <f t="shared" ref="AG596:AG601" si="987">IF($B596="","",IF($O596=AG$3,$N596*(1+(AF$2*0.03)),IF(AG$3=$O596+$J596,$N596*(1+(AF$2*0.03)),IF(AG$3=$O596+2*$J596,$N596*(1+(AF$2*0.03)),IF(AG$3=$O596+3*$J596,$N596*(1+(AF$2*0.03)),IF(AG$3=$O596+4*$J596,$N596*(1+(AF$2*0.03)),IF(AG$3=$O596+5*$J596,$N596*(1+(AF$2*0.03)),"")))))))</f>
        <v>18120</v>
      </c>
      <c r="AH596" s="2" t="str">
        <f t="shared" ref="AH596:AH601" si="988">IF($B596="","",IF($O596=AH$3,$N596*(1+(AG$2*0.03)),IF(AH$3=$O596+$J596,$N596*(1+(AG$2*0.03)),IF(AH$3=$O596+2*$J596,$N596*(1+(AG$2*0.03)),IF(AH$3=$O596+3*$J596,$N596*(1+(AG$2*0.03)),IF(AH$3=$O596+4*$J596,$N596*(1+(AG$2*0.03)),IF(AH$3=$O596+5*$J596,$N596*(1+(AG$2*0.03)),"")))))))</f>
        <v/>
      </c>
      <c r="AI596" s="2" t="str">
        <f t="shared" ref="AI596:AI601" si="989">IF($B596="","",IF($O596=AI$3,$N596*(1+(AH$2*0.03)),IF(AI$3=$O596+$J596,$N596*(1+(AH$2*0.03)),IF(AI$3=$O596+2*$J596,$N596*(1+(AH$2*0.03)),IF(AI$3=$O596+3*$J596,$N596*(1+(AH$2*0.03)),IF(AI$3=$O596+4*$J596,$N596*(1+(AH$2*0.03)),IF(AI$3=$O596+5*$J596,$N596*(1+(AH$2*0.03)),"")))))))</f>
        <v/>
      </c>
    </row>
    <row r="597" spans="2:35" x14ac:dyDescent="0.25">
      <c r="B597" s="41" t="s">
        <v>347</v>
      </c>
      <c r="C597" s="41" t="s">
        <v>344</v>
      </c>
      <c r="D597" s="41" t="s">
        <v>3</v>
      </c>
      <c r="E597" s="42" t="s">
        <v>426</v>
      </c>
      <c r="F597" s="41" t="s">
        <v>24</v>
      </c>
      <c r="G597" s="154"/>
      <c r="H597" s="42">
        <v>1152</v>
      </c>
      <c r="I597" s="6">
        <f>IF(H597="","",INDEX(Systems!F$4:F$981,MATCH($F597,Systems!D$4:D$981,0),1))</f>
        <v>9.57</v>
      </c>
      <c r="J597" s="7">
        <f>IF(H597="","",INDEX(Systems!E$4:E$981,MATCH($F597,Systems!D$4:D$981,0),1))</f>
        <v>20</v>
      </c>
      <c r="K597" s="7" t="s">
        <v>96</v>
      </c>
      <c r="L597" s="42">
        <v>2005</v>
      </c>
      <c r="M597" s="7">
        <v>2</v>
      </c>
      <c r="N597" s="6">
        <f t="shared" ref="N597:N604" si="990">IF(H597="","",H597*I597)</f>
        <v>11024.64</v>
      </c>
      <c r="O597" s="7">
        <f t="shared" ref="O597:O604" si="991">IF(M597="","",IF(IF(M597=1,$C$1,IF(M597=2,L597+(0.8*J597),IF(M597=3,L597+J597)))&lt;$C$1,$C$1,(IF(M597=1,$C$1,IF(M597=2,L597+(0.8*J597),IF(M597=3,L597+J597))))))</f>
        <v>2021</v>
      </c>
      <c r="P597" s="2" t="str">
        <f t="shared" si="970"/>
        <v/>
      </c>
      <c r="Q597" s="2" t="str">
        <f t="shared" si="971"/>
        <v/>
      </c>
      <c r="R597" s="2" t="str">
        <f t="shared" si="972"/>
        <v/>
      </c>
      <c r="S597" s="2">
        <f t="shared" si="973"/>
        <v>12016.857599999999</v>
      </c>
      <c r="T597" s="2" t="str">
        <f t="shared" si="974"/>
        <v/>
      </c>
      <c r="U597" s="2" t="str">
        <f t="shared" si="975"/>
        <v/>
      </c>
      <c r="V597" s="2" t="str">
        <f t="shared" si="976"/>
        <v/>
      </c>
      <c r="W597" s="2" t="str">
        <f t="shared" si="977"/>
        <v/>
      </c>
      <c r="X597" s="2" t="str">
        <f t="shared" si="978"/>
        <v/>
      </c>
      <c r="Y597" s="2" t="str">
        <f t="shared" si="979"/>
        <v/>
      </c>
      <c r="Z597" s="2" t="str">
        <f t="shared" si="980"/>
        <v/>
      </c>
      <c r="AA597" s="2" t="str">
        <f t="shared" si="981"/>
        <v/>
      </c>
      <c r="AB597" s="2" t="str">
        <f t="shared" si="982"/>
        <v/>
      </c>
      <c r="AC597" s="2" t="str">
        <f t="shared" si="983"/>
        <v/>
      </c>
      <c r="AD597" s="2" t="str">
        <f t="shared" si="984"/>
        <v/>
      </c>
      <c r="AE597" s="2" t="str">
        <f t="shared" si="985"/>
        <v/>
      </c>
      <c r="AF597" s="2" t="str">
        <f t="shared" si="986"/>
        <v/>
      </c>
      <c r="AG597" s="2" t="str">
        <f t="shared" si="987"/>
        <v/>
      </c>
      <c r="AH597" s="2" t="str">
        <f t="shared" si="988"/>
        <v/>
      </c>
      <c r="AI597" s="2" t="str">
        <f t="shared" si="989"/>
        <v/>
      </c>
    </row>
    <row r="598" spans="2:35" x14ac:dyDescent="0.25">
      <c r="B598" s="41" t="s">
        <v>347</v>
      </c>
      <c r="C598" s="41" t="s">
        <v>344</v>
      </c>
      <c r="D598" s="41" t="s">
        <v>7</v>
      </c>
      <c r="E598" s="42" t="s">
        <v>426</v>
      </c>
      <c r="F598" s="41" t="s">
        <v>50</v>
      </c>
      <c r="G598" s="154" t="s">
        <v>498</v>
      </c>
      <c r="H598" s="42">
        <v>1150</v>
      </c>
      <c r="I598" s="6">
        <f>IF(H598="","",INDEX(Systems!F$4:F$981,MATCH($F598,Systems!D$4:D$981,0),1))</f>
        <v>1.6</v>
      </c>
      <c r="J598" s="7">
        <f>IF(H598="","",INDEX(Systems!E$4:E$981,MATCH($F598,Systems!D$4:D$981,0),1))</f>
        <v>10</v>
      </c>
      <c r="K598" s="7" t="s">
        <v>96</v>
      </c>
      <c r="L598" s="7">
        <v>2010</v>
      </c>
      <c r="M598" s="7">
        <v>2</v>
      </c>
      <c r="N598" s="6">
        <f t="shared" si="990"/>
        <v>1840</v>
      </c>
      <c r="O598" s="7">
        <f t="shared" si="991"/>
        <v>2018</v>
      </c>
      <c r="P598" s="2">
        <f t="shared" si="970"/>
        <v>1840</v>
      </c>
      <c r="Q598" s="2" t="str">
        <f t="shared" si="971"/>
        <v/>
      </c>
      <c r="R598" s="2" t="str">
        <f t="shared" si="972"/>
        <v/>
      </c>
      <c r="S598" s="2" t="str">
        <f t="shared" si="973"/>
        <v/>
      </c>
      <c r="T598" s="2" t="str">
        <f t="shared" si="974"/>
        <v/>
      </c>
      <c r="U598" s="2" t="str">
        <f t="shared" si="975"/>
        <v/>
      </c>
      <c r="V598" s="2" t="str">
        <f t="shared" si="976"/>
        <v/>
      </c>
      <c r="W598" s="2" t="str">
        <f t="shared" si="977"/>
        <v/>
      </c>
      <c r="X598" s="2" t="str">
        <f t="shared" si="978"/>
        <v/>
      </c>
      <c r="Y598" s="2" t="str">
        <f t="shared" si="979"/>
        <v/>
      </c>
      <c r="Z598" s="2">
        <f t="shared" si="980"/>
        <v>2392</v>
      </c>
      <c r="AA598" s="2" t="str">
        <f t="shared" si="981"/>
        <v/>
      </c>
      <c r="AB598" s="2" t="str">
        <f t="shared" si="982"/>
        <v/>
      </c>
      <c r="AC598" s="2" t="str">
        <f t="shared" si="983"/>
        <v/>
      </c>
      <c r="AD598" s="2" t="str">
        <f t="shared" si="984"/>
        <v/>
      </c>
      <c r="AE598" s="2" t="str">
        <f t="shared" si="985"/>
        <v/>
      </c>
      <c r="AF598" s="2" t="str">
        <f t="shared" si="986"/>
        <v/>
      </c>
      <c r="AG598" s="2" t="str">
        <f t="shared" si="987"/>
        <v/>
      </c>
      <c r="AH598" s="2" t="str">
        <f t="shared" si="988"/>
        <v/>
      </c>
      <c r="AI598" s="2" t="str">
        <f t="shared" si="989"/>
        <v/>
      </c>
    </row>
    <row r="599" spans="2:35" x14ac:dyDescent="0.25">
      <c r="B599" s="41" t="s">
        <v>347</v>
      </c>
      <c r="C599" s="41" t="s">
        <v>344</v>
      </c>
      <c r="D599" s="41" t="s">
        <v>7</v>
      </c>
      <c r="E599" s="42" t="s">
        <v>426</v>
      </c>
      <c r="F599" s="41" t="s">
        <v>289</v>
      </c>
      <c r="G599" s="154"/>
      <c r="H599" s="42">
        <v>1150</v>
      </c>
      <c r="I599" s="6">
        <f>IF(H599="","",INDEX(Systems!F$4:F$981,MATCH($F599,Systems!D$4:D$981,0),1))</f>
        <v>4.5</v>
      </c>
      <c r="J599" s="7">
        <f>IF(H599="","",INDEX(Systems!E$4:E$981,MATCH($F599,Systems!D$4:D$981,0),1))</f>
        <v>15</v>
      </c>
      <c r="K599" s="7" t="s">
        <v>96</v>
      </c>
      <c r="L599" s="7">
        <v>2005</v>
      </c>
      <c r="M599" s="7">
        <v>3</v>
      </c>
      <c r="N599" s="6">
        <f t="shared" si="990"/>
        <v>5175</v>
      </c>
      <c r="O599" s="7">
        <f t="shared" si="991"/>
        <v>2020</v>
      </c>
      <c r="P599" s="2" t="str">
        <f t="shared" si="970"/>
        <v/>
      </c>
      <c r="Q599" s="2" t="str">
        <f t="shared" si="971"/>
        <v/>
      </c>
      <c r="R599" s="2">
        <f t="shared" si="972"/>
        <v>5485.5</v>
      </c>
      <c r="S599" s="2" t="str">
        <f t="shared" si="973"/>
        <v/>
      </c>
      <c r="T599" s="2" t="str">
        <f t="shared" si="974"/>
        <v/>
      </c>
      <c r="U599" s="2" t="str">
        <f t="shared" si="975"/>
        <v/>
      </c>
      <c r="V599" s="2" t="str">
        <f t="shared" si="976"/>
        <v/>
      </c>
      <c r="W599" s="2" t="str">
        <f t="shared" si="977"/>
        <v/>
      </c>
      <c r="X599" s="2" t="str">
        <f t="shared" si="978"/>
        <v/>
      </c>
      <c r="Y599" s="2" t="str">
        <f t="shared" si="979"/>
        <v/>
      </c>
      <c r="Z599" s="2" t="str">
        <f t="shared" si="980"/>
        <v/>
      </c>
      <c r="AA599" s="2" t="str">
        <f t="shared" si="981"/>
        <v/>
      </c>
      <c r="AB599" s="2" t="str">
        <f t="shared" si="982"/>
        <v/>
      </c>
      <c r="AC599" s="2" t="str">
        <f t="shared" si="983"/>
        <v/>
      </c>
      <c r="AD599" s="2" t="str">
        <f t="shared" si="984"/>
        <v/>
      </c>
      <c r="AE599" s="2" t="str">
        <f t="shared" si="985"/>
        <v/>
      </c>
      <c r="AF599" s="2" t="str">
        <f t="shared" si="986"/>
        <v/>
      </c>
      <c r="AG599" s="2">
        <f t="shared" si="987"/>
        <v>7814.25</v>
      </c>
      <c r="AH599" s="2" t="str">
        <f t="shared" si="988"/>
        <v/>
      </c>
      <c r="AI599" s="2" t="str">
        <f t="shared" si="989"/>
        <v/>
      </c>
    </row>
    <row r="600" spans="2:35" x14ac:dyDescent="0.25">
      <c r="B600" s="41" t="s">
        <v>347</v>
      </c>
      <c r="C600" s="41" t="s">
        <v>344</v>
      </c>
      <c r="D600" s="41" t="s">
        <v>7</v>
      </c>
      <c r="E600" s="42" t="s">
        <v>426</v>
      </c>
      <c r="F600" s="41" t="s">
        <v>285</v>
      </c>
      <c r="G600" s="154"/>
      <c r="H600" s="42">
        <v>960</v>
      </c>
      <c r="I600" s="6">
        <f>IF(H600="","",INDEX(Systems!F$4:F$981,MATCH($F600,Systems!D$4:D$981,0),1))</f>
        <v>8.77</v>
      </c>
      <c r="J600" s="7">
        <f>IF(H600="","",INDEX(Systems!E$4:E$981,MATCH($F600,Systems!D$4:D$981,0),1))</f>
        <v>20</v>
      </c>
      <c r="K600" s="7" t="s">
        <v>96</v>
      </c>
      <c r="L600" s="7">
        <v>2010</v>
      </c>
      <c r="M600" s="7">
        <v>3</v>
      </c>
      <c r="N600" s="6">
        <f t="shared" si="990"/>
        <v>8419.1999999999989</v>
      </c>
      <c r="O600" s="7">
        <f t="shared" si="991"/>
        <v>2030</v>
      </c>
      <c r="P600" s="2" t="str">
        <f t="shared" si="970"/>
        <v/>
      </c>
      <c r="Q600" s="2" t="str">
        <f t="shared" si="971"/>
        <v/>
      </c>
      <c r="R600" s="2" t="str">
        <f t="shared" si="972"/>
        <v/>
      </c>
      <c r="S600" s="2" t="str">
        <f t="shared" si="973"/>
        <v/>
      </c>
      <c r="T600" s="2" t="str">
        <f t="shared" si="974"/>
        <v/>
      </c>
      <c r="U600" s="2" t="str">
        <f t="shared" si="975"/>
        <v/>
      </c>
      <c r="V600" s="2" t="str">
        <f t="shared" si="976"/>
        <v/>
      </c>
      <c r="W600" s="2" t="str">
        <f t="shared" si="977"/>
        <v/>
      </c>
      <c r="X600" s="2" t="str">
        <f t="shared" si="978"/>
        <v/>
      </c>
      <c r="Y600" s="2" t="str">
        <f t="shared" si="979"/>
        <v/>
      </c>
      <c r="Z600" s="2" t="str">
        <f t="shared" si="980"/>
        <v/>
      </c>
      <c r="AA600" s="2" t="str">
        <f t="shared" si="981"/>
        <v/>
      </c>
      <c r="AB600" s="2">
        <f t="shared" si="982"/>
        <v>11450.111999999997</v>
      </c>
      <c r="AC600" s="2" t="str">
        <f t="shared" si="983"/>
        <v/>
      </c>
      <c r="AD600" s="2" t="str">
        <f t="shared" si="984"/>
        <v/>
      </c>
      <c r="AE600" s="2" t="str">
        <f t="shared" si="985"/>
        <v/>
      </c>
      <c r="AF600" s="2" t="str">
        <f t="shared" si="986"/>
        <v/>
      </c>
      <c r="AG600" s="2" t="str">
        <f t="shared" si="987"/>
        <v/>
      </c>
      <c r="AH600" s="2" t="str">
        <f t="shared" si="988"/>
        <v/>
      </c>
      <c r="AI600" s="2" t="str">
        <f t="shared" si="989"/>
        <v/>
      </c>
    </row>
    <row r="601" spans="2:35" x14ac:dyDescent="0.25">
      <c r="B601" s="41" t="s">
        <v>347</v>
      </c>
      <c r="C601" s="41" t="s">
        <v>344</v>
      </c>
      <c r="D601" s="41" t="s">
        <v>9</v>
      </c>
      <c r="E601" s="42" t="s">
        <v>426</v>
      </c>
      <c r="F601" s="41" t="s">
        <v>131</v>
      </c>
      <c r="G601" s="154"/>
      <c r="H601" s="42">
        <v>960</v>
      </c>
      <c r="I601" s="6">
        <f>IF(H601="","",INDEX(Systems!F$4:F$981,MATCH($F601,Systems!D$4:D$981,0),1))</f>
        <v>4.95</v>
      </c>
      <c r="J601" s="7">
        <f>IF(H601="","",INDEX(Systems!E$4:E$981,MATCH($F601,Systems!D$4:D$981,0),1))</f>
        <v>20</v>
      </c>
      <c r="K601" s="7" t="s">
        <v>96</v>
      </c>
      <c r="L601" s="7">
        <v>2017</v>
      </c>
      <c r="M601" s="7">
        <v>3</v>
      </c>
      <c r="N601" s="6">
        <f t="shared" si="990"/>
        <v>4752</v>
      </c>
      <c r="O601" s="7">
        <f t="shared" si="991"/>
        <v>2037</v>
      </c>
      <c r="P601" s="2" t="str">
        <f t="shared" si="970"/>
        <v/>
      </c>
      <c r="Q601" s="2" t="str">
        <f t="shared" si="971"/>
        <v/>
      </c>
      <c r="R601" s="2" t="str">
        <f t="shared" si="972"/>
        <v/>
      </c>
      <c r="S601" s="2" t="str">
        <f t="shared" si="973"/>
        <v/>
      </c>
      <c r="T601" s="2" t="str">
        <f t="shared" si="974"/>
        <v/>
      </c>
      <c r="U601" s="2" t="str">
        <f t="shared" si="975"/>
        <v/>
      </c>
      <c r="V601" s="2" t="str">
        <f t="shared" si="976"/>
        <v/>
      </c>
      <c r="W601" s="2" t="str">
        <f t="shared" si="977"/>
        <v/>
      </c>
      <c r="X601" s="2" t="str">
        <f t="shared" si="978"/>
        <v/>
      </c>
      <c r="Y601" s="2" t="str">
        <f t="shared" si="979"/>
        <v/>
      </c>
      <c r="Z601" s="2" t="str">
        <f t="shared" si="980"/>
        <v/>
      </c>
      <c r="AA601" s="2" t="str">
        <f t="shared" si="981"/>
        <v/>
      </c>
      <c r="AB601" s="2" t="str">
        <f t="shared" si="982"/>
        <v/>
      </c>
      <c r="AC601" s="2" t="str">
        <f t="shared" si="983"/>
        <v/>
      </c>
      <c r="AD601" s="2" t="str">
        <f t="shared" si="984"/>
        <v/>
      </c>
      <c r="AE601" s="2" t="str">
        <f t="shared" si="985"/>
        <v/>
      </c>
      <c r="AF601" s="2" t="str">
        <f t="shared" si="986"/>
        <v/>
      </c>
      <c r="AG601" s="2" t="str">
        <f t="shared" si="987"/>
        <v/>
      </c>
      <c r="AH601" s="2" t="str">
        <f t="shared" si="988"/>
        <v/>
      </c>
      <c r="AI601" s="2">
        <f t="shared" si="989"/>
        <v>7460.6399999999994</v>
      </c>
    </row>
    <row r="602" spans="2:35" x14ac:dyDescent="0.25">
      <c r="B602" s="41" t="s">
        <v>347</v>
      </c>
      <c r="C602" s="41" t="s">
        <v>344</v>
      </c>
      <c r="D602" s="41" t="s">
        <v>5</v>
      </c>
      <c r="E602" s="42" t="s">
        <v>426</v>
      </c>
      <c r="F602" s="41" t="s">
        <v>60</v>
      </c>
      <c r="G602" s="154" t="s">
        <v>499</v>
      </c>
      <c r="H602" s="42">
        <v>1</v>
      </c>
      <c r="I602" s="6">
        <f>IF(H602="","",INDEX(Systems!F$4:F$981,MATCH($F602,Systems!D$4:D$981,0),1))</f>
        <v>12000</v>
      </c>
      <c r="J602" s="7">
        <f>IF(H602="","",INDEX(Systems!E$4:E$981,MATCH($F602,Systems!D$4:D$981,0),1))</f>
        <v>18</v>
      </c>
      <c r="K602" s="7" t="s">
        <v>96</v>
      </c>
      <c r="L602" s="42">
        <v>2015</v>
      </c>
      <c r="M602" s="7">
        <v>3</v>
      </c>
      <c r="N602" s="6">
        <f t="shared" si="990"/>
        <v>12000</v>
      </c>
      <c r="O602" s="7">
        <f t="shared" si="991"/>
        <v>2033</v>
      </c>
      <c r="P602" s="2" t="str">
        <f t="shared" ref="P602:P604" si="992">IF($B602="","",IF($O602=P$3,$N602*(1+(O$2*0.03)),IF(P$3=$O602+$J602,$N602*(1+(O$2*0.03)),IF(P$3=$O602+2*$J602,$N602*(1+(O$2*0.03)),IF(P$3=$O602+3*$J602,$N602*(1+(O$2*0.03)),IF(P$3=$O602+4*$J602,$N602*(1+(O$2*0.03)),IF(P$3=$O602+5*$J602,$N602*(1+(O$2*0.03)),"")))))))</f>
        <v/>
      </c>
      <c r="Q602" s="2" t="str">
        <f t="shared" ref="Q602:Q604" si="993">IF($B602="","",IF($O602=Q$3,$N602*(1+(P$2*0.03)),IF(Q$3=$O602+$J602,$N602*(1+(P$2*0.03)),IF(Q$3=$O602+2*$J602,$N602*(1+(P$2*0.03)),IF(Q$3=$O602+3*$J602,$N602*(1+(P$2*0.03)),IF(Q$3=$O602+4*$J602,$N602*(1+(P$2*0.03)),IF(Q$3=$O602+5*$J602,$N602*(1+(P$2*0.03)),"")))))))</f>
        <v/>
      </c>
      <c r="R602" s="2" t="str">
        <f t="shared" ref="R602:R604" si="994">IF($B602="","",IF($O602=R$3,$N602*(1+(Q$2*0.03)),IF(R$3=$O602+$J602,$N602*(1+(Q$2*0.03)),IF(R$3=$O602+2*$J602,$N602*(1+(Q$2*0.03)),IF(R$3=$O602+3*$J602,$N602*(1+(Q$2*0.03)),IF(R$3=$O602+4*$J602,$N602*(1+(Q$2*0.03)),IF(R$3=$O602+5*$J602,$N602*(1+(Q$2*0.03)),"")))))))</f>
        <v/>
      </c>
      <c r="S602" s="2" t="str">
        <f t="shared" ref="S602:S604" si="995">IF($B602="","",IF($O602=S$3,$N602*(1+(R$2*0.03)),IF(S$3=$O602+$J602,$N602*(1+(R$2*0.03)),IF(S$3=$O602+2*$J602,$N602*(1+(R$2*0.03)),IF(S$3=$O602+3*$J602,$N602*(1+(R$2*0.03)),IF(S$3=$O602+4*$J602,$N602*(1+(R$2*0.03)),IF(S$3=$O602+5*$J602,$N602*(1+(R$2*0.03)),"")))))))</f>
        <v/>
      </c>
      <c r="T602" s="2" t="str">
        <f t="shared" ref="T602:T604" si="996">IF($B602="","",IF($O602=T$3,$N602*(1+(S$2*0.03)),IF(T$3=$O602+$J602,$N602*(1+(S$2*0.03)),IF(T$3=$O602+2*$J602,$N602*(1+(S$2*0.03)),IF(T$3=$O602+3*$J602,$N602*(1+(S$2*0.03)),IF(T$3=$O602+4*$J602,$N602*(1+(S$2*0.03)),IF(T$3=$O602+5*$J602,$N602*(1+(S$2*0.03)),"")))))))</f>
        <v/>
      </c>
      <c r="U602" s="2" t="str">
        <f t="shared" ref="U602:U604" si="997">IF($B602="","",IF($O602=U$3,$N602*(1+(T$2*0.03)),IF(U$3=$O602+$J602,$N602*(1+(T$2*0.03)),IF(U$3=$O602+2*$J602,$N602*(1+(T$2*0.03)),IF(U$3=$O602+3*$J602,$N602*(1+(T$2*0.03)),IF(U$3=$O602+4*$J602,$N602*(1+(T$2*0.03)),IF(U$3=$O602+5*$J602,$N602*(1+(T$2*0.03)),"")))))))</f>
        <v/>
      </c>
      <c r="V602" s="2" t="str">
        <f t="shared" ref="V602:V604" si="998">IF($B602="","",IF($O602=V$3,$N602*(1+(U$2*0.03)),IF(V$3=$O602+$J602,$N602*(1+(U$2*0.03)),IF(V$3=$O602+2*$J602,$N602*(1+(U$2*0.03)),IF(V$3=$O602+3*$J602,$N602*(1+(U$2*0.03)),IF(V$3=$O602+4*$J602,$N602*(1+(U$2*0.03)),IF(V$3=$O602+5*$J602,$N602*(1+(U$2*0.03)),"")))))))</f>
        <v/>
      </c>
      <c r="W602" s="2" t="str">
        <f t="shared" ref="W602:W604" si="999">IF($B602="","",IF($O602=W$3,$N602*(1+(V$2*0.03)),IF(W$3=$O602+$J602,$N602*(1+(V$2*0.03)),IF(W$3=$O602+2*$J602,$N602*(1+(V$2*0.03)),IF(W$3=$O602+3*$J602,$N602*(1+(V$2*0.03)),IF(W$3=$O602+4*$J602,$N602*(1+(V$2*0.03)),IF(W$3=$O602+5*$J602,$N602*(1+(V$2*0.03)),"")))))))</f>
        <v/>
      </c>
      <c r="X602" s="2" t="str">
        <f t="shared" ref="X602:X604" si="1000">IF($B602="","",IF($O602=X$3,$N602*(1+(W$2*0.03)),IF(X$3=$O602+$J602,$N602*(1+(W$2*0.03)),IF(X$3=$O602+2*$J602,$N602*(1+(W$2*0.03)),IF(X$3=$O602+3*$J602,$N602*(1+(W$2*0.03)),IF(X$3=$O602+4*$J602,$N602*(1+(W$2*0.03)),IF(X$3=$O602+5*$J602,$N602*(1+(W$2*0.03)),"")))))))</f>
        <v/>
      </c>
      <c r="Y602" s="2" t="str">
        <f t="shared" ref="Y602:Y604" si="1001">IF($B602="","",IF($O602=Y$3,$N602*(1+(X$2*0.03)),IF(Y$3=$O602+$J602,$N602*(1+(X$2*0.03)),IF(Y$3=$O602+2*$J602,$N602*(1+(X$2*0.03)),IF(Y$3=$O602+3*$J602,$N602*(1+(X$2*0.03)),IF(Y$3=$O602+4*$J602,$N602*(1+(X$2*0.03)),IF(Y$3=$O602+5*$J602,$N602*(1+(X$2*0.03)),"")))))))</f>
        <v/>
      </c>
      <c r="Z602" s="2" t="str">
        <f t="shared" ref="Z602:Z604" si="1002">IF($B602="","",IF($O602=Z$3,$N602*(1+(Y$2*0.03)),IF(Z$3=$O602+$J602,$N602*(1+(Y$2*0.03)),IF(Z$3=$O602+2*$J602,$N602*(1+(Y$2*0.03)),IF(Z$3=$O602+3*$J602,$N602*(1+(Y$2*0.03)),IF(Z$3=$O602+4*$J602,$N602*(1+(Y$2*0.03)),IF(Z$3=$O602+5*$J602,$N602*(1+(Y$2*0.03)),"")))))))</f>
        <v/>
      </c>
      <c r="AA602" s="2" t="str">
        <f t="shared" ref="AA602:AA604" si="1003">IF($B602="","",IF($O602=AA$3,$N602*(1+(Z$2*0.03)),IF(AA$3=$O602+$J602,$N602*(1+(Z$2*0.03)),IF(AA$3=$O602+2*$J602,$N602*(1+(Z$2*0.03)),IF(AA$3=$O602+3*$J602,$N602*(1+(Z$2*0.03)),IF(AA$3=$O602+4*$J602,$N602*(1+(Z$2*0.03)),IF(AA$3=$O602+5*$J602,$N602*(1+(Z$2*0.03)),"")))))))</f>
        <v/>
      </c>
      <c r="AB602" s="2" t="str">
        <f t="shared" ref="AB602:AB604" si="1004">IF($B602="","",IF($O602=AB$3,$N602*(1+(AA$2*0.03)),IF(AB$3=$O602+$J602,$N602*(1+(AA$2*0.03)),IF(AB$3=$O602+2*$J602,$N602*(1+(AA$2*0.03)),IF(AB$3=$O602+3*$J602,$N602*(1+(AA$2*0.03)),IF(AB$3=$O602+4*$J602,$N602*(1+(AA$2*0.03)),IF(AB$3=$O602+5*$J602,$N602*(1+(AA$2*0.03)),"")))))))</f>
        <v/>
      </c>
      <c r="AC602" s="2" t="str">
        <f t="shared" ref="AC602:AC604" si="1005">IF($B602="","",IF($O602=AC$3,$N602*(1+(AB$2*0.03)),IF(AC$3=$O602+$J602,$N602*(1+(AB$2*0.03)),IF(AC$3=$O602+2*$J602,$N602*(1+(AB$2*0.03)),IF(AC$3=$O602+3*$J602,$N602*(1+(AB$2*0.03)),IF(AC$3=$O602+4*$J602,$N602*(1+(AB$2*0.03)),IF(AC$3=$O602+5*$J602,$N602*(1+(AB$2*0.03)),"")))))))</f>
        <v/>
      </c>
      <c r="AD602" s="2" t="str">
        <f t="shared" ref="AD602:AD604" si="1006">IF($B602="","",IF($O602=AD$3,$N602*(1+(AC$2*0.03)),IF(AD$3=$O602+$J602,$N602*(1+(AC$2*0.03)),IF(AD$3=$O602+2*$J602,$N602*(1+(AC$2*0.03)),IF(AD$3=$O602+3*$J602,$N602*(1+(AC$2*0.03)),IF(AD$3=$O602+4*$J602,$N602*(1+(AC$2*0.03)),IF(AD$3=$O602+5*$J602,$N602*(1+(AC$2*0.03)),"")))))))</f>
        <v/>
      </c>
      <c r="AE602" s="2">
        <f t="shared" ref="AE602:AE604" si="1007">IF($B602="","",IF($O602=AE$3,$N602*(1+(AD$2*0.03)),IF(AE$3=$O602+$J602,$N602*(1+(AD$2*0.03)),IF(AE$3=$O602+2*$J602,$N602*(1+(AD$2*0.03)),IF(AE$3=$O602+3*$J602,$N602*(1+(AD$2*0.03)),IF(AE$3=$O602+4*$J602,$N602*(1+(AD$2*0.03)),IF(AE$3=$O602+5*$J602,$N602*(1+(AD$2*0.03)),"")))))))</f>
        <v>17400</v>
      </c>
      <c r="AF602" s="2" t="str">
        <f t="shared" ref="AF602:AF604" si="1008">IF($B602="","",IF($O602=AF$3,$N602*(1+(AE$2*0.03)),IF(AF$3=$O602+$J602,$N602*(1+(AE$2*0.03)),IF(AF$3=$O602+2*$J602,$N602*(1+(AE$2*0.03)),IF(AF$3=$O602+3*$J602,$N602*(1+(AE$2*0.03)),IF(AF$3=$O602+4*$J602,$N602*(1+(AE$2*0.03)),IF(AF$3=$O602+5*$J602,$N602*(1+(AE$2*0.03)),"")))))))</f>
        <v/>
      </c>
      <c r="AG602" s="2" t="str">
        <f t="shared" ref="AG602:AG604" si="1009">IF($B602="","",IF($O602=AG$3,$N602*(1+(AF$2*0.03)),IF(AG$3=$O602+$J602,$N602*(1+(AF$2*0.03)),IF(AG$3=$O602+2*$J602,$N602*(1+(AF$2*0.03)),IF(AG$3=$O602+3*$J602,$N602*(1+(AF$2*0.03)),IF(AG$3=$O602+4*$J602,$N602*(1+(AF$2*0.03)),IF(AG$3=$O602+5*$J602,$N602*(1+(AF$2*0.03)),"")))))))</f>
        <v/>
      </c>
      <c r="AH602" s="2" t="str">
        <f t="shared" ref="AH602:AH604" si="1010">IF($B602="","",IF($O602=AH$3,$N602*(1+(AG$2*0.03)),IF(AH$3=$O602+$J602,$N602*(1+(AG$2*0.03)),IF(AH$3=$O602+2*$J602,$N602*(1+(AG$2*0.03)),IF(AH$3=$O602+3*$J602,$N602*(1+(AG$2*0.03)),IF(AH$3=$O602+4*$J602,$N602*(1+(AG$2*0.03)),IF(AH$3=$O602+5*$J602,$N602*(1+(AG$2*0.03)),"")))))))</f>
        <v/>
      </c>
      <c r="AI602" s="2" t="str">
        <f t="shared" ref="AI602:AI604" si="1011">IF($B602="","",IF($O602=AI$3,$N602*(1+(AH$2*0.03)),IF(AI$3=$O602+$J602,$N602*(1+(AH$2*0.03)),IF(AI$3=$O602+2*$J602,$N602*(1+(AH$2*0.03)),IF(AI$3=$O602+3*$J602,$N602*(1+(AH$2*0.03)),IF(AI$3=$O602+4*$J602,$N602*(1+(AH$2*0.03)),IF(AI$3=$O602+5*$J602,$N602*(1+(AH$2*0.03)),"")))))))</f>
        <v/>
      </c>
    </row>
    <row r="603" spans="2:35" x14ac:dyDescent="0.25">
      <c r="B603" s="41" t="s">
        <v>347</v>
      </c>
      <c r="C603" s="41" t="s">
        <v>344</v>
      </c>
      <c r="D603" s="41" t="s">
        <v>114</v>
      </c>
      <c r="E603" s="42" t="s">
        <v>399</v>
      </c>
      <c r="F603" s="41" t="s">
        <v>36</v>
      </c>
      <c r="G603" s="154"/>
      <c r="H603" s="42">
        <v>1</v>
      </c>
      <c r="I603" s="6">
        <f>IF(H603="","",INDEX(Systems!F$4:F$981,MATCH($F603,Systems!D$4:D$981,0),1))</f>
        <v>20000</v>
      </c>
      <c r="J603" s="7">
        <f>IF(H603="","",INDEX(Systems!E$4:E$981,MATCH($F603,Systems!D$4:D$981,0),1))</f>
        <v>15</v>
      </c>
      <c r="K603" s="7" t="s">
        <v>96</v>
      </c>
      <c r="L603" s="7">
        <v>2003</v>
      </c>
      <c r="M603" s="7">
        <v>3</v>
      </c>
      <c r="N603" s="6">
        <f t="shared" si="990"/>
        <v>20000</v>
      </c>
      <c r="O603" s="7">
        <f t="shared" si="991"/>
        <v>2018</v>
      </c>
      <c r="P603" s="2">
        <f t="shared" si="992"/>
        <v>20000</v>
      </c>
      <c r="Q603" s="2" t="str">
        <f t="shared" si="993"/>
        <v/>
      </c>
      <c r="R603" s="2" t="str">
        <f t="shared" si="994"/>
        <v/>
      </c>
      <c r="S603" s="2" t="str">
        <f t="shared" si="995"/>
        <v/>
      </c>
      <c r="T603" s="2" t="str">
        <f t="shared" si="996"/>
        <v/>
      </c>
      <c r="U603" s="2" t="str">
        <f t="shared" si="997"/>
        <v/>
      </c>
      <c r="V603" s="2" t="str">
        <f t="shared" si="998"/>
        <v/>
      </c>
      <c r="W603" s="2" t="str">
        <f t="shared" si="999"/>
        <v/>
      </c>
      <c r="X603" s="2" t="str">
        <f t="shared" si="1000"/>
        <v/>
      </c>
      <c r="Y603" s="2" t="str">
        <f t="shared" si="1001"/>
        <v/>
      </c>
      <c r="Z603" s="2" t="str">
        <f t="shared" si="1002"/>
        <v/>
      </c>
      <c r="AA603" s="2" t="str">
        <f t="shared" si="1003"/>
        <v/>
      </c>
      <c r="AB603" s="2" t="str">
        <f t="shared" si="1004"/>
        <v/>
      </c>
      <c r="AC603" s="2" t="str">
        <f t="shared" si="1005"/>
        <v/>
      </c>
      <c r="AD603" s="2" t="str">
        <f t="shared" si="1006"/>
        <v/>
      </c>
      <c r="AE603" s="2">
        <f t="shared" si="1007"/>
        <v>29000</v>
      </c>
      <c r="AF603" s="2" t="str">
        <f t="shared" si="1008"/>
        <v/>
      </c>
      <c r="AG603" s="2" t="str">
        <f t="shared" si="1009"/>
        <v/>
      </c>
      <c r="AH603" s="2" t="str">
        <f t="shared" si="1010"/>
        <v/>
      </c>
      <c r="AI603" s="2" t="str">
        <f t="shared" si="1011"/>
        <v/>
      </c>
    </row>
    <row r="604" spans="2:35" x14ac:dyDescent="0.25">
      <c r="B604" s="41" t="s">
        <v>347</v>
      </c>
      <c r="C604" s="41" t="s">
        <v>344</v>
      </c>
      <c r="D604" s="41" t="s">
        <v>114</v>
      </c>
      <c r="E604" s="42" t="s">
        <v>399</v>
      </c>
      <c r="F604" s="41" t="s">
        <v>127</v>
      </c>
      <c r="G604" s="154"/>
      <c r="H604" s="42">
        <v>1</v>
      </c>
      <c r="I604" s="6">
        <f>IF(H604="","",INDEX(Systems!F$4:F$981,MATCH($F604,Systems!D$4:D$981,0),1))</f>
        <v>40000</v>
      </c>
      <c r="J604" s="7">
        <f>IF(H604="","",INDEX(Systems!E$4:E$981,MATCH($F604,Systems!D$4:D$981,0),1))</f>
        <v>20</v>
      </c>
      <c r="K604" s="7" t="s">
        <v>96</v>
      </c>
      <c r="L604" s="7">
        <v>2003</v>
      </c>
      <c r="M604" s="7">
        <v>3</v>
      </c>
      <c r="N604" s="6">
        <f t="shared" si="990"/>
        <v>40000</v>
      </c>
      <c r="O604" s="7">
        <f t="shared" si="991"/>
        <v>2023</v>
      </c>
      <c r="P604" s="2" t="str">
        <f t="shared" si="992"/>
        <v/>
      </c>
      <c r="Q604" s="2" t="str">
        <f t="shared" si="993"/>
        <v/>
      </c>
      <c r="R604" s="2" t="str">
        <f t="shared" si="994"/>
        <v/>
      </c>
      <c r="S604" s="2" t="str">
        <f t="shared" si="995"/>
        <v/>
      </c>
      <c r="T604" s="2" t="str">
        <f t="shared" si="996"/>
        <v/>
      </c>
      <c r="U604" s="2">
        <f t="shared" si="997"/>
        <v>46000</v>
      </c>
      <c r="V604" s="2" t="str">
        <f t="shared" si="998"/>
        <v/>
      </c>
      <c r="W604" s="2" t="str">
        <f t="shared" si="999"/>
        <v/>
      </c>
      <c r="X604" s="2" t="str">
        <f t="shared" si="1000"/>
        <v/>
      </c>
      <c r="Y604" s="2" t="str">
        <f t="shared" si="1001"/>
        <v/>
      </c>
      <c r="Z604" s="2" t="str">
        <f t="shared" si="1002"/>
        <v/>
      </c>
      <c r="AA604" s="2" t="str">
        <f t="shared" si="1003"/>
        <v/>
      </c>
      <c r="AB604" s="2" t="str">
        <f t="shared" si="1004"/>
        <v/>
      </c>
      <c r="AC604" s="2" t="str">
        <f t="shared" si="1005"/>
        <v/>
      </c>
      <c r="AD604" s="2" t="str">
        <f t="shared" si="1006"/>
        <v/>
      </c>
      <c r="AE604" s="2" t="str">
        <f t="shared" si="1007"/>
        <v/>
      </c>
      <c r="AF604" s="2" t="str">
        <f t="shared" si="1008"/>
        <v/>
      </c>
      <c r="AG604" s="2" t="str">
        <f t="shared" si="1009"/>
        <v/>
      </c>
      <c r="AH604" s="2" t="str">
        <f t="shared" si="1010"/>
        <v/>
      </c>
      <c r="AI604" s="2" t="str">
        <f t="shared" si="1011"/>
        <v/>
      </c>
    </row>
    <row r="605" spans="2:35" x14ac:dyDescent="0.25">
      <c r="B605" s="41" t="s">
        <v>347</v>
      </c>
      <c r="C605" s="41" t="s">
        <v>345</v>
      </c>
      <c r="D605" s="41" t="s">
        <v>4</v>
      </c>
      <c r="E605" s="42" t="s">
        <v>427</v>
      </c>
      <c r="F605" s="41" t="s">
        <v>33</v>
      </c>
      <c r="G605" s="154"/>
      <c r="H605" s="42">
        <v>18150</v>
      </c>
      <c r="I605" s="6">
        <f>IF(H605="","",INDEX(Systems!F$4:F$981,MATCH($F605,Systems!D$4:D$981,0),1))</f>
        <v>7.05</v>
      </c>
      <c r="J605" s="7">
        <f>IF(H605="","",INDEX(Systems!E$4:E$981,MATCH($F605,Systems!D$4:D$981,0),1))</f>
        <v>30</v>
      </c>
      <c r="K605" s="7" t="s">
        <v>97</v>
      </c>
      <c r="L605" s="7">
        <v>2000</v>
      </c>
      <c r="M605" s="7">
        <v>3</v>
      </c>
      <c r="N605" s="6">
        <f t="shared" si="662"/>
        <v>127957.5</v>
      </c>
      <c r="O605" s="7">
        <f t="shared" si="663"/>
        <v>2030</v>
      </c>
      <c r="P605" s="2" t="str">
        <f t="shared" ref="P605:AI605" si="1012">IF($B605="","",IF($O605=P$3,$N605*(1+(O$2*0.03)),IF(P$3=$O605+$J605,$N605*(1+(O$2*0.03)),IF(P$3=$O605+2*$J605,$N605*(1+(O$2*0.03)),IF(P$3=$O605+3*$J605,$N605*(1+(O$2*0.03)),IF(P$3=$O605+4*$J605,$N605*(1+(O$2*0.03)),IF(P$3=$O605+5*$J605,$N605*(1+(O$2*0.03)),"")))))))</f>
        <v/>
      </c>
      <c r="Q605" s="2" t="str">
        <f t="shared" si="1012"/>
        <v/>
      </c>
      <c r="R605" s="2" t="str">
        <f t="shared" si="1012"/>
        <v/>
      </c>
      <c r="S605" s="2" t="str">
        <f t="shared" si="1012"/>
        <v/>
      </c>
      <c r="T605" s="2" t="str">
        <f t="shared" si="1012"/>
        <v/>
      </c>
      <c r="U605" s="2" t="str">
        <f t="shared" si="1012"/>
        <v/>
      </c>
      <c r="V605" s="2" t="str">
        <f t="shared" si="1012"/>
        <v/>
      </c>
      <c r="W605" s="2" t="str">
        <f t="shared" si="1012"/>
        <v/>
      </c>
      <c r="X605" s="2" t="str">
        <f t="shared" si="1012"/>
        <v/>
      </c>
      <c r="Y605" s="2" t="str">
        <f t="shared" si="1012"/>
        <v/>
      </c>
      <c r="Z605" s="2" t="str">
        <f t="shared" si="1012"/>
        <v/>
      </c>
      <c r="AA605" s="2" t="str">
        <f t="shared" si="1012"/>
        <v/>
      </c>
      <c r="AB605" s="2">
        <f t="shared" si="1012"/>
        <v>174022.19999999998</v>
      </c>
      <c r="AC605" s="2" t="str">
        <f t="shared" si="1012"/>
        <v/>
      </c>
      <c r="AD605" s="2" t="str">
        <f t="shared" si="1012"/>
        <v/>
      </c>
      <c r="AE605" s="2" t="str">
        <f t="shared" si="1012"/>
        <v/>
      </c>
      <c r="AF605" s="2" t="str">
        <f t="shared" si="1012"/>
        <v/>
      </c>
      <c r="AG605" s="2" t="str">
        <f t="shared" si="1012"/>
        <v/>
      </c>
      <c r="AH605" s="2" t="str">
        <f t="shared" si="1012"/>
        <v/>
      </c>
      <c r="AI605" s="2" t="str">
        <f t="shared" si="1012"/>
        <v/>
      </c>
    </row>
    <row r="606" spans="2:35" x14ac:dyDescent="0.25">
      <c r="B606" s="41" t="s">
        <v>347</v>
      </c>
      <c r="C606" s="41" t="s">
        <v>345</v>
      </c>
      <c r="D606" s="41" t="s">
        <v>4</v>
      </c>
      <c r="E606" s="42" t="s">
        <v>427</v>
      </c>
      <c r="F606" s="41" t="s">
        <v>98</v>
      </c>
      <c r="G606" s="154"/>
      <c r="H606" s="42">
        <v>18150</v>
      </c>
      <c r="I606" s="6">
        <f>IF(H606="","",INDEX(Systems!F$4:F$981,MATCH($F606,Systems!D$4:D$981,0),1))</f>
        <v>0.34</v>
      </c>
      <c r="J606" s="7">
        <f>IF(H606="","",INDEX(Systems!E$4:E$981,MATCH($F606,Systems!D$4:D$981,0),1))</f>
        <v>5</v>
      </c>
      <c r="K606" s="7" t="s">
        <v>97</v>
      </c>
      <c r="L606" s="7">
        <v>2015</v>
      </c>
      <c r="M606" s="7">
        <v>3</v>
      </c>
      <c r="N606" s="6">
        <f t="shared" si="662"/>
        <v>6171</v>
      </c>
      <c r="O606" s="7">
        <f t="shared" si="663"/>
        <v>2020</v>
      </c>
      <c r="P606" s="2" t="str">
        <f t="shared" ref="P606:AI606" si="1013">IF($B606="","",IF($O606=P$3,$N606*(1+(O$2*0.03)),IF(P$3=$O606+$J606,$N606*(1+(O$2*0.03)),IF(P$3=$O606+2*$J606,$N606*(1+(O$2*0.03)),IF(P$3=$O606+3*$J606,$N606*(1+(O$2*0.03)),IF(P$3=$O606+4*$J606,$N606*(1+(O$2*0.03)),IF(P$3=$O606+5*$J606,$N606*(1+(O$2*0.03)),"")))))))</f>
        <v/>
      </c>
      <c r="Q606" s="2" t="str">
        <f t="shared" si="1013"/>
        <v/>
      </c>
      <c r="R606" s="2">
        <f t="shared" si="1013"/>
        <v>6541.26</v>
      </c>
      <c r="S606" s="2" t="str">
        <f t="shared" si="1013"/>
        <v/>
      </c>
      <c r="T606" s="2" t="str">
        <f t="shared" si="1013"/>
        <v/>
      </c>
      <c r="U606" s="2" t="str">
        <f t="shared" si="1013"/>
        <v/>
      </c>
      <c r="V606" s="2" t="str">
        <f t="shared" si="1013"/>
        <v/>
      </c>
      <c r="W606" s="2">
        <f t="shared" si="1013"/>
        <v>7466.91</v>
      </c>
      <c r="X606" s="2" t="str">
        <f t="shared" si="1013"/>
        <v/>
      </c>
      <c r="Y606" s="2" t="str">
        <f t="shared" si="1013"/>
        <v/>
      </c>
      <c r="Z606" s="2" t="str">
        <f t="shared" si="1013"/>
        <v/>
      </c>
      <c r="AA606" s="2" t="str">
        <f t="shared" si="1013"/>
        <v/>
      </c>
      <c r="AB606" s="2">
        <f t="shared" si="1013"/>
        <v>8392.56</v>
      </c>
      <c r="AC606" s="2" t="str">
        <f t="shared" si="1013"/>
        <v/>
      </c>
      <c r="AD606" s="2" t="str">
        <f t="shared" si="1013"/>
        <v/>
      </c>
      <c r="AE606" s="2" t="str">
        <f t="shared" si="1013"/>
        <v/>
      </c>
      <c r="AF606" s="2" t="str">
        <f t="shared" si="1013"/>
        <v/>
      </c>
      <c r="AG606" s="2">
        <f t="shared" si="1013"/>
        <v>9318.2100000000009</v>
      </c>
      <c r="AH606" s="2" t="str">
        <f t="shared" si="1013"/>
        <v/>
      </c>
      <c r="AI606" s="2" t="str">
        <f t="shared" si="1013"/>
        <v/>
      </c>
    </row>
    <row r="607" spans="2:35" x14ac:dyDescent="0.25">
      <c r="B607" s="41" t="s">
        <v>347</v>
      </c>
      <c r="C607" s="41" t="s">
        <v>345</v>
      </c>
      <c r="D607" s="41" t="s">
        <v>4</v>
      </c>
      <c r="E607" s="42" t="s">
        <v>442</v>
      </c>
      <c r="F607" s="41" t="s">
        <v>32</v>
      </c>
      <c r="G607" s="154"/>
      <c r="H607" s="42">
        <v>31200</v>
      </c>
      <c r="I607" s="6">
        <f>IF(H607="","",INDEX(Systems!F$4:F$981,MATCH($F607,Systems!D$4:D$981,0),1))</f>
        <v>4</v>
      </c>
      <c r="J607" s="7">
        <f>IF(H607="","",INDEX(Systems!E$4:E$981,MATCH($F607,Systems!D$4:D$981,0),1))</f>
        <v>30</v>
      </c>
      <c r="K607" s="7" t="s">
        <v>97</v>
      </c>
      <c r="L607" s="7">
        <v>2000</v>
      </c>
      <c r="M607" s="7">
        <v>3</v>
      </c>
      <c r="N607" s="6">
        <f t="shared" si="662"/>
        <v>124800</v>
      </c>
      <c r="O607" s="7">
        <f t="shared" si="663"/>
        <v>2030</v>
      </c>
      <c r="P607" s="2" t="str">
        <f t="shared" ref="P607:AI607" si="1014">IF($B607="","",IF($O607=P$3,$N607*(1+(O$2*0.03)),IF(P$3=$O607+$J607,$N607*(1+(O$2*0.03)),IF(P$3=$O607+2*$J607,$N607*(1+(O$2*0.03)),IF(P$3=$O607+3*$J607,$N607*(1+(O$2*0.03)),IF(P$3=$O607+4*$J607,$N607*(1+(O$2*0.03)),IF(P$3=$O607+5*$J607,$N607*(1+(O$2*0.03)),"")))))))</f>
        <v/>
      </c>
      <c r="Q607" s="2" t="str">
        <f t="shared" si="1014"/>
        <v/>
      </c>
      <c r="R607" s="2" t="str">
        <f t="shared" si="1014"/>
        <v/>
      </c>
      <c r="S607" s="2" t="str">
        <f t="shared" si="1014"/>
        <v/>
      </c>
      <c r="T607" s="2" t="str">
        <f t="shared" si="1014"/>
        <v/>
      </c>
      <c r="U607" s="2" t="str">
        <f t="shared" si="1014"/>
        <v/>
      </c>
      <c r="V607" s="2" t="str">
        <f t="shared" si="1014"/>
        <v/>
      </c>
      <c r="W607" s="2" t="str">
        <f t="shared" si="1014"/>
        <v/>
      </c>
      <c r="X607" s="2" t="str">
        <f t="shared" si="1014"/>
        <v/>
      </c>
      <c r="Y607" s="2" t="str">
        <f t="shared" si="1014"/>
        <v/>
      </c>
      <c r="Z607" s="2" t="str">
        <f t="shared" si="1014"/>
        <v/>
      </c>
      <c r="AA607" s="2" t="str">
        <f t="shared" si="1014"/>
        <v/>
      </c>
      <c r="AB607" s="2">
        <f t="shared" si="1014"/>
        <v>169727.99999999997</v>
      </c>
      <c r="AC607" s="2" t="str">
        <f t="shared" si="1014"/>
        <v/>
      </c>
      <c r="AD607" s="2" t="str">
        <f t="shared" si="1014"/>
        <v/>
      </c>
      <c r="AE607" s="2" t="str">
        <f t="shared" si="1014"/>
        <v/>
      </c>
      <c r="AF607" s="2" t="str">
        <f t="shared" si="1014"/>
        <v/>
      </c>
      <c r="AG607" s="2" t="str">
        <f t="shared" si="1014"/>
        <v/>
      </c>
      <c r="AH607" s="2" t="str">
        <f t="shared" si="1014"/>
        <v/>
      </c>
      <c r="AI607" s="2" t="str">
        <f t="shared" si="1014"/>
        <v/>
      </c>
    </row>
    <row r="608" spans="2:35" x14ac:dyDescent="0.25">
      <c r="B608" s="41" t="s">
        <v>347</v>
      </c>
      <c r="C608" s="41" t="s">
        <v>345</v>
      </c>
      <c r="D608" s="41" t="s">
        <v>4</v>
      </c>
      <c r="E608" s="42" t="s">
        <v>442</v>
      </c>
      <c r="F608" s="41" t="s">
        <v>98</v>
      </c>
      <c r="G608" s="154"/>
      <c r="H608" s="42">
        <v>31200</v>
      </c>
      <c r="I608" s="6">
        <f>IF(H608="","",INDEX(Systems!F$4:F$981,MATCH($F608,Systems!D$4:D$981,0),1))</f>
        <v>0.34</v>
      </c>
      <c r="J608" s="7">
        <f>IF(H608="","",INDEX(Systems!E$4:E$981,MATCH($F608,Systems!D$4:D$981,0),1))</f>
        <v>5</v>
      </c>
      <c r="K608" s="7" t="s">
        <v>97</v>
      </c>
      <c r="L608" s="7">
        <v>2015</v>
      </c>
      <c r="M608" s="7">
        <v>3</v>
      </c>
      <c r="N608" s="6">
        <f t="shared" si="662"/>
        <v>10608</v>
      </c>
      <c r="O608" s="7">
        <f t="shared" si="663"/>
        <v>2020</v>
      </c>
      <c r="P608" s="2" t="str">
        <f t="shared" ref="P608:AI608" si="1015">IF($B608="","",IF($O608=P$3,$N608*(1+(O$2*0.03)),IF(P$3=$O608+$J608,$N608*(1+(O$2*0.03)),IF(P$3=$O608+2*$J608,$N608*(1+(O$2*0.03)),IF(P$3=$O608+3*$J608,$N608*(1+(O$2*0.03)),IF(P$3=$O608+4*$J608,$N608*(1+(O$2*0.03)),IF(P$3=$O608+5*$J608,$N608*(1+(O$2*0.03)),"")))))))</f>
        <v/>
      </c>
      <c r="Q608" s="2" t="str">
        <f t="shared" si="1015"/>
        <v/>
      </c>
      <c r="R608" s="2">
        <f t="shared" si="1015"/>
        <v>11244.480000000001</v>
      </c>
      <c r="S608" s="2" t="str">
        <f t="shared" si="1015"/>
        <v/>
      </c>
      <c r="T608" s="2" t="str">
        <f t="shared" si="1015"/>
        <v/>
      </c>
      <c r="U608" s="2" t="str">
        <f t="shared" si="1015"/>
        <v/>
      </c>
      <c r="V608" s="2" t="str">
        <f t="shared" si="1015"/>
        <v/>
      </c>
      <c r="W608" s="2">
        <f t="shared" si="1015"/>
        <v>12835.68</v>
      </c>
      <c r="X608" s="2" t="str">
        <f t="shared" si="1015"/>
        <v/>
      </c>
      <c r="Y608" s="2" t="str">
        <f t="shared" si="1015"/>
        <v/>
      </c>
      <c r="Z608" s="2" t="str">
        <f t="shared" si="1015"/>
        <v/>
      </c>
      <c r="AA608" s="2" t="str">
        <f t="shared" si="1015"/>
        <v/>
      </c>
      <c r="AB608" s="2">
        <f t="shared" si="1015"/>
        <v>14426.88</v>
      </c>
      <c r="AC608" s="2" t="str">
        <f t="shared" si="1015"/>
        <v/>
      </c>
      <c r="AD608" s="2" t="str">
        <f t="shared" si="1015"/>
        <v/>
      </c>
      <c r="AE608" s="2" t="str">
        <f t="shared" si="1015"/>
        <v/>
      </c>
      <c r="AF608" s="2" t="str">
        <f t="shared" si="1015"/>
        <v/>
      </c>
      <c r="AG608" s="2">
        <f t="shared" si="1015"/>
        <v>16018.08</v>
      </c>
      <c r="AH608" s="2" t="str">
        <f t="shared" si="1015"/>
        <v/>
      </c>
      <c r="AI608" s="2" t="str">
        <f t="shared" si="1015"/>
        <v/>
      </c>
    </row>
    <row r="609" spans="2:35" x14ac:dyDescent="0.25">
      <c r="B609" s="41" t="s">
        <v>347</v>
      </c>
      <c r="C609" s="41" t="s">
        <v>345</v>
      </c>
      <c r="D609" s="41" t="s">
        <v>4</v>
      </c>
      <c r="E609" s="42" t="s">
        <v>443</v>
      </c>
      <c r="F609" s="41" t="s">
        <v>32</v>
      </c>
      <c r="G609" s="154"/>
      <c r="H609" s="42">
        <v>25350</v>
      </c>
      <c r="I609" s="6">
        <f>IF(H609="","",INDEX(Systems!F$4:F$981,MATCH($F609,Systems!D$4:D$981,0),1))</f>
        <v>4</v>
      </c>
      <c r="J609" s="7">
        <f>IF(H609="","",INDEX(Systems!E$4:E$981,MATCH($F609,Systems!D$4:D$981,0),1))</f>
        <v>30</v>
      </c>
      <c r="K609" s="7" t="s">
        <v>97</v>
      </c>
      <c r="L609" s="7">
        <v>2000</v>
      </c>
      <c r="M609" s="7">
        <v>3</v>
      </c>
      <c r="N609" s="6">
        <f t="shared" si="662"/>
        <v>101400</v>
      </c>
      <c r="O609" s="7">
        <f t="shared" si="663"/>
        <v>2030</v>
      </c>
      <c r="P609" s="2" t="str">
        <f t="shared" ref="P609:AI609" si="1016">IF($B609="","",IF($O609=P$3,$N609*(1+(O$2*0.03)),IF(P$3=$O609+$J609,$N609*(1+(O$2*0.03)),IF(P$3=$O609+2*$J609,$N609*(1+(O$2*0.03)),IF(P$3=$O609+3*$J609,$N609*(1+(O$2*0.03)),IF(P$3=$O609+4*$J609,$N609*(1+(O$2*0.03)),IF(P$3=$O609+5*$J609,$N609*(1+(O$2*0.03)),"")))))))</f>
        <v/>
      </c>
      <c r="Q609" s="2" t="str">
        <f t="shared" si="1016"/>
        <v/>
      </c>
      <c r="R609" s="2" t="str">
        <f t="shared" si="1016"/>
        <v/>
      </c>
      <c r="S609" s="2" t="str">
        <f t="shared" si="1016"/>
        <v/>
      </c>
      <c r="T609" s="2" t="str">
        <f t="shared" si="1016"/>
        <v/>
      </c>
      <c r="U609" s="2" t="str">
        <f t="shared" si="1016"/>
        <v/>
      </c>
      <c r="V609" s="2" t="str">
        <f t="shared" si="1016"/>
        <v/>
      </c>
      <c r="W609" s="2" t="str">
        <f t="shared" si="1016"/>
        <v/>
      </c>
      <c r="X609" s="2" t="str">
        <f t="shared" si="1016"/>
        <v/>
      </c>
      <c r="Y609" s="2" t="str">
        <f t="shared" si="1016"/>
        <v/>
      </c>
      <c r="Z609" s="2" t="str">
        <f t="shared" si="1016"/>
        <v/>
      </c>
      <c r="AA609" s="2" t="str">
        <f t="shared" si="1016"/>
        <v/>
      </c>
      <c r="AB609" s="2">
        <f t="shared" si="1016"/>
        <v>137904</v>
      </c>
      <c r="AC609" s="2" t="str">
        <f t="shared" si="1016"/>
        <v/>
      </c>
      <c r="AD609" s="2" t="str">
        <f t="shared" si="1016"/>
        <v/>
      </c>
      <c r="AE609" s="2" t="str">
        <f t="shared" si="1016"/>
        <v/>
      </c>
      <c r="AF609" s="2" t="str">
        <f t="shared" si="1016"/>
        <v/>
      </c>
      <c r="AG609" s="2" t="str">
        <f t="shared" si="1016"/>
        <v/>
      </c>
      <c r="AH609" s="2" t="str">
        <f t="shared" si="1016"/>
        <v/>
      </c>
      <c r="AI609" s="2" t="str">
        <f t="shared" si="1016"/>
        <v/>
      </c>
    </row>
    <row r="610" spans="2:35" x14ac:dyDescent="0.25">
      <c r="B610" s="41" t="s">
        <v>347</v>
      </c>
      <c r="C610" s="41" t="s">
        <v>345</v>
      </c>
      <c r="D610" s="41" t="s">
        <v>4</v>
      </c>
      <c r="E610" s="42" t="s">
        <v>443</v>
      </c>
      <c r="F610" s="41" t="s">
        <v>98</v>
      </c>
      <c r="G610" s="154"/>
      <c r="H610" s="42">
        <v>25350</v>
      </c>
      <c r="I610" s="6">
        <f>IF(H610="","",INDEX(Systems!F$4:F$981,MATCH($F610,Systems!D$4:D$981,0),1))</f>
        <v>0.34</v>
      </c>
      <c r="J610" s="7">
        <f>IF(H610="","",INDEX(Systems!E$4:E$981,MATCH($F610,Systems!D$4:D$981,0),1))</f>
        <v>5</v>
      </c>
      <c r="K610" s="7" t="s">
        <v>97</v>
      </c>
      <c r="L610" s="7">
        <v>2015</v>
      </c>
      <c r="M610" s="7">
        <v>3</v>
      </c>
      <c r="N610" s="6">
        <f t="shared" si="662"/>
        <v>8619</v>
      </c>
      <c r="O610" s="7">
        <f t="shared" si="663"/>
        <v>2020</v>
      </c>
      <c r="P610" s="2" t="str">
        <f t="shared" ref="P610:AI610" si="1017">IF($B610="","",IF($O610=P$3,$N610*(1+(O$2*0.03)),IF(P$3=$O610+$J610,$N610*(1+(O$2*0.03)),IF(P$3=$O610+2*$J610,$N610*(1+(O$2*0.03)),IF(P$3=$O610+3*$J610,$N610*(1+(O$2*0.03)),IF(P$3=$O610+4*$J610,$N610*(1+(O$2*0.03)),IF(P$3=$O610+5*$J610,$N610*(1+(O$2*0.03)),"")))))))</f>
        <v/>
      </c>
      <c r="Q610" s="2" t="str">
        <f t="shared" si="1017"/>
        <v/>
      </c>
      <c r="R610" s="2">
        <f t="shared" si="1017"/>
        <v>9136.1400000000012</v>
      </c>
      <c r="S610" s="2" t="str">
        <f t="shared" si="1017"/>
        <v/>
      </c>
      <c r="T610" s="2" t="str">
        <f t="shared" si="1017"/>
        <v/>
      </c>
      <c r="U610" s="2" t="str">
        <f t="shared" si="1017"/>
        <v/>
      </c>
      <c r="V610" s="2" t="str">
        <f t="shared" si="1017"/>
        <v/>
      </c>
      <c r="W610" s="2">
        <f t="shared" si="1017"/>
        <v>10428.99</v>
      </c>
      <c r="X610" s="2" t="str">
        <f t="shared" si="1017"/>
        <v/>
      </c>
      <c r="Y610" s="2" t="str">
        <f t="shared" si="1017"/>
        <v/>
      </c>
      <c r="Z610" s="2" t="str">
        <f t="shared" si="1017"/>
        <v/>
      </c>
      <c r="AA610" s="2" t="str">
        <f t="shared" si="1017"/>
        <v/>
      </c>
      <c r="AB610" s="2">
        <f t="shared" si="1017"/>
        <v>11721.839999999998</v>
      </c>
      <c r="AC610" s="2" t="str">
        <f t="shared" si="1017"/>
        <v/>
      </c>
      <c r="AD610" s="2" t="str">
        <f t="shared" si="1017"/>
        <v/>
      </c>
      <c r="AE610" s="2" t="str">
        <f t="shared" si="1017"/>
        <v/>
      </c>
      <c r="AF610" s="2" t="str">
        <f t="shared" si="1017"/>
        <v/>
      </c>
      <c r="AG610" s="2">
        <f t="shared" si="1017"/>
        <v>13014.69</v>
      </c>
      <c r="AH610" s="2" t="str">
        <f t="shared" si="1017"/>
        <v/>
      </c>
      <c r="AI610" s="2" t="str">
        <f t="shared" si="1017"/>
        <v/>
      </c>
    </row>
    <row r="611" spans="2:35" x14ac:dyDescent="0.25">
      <c r="B611" s="41" t="s">
        <v>347</v>
      </c>
      <c r="C611" s="41" t="s">
        <v>345</v>
      </c>
      <c r="D611" s="41" t="s">
        <v>4</v>
      </c>
      <c r="E611" s="42" t="s">
        <v>420</v>
      </c>
      <c r="F611" s="41" t="s">
        <v>32</v>
      </c>
      <c r="G611" s="154"/>
      <c r="H611" s="42">
        <v>1925</v>
      </c>
      <c r="I611" s="6">
        <f>IF(H611="","",INDEX(Systems!F$4:F$981,MATCH($F611,Systems!D$4:D$981,0),1))</f>
        <v>4</v>
      </c>
      <c r="J611" s="7">
        <f>IF(H611="","",INDEX(Systems!E$4:E$981,MATCH($F611,Systems!D$4:D$981,0),1))</f>
        <v>30</v>
      </c>
      <c r="K611" s="7" t="s">
        <v>97</v>
      </c>
      <c r="L611" s="7">
        <v>2000</v>
      </c>
      <c r="M611" s="7">
        <v>3</v>
      </c>
      <c r="N611" s="6">
        <f t="shared" si="662"/>
        <v>7700</v>
      </c>
      <c r="O611" s="7">
        <f t="shared" si="663"/>
        <v>2030</v>
      </c>
      <c r="P611" s="2" t="str">
        <f t="shared" ref="P611:AI611" si="1018">IF($B611="","",IF($O611=P$3,$N611*(1+(O$2*0.03)),IF(P$3=$O611+$J611,$N611*(1+(O$2*0.03)),IF(P$3=$O611+2*$J611,$N611*(1+(O$2*0.03)),IF(P$3=$O611+3*$J611,$N611*(1+(O$2*0.03)),IF(P$3=$O611+4*$J611,$N611*(1+(O$2*0.03)),IF(P$3=$O611+5*$J611,$N611*(1+(O$2*0.03)),"")))))))</f>
        <v/>
      </c>
      <c r="Q611" s="2" t="str">
        <f t="shared" si="1018"/>
        <v/>
      </c>
      <c r="R611" s="2" t="str">
        <f t="shared" si="1018"/>
        <v/>
      </c>
      <c r="S611" s="2" t="str">
        <f t="shared" si="1018"/>
        <v/>
      </c>
      <c r="T611" s="2" t="str">
        <f t="shared" si="1018"/>
        <v/>
      </c>
      <c r="U611" s="2" t="str">
        <f t="shared" si="1018"/>
        <v/>
      </c>
      <c r="V611" s="2" t="str">
        <f t="shared" si="1018"/>
        <v/>
      </c>
      <c r="W611" s="2" t="str">
        <f t="shared" si="1018"/>
        <v/>
      </c>
      <c r="X611" s="2" t="str">
        <f t="shared" si="1018"/>
        <v/>
      </c>
      <c r="Y611" s="2" t="str">
        <f t="shared" si="1018"/>
        <v/>
      </c>
      <c r="Z611" s="2" t="str">
        <f t="shared" si="1018"/>
        <v/>
      </c>
      <c r="AA611" s="2" t="str">
        <f t="shared" si="1018"/>
        <v/>
      </c>
      <c r="AB611" s="2">
        <f t="shared" si="1018"/>
        <v>10471.999999999998</v>
      </c>
      <c r="AC611" s="2" t="str">
        <f t="shared" si="1018"/>
        <v/>
      </c>
      <c r="AD611" s="2" t="str">
        <f t="shared" si="1018"/>
        <v/>
      </c>
      <c r="AE611" s="2" t="str">
        <f t="shared" si="1018"/>
        <v/>
      </c>
      <c r="AF611" s="2" t="str">
        <f t="shared" si="1018"/>
        <v/>
      </c>
      <c r="AG611" s="2" t="str">
        <f t="shared" si="1018"/>
        <v/>
      </c>
      <c r="AH611" s="2" t="str">
        <f t="shared" si="1018"/>
        <v/>
      </c>
      <c r="AI611" s="2" t="str">
        <f t="shared" si="1018"/>
        <v/>
      </c>
    </row>
    <row r="612" spans="2:35" x14ac:dyDescent="0.25">
      <c r="B612" s="41" t="s">
        <v>347</v>
      </c>
      <c r="C612" s="41" t="s">
        <v>345</v>
      </c>
      <c r="D612" s="41" t="s">
        <v>4</v>
      </c>
      <c r="E612" s="42" t="s">
        <v>420</v>
      </c>
      <c r="F612" s="41" t="s">
        <v>98</v>
      </c>
      <c r="G612" s="154"/>
      <c r="H612" s="42">
        <v>1925</v>
      </c>
      <c r="I612" s="6">
        <f>IF(H612="","",INDEX(Systems!F$4:F$981,MATCH($F612,Systems!D$4:D$981,0),1))</f>
        <v>0.34</v>
      </c>
      <c r="J612" s="7">
        <f>IF(H612="","",INDEX(Systems!E$4:E$981,MATCH($F612,Systems!D$4:D$981,0),1))</f>
        <v>5</v>
      </c>
      <c r="K612" s="7" t="s">
        <v>97</v>
      </c>
      <c r="L612" s="7">
        <v>2015</v>
      </c>
      <c r="M612" s="7">
        <v>3</v>
      </c>
      <c r="N612" s="6">
        <f t="shared" si="662"/>
        <v>654.5</v>
      </c>
      <c r="O612" s="7">
        <f t="shared" si="663"/>
        <v>2020</v>
      </c>
      <c r="P612" s="2" t="str">
        <f t="shared" ref="P612:AI612" si="1019">IF($B612="","",IF($O612=P$3,$N612*(1+(O$2*0.03)),IF(P$3=$O612+$J612,$N612*(1+(O$2*0.03)),IF(P$3=$O612+2*$J612,$N612*(1+(O$2*0.03)),IF(P$3=$O612+3*$J612,$N612*(1+(O$2*0.03)),IF(P$3=$O612+4*$J612,$N612*(1+(O$2*0.03)),IF(P$3=$O612+5*$J612,$N612*(1+(O$2*0.03)),"")))))))</f>
        <v/>
      </c>
      <c r="Q612" s="2" t="str">
        <f t="shared" si="1019"/>
        <v/>
      </c>
      <c r="R612" s="2">
        <f t="shared" si="1019"/>
        <v>693.77</v>
      </c>
      <c r="S612" s="2" t="str">
        <f t="shared" si="1019"/>
        <v/>
      </c>
      <c r="T612" s="2" t="str">
        <f t="shared" si="1019"/>
        <v/>
      </c>
      <c r="U612" s="2" t="str">
        <f t="shared" si="1019"/>
        <v/>
      </c>
      <c r="V612" s="2" t="str">
        <f t="shared" si="1019"/>
        <v/>
      </c>
      <c r="W612" s="2">
        <f t="shared" si="1019"/>
        <v>791.94499999999994</v>
      </c>
      <c r="X612" s="2" t="str">
        <f t="shared" si="1019"/>
        <v/>
      </c>
      <c r="Y612" s="2" t="str">
        <f t="shared" si="1019"/>
        <v/>
      </c>
      <c r="Z612" s="2" t="str">
        <f t="shared" si="1019"/>
        <v/>
      </c>
      <c r="AA612" s="2" t="str">
        <f t="shared" si="1019"/>
        <v/>
      </c>
      <c r="AB612" s="2">
        <f t="shared" si="1019"/>
        <v>890.11999999999989</v>
      </c>
      <c r="AC612" s="2" t="str">
        <f t="shared" si="1019"/>
        <v/>
      </c>
      <c r="AD612" s="2" t="str">
        <f t="shared" si="1019"/>
        <v/>
      </c>
      <c r="AE612" s="2" t="str">
        <f t="shared" si="1019"/>
        <v/>
      </c>
      <c r="AF612" s="2" t="str">
        <f t="shared" si="1019"/>
        <v/>
      </c>
      <c r="AG612" s="2">
        <f t="shared" si="1019"/>
        <v>988.29499999999996</v>
      </c>
      <c r="AH612" s="2" t="str">
        <f t="shared" si="1019"/>
        <v/>
      </c>
      <c r="AI612" s="2" t="str">
        <f t="shared" si="1019"/>
        <v/>
      </c>
    </row>
    <row r="613" spans="2:35" x14ac:dyDescent="0.25">
      <c r="B613" s="41" t="s">
        <v>347</v>
      </c>
      <c r="C613" s="41" t="s">
        <v>345</v>
      </c>
      <c r="D613" s="41" t="s">
        <v>4</v>
      </c>
      <c r="E613" s="42" t="s">
        <v>432</v>
      </c>
      <c r="F613" s="41" t="s">
        <v>242</v>
      </c>
      <c r="G613" s="154"/>
      <c r="H613" s="42">
        <v>14180</v>
      </c>
      <c r="I613" s="6">
        <f>IF(H613="","",INDEX(Systems!F$4:F$981,MATCH($F613,Systems!D$4:D$981,0),1))</f>
        <v>8.5</v>
      </c>
      <c r="J613" s="7">
        <f>IF(H613="","",INDEX(Systems!E$4:E$981,MATCH($F613,Systems!D$4:D$981,0),1))</f>
        <v>50</v>
      </c>
      <c r="K613" s="7" t="s">
        <v>97</v>
      </c>
      <c r="L613" s="7">
        <v>2000</v>
      </c>
      <c r="M613" s="7">
        <v>3</v>
      </c>
      <c r="N613" s="6">
        <f t="shared" si="662"/>
        <v>120530</v>
      </c>
      <c r="O613" s="7">
        <f t="shared" si="663"/>
        <v>2050</v>
      </c>
      <c r="P613" s="2" t="str">
        <f t="shared" ref="P613:AI613" si="1020">IF($B613="","",IF($O613=P$3,$N613*(1+(O$2*0.03)),IF(P$3=$O613+$J613,$N613*(1+(O$2*0.03)),IF(P$3=$O613+2*$J613,$N613*(1+(O$2*0.03)),IF(P$3=$O613+3*$J613,$N613*(1+(O$2*0.03)),IF(P$3=$O613+4*$J613,$N613*(1+(O$2*0.03)),IF(P$3=$O613+5*$J613,$N613*(1+(O$2*0.03)),"")))))))</f>
        <v/>
      </c>
      <c r="Q613" s="2" t="str">
        <f t="shared" si="1020"/>
        <v/>
      </c>
      <c r="R613" s="2" t="str">
        <f t="shared" si="1020"/>
        <v/>
      </c>
      <c r="S613" s="2" t="str">
        <f t="shared" si="1020"/>
        <v/>
      </c>
      <c r="T613" s="2" t="str">
        <f t="shared" si="1020"/>
        <v/>
      </c>
      <c r="U613" s="2" t="str">
        <f t="shared" si="1020"/>
        <v/>
      </c>
      <c r="V613" s="2" t="str">
        <f t="shared" si="1020"/>
        <v/>
      </c>
      <c r="W613" s="2" t="str">
        <f t="shared" si="1020"/>
        <v/>
      </c>
      <c r="X613" s="2" t="str">
        <f t="shared" si="1020"/>
        <v/>
      </c>
      <c r="Y613" s="2" t="str">
        <f t="shared" si="1020"/>
        <v/>
      </c>
      <c r="Z613" s="2" t="str">
        <f t="shared" si="1020"/>
        <v/>
      </c>
      <c r="AA613" s="2" t="str">
        <f t="shared" si="1020"/>
        <v/>
      </c>
      <c r="AB613" s="2" t="str">
        <f t="shared" si="1020"/>
        <v/>
      </c>
      <c r="AC613" s="2" t="str">
        <f t="shared" si="1020"/>
        <v/>
      </c>
      <c r="AD613" s="2" t="str">
        <f t="shared" si="1020"/>
        <v/>
      </c>
      <c r="AE613" s="2" t="str">
        <f t="shared" si="1020"/>
        <v/>
      </c>
      <c r="AF613" s="2" t="str">
        <f t="shared" si="1020"/>
        <v/>
      </c>
      <c r="AG613" s="2" t="str">
        <f t="shared" si="1020"/>
        <v/>
      </c>
      <c r="AH613" s="2" t="str">
        <f t="shared" si="1020"/>
        <v/>
      </c>
      <c r="AI613" s="2" t="str">
        <f t="shared" si="1020"/>
        <v/>
      </c>
    </row>
    <row r="614" spans="2:35" x14ac:dyDescent="0.25">
      <c r="B614" s="41" t="s">
        <v>347</v>
      </c>
      <c r="C614" s="41" t="s">
        <v>345</v>
      </c>
      <c r="D614" s="41" t="s">
        <v>11</v>
      </c>
      <c r="E614" s="42" t="s">
        <v>441</v>
      </c>
      <c r="F614" s="41" t="s">
        <v>77</v>
      </c>
      <c r="G614" s="154"/>
      <c r="H614" s="42">
        <v>2080</v>
      </c>
      <c r="I614" s="6">
        <f>IF(H614="","",INDEX(Systems!F$4:F$981,MATCH($F614,Systems!D$4:D$981,0),1))</f>
        <v>48.42</v>
      </c>
      <c r="J614" s="7">
        <f>IF(H614="","",INDEX(Systems!E$4:E$981,MATCH($F614,Systems!D$4:D$981,0),1))</f>
        <v>15</v>
      </c>
      <c r="K614" s="7" t="s">
        <v>97</v>
      </c>
      <c r="L614" s="7">
        <v>2010</v>
      </c>
      <c r="M614" s="7">
        <v>3</v>
      </c>
      <c r="N614" s="6">
        <f t="shared" si="662"/>
        <v>100713.60000000001</v>
      </c>
      <c r="O614" s="7">
        <f t="shared" si="663"/>
        <v>2025</v>
      </c>
      <c r="P614" s="2" t="str">
        <f t="shared" ref="P614:AI614" si="1021">IF($B614="","",IF($O614=P$3,$N614*(1+(O$2*0.03)),IF(P$3=$O614+$J614,$N614*(1+(O$2*0.03)),IF(P$3=$O614+2*$J614,$N614*(1+(O$2*0.03)),IF(P$3=$O614+3*$J614,$N614*(1+(O$2*0.03)),IF(P$3=$O614+4*$J614,$N614*(1+(O$2*0.03)),IF(P$3=$O614+5*$J614,$N614*(1+(O$2*0.03)),"")))))))</f>
        <v/>
      </c>
      <c r="Q614" s="2" t="str">
        <f t="shared" si="1021"/>
        <v/>
      </c>
      <c r="R614" s="2" t="str">
        <f t="shared" si="1021"/>
        <v/>
      </c>
      <c r="S614" s="2" t="str">
        <f t="shared" si="1021"/>
        <v/>
      </c>
      <c r="T614" s="2" t="str">
        <f t="shared" si="1021"/>
        <v/>
      </c>
      <c r="U614" s="2" t="str">
        <f t="shared" si="1021"/>
        <v/>
      </c>
      <c r="V614" s="2" t="str">
        <f t="shared" si="1021"/>
        <v/>
      </c>
      <c r="W614" s="2">
        <f t="shared" si="1021"/>
        <v>121863.45600000001</v>
      </c>
      <c r="X614" s="2" t="str">
        <f t="shared" si="1021"/>
        <v/>
      </c>
      <c r="Y614" s="2" t="str">
        <f t="shared" si="1021"/>
        <v/>
      </c>
      <c r="Z614" s="2" t="str">
        <f t="shared" si="1021"/>
        <v/>
      </c>
      <c r="AA614" s="2" t="str">
        <f t="shared" si="1021"/>
        <v/>
      </c>
      <c r="AB614" s="2" t="str">
        <f t="shared" si="1021"/>
        <v/>
      </c>
      <c r="AC614" s="2" t="str">
        <f t="shared" si="1021"/>
        <v/>
      </c>
      <c r="AD614" s="2" t="str">
        <f t="shared" si="1021"/>
        <v/>
      </c>
      <c r="AE614" s="2" t="str">
        <f t="shared" si="1021"/>
        <v/>
      </c>
      <c r="AF614" s="2" t="str">
        <f t="shared" si="1021"/>
        <v/>
      </c>
      <c r="AG614" s="2" t="str">
        <f t="shared" si="1021"/>
        <v/>
      </c>
      <c r="AH614" s="2" t="str">
        <f t="shared" si="1021"/>
        <v/>
      </c>
      <c r="AI614" s="2" t="str">
        <f t="shared" si="1021"/>
        <v/>
      </c>
    </row>
    <row r="615" spans="2:35" x14ac:dyDescent="0.25">
      <c r="B615" s="41" t="s">
        <v>347</v>
      </c>
      <c r="C615" s="41" t="s">
        <v>345</v>
      </c>
      <c r="D615" s="41" t="s">
        <v>3</v>
      </c>
      <c r="E615" s="42" t="s">
        <v>541</v>
      </c>
      <c r="F615" s="41" t="s">
        <v>20</v>
      </c>
      <c r="G615" s="154" t="s">
        <v>506</v>
      </c>
      <c r="H615" s="42">
        <v>5040</v>
      </c>
      <c r="I615" s="6">
        <f>IF(H615="","",INDEX(Systems!F$4:F$981,MATCH($F615,Systems!D$4:D$981,0),1))</f>
        <v>17.71</v>
      </c>
      <c r="J615" s="7">
        <f>IF(H615="","",INDEX(Systems!E$4:E$981,MATCH($F615,Systems!D$4:D$981,0),1))</f>
        <v>30</v>
      </c>
      <c r="K615" s="7" t="s">
        <v>97</v>
      </c>
      <c r="L615" s="7">
        <v>1990</v>
      </c>
      <c r="M615" s="7">
        <v>2</v>
      </c>
      <c r="N615" s="6">
        <f>IF(H615="","",H615*I615)</f>
        <v>89258.400000000009</v>
      </c>
      <c r="O615" s="7">
        <f>IF(M615="","",IF(IF(M615=1,$C$1,IF(M615=2,L615+(0.8*J615),IF(M615=3,L615+J615)))&lt;$C$1,$C$1,(IF(M615=1,$C$1,IF(M615=2,L615+(0.8*J615),IF(M615=3,L615+J615))))))</f>
        <v>2018</v>
      </c>
      <c r="P615" s="2">
        <f t="shared" ref="P615:AI615" si="1022">IF($B615="","",IF($O615=P$3,$N615*(1+(O$2*0.03)),IF(P$3=$O615+$J615,$N615*(1+(O$2*0.03)),IF(P$3=$O615+2*$J615,$N615*(1+(O$2*0.03)),IF(P$3=$O615+3*$J615,$N615*(1+(O$2*0.03)),IF(P$3=$O615+4*$J615,$N615*(1+(O$2*0.03)),IF(P$3=$O615+5*$J615,$N615*(1+(O$2*0.03)),"")))))))</f>
        <v>89258.400000000009</v>
      </c>
      <c r="Q615" s="2" t="str">
        <f t="shared" si="1022"/>
        <v/>
      </c>
      <c r="R615" s="2" t="str">
        <f t="shared" si="1022"/>
        <v/>
      </c>
      <c r="S615" s="2" t="str">
        <f t="shared" si="1022"/>
        <v/>
      </c>
      <c r="T615" s="2" t="str">
        <f t="shared" si="1022"/>
        <v/>
      </c>
      <c r="U615" s="2" t="str">
        <f t="shared" si="1022"/>
        <v/>
      </c>
      <c r="V615" s="2" t="str">
        <f t="shared" si="1022"/>
        <v/>
      </c>
      <c r="W615" s="2" t="str">
        <f t="shared" si="1022"/>
        <v/>
      </c>
      <c r="X615" s="2" t="str">
        <f t="shared" si="1022"/>
        <v/>
      </c>
      <c r="Y615" s="2" t="str">
        <f t="shared" si="1022"/>
        <v/>
      </c>
      <c r="Z615" s="2" t="str">
        <f t="shared" si="1022"/>
        <v/>
      </c>
      <c r="AA615" s="2" t="str">
        <f t="shared" si="1022"/>
        <v/>
      </c>
      <c r="AB615" s="2" t="str">
        <f t="shared" si="1022"/>
        <v/>
      </c>
      <c r="AC615" s="2" t="str">
        <f t="shared" si="1022"/>
        <v/>
      </c>
      <c r="AD615" s="2" t="str">
        <f t="shared" si="1022"/>
        <v/>
      </c>
      <c r="AE615" s="2" t="str">
        <f t="shared" si="1022"/>
        <v/>
      </c>
      <c r="AF615" s="2" t="str">
        <f t="shared" si="1022"/>
        <v/>
      </c>
      <c r="AG615" s="2" t="str">
        <f t="shared" si="1022"/>
        <v/>
      </c>
      <c r="AH615" s="2" t="str">
        <f t="shared" si="1022"/>
        <v/>
      </c>
      <c r="AI615" s="2" t="str">
        <f t="shared" si="1022"/>
        <v/>
      </c>
    </row>
    <row r="616" spans="2:35" x14ac:dyDescent="0.25">
      <c r="B616" s="41" t="s">
        <v>347</v>
      </c>
      <c r="C616" s="41" t="s">
        <v>345</v>
      </c>
      <c r="D616" s="41" t="s">
        <v>11</v>
      </c>
      <c r="E616" s="42" t="s">
        <v>432</v>
      </c>
      <c r="F616" s="41" t="s">
        <v>85</v>
      </c>
      <c r="G616" s="154"/>
      <c r="H616" s="42">
        <v>490</v>
      </c>
      <c r="I616" s="6">
        <f>IF(H616="","",INDEX(Systems!F$4:F$981,MATCH($F616,Systems!D$4:D$981,0),1))</f>
        <v>110</v>
      </c>
      <c r="J616" s="7">
        <f>IF(H616="","",INDEX(Systems!E$4:E$981,MATCH($F616,Systems!D$4:D$981,0),1))</f>
        <v>25</v>
      </c>
      <c r="K616" s="7" t="s">
        <v>97</v>
      </c>
      <c r="L616" s="7">
        <v>2005</v>
      </c>
      <c r="M616" s="7">
        <v>3</v>
      </c>
      <c r="N616" s="6">
        <f t="shared" si="662"/>
        <v>53900</v>
      </c>
      <c r="O616" s="7">
        <f t="shared" si="663"/>
        <v>2030</v>
      </c>
      <c r="P616" s="2" t="str">
        <f t="shared" ref="P616:AI616" si="1023">IF($B616="","",IF($O616=P$3,$N616*(1+(O$2*0.03)),IF(P$3=$O616+$J616,$N616*(1+(O$2*0.03)),IF(P$3=$O616+2*$J616,$N616*(1+(O$2*0.03)),IF(P$3=$O616+3*$J616,$N616*(1+(O$2*0.03)),IF(P$3=$O616+4*$J616,$N616*(1+(O$2*0.03)),IF(P$3=$O616+5*$J616,$N616*(1+(O$2*0.03)),"")))))))</f>
        <v/>
      </c>
      <c r="Q616" s="2" t="str">
        <f t="shared" si="1023"/>
        <v/>
      </c>
      <c r="R616" s="2" t="str">
        <f t="shared" si="1023"/>
        <v/>
      </c>
      <c r="S616" s="2" t="str">
        <f t="shared" si="1023"/>
        <v/>
      </c>
      <c r="T616" s="2" t="str">
        <f t="shared" si="1023"/>
        <v/>
      </c>
      <c r="U616" s="2" t="str">
        <f t="shared" si="1023"/>
        <v/>
      </c>
      <c r="V616" s="2" t="str">
        <f t="shared" si="1023"/>
        <v/>
      </c>
      <c r="W616" s="2" t="str">
        <f t="shared" si="1023"/>
        <v/>
      </c>
      <c r="X616" s="2" t="str">
        <f t="shared" si="1023"/>
        <v/>
      </c>
      <c r="Y616" s="2" t="str">
        <f t="shared" si="1023"/>
        <v/>
      </c>
      <c r="Z616" s="2" t="str">
        <f t="shared" si="1023"/>
        <v/>
      </c>
      <c r="AA616" s="2" t="str">
        <f t="shared" si="1023"/>
        <v/>
      </c>
      <c r="AB616" s="2">
        <f t="shared" si="1023"/>
        <v>73304</v>
      </c>
      <c r="AC616" s="2" t="str">
        <f t="shared" si="1023"/>
        <v/>
      </c>
      <c r="AD616" s="2" t="str">
        <f t="shared" si="1023"/>
        <v/>
      </c>
      <c r="AE616" s="2" t="str">
        <f t="shared" si="1023"/>
        <v/>
      </c>
      <c r="AF616" s="2" t="str">
        <f t="shared" si="1023"/>
        <v/>
      </c>
      <c r="AG616" s="2" t="str">
        <f t="shared" si="1023"/>
        <v/>
      </c>
      <c r="AH616" s="2" t="str">
        <f t="shared" si="1023"/>
        <v/>
      </c>
      <c r="AI616" s="2" t="str">
        <f t="shared" si="1023"/>
        <v/>
      </c>
    </row>
    <row r="617" spans="2:35" x14ac:dyDescent="0.25">
      <c r="B617" s="41" t="s">
        <v>347</v>
      </c>
      <c r="C617" s="41" t="s">
        <v>345</v>
      </c>
      <c r="D617" s="41" t="s">
        <v>3</v>
      </c>
      <c r="E617" s="42" t="s">
        <v>422</v>
      </c>
      <c r="F617" s="41" t="s">
        <v>20</v>
      </c>
      <c r="G617" s="154"/>
      <c r="H617" s="42">
        <v>6125</v>
      </c>
      <c r="I617" s="6">
        <f>IF(H617="","",INDEX(Systems!F$4:F$981,MATCH($F617,Systems!D$4:D$981,0),1))</f>
        <v>17.71</v>
      </c>
      <c r="J617" s="7">
        <f>IF(H617="","",INDEX(Systems!E$4:E$981,MATCH($F617,Systems!D$4:D$981,0),1))</f>
        <v>30</v>
      </c>
      <c r="K617" s="7" t="s">
        <v>97</v>
      </c>
      <c r="L617" s="7">
        <v>1990</v>
      </c>
      <c r="M617" s="7">
        <v>1</v>
      </c>
      <c r="N617" s="6">
        <f t="shared" si="662"/>
        <v>108473.75</v>
      </c>
      <c r="O617" s="7">
        <f t="shared" si="663"/>
        <v>2018</v>
      </c>
      <c r="P617" s="2">
        <f t="shared" ref="P617:AI617" si="1024">IF($B617="","",IF($O617=P$3,$N617*(1+(O$2*0.03)),IF(P$3=$O617+$J617,$N617*(1+(O$2*0.03)),IF(P$3=$O617+2*$J617,$N617*(1+(O$2*0.03)),IF(P$3=$O617+3*$J617,$N617*(1+(O$2*0.03)),IF(P$3=$O617+4*$J617,$N617*(1+(O$2*0.03)),IF(P$3=$O617+5*$J617,$N617*(1+(O$2*0.03)),"")))))))</f>
        <v>108473.75</v>
      </c>
      <c r="Q617" s="2" t="str">
        <f t="shared" si="1024"/>
        <v/>
      </c>
      <c r="R617" s="2" t="str">
        <f t="shared" si="1024"/>
        <v/>
      </c>
      <c r="S617" s="2" t="str">
        <f t="shared" si="1024"/>
        <v/>
      </c>
      <c r="T617" s="2" t="str">
        <f t="shared" si="1024"/>
        <v/>
      </c>
      <c r="U617" s="2" t="str">
        <f t="shared" si="1024"/>
        <v/>
      </c>
      <c r="V617" s="2" t="str">
        <f t="shared" si="1024"/>
        <v/>
      </c>
      <c r="W617" s="2" t="str">
        <f t="shared" si="1024"/>
        <v/>
      </c>
      <c r="X617" s="2" t="str">
        <f t="shared" si="1024"/>
        <v/>
      </c>
      <c r="Y617" s="2" t="str">
        <f t="shared" si="1024"/>
        <v/>
      </c>
      <c r="Z617" s="2" t="str">
        <f t="shared" si="1024"/>
        <v/>
      </c>
      <c r="AA617" s="2" t="str">
        <f t="shared" si="1024"/>
        <v/>
      </c>
      <c r="AB617" s="2" t="str">
        <f t="shared" si="1024"/>
        <v/>
      </c>
      <c r="AC617" s="2" t="str">
        <f t="shared" si="1024"/>
        <v/>
      </c>
      <c r="AD617" s="2" t="str">
        <f t="shared" si="1024"/>
        <v/>
      </c>
      <c r="AE617" s="2" t="str">
        <f t="shared" si="1024"/>
        <v/>
      </c>
      <c r="AF617" s="2" t="str">
        <f t="shared" si="1024"/>
        <v/>
      </c>
      <c r="AG617" s="2" t="str">
        <f t="shared" si="1024"/>
        <v/>
      </c>
      <c r="AH617" s="2" t="str">
        <f t="shared" si="1024"/>
        <v/>
      </c>
      <c r="AI617" s="2" t="str">
        <f t="shared" si="1024"/>
        <v/>
      </c>
    </row>
    <row r="618" spans="2:35" x14ac:dyDescent="0.25">
      <c r="B618" s="41" t="s">
        <v>347</v>
      </c>
      <c r="C618" s="41" t="s">
        <v>345</v>
      </c>
      <c r="D618" s="41" t="s">
        <v>7</v>
      </c>
      <c r="E618" s="42" t="s">
        <v>422</v>
      </c>
      <c r="F618" s="41" t="s">
        <v>50</v>
      </c>
      <c r="G618" s="154"/>
      <c r="H618" s="42">
        <v>4200</v>
      </c>
      <c r="I618" s="6">
        <f>IF(H618="","",INDEX(Systems!F$4:F$981,MATCH($F618,Systems!D$4:D$981,0),1))</f>
        <v>1.6</v>
      </c>
      <c r="J618" s="7">
        <f>IF(H618="","",INDEX(Systems!E$4:E$981,MATCH($F618,Systems!D$4:D$981,0),1))</f>
        <v>10</v>
      </c>
      <c r="K618" s="7" t="s">
        <v>97</v>
      </c>
      <c r="L618" s="7">
        <v>2012</v>
      </c>
      <c r="M618" s="7">
        <v>2</v>
      </c>
      <c r="N618" s="6">
        <f t="shared" si="662"/>
        <v>6720</v>
      </c>
      <c r="O618" s="7">
        <f t="shared" si="663"/>
        <v>2020</v>
      </c>
      <c r="P618" s="2" t="str">
        <f t="shared" ref="P618:AI618" si="1025">IF($B618="","",IF($O618=P$3,$N618*(1+(O$2*0.03)),IF(P$3=$O618+$J618,$N618*(1+(O$2*0.03)),IF(P$3=$O618+2*$J618,$N618*(1+(O$2*0.03)),IF(P$3=$O618+3*$J618,$N618*(1+(O$2*0.03)),IF(P$3=$O618+4*$J618,$N618*(1+(O$2*0.03)),IF(P$3=$O618+5*$J618,$N618*(1+(O$2*0.03)),"")))))))</f>
        <v/>
      </c>
      <c r="Q618" s="2" t="str">
        <f t="shared" si="1025"/>
        <v/>
      </c>
      <c r="R618" s="2">
        <f t="shared" si="1025"/>
        <v>7123.2000000000007</v>
      </c>
      <c r="S618" s="2" t="str">
        <f t="shared" si="1025"/>
        <v/>
      </c>
      <c r="T618" s="2" t="str">
        <f t="shared" si="1025"/>
        <v/>
      </c>
      <c r="U618" s="2" t="str">
        <f t="shared" si="1025"/>
        <v/>
      </c>
      <c r="V618" s="2" t="str">
        <f t="shared" si="1025"/>
        <v/>
      </c>
      <c r="W618" s="2" t="str">
        <f t="shared" si="1025"/>
        <v/>
      </c>
      <c r="X618" s="2" t="str">
        <f t="shared" si="1025"/>
        <v/>
      </c>
      <c r="Y618" s="2" t="str">
        <f t="shared" si="1025"/>
        <v/>
      </c>
      <c r="Z618" s="2" t="str">
        <f t="shared" si="1025"/>
        <v/>
      </c>
      <c r="AA618" s="2" t="str">
        <f t="shared" si="1025"/>
        <v/>
      </c>
      <c r="AB618" s="2">
        <f t="shared" si="1025"/>
        <v>9139.1999999999989</v>
      </c>
      <c r="AC618" s="2" t="str">
        <f t="shared" si="1025"/>
        <v/>
      </c>
      <c r="AD618" s="2" t="str">
        <f t="shared" si="1025"/>
        <v/>
      </c>
      <c r="AE618" s="2" t="str">
        <f t="shared" si="1025"/>
        <v/>
      </c>
      <c r="AF618" s="2" t="str">
        <f t="shared" si="1025"/>
        <v/>
      </c>
      <c r="AG618" s="2" t="str">
        <f t="shared" si="1025"/>
        <v/>
      </c>
      <c r="AH618" s="2" t="str">
        <f t="shared" si="1025"/>
        <v/>
      </c>
      <c r="AI618" s="2" t="str">
        <f t="shared" si="1025"/>
        <v/>
      </c>
    </row>
    <row r="619" spans="2:35" x14ac:dyDescent="0.25">
      <c r="B619" s="41" t="s">
        <v>347</v>
      </c>
      <c r="C619" s="41" t="s">
        <v>345</v>
      </c>
      <c r="D619" s="41" t="s">
        <v>7</v>
      </c>
      <c r="E619" s="42" t="s">
        <v>432</v>
      </c>
      <c r="F619" s="41" t="s">
        <v>47</v>
      </c>
      <c r="G619" s="154"/>
      <c r="H619" s="42">
        <v>1400</v>
      </c>
      <c r="I619" s="6">
        <f>IF(H619="","",INDEX(Systems!F$4:F$981,MATCH($F619,Systems!D$4:D$981,0),1))</f>
        <v>9.42</v>
      </c>
      <c r="J619" s="7">
        <f>IF(H619="","",INDEX(Systems!E$4:E$981,MATCH($F619,Systems!D$4:D$981,0),1))</f>
        <v>20</v>
      </c>
      <c r="K619" s="7" t="s">
        <v>97</v>
      </c>
      <c r="L619" s="7">
        <v>2010</v>
      </c>
      <c r="M619" s="7">
        <v>3</v>
      </c>
      <c r="N619" s="6">
        <f t="shared" si="662"/>
        <v>13188</v>
      </c>
      <c r="O619" s="7">
        <f t="shared" si="663"/>
        <v>2030</v>
      </c>
      <c r="P619" s="2" t="str">
        <f t="shared" ref="P619:AI619" si="1026">IF($B619="","",IF($O619=P$3,$N619*(1+(O$2*0.03)),IF(P$3=$O619+$J619,$N619*(1+(O$2*0.03)),IF(P$3=$O619+2*$J619,$N619*(1+(O$2*0.03)),IF(P$3=$O619+3*$J619,$N619*(1+(O$2*0.03)),IF(P$3=$O619+4*$J619,$N619*(1+(O$2*0.03)),IF(P$3=$O619+5*$J619,$N619*(1+(O$2*0.03)),"")))))))</f>
        <v/>
      </c>
      <c r="Q619" s="2" t="str">
        <f t="shared" si="1026"/>
        <v/>
      </c>
      <c r="R619" s="2" t="str">
        <f t="shared" si="1026"/>
        <v/>
      </c>
      <c r="S619" s="2" t="str">
        <f t="shared" si="1026"/>
        <v/>
      </c>
      <c r="T619" s="2" t="str">
        <f t="shared" si="1026"/>
        <v/>
      </c>
      <c r="U619" s="2" t="str">
        <f t="shared" si="1026"/>
        <v/>
      </c>
      <c r="V619" s="2" t="str">
        <f t="shared" si="1026"/>
        <v/>
      </c>
      <c r="W619" s="2" t="str">
        <f t="shared" si="1026"/>
        <v/>
      </c>
      <c r="X619" s="2" t="str">
        <f t="shared" si="1026"/>
        <v/>
      </c>
      <c r="Y619" s="2" t="str">
        <f t="shared" si="1026"/>
        <v/>
      </c>
      <c r="Z619" s="2" t="str">
        <f t="shared" si="1026"/>
        <v/>
      </c>
      <c r="AA619" s="2" t="str">
        <f t="shared" si="1026"/>
        <v/>
      </c>
      <c r="AB619" s="2">
        <f t="shared" si="1026"/>
        <v>17935.679999999997</v>
      </c>
      <c r="AC619" s="2" t="str">
        <f t="shared" si="1026"/>
        <v/>
      </c>
      <c r="AD619" s="2" t="str">
        <f t="shared" si="1026"/>
        <v/>
      </c>
      <c r="AE619" s="2" t="str">
        <f t="shared" si="1026"/>
        <v/>
      </c>
      <c r="AF619" s="2" t="str">
        <f t="shared" si="1026"/>
        <v/>
      </c>
      <c r="AG619" s="2" t="str">
        <f t="shared" si="1026"/>
        <v/>
      </c>
      <c r="AH619" s="2" t="str">
        <f t="shared" si="1026"/>
        <v/>
      </c>
      <c r="AI619" s="2" t="str">
        <f t="shared" si="1026"/>
        <v/>
      </c>
    </row>
    <row r="620" spans="2:35" x14ac:dyDescent="0.25">
      <c r="B620" s="41" t="s">
        <v>347</v>
      </c>
      <c r="C620" s="41" t="s">
        <v>345</v>
      </c>
      <c r="D620" s="41" t="s">
        <v>7</v>
      </c>
      <c r="E620" s="42" t="s">
        <v>432</v>
      </c>
      <c r="F620" s="41" t="s">
        <v>51</v>
      </c>
      <c r="G620" s="154"/>
      <c r="H620" s="42">
        <v>1800</v>
      </c>
      <c r="I620" s="6">
        <f>IF(H620="","",INDEX(Systems!F$4:F$981,MATCH($F620,Systems!D$4:D$981,0),1))</f>
        <v>1.5</v>
      </c>
      <c r="J620" s="7">
        <f>IF(H620="","",INDEX(Systems!E$4:E$981,MATCH($F620,Systems!D$4:D$981,0),1))</f>
        <v>10</v>
      </c>
      <c r="K620" s="7" t="s">
        <v>97</v>
      </c>
      <c r="L620" s="7">
        <v>2010</v>
      </c>
      <c r="M620" s="7">
        <v>3</v>
      </c>
      <c r="N620" s="6">
        <f t="shared" si="662"/>
        <v>2700</v>
      </c>
      <c r="O620" s="7">
        <f t="shared" si="663"/>
        <v>2020</v>
      </c>
      <c r="P620" s="2" t="str">
        <f t="shared" ref="P620:AI620" si="1027">IF($B620="","",IF($O620=P$3,$N620*(1+(O$2*0.03)),IF(P$3=$O620+$J620,$N620*(1+(O$2*0.03)),IF(P$3=$O620+2*$J620,$N620*(1+(O$2*0.03)),IF(P$3=$O620+3*$J620,$N620*(1+(O$2*0.03)),IF(P$3=$O620+4*$J620,$N620*(1+(O$2*0.03)),IF(P$3=$O620+5*$J620,$N620*(1+(O$2*0.03)),"")))))))</f>
        <v/>
      </c>
      <c r="Q620" s="2" t="str">
        <f t="shared" si="1027"/>
        <v/>
      </c>
      <c r="R620" s="2">
        <f t="shared" si="1027"/>
        <v>2862</v>
      </c>
      <c r="S620" s="2" t="str">
        <f t="shared" si="1027"/>
        <v/>
      </c>
      <c r="T620" s="2" t="str">
        <f t="shared" si="1027"/>
        <v/>
      </c>
      <c r="U620" s="2" t="str">
        <f t="shared" si="1027"/>
        <v/>
      </c>
      <c r="V620" s="2" t="str">
        <f t="shared" si="1027"/>
        <v/>
      </c>
      <c r="W620" s="2" t="str">
        <f t="shared" si="1027"/>
        <v/>
      </c>
      <c r="X620" s="2" t="str">
        <f t="shared" si="1027"/>
        <v/>
      </c>
      <c r="Y620" s="2" t="str">
        <f t="shared" si="1027"/>
        <v/>
      </c>
      <c r="Z620" s="2" t="str">
        <f t="shared" si="1027"/>
        <v/>
      </c>
      <c r="AA620" s="2" t="str">
        <f t="shared" si="1027"/>
        <v/>
      </c>
      <c r="AB620" s="2">
        <f t="shared" si="1027"/>
        <v>3671.9999999999995</v>
      </c>
      <c r="AC620" s="2" t="str">
        <f t="shared" si="1027"/>
        <v/>
      </c>
      <c r="AD620" s="2" t="str">
        <f t="shared" si="1027"/>
        <v/>
      </c>
      <c r="AE620" s="2" t="str">
        <f t="shared" si="1027"/>
        <v/>
      </c>
      <c r="AF620" s="2" t="str">
        <f t="shared" si="1027"/>
        <v/>
      </c>
      <c r="AG620" s="2" t="str">
        <f t="shared" si="1027"/>
        <v/>
      </c>
      <c r="AH620" s="2" t="str">
        <f t="shared" si="1027"/>
        <v/>
      </c>
      <c r="AI620" s="2" t="str">
        <f t="shared" si="1027"/>
        <v/>
      </c>
    </row>
    <row r="621" spans="2:35" x14ac:dyDescent="0.25">
      <c r="B621" s="41" t="s">
        <v>347</v>
      </c>
      <c r="C621" s="41" t="s">
        <v>345</v>
      </c>
      <c r="D621" s="41" t="s">
        <v>7</v>
      </c>
      <c r="E621" s="42" t="s">
        <v>434</v>
      </c>
      <c r="F621" s="41" t="s">
        <v>38</v>
      </c>
      <c r="G621" s="154"/>
      <c r="H621" s="42">
        <v>800</v>
      </c>
      <c r="I621" s="6">
        <f>IF(H621="","",INDEX(Systems!F$4:F$981,MATCH($F621,Systems!D$4:D$981,0),1))</f>
        <v>6.15</v>
      </c>
      <c r="J621" s="7">
        <f>IF(H621="","",INDEX(Systems!E$4:E$981,MATCH($F621,Systems!D$4:D$981,0),1))</f>
        <v>20</v>
      </c>
      <c r="K621" s="7" t="s">
        <v>97</v>
      </c>
      <c r="L621" s="7">
        <v>2010</v>
      </c>
      <c r="M621" s="7">
        <v>3</v>
      </c>
      <c r="N621" s="6">
        <f t="shared" si="662"/>
        <v>4920</v>
      </c>
      <c r="O621" s="7">
        <f t="shared" si="663"/>
        <v>2030</v>
      </c>
      <c r="P621" s="2" t="str">
        <f t="shared" ref="P621:AI621" si="1028">IF($B621="","",IF($O621=P$3,$N621*(1+(O$2*0.03)),IF(P$3=$O621+$J621,$N621*(1+(O$2*0.03)),IF(P$3=$O621+2*$J621,$N621*(1+(O$2*0.03)),IF(P$3=$O621+3*$J621,$N621*(1+(O$2*0.03)),IF(P$3=$O621+4*$J621,$N621*(1+(O$2*0.03)),IF(P$3=$O621+5*$J621,$N621*(1+(O$2*0.03)),"")))))))</f>
        <v/>
      </c>
      <c r="Q621" s="2" t="str">
        <f t="shared" si="1028"/>
        <v/>
      </c>
      <c r="R621" s="2" t="str">
        <f t="shared" si="1028"/>
        <v/>
      </c>
      <c r="S621" s="2" t="str">
        <f t="shared" si="1028"/>
        <v/>
      </c>
      <c r="T621" s="2" t="str">
        <f t="shared" si="1028"/>
        <v/>
      </c>
      <c r="U621" s="2" t="str">
        <f t="shared" si="1028"/>
        <v/>
      </c>
      <c r="V621" s="2" t="str">
        <f t="shared" si="1028"/>
        <v/>
      </c>
      <c r="W621" s="2" t="str">
        <f t="shared" si="1028"/>
        <v/>
      </c>
      <c r="X621" s="2" t="str">
        <f t="shared" si="1028"/>
        <v/>
      </c>
      <c r="Y621" s="2" t="str">
        <f t="shared" si="1028"/>
        <v/>
      </c>
      <c r="Z621" s="2" t="str">
        <f t="shared" si="1028"/>
        <v/>
      </c>
      <c r="AA621" s="2" t="str">
        <f t="shared" si="1028"/>
        <v/>
      </c>
      <c r="AB621" s="2">
        <f t="shared" si="1028"/>
        <v>6691.2</v>
      </c>
      <c r="AC621" s="2" t="str">
        <f t="shared" si="1028"/>
        <v/>
      </c>
      <c r="AD621" s="2" t="str">
        <f t="shared" si="1028"/>
        <v/>
      </c>
      <c r="AE621" s="2" t="str">
        <f t="shared" si="1028"/>
        <v/>
      </c>
      <c r="AF621" s="2" t="str">
        <f t="shared" si="1028"/>
        <v/>
      </c>
      <c r="AG621" s="2" t="str">
        <f t="shared" si="1028"/>
        <v/>
      </c>
      <c r="AH621" s="2" t="str">
        <f t="shared" si="1028"/>
        <v/>
      </c>
      <c r="AI621" s="2" t="str">
        <f t="shared" si="1028"/>
        <v/>
      </c>
    </row>
    <row r="622" spans="2:35" x14ac:dyDescent="0.25">
      <c r="B622" s="41" t="s">
        <v>347</v>
      </c>
      <c r="C622" s="41" t="s">
        <v>345</v>
      </c>
      <c r="D622" s="41" t="s">
        <v>7</v>
      </c>
      <c r="E622" s="42" t="s">
        <v>434</v>
      </c>
      <c r="F622" s="41" t="s">
        <v>51</v>
      </c>
      <c r="G622" s="154"/>
      <c r="H622" s="42">
        <v>1200</v>
      </c>
      <c r="I622" s="6">
        <f>IF(H622="","",INDEX(Systems!F$4:F$981,MATCH($F622,Systems!D$4:D$981,0),1))</f>
        <v>1.5</v>
      </c>
      <c r="J622" s="7">
        <f>IF(H622="","",INDEX(Systems!E$4:E$981,MATCH($F622,Systems!D$4:D$981,0),1))</f>
        <v>10</v>
      </c>
      <c r="K622" s="7" t="s">
        <v>97</v>
      </c>
      <c r="L622" s="7">
        <v>2010</v>
      </c>
      <c r="M622" s="7">
        <v>3</v>
      </c>
      <c r="N622" s="6">
        <f t="shared" si="662"/>
        <v>1800</v>
      </c>
      <c r="O622" s="7">
        <f t="shared" si="663"/>
        <v>2020</v>
      </c>
      <c r="P622" s="2" t="str">
        <f t="shared" ref="P622:AI622" si="1029">IF($B622="","",IF($O622=P$3,$N622*(1+(O$2*0.03)),IF(P$3=$O622+$J622,$N622*(1+(O$2*0.03)),IF(P$3=$O622+2*$J622,$N622*(1+(O$2*0.03)),IF(P$3=$O622+3*$J622,$N622*(1+(O$2*0.03)),IF(P$3=$O622+4*$J622,$N622*(1+(O$2*0.03)),IF(P$3=$O622+5*$J622,$N622*(1+(O$2*0.03)),"")))))))</f>
        <v/>
      </c>
      <c r="Q622" s="2" t="str">
        <f t="shared" si="1029"/>
        <v/>
      </c>
      <c r="R622" s="2">
        <f t="shared" si="1029"/>
        <v>1908</v>
      </c>
      <c r="S622" s="2" t="str">
        <f t="shared" si="1029"/>
        <v/>
      </c>
      <c r="T622" s="2" t="str">
        <f t="shared" si="1029"/>
        <v/>
      </c>
      <c r="U622" s="2" t="str">
        <f t="shared" si="1029"/>
        <v/>
      </c>
      <c r="V622" s="2" t="str">
        <f t="shared" si="1029"/>
        <v/>
      </c>
      <c r="W622" s="2" t="str">
        <f t="shared" si="1029"/>
        <v/>
      </c>
      <c r="X622" s="2" t="str">
        <f t="shared" si="1029"/>
        <v/>
      </c>
      <c r="Y622" s="2" t="str">
        <f t="shared" si="1029"/>
        <v/>
      </c>
      <c r="Z622" s="2" t="str">
        <f t="shared" si="1029"/>
        <v/>
      </c>
      <c r="AA622" s="2" t="str">
        <f t="shared" si="1029"/>
        <v/>
      </c>
      <c r="AB622" s="2">
        <f t="shared" si="1029"/>
        <v>2448</v>
      </c>
      <c r="AC622" s="2" t="str">
        <f t="shared" si="1029"/>
        <v/>
      </c>
      <c r="AD622" s="2" t="str">
        <f t="shared" si="1029"/>
        <v/>
      </c>
      <c r="AE622" s="2" t="str">
        <f t="shared" si="1029"/>
        <v/>
      </c>
      <c r="AF622" s="2" t="str">
        <f t="shared" si="1029"/>
        <v/>
      </c>
      <c r="AG622" s="2" t="str">
        <f t="shared" si="1029"/>
        <v/>
      </c>
      <c r="AH622" s="2" t="str">
        <f t="shared" si="1029"/>
        <v/>
      </c>
      <c r="AI622" s="2" t="str">
        <f t="shared" si="1029"/>
        <v/>
      </c>
    </row>
    <row r="623" spans="2:35" x14ac:dyDescent="0.25">
      <c r="B623" s="41" t="s">
        <v>347</v>
      </c>
      <c r="C623" s="41" t="s">
        <v>345</v>
      </c>
      <c r="D623" s="41" t="s">
        <v>9</v>
      </c>
      <c r="E623" s="42" t="s">
        <v>432</v>
      </c>
      <c r="F623" s="41" t="s">
        <v>131</v>
      </c>
      <c r="G623" s="154"/>
      <c r="H623" s="42">
        <v>1400</v>
      </c>
      <c r="I623" s="6">
        <f>IF(H623="","",INDEX(Systems!F$4:F$981,MATCH($F623,Systems!D$4:D$981,0),1))</f>
        <v>4.95</v>
      </c>
      <c r="J623" s="7">
        <f>IF(H623="","",INDEX(Systems!E$4:E$981,MATCH($F623,Systems!D$4:D$981,0),1))</f>
        <v>20</v>
      </c>
      <c r="K623" s="7" t="s">
        <v>97</v>
      </c>
      <c r="L623" s="7">
        <v>2017</v>
      </c>
      <c r="M623" s="7">
        <v>3</v>
      </c>
      <c r="N623" s="6">
        <f t="shared" si="662"/>
        <v>6930</v>
      </c>
      <c r="O623" s="7">
        <f t="shared" si="663"/>
        <v>2037</v>
      </c>
      <c r="P623" s="2" t="str">
        <f t="shared" ref="P623:AI623" si="1030">IF($B623="","",IF($O623=P$3,$N623*(1+(O$2*0.03)),IF(P$3=$O623+$J623,$N623*(1+(O$2*0.03)),IF(P$3=$O623+2*$J623,$N623*(1+(O$2*0.03)),IF(P$3=$O623+3*$J623,$N623*(1+(O$2*0.03)),IF(P$3=$O623+4*$J623,$N623*(1+(O$2*0.03)),IF(P$3=$O623+5*$J623,$N623*(1+(O$2*0.03)),"")))))))</f>
        <v/>
      </c>
      <c r="Q623" s="2" t="str">
        <f t="shared" si="1030"/>
        <v/>
      </c>
      <c r="R623" s="2" t="str">
        <f t="shared" si="1030"/>
        <v/>
      </c>
      <c r="S623" s="2" t="str">
        <f t="shared" si="1030"/>
        <v/>
      </c>
      <c r="T623" s="2" t="str">
        <f t="shared" si="1030"/>
        <v/>
      </c>
      <c r="U623" s="2" t="str">
        <f t="shared" si="1030"/>
        <v/>
      </c>
      <c r="V623" s="2" t="str">
        <f t="shared" si="1030"/>
        <v/>
      </c>
      <c r="W623" s="2" t="str">
        <f t="shared" si="1030"/>
        <v/>
      </c>
      <c r="X623" s="2" t="str">
        <f t="shared" si="1030"/>
        <v/>
      </c>
      <c r="Y623" s="2" t="str">
        <f t="shared" si="1030"/>
        <v/>
      </c>
      <c r="Z623" s="2" t="str">
        <f t="shared" si="1030"/>
        <v/>
      </c>
      <c r="AA623" s="2" t="str">
        <f t="shared" si="1030"/>
        <v/>
      </c>
      <c r="AB623" s="2" t="str">
        <f t="shared" si="1030"/>
        <v/>
      </c>
      <c r="AC623" s="2" t="str">
        <f t="shared" si="1030"/>
        <v/>
      </c>
      <c r="AD623" s="2" t="str">
        <f t="shared" si="1030"/>
        <v/>
      </c>
      <c r="AE623" s="2" t="str">
        <f t="shared" si="1030"/>
        <v/>
      </c>
      <c r="AF623" s="2" t="str">
        <f t="shared" si="1030"/>
        <v/>
      </c>
      <c r="AG623" s="2" t="str">
        <f t="shared" si="1030"/>
        <v/>
      </c>
      <c r="AH623" s="2" t="str">
        <f t="shared" si="1030"/>
        <v/>
      </c>
      <c r="AI623" s="2">
        <f t="shared" si="1030"/>
        <v>10880.099999999999</v>
      </c>
    </row>
    <row r="624" spans="2:35" x14ac:dyDescent="0.25">
      <c r="B624" s="41" t="s">
        <v>347</v>
      </c>
      <c r="C624" s="41" t="s">
        <v>345</v>
      </c>
      <c r="D624" s="41" t="s">
        <v>9</v>
      </c>
      <c r="E624" s="42" t="s">
        <v>434</v>
      </c>
      <c r="F624" s="41" t="s">
        <v>131</v>
      </c>
      <c r="G624" s="154"/>
      <c r="H624" s="42">
        <v>800</v>
      </c>
      <c r="I624" s="6">
        <f>IF(H624="","",INDEX(Systems!F$4:F$981,MATCH($F624,Systems!D$4:D$981,0),1))</f>
        <v>4.95</v>
      </c>
      <c r="J624" s="7">
        <f>IF(H624="","",INDEX(Systems!E$4:E$981,MATCH($F624,Systems!D$4:D$981,0),1))</f>
        <v>20</v>
      </c>
      <c r="K624" s="7" t="s">
        <v>97</v>
      </c>
      <c r="L624" s="7">
        <v>2017</v>
      </c>
      <c r="M624" s="7">
        <v>3</v>
      </c>
      <c r="N624" s="6">
        <f t="shared" si="662"/>
        <v>3960</v>
      </c>
      <c r="O624" s="7">
        <f t="shared" si="663"/>
        <v>2037</v>
      </c>
      <c r="P624" s="2" t="str">
        <f t="shared" ref="P624:AI624" si="1031">IF($B624="","",IF($O624=P$3,$N624*(1+(O$2*0.03)),IF(P$3=$O624+$J624,$N624*(1+(O$2*0.03)),IF(P$3=$O624+2*$J624,$N624*(1+(O$2*0.03)),IF(P$3=$O624+3*$J624,$N624*(1+(O$2*0.03)),IF(P$3=$O624+4*$J624,$N624*(1+(O$2*0.03)),IF(P$3=$O624+5*$J624,$N624*(1+(O$2*0.03)),"")))))))</f>
        <v/>
      </c>
      <c r="Q624" s="2" t="str">
        <f t="shared" si="1031"/>
        <v/>
      </c>
      <c r="R624" s="2" t="str">
        <f t="shared" si="1031"/>
        <v/>
      </c>
      <c r="S624" s="2" t="str">
        <f t="shared" si="1031"/>
        <v/>
      </c>
      <c r="T624" s="2" t="str">
        <f t="shared" si="1031"/>
        <v/>
      </c>
      <c r="U624" s="2" t="str">
        <f t="shared" si="1031"/>
        <v/>
      </c>
      <c r="V624" s="2" t="str">
        <f t="shared" si="1031"/>
        <v/>
      </c>
      <c r="W624" s="2" t="str">
        <f t="shared" si="1031"/>
        <v/>
      </c>
      <c r="X624" s="2" t="str">
        <f t="shared" si="1031"/>
        <v/>
      </c>
      <c r="Y624" s="2" t="str">
        <f t="shared" si="1031"/>
        <v/>
      </c>
      <c r="Z624" s="2" t="str">
        <f t="shared" si="1031"/>
        <v/>
      </c>
      <c r="AA624" s="2" t="str">
        <f t="shared" si="1031"/>
        <v/>
      </c>
      <c r="AB624" s="2" t="str">
        <f t="shared" si="1031"/>
        <v/>
      </c>
      <c r="AC624" s="2" t="str">
        <f t="shared" si="1031"/>
        <v/>
      </c>
      <c r="AD624" s="2" t="str">
        <f t="shared" si="1031"/>
        <v/>
      </c>
      <c r="AE624" s="2" t="str">
        <f t="shared" si="1031"/>
        <v/>
      </c>
      <c r="AF624" s="2" t="str">
        <f t="shared" si="1031"/>
        <v/>
      </c>
      <c r="AG624" s="2" t="str">
        <f t="shared" si="1031"/>
        <v/>
      </c>
      <c r="AH624" s="2" t="str">
        <f t="shared" si="1031"/>
        <v/>
      </c>
      <c r="AI624" s="2">
        <f t="shared" si="1031"/>
        <v>6217.2</v>
      </c>
    </row>
    <row r="625" spans="2:35" x14ac:dyDescent="0.25">
      <c r="B625" s="41" t="s">
        <v>347</v>
      </c>
      <c r="C625" s="41" t="s">
        <v>345</v>
      </c>
      <c r="D625" s="41" t="s">
        <v>5</v>
      </c>
      <c r="E625" s="42" t="s">
        <v>432</v>
      </c>
      <c r="F625" s="41" t="s">
        <v>55</v>
      </c>
      <c r="G625" s="154"/>
      <c r="H625" s="42">
        <v>1</v>
      </c>
      <c r="I625" s="6">
        <f>IF(H625="","",INDEX(Systems!F$4:F$981,MATCH($F625,Systems!D$4:D$981,0),1))</f>
        <v>9000</v>
      </c>
      <c r="J625" s="7">
        <f>IF(H625="","",INDEX(Systems!E$4:E$981,MATCH($F625,Systems!D$4:D$981,0),1))</f>
        <v>18</v>
      </c>
      <c r="K625" s="7" t="s">
        <v>97</v>
      </c>
      <c r="L625" s="7">
        <v>2004</v>
      </c>
      <c r="M625" s="7">
        <v>3</v>
      </c>
      <c r="N625" s="6">
        <f t="shared" si="662"/>
        <v>9000</v>
      </c>
      <c r="O625" s="7">
        <f t="shared" si="663"/>
        <v>2022</v>
      </c>
      <c r="P625" s="2" t="str">
        <f t="shared" ref="P625:AI625" si="1032">IF($B625="","",IF($O625=P$3,$N625*(1+(O$2*0.03)),IF(P$3=$O625+$J625,$N625*(1+(O$2*0.03)),IF(P$3=$O625+2*$J625,$N625*(1+(O$2*0.03)),IF(P$3=$O625+3*$J625,$N625*(1+(O$2*0.03)),IF(P$3=$O625+4*$J625,$N625*(1+(O$2*0.03)),IF(P$3=$O625+5*$J625,$N625*(1+(O$2*0.03)),"")))))))</f>
        <v/>
      </c>
      <c r="Q625" s="2" t="str">
        <f t="shared" si="1032"/>
        <v/>
      </c>
      <c r="R625" s="2" t="str">
        <f t="shared" si="1032"/>
        <v/>
      </c>
      <c r="S625" s="2" t="str">
        <f t="shared" si="1032"/>
        <v/>
      </c>
      <c r="T625" s="2">
        <f t="shared" si="1032"/>
        <v>10080.000000000002</v>
      </c>
      <c r="U625" s="2" t="str">
        <f t="shared" si="1032"/>
        <v/>
      </c>
      <c r="V625" s="2" t="str">
        <f t="shared" si="1032"/>
        <v/>
      </c>
      <c r="W625" s="2" t="str">
        <f t="shared" si="1032"/>
        <v/>
      </c>
      <c r="X625" s="2" t="str">
        <f t="shared" si="1032"/>
        <v/>
      </c>
      <c r="Y625" s="2" t="str">
        <f t="shared" si="1032"/>
        <v/>
      </c>
      <c r="Z625" s="2" t="str">
        <f t="shared" si="1032"/>
        <v/>
      </c>
      <c r="AA625" s="2" t="str">
        <f t="shared" si="1032"/>
        <v/>
      </c>
      <c r="AB625" s="2" t="str">
        <f t="shared" si="1032"/>
        <v/>
      </c>
      <c r="AC625" s="2" t="str">
        <f t="shared" si="1032"/>
        <v/>
      </c>
      <c r="AD625" s="2" t="str">
        <f t="shared" si="1032"/>
        <v/>
      </c>
      <c r="AE625" s="2" t="str">
        <f t="shared" si="1032"/>
        <v/>
      </c>
      <c r="AF625" s="2" t="str">
        <f t="shared" si="1032"/>
        <v/>
      </c>
      <c r="AG625" s="2" t="str">
        <f t="shared" si="1032"/>
        <v/>
      </c>
      <c r="AH625" s="2" t="str">
        <f t="shared" si="1032"/>
        <v/>
      </c>
      <c r="AI625" s="2" t="str">
        <f t="shared" si="1032"/>
        <v/>
      </c>
    </row>
    <row r="626" spans="2:35" x14ac:dyDescent="0.25">
      <c r="B626" s="41" t="s">
        <v>347</v>
      </c>
      <c r="C626" s="41" t="s">
        <v>345</v>
      </c>
      <c r="D626" s="41" t="s">
        <v>5</v>
      </c>
      <c r="E626" s="42" t="s">
        <v>434</v>
      </c>
      <c r="F626" s="41" t="s">
        <v>65</v>
      </c>
      <c r="G626" s="154"/>
      <c r="H626" s="42">
        <v>1</v>
      </c>
      <c r="I626" s="6">
        <f>IF(H626="","",INDEX(Systems!F$4:F$981,MATCH($F626,Systems!D$4:D$981,0),1))</f>
        <v>6000</v>
      </c>
      <c r="J626" s="7">
        <f>IF(H626="","",INDEX(Systems!E$4:E$981,MATCH($F626,Systems!D$4:D$981,0),1))</f>
        <v>10</v>
      </c>
      <c r="K626" s="7" t="s">
        <v>97</v>
      </c>
      <c r="L626" s="7">
        <v>2004</v>
      </c>
      <c r="M626" s="7">
        <v>3</v>
      </c>
      <c r="N626" s="6">
        <f t="shared" ref="N626" si="1033">IF(H626="","",H626*I626)</f>
        <v>6000</v>
      </c>
      <c r="O626" s="7">
        <f t="shared" ref="O626" si="1034">IF(M626="","",IF(IF(M626=1,$C$1,IF(M626=2,L626+(0.8*J626),IF(M626=3,L626+J626)))&lt;$C$1,$C$1,(IF(M626=1,$C$1,IF(M626=2,L626+(0.8*J626),IF(M626=3,L626+J626))))))</f>
        <v>2018</v>
      </c>
      <c r="P626" s="2">
        <f t="shared" ref="P626" si="1035">IF($B626="","",IF($O626=P$3,$N626*(1+(O$2*0.03)),IF(P$3=$O626+$J626,$N626*(1+(O$2*0.03)),IF(P$3=$O626+2*$J626,$N626*(1+(O$2*0.03)),IF(P$3=$O626+3*$J626,$N626*(1+(O$2*0.03)),IF(P$3=$O626+4*$J626,$N626*(1+(O$2*0.03)),IF(P$3=$O626+5*$J626,$N626*(1+(O$2*0.03)),"")))))))</f>
        <v>6000</v>
      </c>
      <c r="Q626" s="2" t="str">
        <f t="shared" ref="Q626" si="1036">IF($B626="","",IF($O626=Q$3,$N626*(1+(P$2*0.03)),IF(Q$3=$O626+$J626,$N626*(1+(P$2*0.03)),IF(Q$3=$O626+2*$J626,$N626*(1+(P$2*0.03)),IF(Q$3=$O626+3*$J626,$N626*(1+(P$2*0.03)),IF(Q$3=$O626+4*$J626,$N626*(1+(P$2*0.03)),IF(Q$3=$O626+5*$J626,$N626*(1+(P$2*0.03)),"")))))))</f>
        <v/>
      </c>
      <c r="R626" s="2" t="str">
        <f t="shared" ref="R626" si="1037">IF($B626="","",IF($O626=R$3,$N626*(1+(Q$2*0.03)),IF(R$3=$O626+$J626,$N626*(1+(Q$2*0.03)),IF(R$3=$O626+2*$J626,$N626*(1+(Q$2*0.03)),IF(R$3=$O626+3*$J626,$N626*(1+(Q$2*0.03)),IF(R$3=$O626+4*$J626,$N626*(1+(Q$2*0.03)),IF(R$3=$O626+5*$J626,$N626*(1+(Q$2*0.03)),"")))))))</f>
        <v/>
      </c>
      <c r="S626" s="2" t="str">
        <f t="shared" ref="S626" si="1038">IF($B626="","",IF($O626=S$3,$N626*(1+(R$2*0.03)),IF(S$3=$O626+$J626,$N626*(1+(R$2*0.03)),IF(S$3=$O626+2*$J626,$N626*(1+(R$2*0.03)),IF(S$3=$O626+3*$J626,$N626*(1+(R$2*0.03)),IF(S$3=$O626+4*$J626,$N626*(1+(R$2*0.03)),IF(S$3=$O626+5*$J626,$N626*(1+(R$2*0.03)),"")))))))</f>
        <v/>
      </c>
      <c r="T626" s="2" t="str">
        <f t="shared" ref="T626" si="1039">IF($B626="","",IF($O626=T$3,$N626*(1+(S$2*0.03)),IF(T$3=$O626+$J626,$N626*(1+(S$2*0.03)),IF(T$3=$O626+2*$J626,$N626*(1+(S$2*0.03)),IF(T$3=$O626+3*$J626,$N626*(1+(S$2*0.03)),IF(T$3=$O626+4*$J626,$N626*(1+(S$2*0.03)),IF(T$3=$O626+5*$J626,$N626*(1+(S$2*0.03)),"")))))))</f>
        <v/>
      </c>
      <c r="U626" s="2" t="str">
        <f t="shared" ref="U626" si="1040">IF($B626="","",IF($O626=U$3,$N626*(1+(T$2*0.03)),IF(U$3=$O626+$J626,$N626*(1+(T$2*0.03)),IF(U$3=$O626+2*$J626,$N626*(1+(T$2*0.03)),IF(U$3=$O626+3*$J626,$N626*(1+(T$2*0.03)),IF(U$3=$O626+4*$J626,$N626*(1+(T$2*0.03)),IF(U$3=$O626+5*$J626,$N626*(1+(T$2*0.03)),"")))))))</f>
        <v/>
      </c>
      <c r="V626" s="2" t="str">
        <f t="shared" ref="V626" si="1041">IF($B626="","",IF($O626=V$3,$N626*(1+(U$2*0.03)),IF(V$3=$O626+$J626,$N626*(1+(U$2*0.03)),IF(V$3=$O626+2*$J626,$N626*(1+(U$2*0.03)),IF(V$3=$O626+3*$J626,$N626*(1+(U$2*0.03)),IF(V$3=$O626+4*$J626,$N626*(1+(U$2*0.03)),IF(V$3=$O626+5*$J626,$N626*(1+(U$2*0.03)),"")))))))</f>
        <v/>
      </c>
      <c r="W626" s="2" t="str">
        <f t="shared" ref="W626" si="1042">IF($B626="","",IF($O626=W$3,$N626*(1+(V$2*0.03)),IF(W$3=$O626+$J626,$N626*(1+(V$2*0.03)),IF(W$3=$O626+2*$J626,$N626*(1+(V$2*0.03)),IF(W$3=$O626+3*$J626,$N626*(1+(V$2*0.03)),IF(W$3=$O626+4*$J626,$N626*(1+(V$2*0.03)),IF(W$3=$O626+5*$J626,$N626*(1+(V$2*0.03)),"")))))))</f>
        <v/>
      </c>
      <c r="X626" s="2" t="str">
        <f t="shared" ref="X626" si="1043">IF($B626="","",IF($O626=X$3,$N626*(1+(W$2*0.03)),IF(X$3=$O626+$J626,$N626*(1+(W$2*0.03)),IF(X$3=$O626+2*$J626,$N626*(1+(W$2*0.03)),IF(X$3=$O626+3*$J626,$N626*(1+(W$2*0.03)),IF(X$3=$O626+4*$J626,$N626*(1+(W$2*0.03)),IF(X$3=$O626+5*$J626,$N626*(1+(W$2*0.03)),"")))))))</f>
        <v/>
      </c>
      <c r="Y626" s="2" t="str">
        <f t="shared" ref="Y626" si="1044">IF($B626="","",IF($O626=Y$3,$N626*(1+(X$2*0.03)),IF(Y$3=$O626+$J626,$N626*(1+(X$2*0.03)),IF(Y$3=$O626+2*$J626,$N626*(1+(X$2*0.03)),IF(Y$3=$O626+3*$J626,$N626*(1+(X$2*0.03)),IF(Y$3=$O626+4*$J626,$N626*(1+(X$2*0.03)),IF(Y$3=$O626+5*$J626,$N626*(1+(X$2*0.03)),"")))))))</f>
        <v/>
      </c>
      <c r="Z626" s="2">
        <f t="shared" ref="Z626" si="1045">IF($B626="","",IF($O626=Z$3,$N626*(1+(Y$2*0.03)),IF(Z$3=$O626+$J626,$N626*(1+(Y$2*0.03)),IF(Z$3=$O626+2*$J626,$N626*(1+(Y$2*0.03)),IF(Z$3=$O626+3*$J626,$N626*(1+(Y$2*0.03)),IF(Z$3=$O626+4*$J626,$N626*(1+(Y$2*0.03)),IF(Z$3=$O626+5*$J626,$N626*(1+(Y$2*0.03)),"")))))))</f>
        <v>7800</v>
      </c>
      <c r="AA626" s="2" t="str">
        <f t="shared" ref="AA626" si="1046">IF($B626="","",IF($O626=AA$3,$N626*(1+(Z$2*0.03)),IF(AA$3=$O626+$J626,$N626*(1+(Z$2*0.03)),IF(AA$3=$O626+2*$J626,$N626*(1+(Z$2*0.03)),IF(AA$3=$O626+3*$J626,$N626*(1+(Z$2*0.03)),IF(AA$3=$O626+4*$J626,$N626*(1+(Z$2*0.03)),IF(AA$3=$O626+5*$J626,$N626*(1+(Z$2*0.03)),"")))))))</f>
        <v/>
      </c>
      <c r="AB626" s="2" t="str">
        <f t="shared" ref="AB626" si="1047">IF($B626="","",IF($O626=AB$3,$N626*(1+(AA$2*0.03)),IF(AB$3=$O626+$J626,$N626*(1+(AA$2*0.03)),IF(AB$3=$O626+2*$J626,$N626*(1+(AA$2*0.03)),IF(AB$3=$O626+3*$J626,$N626*(1+(AA$2*0.03)),IF(AB$3=$O626+4*$J626,$N626*(1+(AA$2*0.03)),IF(AB$3=$O626+5*$J626,$N626*(1+(AA$2*0.03)),"")))))))</f>
        <v/>
      </c>
      <c r="AC626" s="2" t="str">
        <f t="shared" ref="AC626" si="1048">IF($B626="","",IF($O626=AC$3,$N626*(1+(AB$2*0.03)),IF(AC$3=$O626+$J626,$N626*(1+(AB$2*0.03)),IF(AC$3=$O626+2*$J626,$N626*(1+(AB$2*0.03)),IF(AC$3=$O626+3*$J626,$N626*(1+(AB$2*0.03)),IF(AC$3=$O626+4*$J626,$N626*(1+(AB$2*0.03)),IF(AC$3=$O626+5*$J626,$N626*(1+(AB$2*0.03)),"")))))))</f>
        <v/>
      </c>
      <c r="AD626" s="2" t="str">
        <f t="shared" ref="AD626" si="1049">IF($B626="","",IF($O626=AD$3,$N626*(1+(AC$2*0.03)),IF(AD$3=$O626+$J626,$N626*(1+(AC$2*0.03)),IF(AD$3=$O626+2*$J626,$N626*(1+(AC$2*0.03)),IF(AD$3=$O626+3*$J626,$N626*(1+(AC$2*0.03)),IF(AD$3=$O626+4*$J626,$N626*(1+(AC$2*0.03)),IF(AD$3=$O626+5*$J626,$N626*(1+(AC$2*0.03)),"")))))))</f>
        <v/>
      </c>
      <c r="AE626" s="2" t="str">
        <f t="shared" ref="AE626" si="1050">IF($B626="","",IF($O626=AE$3,$N626*(1+(AD$2*0.03)),IF(AE$3=$O626+$J626,$N626*(1+(AD$2*0.03)),IF(AE$3=$O626+2*$J626,$N626*(1+(AD$2*0.03)),IF(AE$3=$O626+3*$J626,$N626*(1+(AD$2*0.03)),IF(AE$3=$O626+4*$J626,$N626*(1+(AD$2*0.03)),IF(AE$3=$O626+5*$J626,$N626*(1+(AD$2*0.03)),"")))))))</f>
        <v/>
      </c>
      <c r="AF626" s="2" t="str">
        <f t="shared" ref="AF626" si="1051">IF($B626="","",IF($O626=AF$3,$N626*(1+(AE$2*0.03)),IF(AF$3=$O626+$J626,$N626*(1+(AE$2*0.03)),IF(AF$3=$O626+2*$J626,$N626*(1+(AE$2*0.03)),IF(AF$3=$O626+3*$J626,$N626*(1+(AE$2*0.03)),IF(AF$3=$O626+4*$J626,$N626*(1+(AE$2*0.03)),IF(AF$3=$O626+5*$J626,$N626*(1+(AE$2*0.03)),"")))))))</f>
        <v/>
      </c>
      <c r="AG626" s="2" t="str">
        <f t="shared" ref="AG626" si="1052">IF($B626="","",IF($O626=AG$3,$N626*(1+(AF$2*0.03)),IF(AG$3=$O626+$J626,$N626*(1+(AF$2*0.03)),IF(AG$3=$O626+2*$J626,$N626*(1+(AF$2*0.03)),IF(AG$3=$O626+3*$J626,$N626*(1+(AF$2*0.03)),IF(AG$3=$O626+4*$J626,$N626*(1+(AF$2*0.03)),IF(AG$3=$O626+5*$J626,$N626*(1+(AF$2*0.03)),"")))))))</f>
        <v/>
      </c>
      <c r="AH626" s="2" t="str">
        <f t="shared" ref="AH626" si="1053">IF($B626="","",IF($O626=AH$3,$N626*(1+(AG$2*0.03)),IF(AH$3=$O626+$J626,$N626*(1+(AG$2*0.03)),IF(AH$3=$O626+2*$J626,$N626*(1+(AG$2*0.03)),IF(AH$3=$O626+3*$J626,$N626*(1+(AG$2*0.03)),IF(AH$3=$O626+4*$J626,$N626*(1+(AG$2*0.03)),IF(AH$3=$O626+5*$J626,$N626*(1+(AG$2*0.03)),"")))))))</f>
        <v/>
      </c>
      <c r="AI626" s="2" t="str">
        <f t="shared" ref="AI626" si="1054">IF($B626="","",IF($O626=AI$3,$N626*(1+(AH$2*0.03)),IF(AI$3=$O626+$J626,$N626*(1+(AH$2*0.03)),IF(AI$3=$O626+2*$J626,$N626*(1+(AH$2*0.03)),IF(AI$3=$O626+3*$J626,$N626*(1+(AH$2*0.03)),IF(AI$3=$O626+4*$J626,$N626*(1+(AH$2*0.03)),IF(AI$3=$O626+5*$J626,$N626*(1+(AH$2*0.03)),"")))))))</f>
        <v/>
      </c>
    </row>
    <row r="627" spans="2:35" x14ac:dyDescent="0.25">
      <c r="B627" s="41" t="s">
        <v>347</v>
      </c>
      <c r="C627" s="41" t="s">
        <v>345</v>
      </c>
      <c r="D627" s="41" t="s">
        <v>7</v>
      </c>
      <c r="E627" s="42" t="s">
        <v>349</v>
      </c>
      <c r="F627" s="41" t="s">
        <v>47</v>
      </c>
      <c r="G627" s="154"/>
      <c r="H627" s="42">
        <v>1000</v>
      </c>
      <c r="I627" s="6">
        <f>IF(H627="","",INDEX(Systems!F$4:F$981,MATCH($F627,Systems!D$4:D$981,0),1))</f>
        <v>9.42</v>
      </c>
      <c r="J627" s="7">
        <f>IF(H627="","",INDEX(Systems!E$4:E$981,MATCH($F627,Systems!D$4:D$981,0),1))</f>
        <v>20</v>
      </c>
      <c r="K627" s="7" t="s">
        <v>97</v>
      </c>
      <c r="L627" s="7">
        <v>2005</v>
      </c>
      <c r="M627" s="7">
        <v>3</v>
      </c>
      <c r="N627" s="6">
        <f t="shared" si="662"/>
        <v>9420</v>
      </c>
      <c r="O627" s="7">
        <f t="shared" si="663"/>
        <v>2025</v>
      </c>
      <c r="P627" s="2" t="str">
        <f t="shared" ref="P627:AI627" si="1055">IF($B627="","",IF($O627=P$3,$N627*(1+(O$2*0.03)),IF(P$3=$O627+$J627,$N627*(1+(O$2*0.03)),IF(P$3=$O627+2*$J627,$N627*(1+(O$2*0.03)),IF(P$3=$O627+3*$J627,$N627*(1+(O$2*0.03)),IF(P$3=$O627+4*$J627,$N627*(1+(O$2*0.03)),IF(P$3=$O627+5*$J627,$N627*(1+(O$2*0.03)),"")))))))</f>
        <v/>
      </c>
      <c r="Q627" s="2" t="str">
        <f t="shared" si="1055"/>
        <v/>
      </c>
      <c r="R627" s="2" t="str">
        <f t="shared" si="1055"/>
        <v/>
      </c>
      <c r="S627" s="2" t="str">
        <f t="shared" si="1055"/>
        <v/>
      </c>
      <c r="T627" s="2" t="str">
        <f t="shared" si="1055"/>
        <v/>
      </c>
      <c r="U627" s="2" t="str">
        <f t="shared" si="1055"/>
        <v/>
      </c>
      <c r="V627" s="2" t="str">
        <f t="shared" si="1055"/>
        <v/>
      </c>
      <c r="W627" s="2">
        <f t="shared" si="1055"/>
        <v>11398.199999999999</v>
      </c>
      <c r="X627" s="2" t="str">
        <f t="shared" si="1055"/>
        <v/>
      </c>
      <c r="Y627" s="2" t="str">
        <f t="shared" si="1055"/>
        <v/>
      </c>
      <c r="Z627" s="2" t="str">
        <f t="shared" si="1055"/>
        <v/>
      </c>
      <c r="AA627" s="2" t="str">
        <f t="shared" si="1055"/>
        <v/>
      </c>
      <c r="AB627" s="2" t="str">
        <f t="shared" si="1055"/>
        <v/>
      </c>
      <c r="AC627" s="2" t="str">
        <f t="shared" si="1055"/>
        <v/>
      </c>
      <c r="AD627" s="2" t="str">
        <f t="shared" si="1055"/>
        <v/>
      </c>
      <c r="AE627" s="2" t="str">
        <f t="shared" si="1055"/>
        <v/>
      </c>
      <c r="AF627" s="2" t="str">
        <f t="shared" si="1055"/>
        <v/>
      </c>
      <c r="AG627" s="2" t="str">
        <f t="shared" si="1055"/>
        <v/>
      </c>
      <c r="AH627" s="2" t="str">
        <f t="shared" si="1055"/>
        <v/>
      </c>
      <c r="AI627" s="2" t="str">
        <f t="shared" si="1055"/>
        <v/>
      </c>
    </row>
    <row r="628" spans="2:35" x14ac:dyDescent="0.25">
      <c r="B628" s="41" t="s">
        <v>347</v>
      </c>
      <c r="C628" s="41" t="s">
        <v>345</v>
      </c>
      <c r="D628" s="41" t="s">
        <v>7</v>
      </c>
      <c r="E628" s="42" t="s">
        <v>349</v>
      </c>
      <c r="F628" s="41" t="s">
        <v>51</v>
      </c>
      <c r="G628" s="154"/>
      <c r="H628" s="42">
        <v>1400</v>
      </c>
      <c r="I628" s="6">
        <f>IF(H628="","",INDEX(Systems!F$4:F$981,MATCH($F628,Systems!D$4:D$981,0),1))</f>
        <v>1.5</v>
      </c>
      <c r="J628" s="7">
        <f>IF(H628="","",INDEX(Systems!E$4:E$981,MATCH($F628,Systems!D$4:D$981,0),1))</f>
        <v>10</v>
      </c>
      <c r="K628" s="7" t="s">
        <v>97</v>
      </c>
      <c r="L628" s="7">
        <v>2010</v>
      </c>
      <c r="M628" s="7">
        <v>3</v>
      </c>
      <c r="N628" s="6">
        <f t="shared" si="662"/>
        <v>2100</v>
      </c>
      <c r="O628" s="7">
        <f t="shared" si="663"/>
        <v>2020</v>
      </c>
      <c r="P628" s="2" t="str">
        <f t="shared" ref="P628:AI628" si="1056">IF($B628="","",IF($O628=P$3,$N628*(1+(O$2*0.03)),IF(P$3=$O628+$J628,$N628*(1+(O$2*0.03)),IF(P$3=$O628+2*$J628,$N628*(1+(O$2*0.03)),IF(P$3=$O628+3*$J628,$N628*(1+(O$2*0.03)),IF(P$3=$O628+4*$J628,$N628*(1+(O$2*0.03)),IF(P$3=$O628+5*$J628,$N628*(1+(O$2*0.03)),"")))))))</f>
        <v/>
      </c>
      <c r="Q628" s="2" t="str">
        <f t="shared" si="1056"/>
        <v/>
      </c>
      <c r="R628" s="2">
        <f t="shared" si="1056"/>
        <v>2226</v>
      </c>
      <c r="S628" s="2" t="str">
        <f t="shared" si="1056"/>
        <v/>
      </c>
      <c r="T628" s="2" t="str">
        <f t="shared" si="1056"/>
        <v/>
      </c>
      <c r="U628" s="2" t="str">
        <f t="shared" si="1056"/>
        <v/>
      </c>
      <c r="V628" s="2" t="str">
        <f t="shared" si="1056"/>
        <v/>
      </c>
      <c r="W628" s="2" t="str">
        <f t="shared" si="1056"/>
        <v/>
      </c>
      <c r="X628" s="2" t="str">
        <f t="shared" si="1056"/>
        <v/>
      </c>
      <c r="Y628" s="2" t="str">
        <f t="shared" si="1056"/>
        <v/>
      </c>
      <c r="Z628" s="2" t="str">
        <f t="shared" si="1056"/>
        <v/>
      </c>
      <c r="AA628" s="2" t="str">
        <f t="shared" si="1056"/>
        <v/>
      </c>
      <c r="AB628" s="2">
        <f t="shared" si="1056"/>
        <v>2855.9999999999995</v>
      </c>
      <c r="AC628" s="2" t="str">
        <f t="shared" si="1056"/>
        <v/>
      </c>
      <c r="AD628" s="2" t="str">
        <f t="shared" si="1056"/>
        <v/>
      </c>
      <c r="AE628" s="2" t="str">
        <f t="shared" si="1056"/>
        <v/>
      </c>
      <c r="AF628" s="2" t="str">
        <f t="shared" si="1056"/>
        <v/>
      </c>
      <c r="AG628" s="2" t="str">
        <f t="shared" si="1056"/>
        <v/>
      </c>
      <c r="AH628" s="2" t="str">
        <f t="shared" si="1056"/>
        <v/>
      </c>
      <c r="AI628" s="2" t="str">
        <f t="shared" si="1056"/>
        <v/>
      </c>
    </row>
    <row r="629" spans="2:35" x14ac:dyDescent="0.25">
      <c r="B629" s="41" t="s">
        <v>347</v>
      </c>
      <c r="C629" s="41" t="s">
        <v>345</v>
      </c>
      <c r="D629" s="41" t="s">
        <v>9</v>
      </c>
      <c r="E629" s="42" t="s">
        <v>349</v>
      </c>
      <c r="F629" s="41" t="s">
        <v>131</v>
      </c>
      <c r="G629" s="154"/>
      <c r="H629" s="42">
        <v>1000</v>
      </c>
      <c r="I629" s="6">
        <f>IF(H629="","",INDEX(Systems!F$4:F$981,MATCH($F629,Systems!D$4:D$981,0),1))</f>
        <v>4.95</v>
      </c>
      <c r="J629" s="7">
        <f>IF(H629="","",INDEX(Systems!E$4:E$981,MATCH($F629,Systems!D$4:D$981,0),1))</f>
        <v>20</v>
      </c>
      <c r="K629" s="7" t="s">
        <v>97</v>
      </c>
      <c r="L629" s="7">
        <v>2017</v>
      </c>
      <c r="M629" s="7">
        <v>3</v>
      </c>
      <c r="N629" s="6">
        <f t="shared" si="662"/>
        <v>4950</v>
      </c>
      <c r="O629" s="7">
        <f t="shared" si="663"/>
        <v>2037</v>
      </c>
      <c r="P629" s="2" t="str">
        <f t="shared" ref="P629:AI629" si="1057">IF($B629="","",IF($O629=P$3,$N629*(1+(O$2*0.03)),IF(P$3=$O629+$J629,$N629*(1+(O$2*0.03)),IF(P$3=$O629+2*$J629,$N629*(1+(O$2*0.03)),IF(P$3=$O629+3*$J629,$N629*(1+(O$2*0.03)),IF(P$3=$O629+4*$J629,$N629*(1+(O$2*0.03)),IF(P$3=$O629+5*$J629,$N629*(1+(O$2*0.03)),"")))))))</f>
        <v/>
      </c>
      <c r="Q629" s="2" t="str">
        <f t="shared" si="1057"/>
        <v/>
      </c>
      <c r="R629" s="2" t="str">
        <f t="shared" si="1057"/>
        <v/>
      </c>
      <c r="S629" s="2" t="str">
        <f t="shared" si="1057"/>
        <v/>
      </c>
      <c r="T629" s="2" t="str">
        <f t="shared" si="1057"/>
        <v/>
      </c>
      <c r="U629" s="2" t="str">
        <f t="shared" si="1057"/>
        <v/>
      </c>
      <c r="V629" s="2" t="str">
        <f t="shared" si="1057"/>
        <v/>
      </c>
      <c r="W629" s="2" t="str">
        <f t="shared" si="1057"/>
        <v/>
      </c>
      <c r="X629" s="2" t="str">
        <f t="shared" si="1057"/>
        <v/>
      </c>
      <c r="Y629" s="2" t="str">
        <f t="shared" si="1057"/>
        <v/>
      </c>
      <c r="Z629" s="2" t="str">
        <f t="shared" si="1057"/>
        <v/>
      </c>
      <c r="AA629" s="2" t="str">
        <f t="shared" si="1057"/>
        <v/>
      </c>
      <c r="AB629" s="2" t="str">
        <f t="shared" si="1057"/>
        <v/>
      </c>
      <c r="AC629" s="2" t="str">
        <f t="shared" si="1057"/>
        <v/>
      </c>
      <c r="AD629" s="2" t="str">
        <f t="shared" si="1057"/>
        <v/>
      </c>
      <c r="AE629" s="2" t="str">
        <f t="shared" si="1057"/>
        <v/>
      </c>
      <c r="AF629" s="2" t="str">
        <f t="shared" si="1057"/>
        <v/>
      </c>
      <c r="AG629" s="2" t="str">
        <f t="shared" si="1057"/>
        <v/>
      </c>
      <c r="AH629" s="2" t="str">
        <f t="shared" si="1057"/>
        <v/>
      </c>
      <c r="AI629" s="2">
        <f t="shared" si="1057"/>
        <v>7771.4999999999991</v>
      </c>
    </row>
    <row r="630" spans="2:35" x14ac:dyDescent="0.25">
      <c r="B630" s="41" t="s">
        <v>347</v>
      </c>
      <c r="C630" s="41" t="s">
        <v>345</v>
      </c>
      <c r="D630" s="41" t="s">
        <v>5</v>
      </c>
      <c r="E630" s="42" t="s">
        <v>349</v>
      </c>
      <c r="F630" s="41" t="s">
        <v>55</v>
      </c>
      <c r="G630" s="154" t="s">
        <v>526</v>
      </c>
      <c r="H630" s="42">
        <v>1</v>
      </c>
      <c r="I630" s="6">
        <f>IF(H630="","",INDEX(Systems!F$4:F$981,MATCH($F630,Systems!D$4:D$981,0),1))</f>
        <v>9000</v>
      </c>
      <c r="J630" s="7">
        <f>IF(H630="","",INDEX(Systems!E$4:E$981,MATCH($F630,Systems!D$4:D$981,0),1))</f>
        <v>18</v>
      </c>
      <c r="K630" s="7" t="s">
        <v>97</v>
      </c>
      <c r="L630" s="7">
        <v>2003</v>
      </c>
      <c r="M630" s="7">
        <v>3</v>
      </c>
      <c r="N630" s="6">
        <f t="shared" si="662"/>
        <v>9000</v>
      </c>
      <c r="O630" s="7">
        <f t="shared" si="663"/>
        <v>2021</v>
      </c>
      <c r="P630" s="2" t="str">
        <f t="shared" ref="P630:AI633" si="1058">IF($B630="","",IF($O630=P$3,$N630*(1+(O$2*0.03)),IF(P$3=$O630+$J630,$N630*(1+(O$2*0.03)),IF(P$3=$O630+2*$J630,$N630*(1+(O$2*0.03)),IF(P$3=$O630+3*$J630,$N630*(1+(O$2*0.03)),IF(P$3=$O630+4*$J630,$N630*(1+(O$2*0.03)),IF(P$3=$O630+5*$J630,$N630*(1+(O$2*0.03)),"")))))))</f>
        <v/>
      </c>
      <c r="Q630" s="2" t="str">
        <f t="shared" si="1058"/>
        <v/>
      </c>
      <c r="R630" s="2" t="str">
        <f t="shared" si="1058"/>
        <v/>
      </c>
      <c r="S630" s="2">
        <f t="shared" si="1058"/>
        <v>9810</v>
      </c>
      <c r="T630" s="2" t="str">
        <f t="shared" si="1058"/>
        <v/>
      </c>
      <c r="U630" s="2" t="str">
        <f t="shared" si="1058"/>
        <v/>
      </c>
      <c r="V630" s="2" t="str">
        <f t="shared" si="1058"/>
        <v/>
      </c>
      <c r="W630" s="2" t="str">
        <f t="shared" si="1058"/>
        <v/>
      </c>
      <c r="X630" s="2" t="str">
        <f t="shared" si="1058"/>
        <v/>
      </c>
      <c r="Y630" s="2" t="str">
        <f t="shared" si="1058"/>
        <v/>
      </c>
      <c r="Z630" s="2" t="str">
        <f t="shared" si="1058"/>
        <v/>
      </c>
      <c r="AA630" s="2" t="str">
        <f t="shared" si="1058"/>
        <v/>
      </c>
      <c r="AB630" s="2" t="str">
        <f t="shared" si="1058"/>
        <v/>
      </c>
      <c r="AC630" s="2" t="str">
        <f t="shared" si="1058"/>
        <v/>
      </c>
      <c r="AD630" s="2" t="str">
        <f t="shared" si="1058"/>
        <v/>
      </c>
      <c r="AE630" s="2" t="str">
        <f t="shared" si="1058"/>
        <v/>
      </c>
      <c r="AF630" s="2" t="str">
        <f t="shared" si="1058"/>
        <v/>
      </c>
      <c r="AG630" s="2" t="str">
        <f t="shared" si="1058"/>
        <v/>
      </c>
      <c r="AH630" s="2" t="str">
        <f t="shared" si="1058"/>
        <v/>
      </c>
      <c r="AI630" s="2" t="str">
        <f t="shared" si="1058"/>
        <v/>
      </c>
    </row>
    <row r="631" spans="2:35" x14ac:dyDescent="0.25">
      <c r="B631" s="41" t="s">
        <v>347</v>
      </c>
      <c r="C631" s="41" t="s">
        <v>345</v>
      </c>
      <c r="D631" s="41" t="s">
        <v>7</v>
      </c>
      <c r="E631" s="42" t="s">
        <v>350</v>
      </c>
      <c r="F631" s="41" t="s">
        <v>47</v>
      </c>
      <c r="G631" s="154"/>
      <c r="H631" s="42">
        <v>1000</v>
      </c>
      <c r="I631" s="6">
        <f>IF(H631="","",INDEX(Systems!F$4:F$981,MATCH($F631,Systems!D$4:D$981,0),1))</f>
        <v>9.42</v>
      </c>
      <c r="J631" s="7">
        <f>IF(H631="","",INDEX(Systems!E$4:E$981,MATCH($F631,Systems!D$4:D$981,0),1))</f>
        <v>20</v>
      </c>
      <c r="K631" s="7" t="s">
        <v>97</v>
      </c>
      <c r="L631" s="7">
        <v>2005</v>
      </c>
      <c r="M631" s="7">
        <v>3</v>
      </c>
      <c r="N631" s="6">
        <f t="shared" ref="N631:N634" si="1059">IF(H631="","",H631*I631)</f>
        <v>9420</v>
      </c>
      <c r="O631" s="7">
        <f t="shared" ref="O631:O634" si="1060">IF(M631="","",IF(IF(M631=1,$C$1,IF(M631=2,L631+(0.8*J631),IF(M631=3,L631+J631)))&lt;$C$1,$C$1,(IF(M631=1,$C$1,IF(M631=2,L631+(0.8*J631),IF(M631=3,L631+J631))))))</f>
        <v>2025</v>
      </c>
      <c r="P631" s="2" t="str">
        <f t="shared" si="1058"/>
        <v/>
      </c>
      <c r="Q631" s="2" t="str">
        <f t="shared" si="1058"/>
        <v/>
      </c>
      <c r="R631" s="2" t="str">
        <f t="shared" si="1058"/>
        <v/>
      </c>
      <c r="S631" s="2" t="str">
        <f t="shared" si="1058"/>
        <v/>
      </c>
      <c r="T631" s="2" t="str">
        <f t="shared" si="1058"/>
        <v/>
      </c>
      <c r="U631" s="2" t="str">
        <f t="shared" si="1058"/>
        <v/>
      </c>
      <c r="V631" s="2" t="str">
        <f t="shared" si="1058"/>
        <v/>
      </c>
      <c r="W631" s="2">
        <f t="shared" si="1058"/>
        <v>11398.199999999999</v>
      </c>
      <c r="X631" s="2" t="str">
        <f t="shared" si="1058"/>
        <v/>
      </c>
      <c r="Y631" s="2" t="str">
        <f t="shared" si="1058"/>
        <v/>
      </c>
      <c r="Z631" s="2" t="str">
        <f t="shared" si="1058"/>
        <v/>
      </c>
      <c r="AA631" s="2" t="str">
        <f t="shared" si="1058"/>
        <v/>
      </c>
      <c r="AB631" s="2" t="str">
        <f t="shared" si="1058"/>
        <v/>
      </c>
      <c r="AC631" s="2" t="str">
        <f t="shared" si="1058"/>
        <v/>
      </c>
      <c r="AD631" s="2" t="str">
        <f t="shared" si="1058"/>
        <v/>
      </c>
      <c r="AE631" s="2" t="str">
        <f t="shared" si="1058"/>
        <v/>
      </c>
      <c r="AF631" s="2" t="str">
        <f t="shared" si="1058"/>
        <v/>
      </c>
      <c r="AG631" s="2" t="str">
        <f t="shared" si="1058"/>
        <v/>
      </c>
      <c r="AH631" s="2" t="str">
        <f t="shared" si="1058"/>
        <v/>
      </c>
      <c r="AI631" s="2" t="str">
        <f t="shared" si="1058"/>
        <v/>
      </c>
    </row>
    <row r="632" spans="2:35" x14ac:dyDescent="0.25">
      <c r="B632" s="41" t="s">
        <v>347</v>
      </c>
      <c r="C632" s="41" t="s">
        <v>345</v>
      </c>
      <c r="D632" s="41" t="s">
        <v>7</v>
      </c>
      <c r="E632" s="42" t="s">
        <v>350</v>
      </c>
      <c r="F632" s="41" t="s">
        <v>51</v>
      </c>
      <c r="G632" s="154"/>
      <c r="H632" s="42">
        <v>1400</v>
      </c>
      <c r="I632" s="6">
        <f>IF(H632="","",INDEX(Systems!F$4:F$981,MATCH($F632,Systems!D$4:D$981,0),1))</f>
        <v>1.5</v>
      </c>
      <c r="J632" s="7">
        <f>IF(H632="","",INDEX(Systems!E$4:E$981,MATCH($F632,Systems!D$4:D$981,0),1))</f>
        <v>10</v>
      </c>
      <c r="K632" s="7" t="s">
        <v>97</v>
      </c>
      <c r="L632" s="7">
        <v>2010</v>
      </c>
      <c r="M632" s="7">
        <v>3</v>
      </c>
      <c r="N632" s="6">
        <f t="shared" si="1059"/>
        <v>2100</v>
      </c>
      <c r="O632" s="7">
        <f t="shared" si="1060"/>
        <v>2020</v>
      </c>
      <c r="P632" s="2" t="str">
        <f t="shared" si="1058"/>
        <v/>
      </c>
      <c r="Q632" s="2" t="str">
        <f t="shared" si="1058"/>
        <v/>
      </c>
      <c r="R632" s="2">
        <f t="shared" si="1058"/>
        <v>2226</v>
      </c>
      <c r="S632" s="2" t="str">
        <f t="shared" si="1058"/>
        <v/>
      </c>
      <c r="T632" s="2" t="str">
        <f t="shared" si="1058"/>
        <v/>
      </c>
      <c r="U632" s="2" t="str">
        <f t="shared" si="1058"/>
        <v/>
      </c>
      <c r="V632" s="2" t="str">
        <f t="shared" si="1058"/>
        <v/>
      </c>
      <c r="W632" s="2" t="str">
        <f t="shared" si="1058"/>
        <v/>
      </c>
      <c r="X632" s="2" t="str">
        <f t="shared" si="1058"/>
        <v/>
      </c>
      <c r="Y632" s="2" t="str">
        <f t="shared" si="1058"/>
        <v/>
      </c>
      <c r="Z632" s="2" t="str">
        <f t="shared" si="1058"/>
        <v/>
      </c>
      <c r="AA632" s="2" t="str">
        <f t="shared" si="1058"/>
        <v/>
      </c>
      <c r="AB632" s="2">
        <f t="shared" si="1058"/>
        <v>2855.9999999999995</v>
      </c>
      <c r="AC632" s="2" t="str">
        <f t="shared" si="1058"/>
        <v/>
      </c>
      <c r="AD632" s="2" t="str">
        <f t="shared" si="1058"/>
        <v/>
      </c>
      <c r="AE632" s="2" t="str">
        <f t="shared" si="1058"/>
        <v/>
      </c>
      <c r="AF632" s="2" t="str">
        <f t="shared" si="1058"/>
        <v/>
      </c>
      <c r="AG632" s="2" t="str">
        <f t="shared" si="1058"/>
        <v/>
      </c>
      <c r="AH632" s="2" t="str">
        <f t="shared" si="1058"/>
        <v/>
      </c>
      <c r="AI632" s="2" t="str">
        <f t="shared" si="1058"/>
        <v/>
      </c>
    </row>
    <row r="633" spans="2:35" x14ac:dyDescent="0.25">
      <c r="B633" s="41" t="s">
        <v>347</v>
      </c>
      <c r="C633" s="41" t="s">
        <v>345</v>
      </c>
      <c r="D633" s="41" t="s">
        <v>9</v>
      </c>
      <c r="E633" s="42" t="s">
        <v>350</v>
      </c>
      <c r="F633" s="41" t="s">
        <v>131</v>
      </c>
      <c r="G633" s="154"/>
      <c r="H633" s="42">
        <v>1000</v>
      </c>
      <c r="I633" s="6">
        <f>IF(H633="","",INDEX(Systems!F$4:F$981,MATCH($F633,Systems!D$4:D$981,0),1))</f>
        <v>4.95</v>
      </c>
      <c r="J633" s="7">
        <f>IF(H633="","",INDEX(Systems!E$4:E$981,MATCH($F633,Systems!D$4:D$981,0),1))</f>
        <v>20</v>
      </c>
      <c r="K633" s="7" t="s">
        <v>97</v>
      </c>
      <c r="L633" s="7">
        <v>2017</v>
      </c>
      <c r="M633" s="7">
        <v>3</v>
      </c>
      <c r="N633" s="6">
        <f t="shared" si="1059"/>
        <v>4950</v>
      </c>
      <c r="O633" s="7">
        <f t="shared" si="1060"/>
        <v>2037</v>
      </c>
      <c r="P633" s="2" t="str">
        <f t="shared" si="1058"/>
        <v/>
      </c>
      <c r="Q633" s="2" t="str">
        <f t="shared" si="1058"/>
        <v/>
      </c>
      <c r="R633" s="2" t="str">
        <f t="shared" si="1058"/>
        <v/>
      </c>
      <c r="S633" s="2" t="str">
        <f t="shared" si="1058"/>
        <v/>
      </c>
      <c r="T633" s="2" t="str">
        <f t="shared" si="1058"/>
        <v/>
      </c>
      <c r="U633" s="2" t="str">
        <f t="shared" si="1058"/>
        <v/>
      </c>
      <c r="V633" s="2" t="str">
        <f t="shared" si="1058"/>
        <v/>
      </c>
      <c r="W633" s="2" t="str">
        <f t="shared" si="1058"/>
        <v/>
      </c>
      <c r="X633" s="2" t="str">
        <f t="shared" si="1058"/>
        <v/>
      </c>
      <c r="Y633" s="2" t="str">
        <f t="shared" si="1058"/>
        <v/>
      </c>
      <c r="Z633" s="2" t="str">
        <f t="shared" si="1058"/>
        <v/>
      </c>
      <c r="AA633" s="2" t="str">
        <f t="shared" si="1058"/>
        <v/>
      </c>
      <c r="AB633" s="2" t="str">
        <f t="shared" si="1058"/>
        <v/>
      </c>
      <c r="AC633" s="2" t="str">
        <f t="shared" si="1058"/>
        <v/>
      </c>
      <c r="AD633" s="2" t="str">
        <f t="shared" si="1058"/>
        <v/>
      </c>
      <c r="AE633" s="2" t="str">
        <f t="shared" si="1058"/>
        <v/>
      </c>
      <c r="AF633" s="2" t="str">
        <f t="shared" si="1058"/>
        <v/>
      </c>
      <c r="AG633" s="2" t="str">
        <f t="shared" si="1058"/>
        <v/>
      </c>
      <c r="AH633" s="2" t="str">
        <f t="shared" si="1058"/>
        <v/>
      </c>
      <c r="AI633" s="2">
        <f t="shared" si="1058"/>
        <v>7771.4999999999991</v>
      </c>
    </row>
    <row r="634" spans="2:35" x14ac:dyDescent="0.25">
      <c r="B634" s="41" t="s">
        <v>347</v>
      </c>
      <c r="C634" s="41" t="s">
        <v>345</v>
      </c>
      <c r="D634" s="41" t="s">
        <v>5</v>
      </c>
      <c r="E634" s="42" t="s">
        <v>350</v>
      </c>
      <c r="F634" s="41" t="s">
        <v>55</v>
      </c>
      <c r="G634" s="154" t="s">
        <v>524</v>
      </c>
      <c r="H634" s="42">
        <v>1</v>
      </c>
      <c r="I634" s="6">
        <f>IF(H634="","",INDEX(Systems!F$4:F$981,MATCH($F634,Systems!D$4:D$981,0),1))</f>
        <v>9000</v>
      </c>
      <c r="J634" s="7">
        <f>IF(H634="","",INDEX(Systems!E$4:E$981,MATCH($F634,Systems!D$4:D$981,0),1))</f>
        <v>18</v>
      </c>
      <c r="K634" s="7" t="s">
        <v>97</v>
      </c>
      <c r="L634" s="7">
        <v>2003</v>
      </c>
      <c r="M634" s="7">
        <v>3</v>
      </c>
      <c r="N634" s="6">
        <f t="shared" si="1059"/>
        <v>9000</v>
      </c>
      <c r="O634" s="7">
        <f t="shared" si="1060"/>
        <v>2021</v>
      </c>
      <c r="P634" s="2" t="str">
        <f t="shared" ref="P634:P637" si="1061">IF($B634="","",IF($O634=P$3,$N634*(1+(O$2*0.03)),IF(P$3=$O634+$J634,$N634*(1+(O$2*0.03)),IF(P$3=$O634+2*$J634,$N634*(1+(O$2*0.03)),IF(P$3=$O634+3*$J634,$N634*(1+(O$2*0.03)),IF(P$3=$O634+4*$J634,$N634*(1+(O$2*0.03)),IF(P$3=$O634+5*$J634,$N634*(1+(O$2*0.03)),"")))))))</f>
        <v/>
      </c>
      <c r="Q634" s="2" t="str">
        <f t="shared" ref="Q634:Q637" si="1062">IF($B634="","",IF($O634=Q$3,$N634*(1+(P$2*0.03)),IF(Q$3=$O634+$J634,$N634*(1+(P$2*0.03)),IF(Q$3=$O634+2*$J634,$N634*(1+(P$2*0.03)),IF(Q$3=$O634+3*$J634,$N634*(1+(P$2*0.03)),IF(Q$3=$O634+4*$J634,$N634*(1+(P$2*0.03)),IF(Q$3=$O634+5*$J634,$N634*(1+(P$2*0.03)),"")))))))</f>
        <v/>
      </c>
      <c r="R634" s="2" t="str">
        <f t="shared" ref="R634:R637" si="1063">IF($B634="","",IF($O634=R$3,$N634*(1+(Q$2*0.03)),IF(R$3=$O634+$J634,$N634*(1+(Q$2*0.03)),IF(R$3=$O634+2*$J634,$N634*(1+(Q$2*0.03)),IF(R$3=$O634+3*$J634,$N634*(1+(Q$2*0.03)),IF(R$3=$O634+4*$J634,$N634*(1+(Q$2*0.03)),IF(R$3=$O634+5*$J634,$N634*(1+(Q$2*0.03)),"")))))))</f>
        <v/>
      </c>
      <c r="S634" s="2">
        <f t="shared" ref="S634:S637" si="1064">IF($B634="","",IF($O634=S$3,$N634*(1+(R$2*0.03)),IF(S$3=$O634+$J634,$N634*(1+(R$2*0.03)),IF(S$3=$O634+2*$J634,$N634*(1+(R$2*0.03)),IF(S$3=$O634+3*$J634,$N634*(1+(R$2*0.03)),IF(S$3=$O634+4*$J634,$N634*(1+(R$2*0.03)),IF(S$3=$O634+5*$J634,$N634*(1+(R$2*0.03)),"")))))))</f>
        <v>9810</v>
      </c>
      <c r="T634" s="2" t="str">
        <f t="shared" ref="T634:T637" si="1065">IF($B634="","",IF($O634=T$3,$N634*(1+(S$2*0.03)),IF(T$3=$O634+$J634,$N634*(1+(S$2*0.03)),IF(T$3=$O634+2*$J634,$N634*(1+(S$2*0.03)),IF(T$3=$O634+3*$J634,$N634*(1+(S$2*0.03)),IF(T$3=$O634+4*$J634,$N634*(1+(S$2*0.03)),IF(T$3=$O634+5*$J634,$N634*(1+(S$2*0.03)),"")))))))</f>
        <v/>
      </c>
      <c r="U634" s="2" t="str">
        <f t="shared" ref="U634:U637" si="1066">IF($B634="","",IF($O634=U$3,$N634*(1+(T$2*0.03)),IF(U$3=$O634+$J634,$N634*(1+(T$2*0.03)),IF(U$3=$O634+2*$J634,$N634*(1+(T$2*0.03)),IF(U$3=$O634+3*$J634,$N634*(1+(T$2*0.03)),IF(U$3=$O634+4*$J634,$N634*(1+(T$2*0.03)),IF(U$3=$O634+5*$J634,$N634*(1+(T$2*0.03)),"")))))))</f>
        <v/>
      </c>
      <c r="V634" s="2" t="str">
        <f t="shared" ref="V634:V637" si="1067">IF($B634="","",IF($O634=V$3,$N634*(1+(U$2*0.03)),IF(V$3=$O634+$J634,$N634*(1+(U$2*0.03)),IF(V$3=$O634+2*$J634,$N634*(1+(U$2*0.03)),IF(V$3=$O634+3*$J634,$N634*(1+(U$2*0.03)),IF(V$3=$O634+4*$J634,$N634*(1+(U$2*0.03)),IF(V$3=$O634+5*$J634,$N634*(1+(U$2*0.03)),"")))))))</f>
        <v/>
      </c>
      <c r="W634" s="2" t="str">
        <f t="shared" ref="W634:W637" si="1068">IF($B634="","",IF($O634=W$3,$N634*(1+(V$2*0.03)),IF(W$3=$O634+$J634,$N634*(1+(V$2*0.03)),IF(W$3=$O634+2*$J634,$N634*(1+(V$2*0.03)),IF(W$3=$O634+3*$J634,$N634*(1+(V$2*0.03)),IF(W$3=$O634+4*$J634,$N634*(1+(V$2*0.03)),IF(W$3=$O634+5*$J634,$N634*(1+(V$2*0.03)),"")))))))</f>
        <v/>
      </c>
      <c r="X634" s="2" t="str">
        <f t="shared" ref="X634:X637" si="1069">IF($B634="","",IF($O634=X$3,$N634*(1+(W$2*0.03)),IF(X$3=$O634+$J634,$N634*(1+(W$2*0.03)),IF(X$3=$O634+2*$J634,$N634*(1+(W$2*0.03)),IF(X$3=$O634+3*$J634,$N634*(1+(W$2*0.03)),IF(X$3=$O634+4*$J634,$N634*(1+(W$2*0.03)),IF(X$3=$O634+5*$J634,$N634*(1+(W$2*0.03)),"")))))))</f>
        <v/>
      </c>
      <c r="Y634" s="2" t="str">
        <f t="shared" ref="Y634:Y637" si="1070">IF($B634="","",IF($O634=Y$3,$N634*(1+(X$2*0.03)),IF(Y$3=$O634+$J634,$N634*(1+(X$2*0.03)),IF(Y$3=$O634+2*$J634,$N634*(1+(X$2*0.03)),IF(Y$3=$O634+3*$J634,$N634*(1+(X$2*0.03)),IF(Y$3=$O634+4*$J634,$N634*(1+(X$2*0.03)),IF(Y$3=$O634+5*$J634,$N634*(1+(X$2*0.03)),"")))))))</f>
        <v/>
      </c>
      <c r="Z634" s="2" t="str">
        <f t="shared" ref="Z634:Z637" si="1071">IF($B634="","",IF($O634=Z$3,$N634*(1+(Y$2*0.03)),IF(Z$3=$O634+$J634,$N634*(1+(Y$2*0.03)),IF(Z$3=$O634+2*$J634,$N634*(1+(Y$2*0.03)),IF(Z$3=$O634+3*$J634,$N634*(1+(Y$2*0.03)),IF(Z$3=$O634+4*$J634,$N634*(1+(Y$2*0.03)),IF(Z$3=$O634+5*$J634,$N634*(1+(Y$2*0.03)),"")))))))</f>
        <v/>
      </c>
      <c r="AA634" s="2" t="str">
        <f t="shared" ref="AA634:AA637" si="1072">IF($B634="","",IF($O634=AA$3,$N634*(1+(Z$2*0.03)),IF(AA$3=$O634+$J634,$N634*(1+(Z$2*0.03)),IF(AA$3=$O634+2*$J634,$N634*(1+(Z$2*0.03)),IF(AA$3=$O634+3*$J634,$N634*(1+(Z$2*0.03)),IF(AA$3=$O634+4*$J634,$N634*(1+(Z$2*0.03)),IF(AA$3=$O634+5*$J634,$N634*(1+(Z$2*0.03)),"")))))))</f>
        <v/>
      </c>
      <c r="AB634" s="2" t="str">
        <f t="shared" ref="AB634:AB637" si="1073">IF($B634="","",IF($O634=AB$3,$N634*(1+(AA$2*0.03)),IF(AB$3=$O634+$J634,$N634*(1+(AA$2*0.03)),IF(AB$3=$O634+2*$J634,$N634*(1+(AA$2*0.03)),IF(AB$3=$O634+3*$J634,$N634*(1+(AA$2*0.03)),IF(AB$3=$O634+4*$J634,$N634*(1+(AA$2*0.03)),IF(AB$3=$O634+5*$J634,$N634*(1+(AA$2*0.03)),"")))))))</f>
        <v/>
      </c>
      <c r="AC634" s="2" t="str">
        <f t="shared" ref="AC634:AC637" si="1074">IF($B634="","",IF($O634=AC$3,$N634*(1+(AB$2*0.03)),IF(AC$3=$O634+$J634,$N634*(1+(AB$2*0.03)),IF(AC$3=$O634+2*$J634,$N634*(1+(AB$2*0.03)),IF(AC$3=$O634+3*$J634,$N634*(1+(AB$2*0.03)),IF(AC$3=$O634+4*$J634,$N634*(1+(AB$2*0.03)),IF(AC$3=$O634+5*$J634,$N634*(1+(AB$2*0.03)),"")))))))</f>
        <v/>
      </c>
      <c r="AD634" s="2" t="str">
        <f t="shared" ref="AD634:AD637" si="1075">IF($B634="","",IF($O634=AD$3,$N634*(1+(AC$2*0.03)),IF(AD$3=$O634+$J634,$N634*(1+(AC$2*0.03)),IF(AD$3=$O634+2*$J634,$N634*(1+(AC$2*0.03)),IF(AD$3=$O634+3*$J634,$N634*(1+(AC$2*0.03)),IF(AD$3=$O634+4*$J634,$N634*(1+(AC$2*0.03)),IF(AD$3=$O634+5*$J634,$N634*(1+(AC$2*0.03)),"")))))))</f>
        <v/>
      </c>
      <c r="AE634" s="2" t="str">
        <f t="shared" ref="AE634:AE637" si="1076">IF($B634="","",IF($O634=AE$3,$N634*(1+(AD$2*0.03)),IF(AE$3=$O634+$J634,$N634*(1+(AD$2*0.03)),IF(AE$3=$O634+2*$J634,$N634*(1+(AD$2*0.03)),IF(AE$3=$O634+3*$J634,$N634*(1+(AD$2*0.03)),IF(AE$3=$O634+4*$J634,$N634*(1+(AD$2*0.03)),IF(AE$3=$O634+5*$J634,$N634*(1+(AD$2*0.03)),"")))))))</f>
        <v/>
      </c>
      <c r="AF634" s="2" t="str">
        <f t="shared" ref="AF634:AF637" si="1077">IF($B634="","",IF($O634=AF$3,$N634*(1+(AE$2*0.03)),IF(AF$3=$O634+$J634,$N634*(1+(AE$2*0.03)),IF(AF$3=$O634+2*$J634,$N634*(1+(AE$2*0.03)),IF(AF$3=$O634+3*$J634,$N634*(1+(AE$2*0.03)),IF(AF$3=$O634+4*$J634,$N634*(1+(AE$2*0.03)),IF(AF$3=$O634+5*$J634,$N634*(1+(AE$2*0.03)),"")))))))</f>
        <v/>
      </c>
      <c r="AG634" s="2" t="str">
        <f t="shared" ref="AG634:AG637" si="1078">IF($B634="","",IF($O634=AG$3,$N634*(1+(AF$2*0.03)),IF(AG$3=$O634+$J634,$N634*(1+(AF$2*0.03)),IF(AG$3=$O634+2*$J634,$N634*(1+(AF$2*0.03)),IF(AG$3=$O634+3*$J634,$N634*(1+(AF$2*0.03)),IF(AG$3=$O634+4*$J634,$N634*(1+(AF$2*0.03)),IF(AG$3=$O634+5*$J634,$N634*(1+(AF$2*0.03)),"")))))))</f>
        <v/>
      </c>
      <c r="AH634" s="2" t="str">
        <f t="shared" ref="AH634:AH637" si="1079">IF($B634="","",IF($O634=AH$3,$N634*(1+(AG$2*0.03)),IF(AH$3=$O634+$J634,$N634*(1+(AG$2*0.03)),IF(AH$3=$O634+2*$J634,$N634*(1+(AG$2*0.03)),IF(AH$3=$O634+3*$J634,$N634*(1+(AG$2*0.03)),IF(AH$3=$O634+4*$J634,$N634*(1+(AG$2*0.03)),IF(AH$3=$O634+5*$J634,$N634*(1+(AG$2*0.03)),"")))))))</f>
        <v/>
      </c>
      <c r="AI634" s="2" t="str">
        <f t="shared" ref="AI634:AI637" si="1080">IF($B634="","",IF($O634=AI$3,$N634*(1+(AH$2*0.03)),IF(AI$3=$O634+$J634,$N634*(1+(AH$2*0.03)),IF(AI$3=$O634+2*$J634,$N634*(1+(AH$2*0.03)),IF(AI$3=$O634+3*$J634,$N634*(1+(AH$2*0.03)),IF(AI$3=$O634+4*$J634,$N634*(1+(AH$2*0.03)),IF(AI$3=$O634+5*$J634,$N634*(1+(AH$2*0.03)),"")))))))</f>
        <v/>
      </c>
    </row>
    <row r="635" spans="2:35" x14ac:dyDescent="0.25">
      <c r="B635" s="41" t="s">
        <v>347</v>
      </c>
      <c r="C635" s="41" t="s">
        <v>345</v>
      </c>
      <c r="D635" s="41" t="s">
        <v>7</v>
      </c>
      <c r="E635" s="42" t="s">
        <v>352</v>
      </c>
      <c r="F635" s="41" t="s">
        <v>312</v>
      </c>
      <c r="G635" s="154"/>
      <c r="H635" s="42">
        <v>1000</v>
      </c>
      <c r="I635" s="6">
        <f>IF(H635="","",INDEX(Systems!F$4:F$981,MATCH($F635,Systems!D$4:D$981,0),1))</f>
        <v>7.46</v>
      </c>
      <c r="J635" s="7">
        <f>IF(H635="","",INDEX(Systems!E$4:E$981,MATCH($F635,Systems!D$4:D$981,0),1))</f>
        <v>20</v>
      </c>
      <c r="K635" s="7" t="s">
        <v>97</v>
      </c>
      <c r="L635" s="7">
        <v>2005</v>
      </c>
      <c r="M635" s="7">
        <v>3</v>
      </c>
      <c r="N635" s="6">
        <f t="shared" ref="N635:N638" si="1081">IF(H635="","",H635*I635)</f>
        <v>7460</v>
      </c>
      <c r="O635" s="7">
        <f t="shared" ref="O635:O638" si="1082">IF(M635="","",IF(IF(M635=1,$C$1,IF(M635=2,L635+(0.8*J635),IF(M635=3,L635+J635)))&lt;$C$1,$C$1,(IF(M635=1,$C$1,IF(M635=2,L635+(0.8*J635),IF(M635=3,L635+J635))))))</f>
        <v>2025</v>
      </c>
      <c r="P635" s="2" t="str">
        <f t="shared" si="1061"/>
        <v/>
      </c>
      <c r="Q635" s="2" t="str">
        <f t="shared" si="1062"/>
        <v/>
      </c>
      <c r="R635" s="2" t="str">
        <f t="shared" si="1063"/>
        <v/>
      </c>
      <c r="S635" s="2" t="str">
        <f t="shared" si="1064"/>
        <v/>
      </c>
      <c r="T635" s="2" t="str">
        <f t="shared" si="1065"/>
        <v/>
      </c>
      <c r="U635" s="2" t="str">
        <f t="shared" si="1066"/>
        <v/>
      </c>
      <c r="V635" s="2" t="str">
        <f t="shared" si="1067"/>
        <v/>
      </c>
      <c r="W635" s="2">
        <f t="shared" si="1068"/>
        <v>9026.6</v>
      </c>
      <c r="X635" s="2" t="str">
        <f t="shared" si="1069"/>
        <v/>
      </c>
      <c r="Y635" s="2" t="str">
        <f t="shared" si="1070"/>
        <v/>
      </c>
      <c r="Z635" s="2" t="str">
        <f t="shared" si="1071"/>
        <v/>
      </c>
      <c r="AA635" s="2" t="str">
        <f t="shared" si="1072"/>
        <v/>
      </c>
      <c r="AB635" s="2" t="str">
        <f t="shared" si="1073"/>
        <v/>
      </c>
      <c r="AC635" s="2" t="str">
        <f t="shared" si="1074"/>
        <v/>
      </c>
      <c r="AD635" s="2" t="str">
        <f t="shared" si="1075"/>
        <v/>
      </c>
      <c r="AE635" s="2" t="str">
        <f t="shared" si="1076"/>
        <v/>
      </c>
      <c r="AF635" s="2" t="str">
        <f t="shared" si="1077"/>
        <v/>
      </c>
      <c r="AG635" s="2" t="str">
        <f t="shared" si="1078"/>
        <v/>
      </c>
      <c r="AH635" s="2" t="str">
        <f t="shared" si="1079"/>
        <v/>
      </c>
      <c r="AI635" s="2" t="str">
        <f t="shared" si="1080"/>
        <v/>
      </c>
    </row>
    <row r="636" spans="2:35" x14ac:dyDescent="0.25">
      <c r="B636" s="41" t="s">
        <v>347</v>
      </c>
      <c r="C636" s="41" t="s">
        <v>345</v>
      </c>
      <c r="D636" s="41" t="s">
        <v>7</v>
      </c>
      <c r="E636" s="42" t="s">
        <v>352</v>
      </c>
      <c r="F636" s="41" t="s">
        <v>51</v>
      </c>
      <c r="G636" s="154"/>
      <c r="H636" s="42">
        <v>1400</v>
      </c>
      <c r="I636" s="6">
        <f>IF(H636="","",INDEX(Systems!F$4:F$981,MATCH($F636,Systems!D$4:D$981,0),1))</f>
        <v>1.5</v>
      </c>
      <c r="J636" s="7">
        <f>IF(H636="","",INDEX(Systems!E$4:E$981,MATCH($F636,Systems!D$4:D$981,0),1))</f>
        <v>10</v>
      </c>
      <c r="K636" s="7" t="s">
        <v>97</v>
      </c>
      <c r="L636" s="7">
        <v>2010</v>
      </c>
      <c r="M636" s="7">
        <v>3</v>
      </c>
      <c r="N636" s="6">
        <f t="shared" si="1081"/>
        <v>2100</v>
      </c>
      <c r="O636" s="7">
        <f t="shared" si="1082"/>
        <v>2020</v>
      </c>
      <c r="P636" s="2" t="str">
        <f t="shared" si="1061"/>
        <v/>
      </c>
      <c r="Q636" s="2" t="str">
        <f t="shared" si="1062"/>
        <v/>
      </c>
      <c r="R636" s="2">
        <f t="shared" si="1063"/>
        <v>2226</v>
      </c>
      <c r="S636" s="2" t="str">
        <f t="shared" si="1064"/>
        <v/>
      </c>
      <c r="T636" s="2" t="str">
        <f t="shared" si="1065"/>
        <v/>
      </c>
      <c r="U636" s="2" t="str">
        <f t="shared" si="1066"/>
        <v/>
      </c>
      <c r="V636" s="2" t="str">
        <f t="shared" si="1067"/>
        <v/>
      </c>
      <c r="W636" s="2" t="str">
        <f t="shared" si="1068"/>
        <v/>
      </c>
      <c r="X636" s="2" t="str">
        <f t="shared" si="1069"/>
        <v/>
      </c>
      <c r="Y636" s="2" t="str">
        <f t="shared" si="1070"/>
        <v/>
      </c>
      <c r="Z636" s="2" t="str">
        <f t="shared" si="1071"/>
        <v/>
      </c>
      <c r="AA636" s="2" t="str">
        <f t="shared" si="1072"/>
        <v/>
      </c>
      <c r="AB636" s="2">
        <f t="shared" si="1073"/>
        <v>2855.9999999999995</v>
      </c>
      <c r="AC636" s="2" t="str">
        <f t="shared" si="1074"/>
        <v/>
      </c>
      <c r="AD636" s="2" t="str">
        <f t="shared" si="1075"/>
        <v/>
      </c>
      <c r="AE636" s="2" t="str">
        <f t="shared" si="1076"/>
        <v/>
      </c>
      <c r="AF636" s="2" t="str">
        <f t="shared" si="1077"/>
        <v/>
      </c>
      <c r="AG636" s="2" t="str">
        <f t="shared" si="1078"/>
        <v/>
      </c>
      <c r="AH636" s="2" t="str">
        <f t="shared" si="1079"/>
        <v/>
      </c>
      <c r="AI636" s="2" t="str">
        <f t="shared" si="1080"/>
        <v/>
      </c>
    </row>
    <row r="637" spans="2:35" x14ac:dyDescent="0.25">
      <c r="B637" s="41" t="s">
        <v>347</v>
      </c>
      <c r="C637" s="41" t="s">
        <v>345</v>
      </c>
      <c r="D637" s="41" t="s">
        <v>9</v>
      </c>
      <c r="E637" s="42" t="s">
        <v>352</v>
      </c>
      <c r="F637" s="41" t="s">
        <v>131</v>
      </c>
      <c r="G637" s="154"/>
      <c r="H637" s="42">
        <v>1000</v>
      </c>
      <c r="I637" s="6">
        <f>IF(H637="","",INDEX(Systems!F$4:F$981,MATCH($F637,Systems!D$4:D$981,0),1))</f>
        <v>4.95</v>
      </c>
      <c r="J637" s="7">
        <f>IF(H637="","",INDEX(Systems!E$4:E$981,MATCH($F637,Systems!D$4:D$981,0),1))</f>
        <v>20</v>
      </c>
      <c r="K637" s="7" t="s">
        <v>97</v>
      </c>
      <c r="L637" s="7">
        <v>2017</v>
      </c>
      <c r="M637" s="7">
        <v>3</v>
      </c>
      <c r="N637" s="6">
        <f t="shared" si="1081"/>
        <v>4950</v>
      </c>
      <c r="O637" s="7">
        <f t="shared" si="1082"/>
        <v>2037</v>
      </c>
      <c r="P637" s="2" t="str">
        <f t="shared" si="1061"/>
        <v/>
      </c>
      <c r="Q637" s="2" t="str">
        <f t="shared" si="1062"/>
        <v/>
      </c>
      <c r="R637" s="2" t="str">
        <f t="shared" si="1063"/>
        <v/>
      </c>
      <c r="S637" s="2" t="str">
        <f t="shared" si="1064"/>
        <v/>
      </c>
      <c r="T637" s="2" t="str">
        <f t="shared" si="1065"/>
        <v/>
      </c>
      <c r="U637" s="2" t="str">
        <f t="shared" si="1066"/>
        <v/>
      </c>
      <c r="V637" s="2" t="str">
        <f t="shared" si="1067"/>
        <v/>
      </c>
      <c r="W637" s="2" t="str">
        <f t="shared" si="1068"/>
        <v/>
      </c>
      <c r="X637" s="2" t="str">
        <f t="shared" si="1069"/>
        <v/>
      </c>
      <c r="Y637" s="2" t="str">
        <f t="shared" si="1070"/>
        <v/>
      </c>
      <c r="Z637" s="2" t="str">
        <f t="shared" si="1071"/>
        <v/>
      </c>
      <c r="AA637" s="2" t="str">
        <f t="shared" si="1072"/>
        <v/>
      </c>
      <c r="AB637" s="2" t="str">
        <f t="shared" si="1073"/>
        <v/>
      </c>
      <c r="AC637" s="2" t="str">
        <f t="shared" si="1074"/>
        <v/>
      </c>
      <c r="AD637" s="2" t="str">
        <f t="shared" si="1075"/>
        <v/>
      </c>
      <c r="AE637" s="2" t="str">
        <f t="shared" si="1076"/>
        <v/>
      </c>
      <c r="AF637" s="2" t="str">
        <f t="shared" si="1077"/>
        <v/>
      </c>
      <c r="AG637" s="2" t="str">
        <f t="shared" si="1078"/>
        <v/>
      </c>
      <c r="AH637" s="2" t="str">
        <f t="shared" si="1079"/>
        <v/>
      </c>
      <c r="AI637" s="2">
        <f t="shared" si="1080"/>
        <v>7771.4999999999991</v>
      </c>
    </row>
    <row r="638" spans="2:35" x14ac:dyDescent="0.25">
      <c r="B638" s="41" t="s">
        <v>347</v>
      </c>
      <c r="C638" s="41" t="s">
        <v>345</v>
      </c>
      <c r="D638" s="41" t="s">
        <v>5</v>
      </c>
      <c r="E638" s="42" t="s">
        <v>352</v>
      </c>
      <c r="F638" s="41" t="s">
        <v>55</v>
      </c>
      <c r="G638" s="154" t="s">
        <v>525</v>
      </c>
      <c r="H638" s="42">
        <v>1</v>
      </c>
      <c r="I638" s="6">
        <f>IF(H638="","",INDEX(Systems!F$4:F$981,MATCH($F638,Systems!D$4:D$981,0),1))</f>
        <v>9000</v>
      </c>
      <c r="J638" s="7">
        <f>IF(H638="","",INDEX(Systems!E$4:E$981,MATCH($F638,Systems!D$4:D$981,0),1))</f>
        <v>18</v>
      </c>
      <c r="K638" s="7" t="s">
        <v>97</v>
      </c>
      <c r="L638" s="7">
        <v>2003</v>
      </c>
      <c r="M638" s="7">
        <v>3</v>
      </c>
      <c r="N638" s="6">
        <f t="shared" si="1081"/>
        <v>9000</v>
      </c>
      <c r="O638" s="7">
        <f t="shared" si="1082"/>
        <v>2021</v>
      </c>
      <c r="P638" s="2" t="str">
        <f t="shared" ref="P638" si="1083">IF($B638="","",IF($O638=P$3,$N638*(1+(O$2*0.03)),IF(P$3=$O638+$J638,$N638*(1+(O$2*0.03)),IF(P$3=$O638+2*$J638,$N638*(1+(O$2*0.03)),IF(P$3=$O638+3*$J638,$N638*(1+(O$2*0.03)),IF(P$3=$O638+4*$J638,$N638*(1+(O$2*0.03)),IF(P$3=$O638+5*$J638,$N638*(1+(O$2*0.03)),"")))))))</f>
        <v/>
      </c>
      <c r="Q638" s="2" t="str">
        <f t="shared" ref="Q638" si="1084">IF($B638="","",IF($O638=Q$3,$N638*(1+(P$2*0.03)),IF(Q$3=$O638+$J638,$N638*(1+(P$2*0.03)),IF(Q$3=$O638+2*$J638,$N638*(1+(P$2*0.03)),IF(Q$3=$O638+3*$J638,$N638*(1+(P$2*0.03)),IF(Q$3=$O638+4*$J638,$N638*(1+(P$2*0.03)),IF(Q$3=$O638+5*$J638,$N638*(1+(P$2*0.03)),"")))))))</f>
        <v/>
      </c>
      <c r="R638" s="2" t="str">
        <f t="shared" ref="R638" si="1085">IF($B638="","",IF($O638=R$3,$N638*(1+(Q$2*0.03)),IF(R$3=$O638+$J638,$N638*(1+(Q$2*0.03)),IF(R$3=$O638+2*$J638,$N638*(1+(Q$2*0.03)),IF(R$3=$O638+3*$J638,$N638*(1+(Q$2*0.03)),IF(R$3=$O638+4*$J638,$N638*(1+(Q$2*0.03)),IF(R$3=$O638+5*$J638,$N638*(1+(Q$2*0.03)),"")))))))</f>
        <v/>
      </c>
      <c r="S638" s="2">
        <f t="shared" ref="S638" si="1086">IF($B638="","",IF($O638=S$3,$N638*(1+(R$2*0.03)),IF(S$3=$O638+$J638,$N638*(1+(R$2*0.03)),IF(S$3=$O638+2*$J638,$N638*(1+(R$2*0.03)),IF(S$3=$O638+3*$J638,$N638*(1+(R$2*0.03)),IF(S$3=$O638+4*$J638,$N638*(1+(R$2*0.03)),IF(S$3=$O638+5*$J638,$N638*(1+(R$2*0.03)),"")))))))</f>
        <v>9810</v>
      </c>
      <c r="T638" s="2" t="str">
        <f t="shared" ref="T638" si="1087">IF($B638="","",IF($O638=T$3,$N638*(1+(S$2*0.03)),IF(T$3=$O638+$J638,$N638*(1+(S$2*0.03)),IF(T$3=$O638+2*$J638,$N638*(1+(S$2*0.03)),IF(T$3=$O638+3*$J638,$N638*(1+(S$2*0.03)),IF(T$3=$O638+4*$J638,$N638*(1+(S$2*0.03)),IF(T$3=$O638+5*$J638,$N638*(1+(S$2*0.03)),"")))))))</f>
        <v/>
      </c>
      <c r="U638" s="2" t="str">
        <f t="shared" ref="U638" si="1088">IF($B638="","",IF($O638=U$3,$N638*(1+(T$2*0.03)),IF(U$3=$O638+$J638,$N638*(1+(T$2*0.03)),IF(U$3=$O638+2*$J638,$N638*(1+(T$2*0.03)),IF(U$3=$O638+3*$J638,$N638*(1+(T$2*0.03)),IF(U$3=$O638+4*$J638,$N638*(1+(T$2*0.03)),IF(U$3=$O638+5*$J638,$N638*(1+(T$2*0.03)),"")))))))</f>
        <v/>
      </c>
      <c r="V638" s="2" t="str">
        <f t="shared" ref="V638" si="1089">IF($B638="","",IF($O638=V$3,$N638*(1+(U$2*0.03)),IF(V$3=$O638+$J638,$N638*(1+(U$2*0.03)),IF(V$3=$O638+2*$J638,$N638*(1+(U$2*0.03)),IF(V$3=$O638+3*$J638,$N638*(1+(U$2*0.03)),IF(V$3=$O638+4*$J638,$N638*(1+(U$2*0.03)),IF(V$3=$O638+5*$J638,$N638*(1+(U$2*0.03)),"")))))))</f>
        <v/>
      </c>
      <c r="W638" s="2" t="str">
        <f t="shared" ref="W638" si="1090">IF($B638="","",IF($O638=W$3,$N638*(1+(V$2*0.03)),IF(W$3=$O638+$J638,$N638*(1+(V$2*0.03)),IF(W$3=$O638+2*$J638,$N638*(1+(V$2*0.03)),IF(W$3=$O638+3*$J638,$N638*(1+(V$2*0.03)),IF(W$3=$O638+4*$J638,$N638*(1+(V$2*0.03)),IF(W$3=$O638+5*$J638,$N638*(1+(V$2*0.03)),"")))))))</f>
        <v/>
      </c>
      <c r="X638" s="2" t="str">
        <f t="shared" ref="X638" si="1091">IF($B638="","",IF($O638=X$3,$N638*(1+(W$2*0.03)),IF(X$3=$O638+$J638,$N638*(1+(W$2*0.03)),IF(X$3=$O638+2*$J638,$N638*(1+(W$2*0.03)),IF(X$3=$O638+3*$J638,$N638*(1+(W$2*0.03)),IF(X$3=$O638+4*$J638,$N638*(1+(W$2*0.03)),IF(X$3=$O638+5*$J638,$N638*(1+(W$2*0.03)),"")))))))</f>
        <v/>
      </c>
      <c r="Y638" s="2" t="str">
        <f t="shared" ref="Y638" si="1092">IF($B638="","",IF($O638=Y$3,$N638*(1+(X$2*0.03)),IF(Y$3=$O638+$J638,$N638*(1+(X$2*0.03)),IF(Y$3=$O638+2*$J638,$N638*(1+(X$2*0.03)),IF(Y$3=$O638+3*$J638,$N638*(1+(X$2*0.03)),IF(Y$3=$O638+4*$J638,$N638*(1+(X$2*0.03)),IF(Y$3=$O638+5*$J638,$N638*(1+(X$2*0.03)),"")))))))</f>
        <v/>
      </c>
      <c r="Z638" s="2" t="str">
        <f t="shared" ref="Z638" si="1093">IF($B638="","",IF($O638=Z$3,$N638*(1+(Y$2*0.03)),IF(Z$3=$O638+$J638,$N638*(1+(Y$2*0.03)),IF(Z$3=$O638+2*$J638,$N638*(1+(Y$2*0.03)),IF(Z$3=$O638+3*$J638,$N638*(1+(Y$2*0.03)),IF(Z$3=$O638+4*$J638,$N638*(1+(Y$2*0.03)),IF(Z$3=$O638+5*$J638,$N638*(1+(Y$2*0.03)),"")))))))</f>
        <v/>
      </c>
      <c r="AA638" s="2" t="str">
        <f t="shared" ref="AA638" si="1094">IF($B638="","",IF($O638=AA$3,$N638*(1+(Z$2*0.03)),IF(AA$3=$O638+$J638,$N638*(1+(Z$2*0.03)),IF(AA$3=$O638+2*$J638,$N638*(1+(Z$2*0.03)),IF(AA$3=$O638+3*$J638,$N638*(1+(Z$2*0.03)),IF(AA$3=$O638+4*$J638,$N638*(1+(Z$2*0.03)),IF(AA$3=$O638+5*$J638,$N638*(1+(Z$2*0.03)),"")))))))</f>
        <v/>
      </c>
      <c r="AB638" s="2" t="str">
        <f t="shared" ref="AB638" si="1095">IF($B638="","",IF($O638=AB$3,$N638*(1+(AA$2*0.03)),IF(AB$3=$O638+$J638,$N638*(1+(AA$2*0.03)),IF(AB$3=$O638+2*$J638,$N638*(1+(AA$2*0.03)),IF(AB$3=$O638+3*$J638,$N638*(1+(AA$2*0.03)),IF(AB$3=$O638+4*$J638,$N638*(1+(AA$2*0.03)),IF(AB$3=$O638+5*$J638,$N638*(1+(AA$2*0.03)),"")))))))</f>
        <v/>
      </c>
      <c r="AC638" s="2" t="str">
        <f t="shared" ref="AC638" si="1096">IF($B638="","",IF($O638=AC$3,$N638*(1+(AB$2*0.03)),IF(AC$3=$O638+$J638,$N638*(1+(AB$2*0.03)),IF(AC$3=$O638+2*$J638,$N638*(1+(AB$2*0.03)),IF(AC$3=$O638+3*$J638,$N638*(1+(AB$2*0.03)),IF(AC$3=$O638+4*$J638,$N638*(1+(AB$2*0.03)),IF(AC$3=$O638+5*$J638,$N638*(1+(AB$2*0.03)),"")))))))</f>
        <v/>
      </c>
      <c r="AD638" s="2" t="str">
        <f t="shared" ref="AD638" si="1097">IF($B638="","",IF($O638=AD$3,$N638*(1+(AC$2*0.03)),IF(AD$3=$O638+$J638,$N638*(1+(AC$2*0.03)),IF(AD$3=$O638+2*$J638,$N638*(1+(AC$2*0.03)),IF(AD$3=$O638+3*$J638,$N638*(1+(AC$2*0.03)),IF(AD$3=$O638+4*$J638,$N638*(1+(AC$2*0.03)),IF(AD$3=$O638+5*$J638,$N638*(1+(AC$2*0.03)),"")))))))</f>
        <v/>
      </c>
      <c r="AE638" s="2" t="str">
        <f t="shared" ref="AE638" si="1098">IF($B638="","",IF($O638=AE$3,$N638*(1+(AD$2*0.03)),IF(AE$3=$O638+$J638,$N638*(1+(AD$2*0.03)),IF(AE$3=$O638+2*$J638,$N638*(1+(AD$2*0.03)),IF(AE$3=$O638+3*$J638,$N638*(1+(AD$2*0.03)),IF(AE$3=$O638+4*$J638,$N638*(1+(AD$2*0.03)),IF(AE$3=$O638+5*$J638,$N638*(1+(AD$2*0.03)),"")))))))</f>
        <v/>
      </c>
      <c r="AF638" s="2" t="str">
        <f t="shared" ref="AF638" si="1099">IF($B638="","",IF($O638=AF$3,$N638*(1+(AE$2*0.03)),IF(AF$3=$O638+$J638,$N638*(1+(AE$2*0.03)),IF(AF$3=$O638+2*$J638,$N638*(1+(AE$2*0.03)),IF(AF$3=$O638+3*$J638,$N638*(1+(AE$2*0.03)),IF(AF$3=$O638+4*$J638,$N638*(1+(AE$2*0.03)),IF(AF$3=$O638+5*$J638,$N638*(1+(AE$2*0.03)),"")))))))</f>
        <v/>
      </c>
      <c r="AG638" s="2" t="str">
        <f t="shared" ref="AG638" si="1100">IF($B638="","",IF($O638=AG$3,$N638*(1+(AF$2*0.03)),IF(AG$3=$O638+$J638,$N638*(1+(AF$2*0.03)),IF(AG$3=$O638+2*$J638,$N638*(1+(AF$2*0.03)),IF(AG$3=$O638+3*$J638,$N638*(1+(AF$2*0.03)),IF(AG$3=$O638+4*$J638,$N638*(1+(AF$2*0.03)),IF(AG$3=$O638+5*$J638,$N638*(1+(AF$2*0.03)),"")))))))</f>
        <v/>
      </c>
      <c r="AH638" s="2" t="str">
        <f t="shared" ref="AH638" si="1101">IF($B638="","",IF($O638=AH$3,$N638*(1+(AG$2*0.03)),IF(AH$3=$O638+$J638,$N638*(1+(AG$2*0.03)),IF(AH$3=$O638+2*$J638,$N638*(1+(AG$2*0.03)),IF(AH$3=$O638+3*$J638,$N638*(1+(AG$2*0.03)),IF(AH$3=$O638+4*$J638,$N638*(1+(AG$2*0.03)),IF(AH$3=$O638+5*$J638,$N638*(1+(AG$2*0.03)),"")))))))</f>
        <v/>
      </c>
      <c r="AI638" s="2" t="str">
        <f t="shared" ref="AI638" si="1102">IF($B638="","",IF($O638=AI$3,$N638*(1+(AH$2*0.03)),IF(AI$3=$O638+$J638,$N638*(1+(AH$2*0.03)),IF(AI$3=$O638+2*$J638,$N638*(1+(AH$2*0.03)),IF(AI$3=$O638+3*$J638,$N638*(1+(AH$2*0.03)),IF(AI$3=$O638+4*$J638,$N638*(1+(AH$2*0.03)),IF(AI$3=$O638+5*$J638,$N638*(1+(AH$2*0.03)),"")))))))</f>
        <v/>
      </c>
    </row>
    <row r="639" spans="2:35" x14ac:dyDescent="0.25">
      <c r="B639" s="41" t="s">
        <v>347</v>
      </c>
      <c r="C639" s="41" t="s">
        <v>345</v>
      </c>
      <c r="D639" s="41" t="s">
        <v>3</v>
      </c>
      <c r="E639" s="42" t="s">
        <v>348</v>
      </c>
      <c r="F639" s="41" t="s">
        <v>20</v>
      </c>
      <c r="G639" s="154"/>
      <c r="H639" s="42">
        <v>1925</v>
      </c>
      <c r="I639" s="6">
        <f>IF(H639="","",INDEX(Systems!F$4:F$981,MATCH($F639,Systems!D$4:D$981,0),1))</f>
        <v>17.71</v>
      </c>
      <c r="J639" s="7">
        <f>IF(H639="","",INDEX(Systems!E$4:E$981,MATCH($F639,Systems!D$4:D$981,0),1))</f>
        <v>30</v>
      </c>
      <c r="K639" s="7" t="s">
        <v>97</v>
      </c>
      <c r="L639" s="7">
        <v>1990</v>
      </c>
      <c r="M639" s="7">
        <v>1</v>
      </c>
      <c r="N639" s="6">
        <f t="shared" si="662"/>
        <v>34091.75</v>
      </c>
      <c r="O639" s="7">
        <f t="shared" si="663"/>
        <v>2018</v>
      </c>
      <c r="P639" s="2">
        <f t="shared" ref="P639:AI639" si="1103">IF($B639="","",IF($O639=P$3,$N639*(1+(O$2*0.03)),IF(P$3=$O639+$J639,$N639*(1+(O$2*0.03)),IF(P$3=$O639+2*$J639,$N639*(1+(O$2*0.03)),IF(P$3=$O639+3*$J639,$N639*(1+(O$2*0.03)),IF(P$3=$O639+4*$J639,$N639*(1+(O$2*0.03)),IF(P$3=$O639+5*$J639,$N639*(1+(O$2*0.03)),"")))))))</f>
        <v>34091.75</v>
      </c>
      <c r="Q639" s="2" t="str">
        <f t="shared" si="1103"/>
        <v/>
      </c>
      <c r="R639" s="2" t="str">
        <f t="shared" si="1103"/>
        <v/>
      </c>
      <c r="S639" s="2" t="str">
        <f t="shared" si="1103"/>
        <v/>
      </c>
      <c r="T639" s="2" t="str">
        <f t="shared" si="1103"/>
        <v/>
      </c>
      <c r="U639" s="2" t="str">
        <f t="shared" si="1103"/>
        <v/>
      </c>
      <c r="V639" s="2" t="str">
        <f t="shared" si="1103"/>
        <v/>
      </c>
      <c r="W639" s="2" t="str">
        <f t="shared" si="1103"/>
        <v/>
      </c>
      <c r="X639" s="2" t="str">
        <f t="shared" si="1103"/>
        <v/>
      </c>
      <c r="Y639" s="2" t="str">
        <f t="shared" si="1103"/>
        <v/>
      </c>
      <c r="Z639" s="2" t="str">
        <f t="shared" si="1103"/>
        <v/>
      </c>
      <c r="AA639" s="2" t="str">
        <f t="shared" si="1103"/>
        <v/>
      </c>
      <c r="AB639" s="2" t="str">
        <f t="shared" si="1103"/>
        <v/>
      </c>
      <c r="AC639" s="2" t="str">
        <f t="shared" si="1103"/>
        <v/>
      </c>
      <c r="AD639" s="2" t="str">
        <f t="shared" si="1103"/>
        <v/>
      </c>
      <c r="AE639" s="2" t="str">
        <f t="shared" si="1103"/>
        <v/>
      </c>
      <c r="AF639" s="2" t="str">
        <f t="shared" si="1103"/>
        <v/>
      </c>
      <c r="AG639" s="2" t="str">
        <f t="shared" si="1103"/>
        <v/>
      </c>
      <c r="AH639" s="2" t="str">
        <f t="shared" si="1103"/>
        <v/>
      </c>
      <c r="AI639" s="2" t="str">
        <f t="shared" si="1103"/>
        <v/>
      </c>
    </row>
    <row r="640" spans="2:35" x14ac:dyDescent="0.25">
      <c r="B640" s="41" t="s">
        <v>347</v>
      </c>
      <c r="C640" s="41" t="s">
        <v>345</v>
      </c>
      <c r="D640" s="41" t="s">
        <v>7</v>
      </c>
      <c r="E640" s="42" t="s">
        <v>348</v>
      </c>
      <c r="F640" s="41" t="s">
        <v>50</v>
      </c>
      <c r="G640" s="154"/>
      <c r="H640" s="42">
        <v>1800</v>
      </c>
      <c r="I640" s="6">
        <f>IF(H640="","",INDEX(Systems!F$4:F$981,MATCH($F640,Systems!D$4:D$981,0),1))</f>
        <v>1.6</v>
      </c>
      <c r="J640" s="7">
        <f>IF(H640="","",INDEX(Systems!E$4:E$981,MATCH($F640,Systems!D$4:D$981,0),1))</f>
        <v>10</v>
      </c>
      <c r="K640" s="7" t="s">
        <v>97</v>
      </c>
      <c r="L640" s="7">
        <v>2012</v>
      </c>
      <c r="M640" s="7">
        <v>2</v>
      </c>
      <c r="N640" s="6">
        <f t="shared" ref="N640" si="1104">IF(H640="","",H640*I640)</f>
        <v>2880</v>
      </c>
      <c r="O640" s="7">
        <f t="shared" ref="O640" si="1105">IF(M640="","",IF(IF(M640=1,$C$1,IF(M640=2,L640+(0.8*J640),IF(M640=3,L640+J640)))&lt;$C$1,$C$1,(IF(M640=1,$C$1,IF(M640=2,L640+(0.8*J640),IF(M640=3,L640+J640))))))</f>
        <v>2020</v>
      </c>
      <c r="P640" s="2" t="str">
        <f t="shared" ref="P640" si="1106">IF($B640="","",IF($O640=P$3,$N640*(1+(O$2*0.03)),IF(P$3=$O640+$J640,$N640*(1+(O$2*0.03)),IF(P$3=$O640+2*$J640,$N640*(1+(O$2*0.03)),IF(P$3=$O640+3*$J640,$N640*(1+(O$2*0.03)),IF(P$3=$O640+4*$J640,$N640*(1+(O$2*0.03)),IF(P$3=$O640+5*$J640,$N640*(1+(O$2*0.03)),"")))))))</f>
        <v/>
      </c>
      <c r="Q640" s="2" t="str">
        <f t="shared" ref="Q640" si="1107">IF($B640="","",IF($O640=Q$3,$N640*(1+(P$2*0.03)),IF(Q$3=$O640+$J640,$N640*(1+(P$2*0.03)),IF(Q$3=$O640+2*$J640,$N640*(1+(P$2*0.03)),IF(Q$3=$O640+3*$J640,$N640*(1+(P$2*0.03)),IF(Q$3=$O640+4*$J640,$N640*(1+(P$2*0.03)),IF(Q$3=$O640+5*$J640,$N640*(1+(P$2*0.03)),"")))))))</f>
        <v/>
      </c>
      <c r="R640" s="2">
        <f t="shared" ref="R640" si="1108">IF($B640="","",IF($O640=R$3,$N640*(1+(Q$2*0.03)),IF(R$3=$O640+$J640,$N640*(1+(Q$2*0.03)),IF(R$3=$O640+2*$J640,$N640*(1+(Q$2*0.03)),IF(R$3=$O640+3*$J640,$N640*(1+(Q$2*0.03)),IF(R$3=$O640+4*$J640,$N640*(1+(Q$2*0.03)),IF(R$3=$O640+5*$J640,$N640*(1+(Q$2*0.03)),"")))))))</f>
        <v>3052.8</v>
      </c>
      <c r="S640" s="2" t="str">
        <f t="shared" ref="S640" si="1109">IF($B640="","",IF($O640=S$3,$N640*(1+(R$2*0.03)),IF(S$3=$O640+$J640,$N640*(1+(R$2*0.03)),IF(S$3=$O640+2*$J640,$N640*(1+(R$2*0.03)),IF(S$3=$O640+3*$J640,$N640*(1+(R$2*0.03)),IF(S$3=$O640+4*$J640,$N640*(1+(R$2*0.03)),IF(S$3=$O640+5*$J640,$N640*(1+(R$2*0.03)),"")))))))</f>
        <v/>
      </c>
      <c r="T640" s="2" t="str">
        <f t="shared" ref="T640" si="1110">IF($B640="","",IF($O640=T$3,$N640*(1+(S$2*0.03)),IF(T$3=$O640+$J640,$N640*(1+(S$2*0.03)),IF(T$3=$O640+2*$J640,$N640*(1+(S$2*0.03)),IF(T$3=$O640+3*$J640,$N640*(1+(S$2*0.03)),IF(T$3=$O640+4*$J640,$N640*(1+(S$2*0.03)),IF(T$3=$O640+5*$J640,$N640*(1+(S$2*0.03)),"")))))))</f>
        <v/>
      </c>
      <c r="U640" s="2" t="str">
        <f t="shared" ref="U640" si="1111">IF($B640="","",IF($O640=U$3,$N640*(1+(T$2*0.03)),IF(U$3=$O640+$J640,$N640*(1+(T$2*0.03)),IF(U$3=$O640+2*$J640,$N640*(1+(T$2*0.03)),IF(U$3=$O640+3*$J640,$N640*(1+(T$2*0.03)),IF(U$3=$O640+4*$J640,$N640*(1+(T$2*0.03)),IF(U$3=$O640+5*$J640,$N640*(1+(T$2*0.03)),"")))))))</f>
        <v/>
      </c>
      <c r="V640" s="2" t="str">
        <f t="shared" ref="V640" si="1112">IF($B640="","",IF($O640=V$3,$N640*(1+(U$2*0.03)),IF(V$3=$O640+$J640,$N640*(1+(U$2*0.03)),IF(V$3=$O640+2*$J640,$N640*(1+(U$2*0.03)),IF(V$3=$O640+3*$J640,$N640*(1+(U$2*0.03)),IF(V$3=$O640+4*$J640,$N640*(1+(U$2*0.03)),IF(V$3=$O640+5*$J640,$N640*(1+(U$2*0.03)),"")))))))</f>
        <v/>
      </c>
      <c r="W640" s="2" t="str">
        <f t="shared" ref="W640" si="1113">IF($B640="","",IF($O640=W$3,$N640*(1+(V$2*0.03)),IF(W$3=$O640+$J640,$N640*(1+(V$2*0.03)),IF(W$3=$O640+2*$J640,$N640*(1+(V$2*0.03)),IF(W$3=$O640+3*$J640,$N640*(1+(V$2*0.03)),IF(W$3=$O640+4*$J640,$N640*(1+(V$2*0.03)),IF(W$3=$O640+5*$J640,$N640*(1+(V$2*0.03)),"")))))))</f>
        <v/>
      </c>
      <c r="X640" s="2" t="str">
        <f t="shared" ref="X640" si="1114">IF($B640="","",IF($O640=X$3,$N640*(1+(W$2*0.03)),IF(X$3=$O640+$J640,$N640*(1+(W$2*0.03)),IF(X$3=$O640+2*$J640,$N640*(1+(W$2*0.03)),IF(X$3=$O640+3*$J640,$N640*(1+(W$2*0.03)),IF(X$3=$O640+4*$J640,$N640*(1+(W$2*0.03)),IF(X$3=$O640+5*$J640,$N640*(1+(W$2*0.03)),"")))))))</f>
        <v/>
      </c>
      <c r="Y640" s="2" t="str">
        <f t="shared" ref="Y640" si="1115">IF($B640="","",IF($O640=Y$3,$N640*(1+(X$2*0.03)),IF(Y$3=$O640+$J640,$N640*(1+(X$2*0.03)),IF(Y$3=$O640+2*$J640,$N640*(1+(X$2*0.03)),IF(Y$3=$O640+3*$J640,$N640*(1+(X$2*0.03)),IF(Y$3=$O640+4*$J640,$N640*(1+(X$2*0.03)),IF(Y$3=$O640+5*$J640,$N640*(1+(X$2*0.03)),"")))))))</f>
        <v/>
      </c>
      <c r="Z640" s="2" t="str">
        <f t="shared" ref="Z640" si="1116">IF($B640="","",IF($O640=Z$3,$N640*(1+(Y$2*0.03)),IF(Z$3=$O640+$J640,$N640*(1+(Y$2*0.03)),IF(Z$3=$O640+2*$J640,$N640*(1+(Y$2*0.03)),IF(Z$3=$O640+3*$J640,$N640*(1+(Y$2*0.03)),IF(Z$3=$O640+4*$J640,$N640*(1+(Y$2*0.03)),IF(Z$3=$O640+5*$J640,$N640*(1+(Y$2*0.03)),"")))))))</f>
        <v/>
      </c>
      <c r="AA640" s="2" t="str">
        <f t="shared" ref="AA640" si="1117">IF($B640="","",IF($O640=AA$3,$N640*(1+(Z$2*0.03)),IF(AA$3=$O640+$J640,$N640*(1+(Z$2*0.03)),IF(AA$3=$O640+2*$J640,$N640*(1+(Z$2*0.03)),IF(AA$3=$O640+3*$J640,$N640*(1+(Z$2*0.03)),IF(AA$3=$O640+4*$J640,$N640*(1+(Z$2*0.03)),IF(AA$3=$O640+5*$J640,$N640*(1+(Z$2*0.03)),"")))))))</f>
        <v/>
      </c>
      <c r="AB640" s="2">
        <f t="shared" ref="AB640" si="1118">IF($B640="","",IF($O640=AB$3,$N640*(1+(AA$2*0.03)),IF(AB$3=$O640+$J640,$N640*(1+(AA$2*0.03)),IF(AB$3=$O640+2*$J640,$N640*(1+(AA$2*0.03)),IF(AB$3=$O640+3*$J640,$N640*(1+(AA$2*0.03)),IF(AB$3=$O640+4*$J640,$N640*(1+(AA$2*0.03)),IF(AB$3=$O640+5*$J640,$N640*(1+(AA$2*0.03)),"")))))))</f>
        <v>3916.7999999999997</v>
      </c>
      <c r="AC640" s="2" t="str">
        <f t="shared" ref="AC640" si="1119">IF($B640="","",IF($O640=AC$3,$N640*(1+(AB$2*0.03)),IF(AC$3=$O640+$J640,$N640*(1+(AB$2*0.03)),IF(AC$3=$O640+2*$J640,$N640*(1+(AB$2*0.03)),IF(AC$3=$O640+3*$J640,$N640*(1+(AB$2*0.03)),IF(AC$3=$O640+4*$J640,$N640*(1+(AB$2*0.03)),IF(AC$3=$O640+5*$J640,$N640*(1+(AB$2*0.03)),"")))))))</f>
        <v/>
      </c>
      <c r="AD640" s="2" t="str">
        <f t="shared" ref="AD640" si="1120">IF($B640="","",IF($O640=AD$3,$N640*(1+(AC$2*0.03)),IF(AD$3=$O640+$J640,$N640*(1+(AC$2*0.03)),IF(AD$3=$O640+2*$J640,$N640*(1+(AC$2*0.03)),IF(AD$3=$O640+3*$J640,$N640*(1+(AC$2*0.03)),IF(AD$3=$O640+4*$J640,$N640*(1+(AC$2*0.03)),IF(AD$3=$O640+5*$J640,$N640*(1+(AC$2*0.03)),"")))))))</f>
        <v/>
      </c>
      <c r="AE640" s="2" t="str">
        <f t="shared" ref="AE640" si="1121">IF($B640="","",IF($O640=AE$3,$N640*(1+(AD$2*0.03)),IF(AE$3=$O640+$J640,$N640*(1+(AD$2*0.03)),IF(AE$3=$O640+2*$J640,$N640*(1+(AD$2*0.03)),IF(AE$3=$O640+3*$J640,$N640*(1+(AD$2*0.03)),IF(AE$3=$O640+4*$J640,$N640*(1+(AD$2*0.03)),IF(AE$3=$O640+5*$J640,$N640*(1+(AD$2*0.03)),"")))))))</f>
        <v/>
      </c>
      <c r="AF640" s="2" t="str">
        <f t="shared" ref="AF640" si="1122">IF($B640="","",IF($O640=AF$3,$N640*(1+(AE$2*0.03)),IF(AF$3=$O640+$J640,$N640*(1+(AE$2*0.03)),IF(AF$3=$O640+2*$J640,$N640*(1+(AE$2*0.03)),IF(AF$3=$O640+3*$J640,$N640*(1+(AE$2*0.03)),IF(AF$3=$O640+4*$J640,$N640*(1+(AE$2*0.03)),IF(AF$3=$O640+5*$J640,$N640*(1+(AE$2*0.03)),"")))))))</f>
        <v/>
      </c>
      <c r="AG640" s="2" t="str">
        <f t="shared" ref="AG640" si="1123">IF($B640="","",IF($O640=AG$3,$N640*(1+(AF$2*0.03)),IF(AG$3=$O640+$J640,$N640*(1+(AF$2*0.03)),IF(AG$3=$O640+2*$J640,$N640*(1+(AF$2*0.03)),IF(AG$3=$O640+3*$J640,$N640*(1+(AF$2*0.03)),IF(AG$3=$O640+4*$J640,$N640*(1+(AF$2*0.03)),IF(AG$3=$O640+5*$J640,$N640*(1+(AF$2*0.03)),"")))))))</f>
        <v/>
      </c>
      <c r="AH640" s="2" t="str">
        <f t="shared" ref="AH640" si="1124">IF($B640="","",IF($O640=AH$3,$N640*(1+(AG$2*0.03)),IF(AH$3=$O640+$J640,$N640*(1+(AG$2*0.03)),IF(AH$3=$O640+2*$J640,$N640*(1+(AG$2*0.03)),IF(AH$3=$O640+3*$J640,$N640*(1+(AG$2*0.03)),IF(AH$3=$O640+4*$J640,$N640*(1+(AG$2*0.03)),IF(AH$3=$O640+5*$J640,$N640*(1+(AG$2*0.03)),"")))))))</f>
        <v/>
      </c>
      <c r="AI640" s="2" t="str">
        <f t="shared" ref="AI640" si="1125">IF($B640="","",IF($O640=AI$3,$N640*(1+(AH$2*0.03)),IF(AI$3=$O640+$J640,$N640*(1+(AH$2*0.03)),IF(AI$3=$O640+2*$J640,$N640*(1+(AH$2*0.03)),IF(AI$3=$O640+3*$J640,$N640*(1+(AH$2*0.03)),IF(AI$3=$O640+4*$J640,$N640*(1+(AH$2*0.03)),IF(AI$3=$O640+5*$J640,$N640*(1+(AH$2*0.03)),"")))))))</f>
        <v/>
      </c>
    </row>
    <row r="641" spans="2:35" x14ac:dyDescent="0.25">
      <c r="B641" s="41" t="s">
        <v>347</v>
      </c>
      <c r="C641" s="41" t="s">
        <v>345</v>
      </c>
      <c r="D641" s="41" t="s">
        <v>7</v>
      </c>
      <c r="E641" s="42" t="s">
        <v>351</v>
      </c>
      <c r="F641" s="41" t="s">
        <v>311</v>
      </c>
      <c r="G641" s="154"/>
      <c r="H641" s="42">
        <v>1400</v>
      </c>
      <c r="I641" s="6">
        <f>IF(H641="","",INDEX(Systems!F$4:F$981,MATCH($F641,Systems!D$4:D$981,0),1))</f>
        <v>8.11</v>
      </c>
      <c r="J641" s="7">
        <f>IF(H641="","",INDEX(Systems!E$4:E$981,MATCH($F641,Systems!D$4:D$981,0),1))</f>
        <v>20</v>
      </c>
      <c r="K641" s="7" t="s">
        <v>97</v>
      </c>
      <c r="L641" s="7">
        <v>2010</v>
      </c>
      <c r="M641" s="7">
        <v>3</v>
      </c>
      <c r="N641" s="6">
        <f t="shared" si="662"/>
        <v>11354</v>
      </c>
      <c r="O641" s="7">
        <f t="shared" si="663"/>
        <v>2030</v>
      </c>
      <c r="P641" s="2" t="str">
        <f t="shared" ref="P641:AI641" si="1126">IF($B641="","",IF($O641=P$3,$N641*(1+(O$2*0.03)),IF(P$3=$O641+$J641,$N641*(1+(O$2*0.03)),IF(P$3=$O641+2*$J641,$N641*(1+(O$2*0.03)),IF(P$3=$O641+3*$J641,$N641*(1+(O$2*0.03)),IF(P$3=$O641+4*$J641,$N641*(1+(O$2*0.03)),IF(P$3=$O641+5*$J641,$N641*(1+(O$2*0.03)),"")))))))</f>
        <v/>
      </c>
      <c r="Q641" s="2" t="str">
        <f t="shared" si="1126"/>
        <v/>
      </c>
      <c r="R641" s="2" t="str">
        <f t="shared" si="1126"/>
        <v/>
      </c>
      <c r="S641" s="2" t="str">
        <f t="shared" si="1126"/>
        <v/>
      </c>
      <c r="T641" s="2" t="str">
        <f t="shared" si="1126"/>
        <v/>
      </c>
      <c r="U641" s="2" t="str">
        <f t="shared" si="1126"/>
        <v/>
      </c>
      <c r="V641" s="2" t="str">
        <f t="shared" si="1126"/>
        <v/>
      </c>
      <c r="W641" s="2" t="str">
        <f t="shared" si="1126"/>
        <v/>
      </c>
      <c r="X641" s="2" t="str">
        <f t="shared" si="1126"/>
        <v/>
      </c>
      <c r="Y641" s="2" t="str">
        <f t="shared" si="1126"/>
        <v/>
      </c>
      <c r="Z641" s="2" t="str">
        <f t="shared" si="1126"/>
        <v/>
      </c>
      <c r="AA641" s="2" t="str">
        <f t="shared" si="1126"/>
        <v/>
      </c>
      <c r="AB641" s="2">
        <f t="shared" si="1126"/>
        <v>15441.439999999999</v>
      </c>
      <c r="AC641" s="2" t="str">
        <f t="shared" si="1126"/>
        <v/>
      </c>
      <c r="AD641" s="2" t="str">
        <f t="shared" si="1126"/>
        <v/>
      </c>
      <c r="AE641" s="2" t="str">
        <f t="shared" si="1126"/>
        <v/>
      </c>
      <c r="AF641" s="2" t="str">
        <f t="shared" si="1126"/>
        <v/>
      </c>
      <c r="AG641" s="2" t="str">
        <f t="shared" si="1126"/>
        <v/>
      </c>
      <c r="AH641" s="2" t="str">
        <f t="shared" si="1126"/>
        <v/>
      </c>
      <c r="AI641" s="2" t="str">
        <f t="shared" si="1126"/>
        <v/>
      </c>
    </row>
    <row r="642" spans="2:35" x14ac:dyDescent="0.25">
      <c r="B642" s="41" t="s">
        <v>347</v>
      </c>
      <c r="C642" s="41" t="s">
        <v>345</v>
      </c>
      <c r="D642" s="41" t="s">
        <v>7</v>
      </c>
      <c r="E642" s="42" t="s">
        <v>351</v>
      </c>
      <c r="F642" s="41" t="s">
        <v>51</v>
      </c>
      <c r="G642" s="154"/>
      <c r="H642" s="42">
        <v>1600</v>
      </c>
      <c r="I642" s="6">
        <f>IF(H642="","",INDEX(Systems!F$4:F$981,MATCH($F642,Systems!D$4:D$981,0),1))</f>
        <v>1.5</v>
      </c>
      <c r="J642" s="7">
        <f>IF(H642="","",INDEX(Systems!E$4:E$981,MATCH($F642,Systems!D$4:D$981,0),1))</f>
        <v>10</v>
      </c>
      <c r="K642" s="7" t="s">
        <v>97</v>
      </c>
      <c r="L642" s="7">
        <v>2010</v>
      </c>
      <c r="M642" s="7">
        <v>3</v>
      </c>
      <c r="N642" s="6">
        <f t="shared" si="662"/>
        <v>2400</v>
      </c>
      <c r="O642" s="7">
        <f t="shared" si="663"/>
        <v>2020</v>
      </c>
      <c r="P642" s="2" t="str">
        <f t="shared" ref="P642:AI642" si="1127">IF($B642="","",IF($O642=P$3,$N642*(1+(O$2*0.03)),IF(P$3=$O642+$J642,$N642*(1+(O$2*0.03)),IF(P$3=$O642+2*$J642,$N642*(1+(O$2*0.03)),IF(P$3=$O642+3*$J642,$N642*(1+(O$2*0.03)),IF(P$3=$O642+4*$J642,$N642*(1+(O$2*0.03)),IF(P$3=$O642+5*$J642,$N642*(1+(O$2*0.03)),"")))))))</f>
        <v/>
      </c>
      <c r="Q642" s="2" t="str">
        <f t="shared" si="1127"/>
        <v/>
      </c>
      <c r="R642" s="2">
        <f t="shared" si="1127"/>
        <v>2544</v>
      </c>
      <c r="S642" s="2" t="str">
        <f t="shared" si="1127"/>
        <v/>
      </c>
      <c r="T642" s="2" t="str">
        <f t="shared" si="1127"/>
        <v/>
      </c>
      <c r="U642" s="2" t="str">
        <f t="shared" si="1127"/>
        <v/>
      </c>
      <c r="V642" s="2" t="str">
        <f t="shared" si="1127"/>
        <v/>
      </c>
      <c r="W642" s="2" t="str">
        <f t="shared" si="1127"/>
        <v/>
      </c>
      <c r="X642" s="2" t="str">
        <f t="shared" si="1127"/>
        <v/>
      </c>
      <c r="Y642" s="2" t="str">
        <f t="shared" si="1127"/>
        <v/>
      </c>
      <c r="Z642" s="2" t="str">
        <f t="shared" si="1127"/>
        <v/>
      </c>
      <c r="AA642" s="2" t="str">
        <f t="shared" si="1127"/>
        <v/>
      </c>
      <c r="AB642" s="2">
        <f t="shared" si="1127"/>
        <v>3263.9999999999995</v>
      </c>
      <c r="AC642" s="2" t="str">
        <f t="shared" si="1127"/>
        <v/>
      </c>
      <c r="AD642" s="2" t="str">
        <f t="shared" si="1127"/>
        <v/>
      </c>
      <c r="AE642" s="2" t="str">
        <f t="shared" si="1127"/>
        <v/>
      </c>
      <c r="AF642" s="2" t="str">
        <f t="shared" si="1127"/>
        <v/>
      </c>
      <c r="AG642" s="2" t="str">
        <f t="shared" si="1127"/>
        <v/>
      </c>
      <c r="AH642" s="2" t="str">
        <f t="shared" si="1127"/>
        <v/>
      </c>
      <c r="AI642" s="2" t="str">
        <f t="shared" si="1127"/>
        <v/>
      </c>
    </row>
    <row r="643" spans="2:35" x14ac:dyDescent="0.25">
      <c r="B643" s="41" t="s">
        <v>347</v>
      </c>
      <c r="C643" s="41" t="s">
        <v>345</v>
      </c>
      <c r="D643" s="41" t="s">
        <v>9</v>
      </c>
      <c r="E643" s="42" t="s">
        <v>351</v>
      </c>
      <c r="F643" s="41" t="s">
        <v>131</v>
      </c>
      <c r="G643" s="154"/>
      <c r="H643" s="42">
        <v>1400</v>
      </c>
      <c r="I643" s="6">
        <f>IF(H643="","",INDEX(Systems!F$4:F$981,MATCH($F643,Systems!D$4:D$981,0),1))</f>
        <v>4.95</v>
      </c>
      <c r="J643" s="7">
        <f>IF(H643="","",INDEX(Systems!E$4:E$981,MATCH($F643,Systems!D$4:D$981,0),1))</f>
        <v>20</v>
      </c>
      <c r="K643" s="7" t="s">
        <v>97</v>
      </c>
      <c r="L643" s="7">
        <v>2017</v>
      </c>
      <c r="M643" s="7">
        <v>3</v>
      </c>
      <c r="N643" s="6">
        <f t="shared" si="662"/>
        <v>6930</v>
      </c>
      <c r="O643" s="7">
        <f t="shared" si="663"/>
        <v>2037</v>
      </c>
      <c r="P643" s="2" t="str">
        <f t="shared" ref="P643:AI643" si="1128">IF($B643="","",IF($O643=P$3,$N643*(1+(O$2*0.03)),IF(P$3=$O643+$J643,$N643*(1+(O$2*0.03)),IF(P$3=$O643+2*$J643,$N643*(1+(O$2*0.03)),IF(P$3=$O643+3*$J643,$N643*(1+(O$2*0.03)),IF(P$3=$O643+4*$J643,$N643*(1+(O$2*0.03)),IF(P$3=$O643+5*$J643,$N643*(1+(O$2*0.03)),"")))))))</f>
        <v/>
      </c>
      <c r="Q643" s="2" t="str">
        <f t="shared" si="1128"/>
        <v/>
      </c>
      <c r="R643" s="2" t="str">
        <f t="shared" si="1128"/>
        <v/>
      </c>
      <c r="S643" s="2" t="str">
        <f t="shared" si="1128"/>
        <v/>
      </c>
      <c r="T643" s="2" t="str">
        <f t="shared" si="1128"/>
        <v/>
      </c>
      <c r="U643" s="2" t="str">
        <f t="shared" si="1128"/>
        <v/>
      </c>
      <c r="V643" s="2" t="str">
        <f t="shared" si="1128"/>
        <v/>
      </c>
      <c r="W643" s="2" t="str">
        <f t="shared" si="1128"/>
        <v/>
      </c>
      <c r="X643" s="2" t="str">
        <f t="shared" si="1128"/>
        <v/>
      </c>
      <c r="Y643" s="2" t="str">
        <f t="shared" si="1128"/>
        <v/>
      </c>
      <c r="Z643" s="2" t="str">
        <f t="shared" si="1128"/>
        <v/>
      </c>
      <c r="AA643" s="2" t="str">
        <f t="shared" si="1128"/>
        <v/>
      </c>
      <c r="AB643" s="2" t="str">
        <f t="shared" si="1128"/>
        <v/>
      </c>
      <c r="AC643" s="2" t="str">
        <f t="shared" si="1128"/>
        <v/>
      </c>
      <c r="AD643" s="2" t="str">
        <f t="shared" si="1128"/>
        <v/>
      </c>
      <c r="AE643" s="2" t="str">
        <f t="shared" si="1128"/>
        <v/>
      </c>
      <c r="AF643" s="2" t="str">
        <f t="shared" si="1128"/>
        <v/>
      </c>
      <c r="AG643" s="2" t="str">
        <f t="shared" si="1128"/>
        <v/>
      </c>
      <c r="AH643" s="2" t="str">
        <f t="shared" si="1128"/>
        <v/>
      </c>
      <c r="AI643" s="2">
        <f t="shared" si="1128"/>
        <v>10880.099999999999</v>
      </c>
    </row>
    <row r="644" spans="2:35" x14ac:dyDescent="0.25">
      <c r="B644" s="41" t="s">
        <v>347</v>
      </c>
      <c r="C644" s="41" t="s">
        <v>345</v>
      </c>
      <c r="D644" s="41" t="s">
        <v>5</v>
      </c>
      <c r="E644" s="42" t="s">
        <v>351</v>
      </c>
      <c r="F644" s="41" t="s">
        <v>55</v>
      </c>
      <c r="G644" s="154" t="s">
        <v>523</v>
      </c>
      <c r="H644" s="42">
        <v>1</v>
      </c>
      <c r="I644" s="6">
        <f>IF(H644="","",INDEX(Systems!F$4:F$981,MATCH($F644,Systems!D$4:D$981,0),1))</f>
        <v>9000</v>
      </c>
      <c r="J644" s="7">
        <f>IF(H644="","",INDEX(Systems!E$4:E$981,MATCH($F644,Systems!D$4:D$981,0),1))</f>
        <v>18</v>
      </c>
      <c r="K644" s="7" t="s">
        <v>97</v>
      </c>
      <c r="L644" s="7">
        <v>2003</v>
      </c>
      <c r="M644" s="7">
        <v>3</v>
      </c>
      <c r="N644" s="6">
        <f t="shared" si="662"/>
        <v>9000</v>
      </c>
      <c r="O644" s="7">
        <f t="shared" si="663"/>
        <v>2021</v>
      </c>
      <c r="P644" s="2" t="str">
        <f t="shared" ref="P644:AI644" si="1129">IF($B644="","",IF($O644=P$3,$N644*(1+(O$2*0.03)),IF(P$3=$O644+$J644,$N644*(1+(O$2*0.03)),IF(P$3=$O644+2*$J644,$N644*(1+(O$2*0.03)),IF(P$3=$O644+3*$J644,$N644*(1+(O$2*0.03)),IF(P$3=$O644+4*$J644,$N644*(1+(O$2*0.03)),IF(P$3=$O644+5*$J644,$N644*(1+(O$2*0.03)),"")))))))</f>
        <v/>
      </c>
      <c r="Q644" s="2" t="str">
        <f t="shared" si="1129"/>
        <v/>
      </c>
      <c r="R644" s="2" t="str">
        <f t="shared" si="1129"/>
        <v/>
      </c>
      <c r="S644" s="2">
        <f t="shared" si="1129"/>
        <v>9810</v>
      </c>
      <c r="T644" s="2" t="str">
        <f t="shared" si="1129"/>
        <v/>
      </c>
      <c r="U644" s="2" t="str">
        <f t="shared" si="1129"/>
        <v/>
      </c>
      <c r="V644" s="2" t="str">
        <f t="shared" si="1129"/>
        <v/>
      </c>
      <c r="W644" s="2" t="str">
        <f t="shared" si="1129"/>
        <v/>
      </c>
      <c r="X644" s="2" t="str">
        <f t="shared" si="1129"/>
        <v/>
      </c>
      <c r="Y644" s="2" t="str">
        <f t="shared" si="1129"/>
        <v/>
      </c>
      <c r="Z644" s="2" t="str">
        <f t="shared" si="1129"/>
        <v/>
      </c>
      <c r="AA644" s="2" t="str">
        <f t="shared" si="1129"/>
        <v/>
      </c>
      <c r="AB644" s="2" t="str">
        <f t="shared" si="1129"/>
        <v/>
      </c>
      <c r="AC644" s="2" t="str">
        <f t="shared" si="1129"/>
        <v/>
      </c>
      <c r="AD644" s="2" t="str">
        <f t="shared" si="1129"/>
        <v/>
      </c>
      <c r="AE644" s="2" t="str">
        <f t="shared" si="1129"/>
        <v/>
      </c>
      <c r="AF644" s="2" t="str">
        <f t="shared" si="1129"/>
        <v/>
      </c>
      <c r="AG644" s="2" t="str">
        <f t="shared" si="1129"/>
        <v/>
      </c>
      <c r="AH644" s="2" t="str">
        <f t="shared" si="1129"/>
        <v/>
      </c>
      <c r="AI644" s="2" t="str">
        <f t="shared" si="1129"/>
        <v/>
      </c>
    </row>
    <row r="645" spans="2:35" x14ac:dyDescent="0.25">
      <c r="B645" s="41" t="s">
        <v>347</v>
      </c>
      <c r="C645" s="41" t="s">
        <v>345</v>
      </c>
      <c r="D645" s="41" t="s">
        <v>8</v>
      </c>
      <c r="E645" s="42" t="s">
        <v>434</v>
      </c>
      <c r="F645" s="41" t="s">
        <v>34</v>
      </c>
      <c r="G645" s="154"/>
      <c r="H645" s="42">
        <v>1</v>
      </c>
      <c r="I645" s="6">
        <f>IF(H645="","",INDEX(Systems!F$4:F$981,MATCH($F645,Systems!D$4:D$981,0),1))</f>
        <v>900</v>
      </c>
      <c r="J645" s="7">
        <f>IF(H645="","",INDEX(Systems!E$4:E$981,MATCH($F645,Systems!D$4:D$981,0),1))</f>
        <v>30</v>
      </c>
      <c r="K645" s="7" t="s">
        <v>97</v>
      </c>
      <c r="L645" s="7">
        <v>2000</v>
      </c>
      <c r="M645" s="7">
        <v>3</v>
      </c>
      <c r="N645" s="6">
        <f t="shared" si="662"/>
        <v>900</v>
      </c>
      <c r="O645" s="7">
        <f t="shared" si="663"/>
        <v>2030</v>
      </c>
      <c r="P645" s="2" t="str">
        <f t="shared" ref="P645:AI645" si="1130">IF($B645="","",IF($O645=P$3,$N645*(1+(O$2*0.03)),IF(P$3=$O645+$J645,$N645*(1+(O$2*0.03)),IF(P$3=$O645+2*$J645,$N645*(1+(O$2*0.03)),IF(P$3=$O645+3*$J645,$N645*(1+(O$2*0.03)),IF(P$3=$O645+4*$J645,$N645*(1+(O$2*0.03)),IF(P$3=$O645+5*$J645,$N645*(1+(O$2*0.03)),"")))))))</f>
        <v/>
      </c>
      <c r="Q645" s="2" t="str">
        <f t="shared" si="1130"/>
        <v/>
      </c>
      <c r="R645" s="2" t="str">
        <f t="shared" si="1130"/>
        <v/>
      </c>
      <c r="S645" s="2" t="str">
        <f t="shared" si="1130"/>
        <v/>
      </c>
      <c r="T645" s="2" t="str">
        <f t="shared" si="1130"/>
        <v/>
      </c>
      <c r="U645" s="2" t="str">
        <f t="shared" si="1130"/>
        <v/>
      </c>
      <c r="V645" s="2" t="str">
        <f t="shared" si="1130"/>
        <v/>
      </c>
      <c r="W645" s="2" t="str">
        <f t="shared" si="1130"/>
        <v/>
      </c>
      <c r="X645" s="2" t="str">
        <f t="shared" si="1130"/>
        <v/>
      </c>
      <c r="Y645" s="2" t="str">
        <f t="shared" si="1130"/>
        <v/>
      </c>
      <c r="Z645" s="2" t="str">
        <f t="shared" si="1130"/>
        <v/>
      </c>
      <c r="AA645" s="2" t="str">
        <f t="shared" si="1130"/>
        <v/>
      </c>
      <c r="AB645" s="2">
        <f t="shared" si="1130"/>
        <v>1224</v>
      </c>
      <c r="AC645" s="2" t="str">
        <f t="shared" si="1130"/>
        <v/>
      </c>
      <c r="AD645" s="2" t="str">
        <f t="shared" si="1130"/>
        <v/>
      </c>
      <c r="AE645" s="2" t="str">
        <f t="shared" si="1130"/>
        <v/>
      </c>
      <c r="AF645" s="2" t="str">
        <f t="shared" si="1130"/>
        <v/>
      </c>
      <c r="AG645" s="2" t="str">
        <f t="shared" si="1130"/>
        <v/>
      </c>
      <c r="AH645" s="2" t="str">
        <f t="shared" si="1130"/>
        <v/>
      </c>
      <c r="AI645" s="2" t="str">
        <f t="shared" si="1130"/>
        <v/>
      </c>
    </row>
    <row r="646" spans="2:35" x14ac:dyDescent="0.25">
      <c r="B646" s="41" t="s">
        <v>347</v>
      </c>
      <c r="C646" s="41" t="s">
        <v>345</v>
      </c>
      <c r="D646" s="41" t="s">
        <v>8</v>
      </c>
      <c r="E646" s="42" t="s">
        <v>434</v>
      </c>
      <c r="F646" s="41" t="s">
        <v>134</v>
      </c>
      <c r="G646" s="154"/>
      <c r="H646" s="42">
        <v>1</v>
      </c>
      <c r="I646" s="6">
        <f>IF(H646="","",INDEX(Systems!F$4:F$981,MATCH($F646,Systems!D$4:D$981,0),1))</f>
        <v>650</v>
      </c>
      <c r="J646" s="7">
        <f>IF(H646="","",INDEX(Systems!E$4:E$981,MATCH($F646,Systems!D$4:D$981,0),1))</f>
        <v>30</v>
      </c>
      <c r="K646" s="7" t="s">
        <v>97</v>
      </c>
      <c r="L646" s="7">
        <v>2000</v>
      </c>
      <c r="M646" s="7">
        <v>3</v>
      </c>
      <c r="N646" s="6">
        <f t="shared" si="662"/>
        <v>650</v>
      </c>
      <c r="O646" s="7">
        <f t="shared" si="663"/>
        <v>2030</v>
      </c>
      <c r="P646" s="2" t="str">
        <f t="shared" ref="P646:AI647" si="1131">IF($B646="","",IF($O646=P$3,$N646*(1+(O$2*0.03)),IF(P$3=$O646+$J646,$N646*(1+(O$2*0.03)),IF(P$3=$O646+2*$J646,$N646*(1+(O$2*0.03)),IF(P$3=$O646+3*$J646,$N646*(1+(O$2*0.03)),IF(P$3=$O646+4*$J646,$N646*(1+(O$2*0.03)),IF(P$3=$O646+5*$J646,$N646*(1+(O$2*0.03)),"")))))))</f>
        <v/>
      </c>
      <c r="Q646" s="2" t="str">
        <f t="shared" si="1131"/>
        <v/>
      </c>
      <c r="R646" s="2" t="str">
        <f t="shared" si="1131"/>
        <v/>
      </c>
      <c r="S646" s="2" t="str">
        <f t="shared" si="1131"/>
        <v/>
      </c>
      <c r="T646" s="2" t="str">
        <f t="shared" si="1131"/>
        <v/>
      </c>
      <c r="U646" s="2" t="str">
        <f t="shared" si="1131"/>
        <v/>
      </c>
      <c r="V646" s="2" t="str">
        <f t="shared" si="1131"/>
        <v/>
      </c>
      <c r="W646" s="2" t="str">
        <f t="shared" si="1131"/>
        <v/>
      </c>
      <c r="X646" s="2" t="str">
        <f t="shared" si="1131"/>
        <v/>
      </c>
      <c r="Y646" s="2" t="str">
        <f t="shared" si="1131"/>
        <v/>
      </c>
      <c r="Z646" s="2" t="str">
        <f t="shared" si="1131"/>
        <v/>
      </c>
      <c r="AA646" s="2" t="str">
        <f t="shared" si="1131"/>
        <v/>
      </c>
      <c r="AB646" s="2">
        <f t="shared" si="1131"/>
        <v>883.99999999999989</v>
      </c>
      <c r="AC646" s="2" t="str">
        <f t="shared" si="1131"/>
        <v/>
      </c>
      <c r="AD646" s="2" t="str">
        <f t="shared" si="1131"/>
        <v/>
      </c>
      <c r="AE646" s="2" t="str">
        <f t="shared" si="1131"/>
        <v/>
      </c>
      <c r="AF646" s="2" t="str">
        <f t="shared" si="1131"/>
        <v/>
      </c>
      <c r="AG646" s="2" t="str">
        <f t="shared" si="1131"/>
        <v/>
      </c>
      <c r="AH646" s="2" t="str">
        <f t="shared" si="1131"/>
        <v/>
      </c>
      <c r="AI646" s="2" t="str">
        <f t="shared" si="1131"/>
        <v/>
      </c>
    </row>
    <row r="647" spans="2:35" x14ac:dyDescent="0.25">
      <c r="B647" s="41" t="s">
        <v>347</v>
      </c>
      <c r="C647" s="41" t="s">
        <v>345</v>
      </c>
      <c r="D647" s="41" t="s">
        <v>8</v>
      </c>
      <c r="E647" s="42" t="s">
        <v>434</v>
      </c>
      <c r="F647" s="41" t="s">
        <v>126</v>
      </c>
      <c r="G647" s="154"/>
      <c r="H647" s="42">
        <v>800</v>
      </c>
      <c r="I647" s="6">
        <f>IF(H647="","",INDEX(Systems!F$4:F$981,MATCH($F647,Systems!D$4:D$981,0),1))</f>
        <v>18</v>
      </c>
      <c r="J647" s="7">
        <f>IF(H647="","",INDEX(Systems!E$4:E$981,MATCH($F647,Systems!D$4:D$981,0),1))</f>
        <v>30</v>
      </c>
      <c r="K647" s="7" t="s">
        <v>97</v>
      </c>
      <c r="L647" s="7">
        <v>2010</v>
      </c>
      <c r="M647" s="7">
        <v>3</v>
      </c>
      <c r="N647" s="6">
        <f t="shared" ref="N647" si="1132">IF(H647="","",H647*I647)</f>
        <v>14400</v>
      </c>
      <c r="O647" s="7">
        <f t="shared" ref="O647" si="1133">IF(M647="","",IF(IF(M647=1,$C$1,IF(M647=2,L647+(0.8*J647),IF(M647=3,L647+J647)))&lt;$C$1,$C$1,(IF(M647=1,$C$1,IF(M647=2,L647+(0.8*J647),IF(M647=3,L647+J647))))))</f>
        <v>2040</v>
      </c>
      <c r="P647" s="2" t="str">
        <f t="shared" si="1131"/>
        <v/>
      </c>
      <c r="Q647" s="2" t="str">
        <f t="shared" si="1131"/>
        <v/>
      </c>
      <c r="R647" s="2" t="str">
        <f t="shared" si="1131"/>
        <v/>
      </c>
      <c r="S647" s="2" t="str">
        <f t="shared" si="1131"/>
        <v/>
      </c>
      <c r="T647" s="2" t="str">
        <f t="shared" si="1131"/>
        <v/>
      </c>
      <c r="U647" s="2" t="str">
        <f t="shared" si="1131"/>
        <v/>
      </c>
      <c r="V647" s="2" t="str">
        <f t="shared" si="1131"/>
        <v/>
      </c>
      <c r="W647" s="2" t="str">
        <f t="shared" si="1131"/>
        <v/>
      </c>
      <c r="X647" s="2" t="str">
        <f t="shared" si="1131"/>
        <v/>
      </c>
      <c r="Y647" s="2" t="str">
        <f t="shared" si="1131"/>
        <v/>
      </c>
      <c r="Z647" s="2" t="str">
        <f t="shared" si="1131"/>
        <v/>
      </c>
      <c r="AA647" s="2" t="str">
        <f t="shared" si="1131"/>
        <v/>
      </c>
      <c r="AB647" s="2" t="str">
        <f t="shared" si="1131"/>
        <v/>
      </c>
      <c r="AC647" s="2" t="str">
        <f t="shared" si="1131"/>
        <v/>
      </c>
      <c r="AD647" s="2" t="str">
        <f t="shared" si="1131"/>
        <v/>
      </c>
      <c r="AE647" s="2" t="str">
        <f t="shared" si="1131"/>
        <v/>
      </c>
      <c r="AF647" s="2" t="str">
        <f t="shared" si="1131"/>
        <v/>
      </c>
      <c r="AG647" s="2" t="str">
        <f t="shared" si="1131"/>
        <v/>
      </c>
      <c r="AH647" s="2" t="str">
        <f t="shared" si="1131"/>
        <v/>
      </c>
      <c r="AI647" s="2" t="str">
        <f t="shared" si="1131"/>
        <v/>
      </c>
    </row>
    <row r="648" spans="2:35" x14ac:dyDescent="0.25">
      <c r="B648" s="41" t="s">
        <v>347</v>
      </c>
      <c r="C648" s="41" t="s">
        <v>345</v>
      </c>
      <c r="D648" s="41" t="s">
        <v>114</v>
      </c>
      <c r="E648" s="42" t="s">
        <v>432</v>
      </c>
      <c r="F648" s="41" t="s">
        <v>36</v>
      </c>
      <c r="G648" s="154"/>
      <c r="H648" s="42">
        <v>1</v>
      </c>
      <c r="I648" s="6">
        <f>IF(H648="","",INDEX(Systems!F$4:F$981,MATCH($F648,Systems!D$4:D$981,0),1))</f>
        <v>20000</v>
      </c>
      <c r="J648" s="7">
        <f>IF(H648="","",INDEX(Systems!E$4:E$981,MATCH($F648,Systems!D$4:D$981,0),1))</f>
        <v>15</v>
      </c>
      <c r="K648" s="7" t="s">
        <v>97</v>
      </c>
      <c r="L648" s="7">
        <v>2005</v>
      </c>
      <c r="M648" s="7">
        <v>3</v>
      </c>
      <c r="N648" s="6">
        <f t="shared" si="662"/>
        <v>20000</v>
      </c>
      <c r="O648" s="7">
        <f t="shared" si="663"/>
        <v>2020</v>
      </c>
      <c r="P648" s="2" t="str">
        <f t="shared" ref="P648:AI648" si="1134">IF($B648="","",IF($O648=P$3,$N648*(1+(O$2*0.03)),IF(P$3=$O648+$J648,$N648*(1+(O$2*0.03)),IF(P$3=$O648+2*$J648,$N648*(1+(O$2*0.03)),IF(P$3=$O648+3*$J648,$N648*(1+(O$2*0.03)),IF(P$3=$O648+4*$J648,$N648*(1+(O$2*0.03)),IF(P$3=$O648+5*$J648,$N648*(1+(O$2*0.03)),"")))))))</f>
        <v/>
      </c>
      <c r="Q648" s="2" t="str">
        <f t="shared" si="1134"/>
        <v/>
      </c>
      <c r="R648" s="2">
        <f t="shared" si="1134"/>
        <v>21200</v>
      </c>
      <c r="S648" s="2" t="str">
        <f t="shared" si="1134"/>
        <v/>
      </c>
      <c r="T648" s="2" t="str">
        <f t="shared" si="1134"/>
        <v/>
      </c>
      <c r="U648" s="2" t="str">
        <f t="shared" si="1134"/>
        <v/>
      </c>
      <c r="V648" s="2" t="str">
        <f t="shared" si="1134"/>
        <v/>
      </c>
      <c r="W648" s="2" t="str">
        <f t="shared" si="1134"/>
        <v/>
      </c>
      <c r="X648" s="2" t="str">
        <f t="shared" si="1134"/>
        <v/>
      </c>
      <c r="Y648" s="2" t="str">
        <f t="shared" si="1134"/>
        <v/>
      </c>
      <c r="Z648" s="2" t="str">
        <f t="shared" si="1134"/>
        <v/>
      </c>
      <c r="AA648" s="2" t="str">
        <f t="shared" si="1134"/>
        <v/>
      </c>
      <c r="AB648" s="2" t="str">
        <f t="shared" si="1134"/>
        <v/>
      </c>
      <c r="AC648" s="2" t="str">
        <f t="shared" si="1134"/>
        <v/>
      </c>
      <c r="AD648" s="2" t="str">
        <f t="shared" si="1134"/>
        <v/>
      </c>
      <c r="AE648" s="2" t="str">
        <f t="shared" si="1134"/>
        <v/>
      </c>
      <c r="AF648" s="2" t="str">
        <f t="shared" si="1134"/>
        <v/>
      </c>
      <c r="AG648" s="2">
        <f t="shared" si="1134"/>
        <v>30200</v>
      </c>
      <c r="AH648" s="2" t="str">
        <f t="shared" si="1134"/>
        <v/>
      </c>
      <c r="AI648" s="2" t="str">
        <f t="shared" si="1134"/>
        <v/>
      </c>
    </row>
    <row r="649" spans="2:35" x14ac:dyDescent="0.25">
      <c r="B649" s="41" t="s">
        <v>347</v>
      </c>
      <c r="C649" s="41" t="s">
        <v>345</v>
      </c>
      <c r="D649" s="41" t="s">
        <v>114</v>
      </c>
      <c r="E649" s="42" t="s">
        <v>432</v>
      </c>
      <c r="F649" s="41" t="s">
        <v>127</v>
      </c>
      <c r="G649" s="154"/>
      <c r="H649" s="42">
        <v>1</v>
      </c>
      <c r="I649" s="6">
        <f>IF(H649="","",INDEX(Systems!F$4:F$981,MATCH($F649,Systems!D$4:D$981,0),1))</f>
        <v>40000</v>
      </c>
      <c r="J649" s="7">
        <f>IF(H649="","",INDEX(Systems!E$4:E$981,MATCH($F649,Systems!D$4:D$981,0),1))</f>
        <v>20</v>
      </c>
      <c r="K649" s="7" t="s">
        <v>97</v>
      </c>
      <c r="L649" s="7">
        <v>2005</v>
      </c>
      <c r="M649" s="7">
        <v>3</v>
      </c>
      <c r="N649" s="6">
        <f t="shared" si="662"/>
        <v>40000</v>
      </c>
      <c r="O649" s="7">
        <f t="shared" si="663"/>
        <v>2025</v>
      </c>
      <c r="P649" s="2" t="str">
        <f t="shared" ref="P649:AI649" si="1135">IF($B649="","",IF($O649=P$3,$N649*(1+(O$2*0.03)),IF(P$3=$O649+$J649,$N649*(1+(O$2*0.03)),IF(P$3=$O649+2*$J649,$N649*(1+(O$2*0.03)),IF(P$3=$O649+3*$J649,$N649*(1+(O$2*0.03)),IF(P$3=$O649+4*$J649,$N649*(1+(O$2*0.03)),IF(P$3=$O649+5*$J649,$N649*(1+(O$2*0.03)),"")))))))</f>
        <v/>
      </c>
      <c r="Q649" s="2" t="str">
        <f t="shared" si="1135"/>
        <v/>
      </c>
      <c r="R649" s="2" t="str">
        <f t="shared" si="1135"/>
        <v/>
      </c>
      <c r="S649" s="2" t="str">
        <f t="shared" si="1135"/>
        <v/>
      </c>
      <c r="T649" s="2" t="str">
        <f t="shared" si="1135"/>
        <v/>
      </c>
      <c r="U649" s="2" t="str">
        <f t="shared" si="1135"/>
        <v/>
      </c>
      <c r="V649" s="2" t="str">
        <f t="shared" si="1135"/>
        <v/>
      </c>
      <c r="W649" s="2">
        <f t="shared" si="1135"/>
        <v>48400</v>
      </c>
      <c r="X649" s="2" t="str">
        <f t="shared" si="1135"/>
        <v/>
      </c>
      <c r="Y649" s="2" t="str">
        <f t="shared" si="1135"/>
        <v/>
      </c>
      <c r="Z649" s="2" t="str">
        <f t="shared" si="1135"/>
        <v/>
      </c>
      <c r="AA649" s="2" t="str">
        <f t="shared" si="1135"/>
        <v/>
      </c>
      <c r="AB649" s="2" t="str">
        <f t="shared" si="1135"/>
        <v/>
      </c>
      <c r="AC649" s="2" t="str">
        <f t="shared" si="1135"/>
        <v/>
      </c>
      <c r="AD649" s="2" t="str">
        <f t="shared" si="1135"/>
        <v/>
      </c>
      <c r="AE649" s="2" t="str">
        <f t="shared" si="1135"/>
        <v/>
      </c>
      <c r="AF649" s="2" t="str">
        <f t="shared" si="1135"/>
        <v/>
      </c>
      <c r="AG649" s="2" t="str">
        <f t="shared" si="1135"/>
        <v/>
      </c>
      <c r="AH649" s="2" t="str">
        <f t="shared" si="1135"/>
        <v/>
      </c>
      <c r="AI649" s="2" t="str">
        <f t="shared" si="1135"/>
        <v/>
      </c>
    </row>
    <row r="650" spans="2:35" x14ac:dyDescent="0.25">
      <c r="B650" s="41" t="s">
        <v>347</v>
      </c>
      <c r="C650" s="41" t="s">
        <v>345</v>
      </c>
      <c r="D650" s="41" t="s">
        <v>3</v>
      </c>
      <c r="E650" s="42" t="s">
        <v>354</v>
      </c>
      <c r="F650" s="41" t="s">
        <v>20</v>
      </c>
      <c r="G650" s="154"/>
      <c r="H650" s="42">
        <v>7200</v>
      </c>
      <c r="I650" s="6">
        <f>IF(H650="","",INDEX(Systems!F$4:F$981,MATCH($F650,Systems!D$4:D$981,0),1))</f>
        <v>17.71</v>
      </c>
      <c r="J650" s="7">
        <f>IF(H650="","",INDEX(Systems!E$4:E$981,MATCH($F650,Systems!D$4:D$981,0),1))</f>
        <v>30</v>
      </c>
      <c r="K650" s="7" t="s">
        <v>97</v>
      </c>
      <c r="L650" s="7">
        <v>2000</v>
      </c>
      <c r="M650" s="7">
        <v>2</v>
      </c>
      <c r="N650" s="6">
        <f t="shared" si="662"/>
        <v>127512</v>
      </c>
      <c r="O650" s="7">
        <f t="shared" si="663"/>
        <v>2024</v>
      </c>
      <c r="P650" s="2" t="str">
        <f t="shared" ref="P650:AI650" si="1136">IF($B650="","",IF($O650=P$3,$N650*(1+(O$2*0.03)),IF(P$3=$O650+$J650,$N650*(1+(O$2*0.03)),IF(P$3=$O650+2*$J650,$N650*(1+(O$2*0.03)),IF(P$3=$O650+3*$J650,$N650*(1+(O$2*0.03)),IF(P$3=$O650+4*$J650,$N650*(1+(O$2*0.03)),IF(P$3=$O650+5*$J650,$N650*(1+(O$2*0.03)),"")))))))</f>
        <v/>
      </c>
      <c r="Q650" s="2" t="str">
        <f t="shared" si="1136"/>
        <v/>
      </c>
      <c r="R650" s="2" t="str">
        <f t="shared" si="1136"/>
        <v/>
      </c>
      <c r="S650" s="2" t="str">
        <f t="shared" si="1136"/>
        <v/>
      </c>
      <c r="T650" s="2" t="str">
        <f t="shared" si="1136"/>
        <v/>
      </c>
      <c r="U650" s="2" t="str">
        <f t="shared" si="1136"/>
        <v/>
      </c>
      <c r="V650" s="2">
        <f t="shared" si="1136"/>
        <v>150464.16</v>
      </c>
      <c r="W650" s="2" t="str">
        <f t="shared" si="1136"/>
        <v/>
      </c>
      <c r="X650" s="2" t="str">
        <f t="shared" si="1136"/>
        <v/>
      </c>
      <c r="Y650" s="2" t="str">
        <f t="shared" si="1136"/>
        <v/>
      </c>
      <c r="Z650" s="2" t="str">
        <f t="shared" si="1136"/>
        <v/>
      </c>
      <c r="AA650" s="2" t="str">
        <f t="shared" si="1136"/>
        <v/>
      </c>
      <c r="AB650" s="2" t="str">
        <f t="shared" si="1136"/>
        <v/>
      </c>
      <c r="AC650" s="2" t="str">
        <f t="shared" si="1136"/>
        <v/>
      </c>
      <c r="AD650" s="2" t="str">
        <f t="shared" si="1136"/>
        <v/>
      </c>
      <c r="AE650" s="2" t="str">
        <f t="shared" si="1136"/>
        <v/>
      </c>
      <c r="AF650" s="2" t="str">
        <f t="shared" si="1136"/>
        <v/>
      </c>
      <c r="AG650" s="2" t="str">
        <f t="shared" si="1136"/>
        <v/>
      </c>
      <c r="AH650" s="2" t="str">
        <f t="shared" si="1136"/>
        <v/>
      </c>
      <c r="AI650" s="2" t="str">
        <f t="shared" si="1136"/>
        <v/>
      </c>
    </row>
    <row r="651" spans="2:35" x14ac:dyDescent="0.25">
      <c r="B651" s="41" t="s">
        <v>347</v>
      </c>
      <c r="C651" s="41" t="s">
        <v>345</v>
      </c>
      <c r="D651" s="41" t="s">
        <v>7</v>
      </c>
      <c r="E651" s="42" t="s">
        <v>354</v>
      </c>
      <c r="F651" s="41" t="s">
        <v>50</v>
      </c>
      <c r="G651" s="154" t="s">
        <v>503</v>
      </c>
      <c r="H651" s="42">
        <v>4080</v>
      </c>
      <c r="I651" s="6">
        <f>IF(H651="","",INDEX(Systems!F$4:F$981,MATCH($F651,Systems!D$4:D$981,0),1))</f>
        <v>1.6</v>
      </c>
      <c r="J651" s="7">
        <f>IF(H651="","",INDEX(Systems!E$4:E$981,MATCH($F651,Systems!D$4:D$981,0),1))</f>
        <v>10</v>
      </c>
      <c r="K651" s="7" t="s">
        <v>97</v>
      </c>
      <c r="L651" s="7">
        <v>2000</v>
      </c>
      <c r="M651" s="7">
        <v>2</v>
      </c>
      <c r="N651" s="6">
        <f t="shared" ref="N651" si="1137">IF(H651="","",H651*I651)</f>
        <v>6528</v>
      </c>
      <c r="O651" s="7">
        <f t="shared" ref="O651" si="1138">IF(M651="","",IF(IF(M651=1,$C$1,IF(M651=2,L651+(0.8*J651),IF(M651=3,L651+J651)))&lt;$C$1,$C$1,(IF(M651=1,$C$1,IF(M651=2,L651+(0.8*J651),IF(M651=3,L651+J651))))))</f>
        <v>2018</v>
      </c>
      <c r="P651" s="2">
        <f t="shared" ref="P651" si="1139">IF($B651="","",IF($O651=P$3,$N651*(1+(O$2*0.03)),IF(P$3=$O651+$J651,$N651*(1+(O$2*0.03)),IF(P$3=$O651+2*$J651,$N651*(1+(O$2*0.03)),IF(P$3=$O651+3*$J651,$N651*(1+(O$2*0.03)),IF(P$3=$O651+4*$J651,$N651*(1+(O$2*0.03)),IF(P$3=$O651+5*$J651,$N651*(1+(O$2*0.03)),"")))))))</f>
        <v>6528</v>
      </c>
      <c r="Q651" s="2" t="str">
        <f t="shared" ref="Q651" si="1140">IF($B651="","",IF($O651=Q$3,$N651*(1+(P$2*0.03)),IF(Q$3=$O651+$J651,$N651*(1+(P$2*0.03)),IF(Q$3=$O651+2*$J651,$N651*(1+(P$2*0.03)),IF(Q$3=$O651+3*$J651,$N651*(1+(P$2*0.03)),IF(Q$3=$O651+4*$J651,$N651*(1+(P$2*0.03)),IF(Q$3=$O651+5*$J651,$N651*(1+(P$2*0.03)),"")))))))</f>
        <v/>
      </c>
      <c r="R651" s="2" t="str">
        <f t="shared" ref="R651" si="1141">IF($B651="","",IF($O651=R$3,$N651*(1+(Q$2*0.03)),IF(R$3=$O651+$J651,$N651*(1+(Q$2*0.03)),IF(R$3=$O651+2*$J651,$N651*(1+(Q$2*0.03)),IF(R$3=$O651+3*$J651,$N651*(1+(Q$2*0.03)),IF(R$3=$O651+4*$J651,$N651*(1+(Q$2*0.03)),IF(R$3=$O651+5*$J651,$N651*(1+(Q$2*0.03)),"")))))))</f>
        <v/>
      </c>
      <c r="S651" s="2" t="str">
        <f t="shared" ref="S651" si="1142">IF($B651="","",IF($O651=S$3,$N651*(1+(R$2*0.03)),IF(S$3=$O651+$J651,$N651*(1+(R$2*0.03)),IF(S$3=$O651+2*$J651,$N651*(1+(R$2*0.03)),IF(S$3=$O651+3*$J651,$N651*(1+(R$2*0.03)),IF(S$3=$O651+4*$J651,$N651*(1+(R$2*0.03)),IF(S$3=$O651+5*$J651,$N651*(1+(R$2*0.03)),"")))))))</f>
        <v/>
      </c>
      <c r="T651" s="2" t="str">
        <f t="shared" ref="T651" si="1143">IF($B651="","",IF($O651=T$3,$N651*(1+(S$2*0.03)),IF(T$3=$O651+$J651,$N651*(1+(S$2*0.03)),IF(T$3=$O651+2*$J651,$N651*(1+(S$2*0.03)),IF(T$3=$O651+3*$J651,$N651*(1+(S$2*0.03)),IF(T$3=$O651+4*$J651,$N651*(1+(S$2*0.03)),IF(T$3=$O651+5*$J651,$N651*(1+(S$2*0.03)),"")))))))</f>
        <v/>
      </c>
      <c r="U651" s="2" t="str">
        <f t="shared" ref="U651" si="1144">IF($B651="","",IF($O651=U$3,$N651*(1+(T$2*0.03)),IF(U$3=$O651+$J651,$N651*(1+(T$2*0.03)),IF(U$3=$O651+2*$J651,$N651*(1+(T$2*0.03)),IF(U$3=$O651+3*$J651,$N651*(1+(T$2*0.03)),IF(U$3=$O651+4*$J651,$N651*(1+(T$2*0.03)),IF(U$3=$O651+5*$J651,$N651*(1+(T$2*0.03)),"")))))))</f>
        <v/>
      </c>
      <c r="V651" s="2" t="str">
        <f t="shared" ref="V651" si="1145">IF($B651="","",IF($O651=V$3,$N651*(1+(U$2*0.03)),IF(V$3=$O651+$J651,$N651*(1+(U$2*0.03)),IF(V$3=$O651+2*$J651,$N651*(1+(U$2*0.03)),IF(V$3=$O651+3*$J651,$N651*(1+(U$2*0.03)),IF(V$3=$O651+4*$J651,$N651*(1+(U$2*0.03)),IF(V$3=$O651+5*$J651,$N651*(1+(U$2*0.03)),"")))))))</f>
        <v/>
      </c>
      <c r="W651" s="2" t="str">
        <f t="shared" ref="W651" si="1146">IF($B651="","",IF($O651=W$3,$N651*(1+(V$2*0.03)),IF(W$3=$O651+$J651,$N651*(1+(V$2*0.03)),IF(W$3=$O651+2*$J651,$N651*(1+(V$2*0.03)),IF(W$3=$O651+3*$J651,$N651*(1+(V$2*0.03)),IF(W$3=$O651+4*$J651,$N651*(1+(V$2*0.03)),IF(W$3=$O651+5*$J651,$N651*(1+(V$2*0.03)),"")))))))</f>
        <v/>
      </c>
      <c r="X651" s="2" t="str">
        <f t="shared" ref="X651" si="1147">IF($B651="","",IF($O651=X$3,$N651*(1+(W$2*0.03)),IF(X$3=$O651+$J651,$N651*(1+(W$2*0.03)),IF(X$3=$O651+2*$J651,$N651*(1+(W$2*0.03)),IF(X$3=$O651+3*$J651,$N651*(1+(W$2*0.03)),IF(X$3=$O651+4*$J651,$N651*(1+(W$2*0.03)),IF(X$3=$O651+5*$J651,$N651*(1+(W$2*0.03)),"")))))))</f>
        <v/>
      </c>
      <c r="Y651" s="2" t="str">
        <f t="shared" ref="Y651" si="1148">IF($B651="","",IF($O651=Y$3,$N651*(1+(X$2*0.03)),IF(Y$3=$O651+$J651,$N651*(1+(X$2*0.03)),IF(Y$3=$O651+2*$J651,$N651*(1+(X$2*0.03)),IF(Y$3=$O651+3*$J651,$N651*(1+(X$2*0.03)),IF(Y$3=$O651+4*$J651,$N651*(1+(X$2*0.03)),IF(Y$3=$O651+5*$J651,$N651*(1+(X$2*0.03)),"")))))))</f>
        <v/>
      </c>
      <c r="Z651" s="2">
        <f t="shared" ref="Z651" si="1149">IF($B651="","",IF($O651=Z$3,$N651*(1+(Y$2*0.03)),IF(Z$3=$O651+$J651,$N651*(1+(Y$2*0.03)),IF(Z$3=$O651+2*$J651,$N651*(1+(Y$2*0.03)),IF(Z$3=$O651+3*$J651,$N651*(1+(Y$2*0.03)),IF(Z$3=$O651+4*$J651,$N651*(1+(Y$2*0.03)),IF(Z$3=$O651+5*$J651,$N651*(1+(Y$2*0.03)),"")))))))</f>
        <v>8486.4</v>
      </c>
      <c r="AA651" s="2" t="str">
        <f t="shared" ref="AA651" si="1150">IF($B651="","",IF($O651=AA$3,$N651*(1+(Z$2*0.03)),IF(AA$3=$O651+$J651,$N651*(1+(Z$2*0.03)),IF(AA$3=$O651+2*$J651,$N651*(1+(Z$2*0.03)),IF(AA$3=$O651+3*$J651,$N651*(1+(Z$2*0.03)),IF(AA$3=$O651+4*$J651,$N651*(1+(Z$2*0.03)),IF(AA$3=$O651+5*$J651,$N651*(1+(Z$2*0.03)),"")))))))</f>
        <v/>
      </c>
      <c r="AB651" s="2" t="str">
        <f t="shared" ref="AB651" si="1151">IF($B651="","",IF($O651=AB$3,$N651*(1+(AA$2*0.03)),IF(AB$3=$O651+$J651,$N651*(1+(AA$2*0.03)),IF(AB$3=$O651+2*$J651,$N651*(1+(AA$2*0.03)),IF(AB$3=$O651+3*$J651,$N651*(1+(AA$2*0.03)),IF(AB$3=$O651+4*$J651,$N651*(1+(AA$2*0.03)),IF(AB$3=$O651+5*$J651,$N651*(1+(AA$2*0.03)),"")))))))</f>
        <v/>
      </c>
      <c r="AC651" s="2" t="str">
        <f t="shared" ref="AC651" si="1152">IF($B651="","",IF($O651=AC$3,$N651*(1+(AB$2*0.03)),IF(AC$3=$O651+$J651,$N651*(1+(AB$2*0.03)),IF(AC$3=$O651+2*$J651,$N651*(1+(AB$2*0.03)),IF(AC$3=$O651+3*$J651,$N651*(1+(AB$2*0.03)),IF(AC$3=$O651+4*$J651,$N651*(1+(AB$2*0.03)),IF(AC$3=$O651+5*$J651,$N651*(1+(AB$2*0.03)),"")))))))</f>
        <v/>
      </c>
      <c r="AD651" s="2" t="str">
        <f t="shared" ref="AD651" si="1153">IF($B651="","",IF($O651=AD$3,$N651*(1+(AC$2*0.03)),IF(AD$3=$O651+$J651,$N651*(1+(AC$2*0.03)),IF(AD$3=$O651+2*$J651,$N651*(1+(AC$2*0.03)),IF(AD$3=$O651+3*$J651,$N651*(1+(AC$2*0.03)),IF(AD$3=$O651+4*$J651,$N651*(1+(AC$2*0.03)),IF(AD$3=$O651+5*$J651,$N651*(1+(AC$2*0.03)),"")))))))</f>
        <v/>
      </c>
      <c r="AE651" s="2" t="str">
        <f t="shared" ref="AE651" si="1154">IF($B651="","",IF($O651=AE$3,$N651*(1+(AD$2*0.03)),IF(AE$3=$O651+$J651,$N651*(1+(AD$2*0.03)),IF(AE$3=$O651+2*$J651,$N651*(1+(AD$2*0.03)),IF(AE$3=$O651+3*$J651,$N651*(1+(AD$2*0.03)),IF(AE$3=$O651+4*$J651,$N651*(1+(AD$2*0.03)),IF(AE$3=$O651+5*$J651,$N651*(1+(AD$2*0.03)),"")))))))</f>
        <v/>
      </c>
      <c r="AF651" s="2" t="str">
        <f t="shared" ref="AF651" si="1155">IF($B651="","",IF($O651=AF$3,$N651*(1+(AE$2*0.03)),IF(AF$3=$O651+$J651,$N651*(1+(AE$2*0.03)),IF(AF$3=$O651+2*$J651,$N651*(1+(AE$2*0.03)),IF(AF$3=$O651+3*$J651,$N651*(1+(AE$2*0.03)),IF(AF$3=$O651+4*$J651,$N651*(1+(AE$2*0.03)),IF(AF$3=$O651+5*$J651,$N651*(1+(AE$2*0.03)),"")))))))</f>
        <v/>
      </c>
      <c r="AG651" s="2" t="str">
        <f t="shared" ref="AG651" si="1156">IF($B651="","",IF($O651=AG$3,$N651*(1+(AF$2*0.03)),IF(AG$3=$O651+$J651,$N651*(1+(AF$2*0.03)),IF(AG$3=$O651+2*$J651,$N651*(1+(AF$2*0.03)),IF(AG$3=$O651+3*$J651,$N651*(1+(AF$2*0.03)),IF(AG$3=$O651+4*$J651,$N651*(1+(AF$2*0.03)),IF(AG$3=$O651+5*$J651,$N651*(1+(AF$2*0.03)),"")))))))</f>
        <v/>
      </c>
      <c r="AH651" s="2" t="str">
        <f t="shared" ref="AH651" si="1157">IF($B651="","",IF($O651=AH$3,$N651*(1+(AG$2*0.03)),IF(AH$3=$O651+$J651,$N651*(1+(AG$2*0.03)),IF(AH$3=$O651+2*$J651,$N651*(1+(AG$2*0.03)),IF(AH$3=$O651+3*$J651,$N651*(1+(AG$2*0.03)),IF(AH$3=$O651+4*$J651,$N651*(1+(AG$2*0.03)),IF(AH$3=$O651+5*$J651,$N651*(1+(AG$2*0.03)),"")))))))</f>
        <v/>
      </c>
      <c r="AI651" s="2" t="str">
        <f t="shared" ref="AI651" si="1158">IF($B651="","",IF($O651=AI$3,$N651*(1+(AH$2*0.03)),IF(AI$3=$O651+$J651,$N651*(1+(AH$2*0.03)),IF(AI$3=$O651+2*$J651,$N651*(1+(AH$2*0.03)),IF(AI$3=$O651+3*$J651,$N651*(1+(AH$2*0.03)),IF(AI$3=$O651+4*$J651,$N651*(1+(AH$2*0.03)),IF(AI$3=$O651+5*$J651,$N651*(1+(AH$2*0.03)),"")))))))</f>
        <v/>
      </c>
    </row>
    <row r="652" spans="2:35" x14ac:dyDescent="0.25">
      <c r="B652" s="41" t="s">
        <v>347</v>
      </c>
      <c r="C652" s="41" t="s">
        <v>345</v>
      </c>
      <c r="D652" s="41" t="s">
        <v>3</v>
      </c>
      <c r="E652" s="42" t="s">
        <v>353</v>
      </c>
      <c r="F652" s="41" t="s">
        <v>501</v>
      </c>
      <c r="G652" s="154"/>
      <c r="H652" s="42">
        <v>2200</v>
      </c>
      <c r="I652" s="6">
        <f>IF(H652="","",INDEX(Systems!F$4:F$981,MATCH($F652,Systems!D$4:D$981,0),1))</f>
        <v>16.25</v>
      </c>
      <c r="J652" s="7">
        <f>IF(H652="","",INDEX(Systems!E$4:E$981,MATCH($F652,Systems!D$4:D$981,0),1))</f>
        <v>25</v>
      </c>
      <c r="K652" s="7" t="s">
        <v>97</v>
      </c>
      <c r="L652" s="7">
        <v>2014</v>
      </c>
      <c r="M652" s="7">
        <v>3</v>
      </c>
      <c r="N652" s="6">
        <f t="shared" si="662"/>
        <v>35750</v>
      </c>
      <c r="O652" s="7">
        <f t="shared" si="663"/>
        <v>2039</v>
      </c>
      <c r="P652" s="2" t="str">
        <f t="shared" ref="P652:AI652" si="1159">IF($B652="","",IF($O652=P$3,$N652*(1+(O$2*0.03)),IF(P$3=$O652+$J652,$N652*(1+(O$2*0.03)),IF(P$3=$O652+2*$J652,$N652*(1+(O$2*0.03)),IF(P$3=$O652+3*$J652,$N652*(1+(O$2*0.03)),IF(P$3=$O652+4*$J652,$N652*(1+(O$2*0.03)),IF(P$3=$O652+5*$J652,$N652*(1+(O$2*0.03)),"")))))))</f>
        <v/>
      </c>
      <c r="Q652" s="2" t="str">
        <f t="shared" si="1159"/>
        <v/>
      </c>
      <c r="R652" s="2" t="str">
        <f t="shared" si="1159"/>
        <v/>
      </c>
      <c r="S652" s="2" t="str">
        <f t="shared" si="1159"/>
        <v/>
      </c>
      <c r="T652" s="2" t="str">
        <f t="shared" si="1159"/>
        <v/>
      </c>
      <c r="U652" s="2" t="str">
        <f t="shared" si="1159"/>
        <v/>
      </c>
      <c r="V652" s="2" t="str">
        <f t="shared" si="1159"/>
        <v/>
      </c>
      <c r="W652" s="2" t="str">
        <f t="shared" si="1159"/>
        <v/>
      </c>
      <c r="X652" s="2" t="str">
        <f t="shared" si="1159"/>
        <v/>
      </c>
      <c r="Y652" s="2" t="str">
        <f t="shared" si="1159"/>
        <v/>
      </c>
      <c r="Z652" s="2" t="str">
        <f t="shared" si="1159"/>
        <v/>
      </c>
      <c r="AA652" s="2" t="str">
        <f t="shared" si="1159"/>
        <v/>
      </c>
      <c r="AB652" s="2" t="str">
        <f t="shared" si="1159"/>
        <v/>
      </c>
      <c r="AC652" s="2" t="str">
        <f t="shared" si="1159"/>
        <v/>
      </c>
      <c r="AD652" s="2" t="str">
        <f t="shared" si="1159"/>
        <v/>
      </c>
      <c r="AE652" s="2" t="str">
        <f t="shared" si="1159"/>
        <v/>
      </c>
      <c r="AF652" s="2" t="str">
        <f t="shared" si="1159"/>
        <v/>
      </c>
      <c r="AG652" s="2" t="str">
        <f t="shared" si="1159"/>
        <v/>
      </c>
      <c r="AH652" s="2" t="str">
        <f t="shared" si="1159"/>
        <v/>
      </c>
      <c r="AI652" s="2" t="str">
        <f t="shared" si="1159"/>
        <v/>
      </c>
    </row>
    <row r="653" spans="2:35" x14ac:dyDescent="0.25">
      <c r="B653" s="41" t="s">
        <v>347</v>
      </c>
      <c r="C653" s="41" t="s">
        <v>345</v>
      </c>
      <c r="D653" s="41" t="s">
        <v>7</v>
      </c>
      <c r="E653" s="42" t="s">
        <v>353</v>
      </c>
      <c r="F653" s="41" t="s">
        <v>312</v>
      </c>
      <c r="G653" s="154"/>
      <c r="H653" s="42">
        <v>1800</v>
      </c>
      <c r="I653" s="6">
        <f>IF(H653="","",INDEX(Systems!F$4:F$981,MATCH($F653,Systems!D$4:D$981,0),1))</f>
        <v>7.46</v>
      </c>
      <c r="J653" s="7">
        <f>IF(H653="","",INDEX(Systems!E$4:E$981,MATCH($F653,Systems!D$4:D$981,0),1))</f>
        <v>20</v>
      </c>
      <c r="K653" s="7" t="s">
        <v>97</v>
      </c>
      <c r="L653" s="7">
        <v>2010</v>
      </c>
      <c r="M653" s="7">
        <v>3</v>
      </c>
      <c r="N653" s="6">
        <f t="shared" si="662"/>
        <v>13428</v>
      </c>
      <c r="O653" s="7">
        <f t="shared" si="663"/>
        <v>2030</v>
      </c>
      <c r="P653" s="2" t="str">
        <f t="shared" ref="P653:AI653" si="1160">IF($B653="","",IF($O653=P$3,$N653*(1+(O$2*0.03)),IF(P$3=$O653+$J653,$N653*(1+(O$2*0.03)),IF(P$3=$O653+2*$J653,$N653*(1+(O$2*0.03)),IF(P$3=$O653+3*$J653,$N653*(1+(O$2*0.03)),IF(P$3=$O653+4*$J653,$N653*(1+(O$2*0.03)),IF(P$3=$O653+5*$J653,$N653*(1+(O$2*0.03)),"")))))))</f>
        <v/>
      </c>
      <c r="Q653" s="2" t="str">
        <f t="shared" si="1160"/>
        <v/>
      </c>
      <c r="R653" s="2" t="str">
        <f t="shared" si="1160"/>
        <v/>
      </c>
      <c r="S653" s="2" t="str">
        <f t="shared" si="1160"/>
        <v/>
      </c>
      <c r="T653" s="2" t="str">
        <f t="shared" si="1160"/>
        <v/>
      </c>
      <c r="U653" s="2" t="str">
        <f t="shared" si="1160"/>
        <v/>
      </c>
      <c r="V653" s="2" t="str">
        <f t="shared" si="1160"/>
        <v/>
      </c>
      <c r="W653" s="2" t="str">
        <f t="shared" si="1160"/>
        <v/>
      </c>
      <c r="X653" s="2" t="str">
        <f t="shared" si="1160"/>
        <v/>
      </c>
      <c r="Y653" s="2" t="str">
        <f t="shared" si="1160"/>
        <v/>
      </c>
      <c r="Z653" s="2" t="str">
        <f t="shared" si="1160"/>
        <v/>
      </c>
      <c r="AA653" s="2" t="str">
        <f t="shared" si="1160"/>
        <v/>
      </c>
      <c r="AB653" s="2">
        <f t="shared" si="1160"/>
        <v>18262.079999999998</v>
      </c>
      <c r="AC653" s="2" t="str">
        <f t="shared" si="1160"/>
        <v/>
      </c>
      <c r="AD653" s="2" t="str">
        <f t="shared" si="1160"/>
        <v/>
      </c>
      <c r="AE653" s="2" t="str">
        <f t="shared" si="1160"/>
        <v/>
      </c>
      <c r="AF653" s="2" t="str">
        <f t="shared" si="1160"/>
        <v/>
      </c>
      <c r="AG653" s="2" t="str">
        <f t="shared" si="1160"/>
        <v/>
      </c>
      <c r="AH653" s="2" t="str">
        <f t="shared" si="1160"/>
        <v/>
      </c>
      <c r="AI653" s="2" t="str">
        <f t="shared" si="1160"/>
        <v/>
      </c>
    </row>
    <row r="654" spans="2:35" x14ac:dyDescent="0.25">
      <c r="B654" s="41" t="s">
        <v>347</v>
      </c>
      <c r="C654" s="41" t="s">
        <v>345</v>
      </c>
      <c r="D654" s="41" t="s">
        <v>7</v>
      </c>
      <c r="E654" s="42" t="s">
        <v>353</v>
      </c>
      <c r="F654" s="41" t="s">
        <v>51</v>
      </c>
      <c r="G654" s="154"/>
      <c r="H654" s="42">
        <v>850</v>
      </c>
      <c r="I654" s="6">
        <f>IF(H654="","",INDEX(Systems!F$4:F$981,MATCH($F654,Systems!D$4:D$981,0),1))</f>
        <v>1.5</v>
      </c>
      <c r="J654" s="7">
        <f>IF(H654="","",INDEX(Systems!E$4:E$981,MATCH($F654,Systems!D$4:D$981,0),1))</f>
        <v>10</v>
      </c>
      <c r="K654" s="7" t="s">
        <v>97</v>
      </c>
      <c r="L654" s="7">
        <v>2015</v>
      </c>
      <c r="M654" s="7">
        <v>3</v>
      </c>
      <c r="N654" s="6">
        <f t="shared" si="662"/>
        <v>1275</v>
      </c>
      <c r="O654" s="7">
        <f t="shared" si="663"/>
        <v>2025</v>
      </c>
      <c r="P654" s="2" t="str">
        <f t="shared" ref="P654:AI654" si="1161">IF($B654="","",IF($O654=P$3,$N654*(1+(O$2*0.03)),IF(P$3=$O654+$J654,$N654*(1+(O$2*0.03)),IF(P$3=$O654+2*$J654,$N654*(1+(O$2*0.03)),IF(P$3=$O654+3*$J654,$N654*(1+(O$2*0.03)),IF(P$3=$O654+4*$J654,$N654*(1+(O$2*0.03)),IF(P$3=$O654+5*$J654,$N654*(1+(O$2*0.03)),"")))))))</f>
        <v/>
      </c>
      <c r="Q654" s="2" t="str">
        <f t="shared" si="1161"/>
        <v/>
      </c>
      <c r="R654" s="2" t="str">
        <f t="shared" si="1161"/>
        <v/>
      </c>
      <c r="S654" s="2" t="str">
        <f t="shared" si="1161"/>
        <v/>
      </c>
      <c r="T654" s="2" t="str">
        <f t="shared" si="1161"/>
        <v/>
      </c>
      <c r="U654" s="2" t="str">
        <f t="shared" si="1161"/>
        <v/>
      </c>
      <c r="V654" s="2" t="str">
        <f t="shared" si="1161"/>
        <v/>
      </c>
      <c r="W654" s="2">
        <f t="shared" si="1161"/>
        <v>1542.75</v>
      </c>
      <c r="X654" s="2" t="str">
        <f t="shared" si="1161"/>
        <v/>
      </c>
      <c r="Y654" s="2" t="str">
        <f t="shared" si="1161"/>
        <v/>
      </c>
      <c r="Z654" s="2" t="str">
        <f t="shared" si="1161"/>
        <v/>
      </c>
      <c r="AA654" s="2" t="str">
        <f t="shared" si="1161"/>
        <v/>
      </c>
      <c r="AB654" s="2" t="str">
        <f t="shared" si="1161"/>
        <v/>
      </c>
      <c r="AC654" s="2" t="str">
        <f t="shared" si="1161"/>
        <v/>
      </c>
      <c r="AD654" s="2" t="str">
        <f t="shared" si="1161"/>
        <v/>
      </c>
      <c r="AE654" s="2" t="str">
        <f t="shared" si="1161"/>
        <v/>
      </c>
      <c r="AF654" s="2" t="str">
        <f t="shared" si="1161"/>
        <v/>
      </c>
      <c r="AG654" s="2">
        <f t="shared" si="1161"/>
        <v>1925.25</v>
      </c>
      <c r="AH654" s="2" t="str">
        <f t="shared" si="1161"/>
        <v/>
      </c>
      <c r="AI654" s="2" t="str">
        <f t="shared" si="1161"/>
        <v/>
      </c>
    </row>
    <row r="655" spans="2:35" x14ac:dyDescent="0.25">
      <c r="B655" s="41" t="s">
        <v>347</v>
      </c>
      <c r="C655" s="41" t="s">
        <v>345</v>
      </c>
      <c r="D655" s="41" t="s">
        <v>7</v>
      </c>
      <c r="E655" s="42" t="s">
        <v>353</v>
      </c>
      <c r="F655" s="41" t="s">
        <v>289</v>
      </c>
      <c r="G655" s="154"/>
      <c r="H655" s="42">
        <v>850</v>
      </c>
      <c r="I655" s="6">
        <f>IF(H655="","",INDEX(Systems!F$4:F$981,MATCH($F655,Systems!D$4:D$981,0),1))</f>
        <v>4.5</v>
      </c>
      <c r="J655" s="7">
        <f>IF(H655="","",INDEX(Systems!E$4:E$981,MATCH($F655,Systems!D$4:D$981,0),1))</f>
        <v>15</v>
      </c>
      <c r="K655" s="7" t="s">
        <v>97</v>
      </c>
      <c r="L655" s="7">
        <v>2010</v>
      </c>
      <c r="M655" s="7">
        <v>3</v>
      </c>
      <c r="N655" s="6">
        <f t="shared" si="662"/>
        <v>3825</v>
      </c>
      <c r="O655" s="7">
        <f t="shared" si="663"/>
        <v>2025</v>
      </c>
      <c r="P655" s="2" t="str">
        <f t="shared" ref="P655:AI655" si="1162">IF($B655="","",IF($O655=P$3,$N655*(1+(O$2*0.03)),IF(P$3=$O655+$J655,$N655*(1+(O$2*0.03)),IF(P$3=$O655+2*$J655,$N655*(1+(O$2*0.03)),IF(P$3=$O655+3*$J655,$N655*(1+(O$2*0.03)),IF(P$3=$O655+4*$J655,$N655*(1+(O$2*0.03)),IF(P$3=$O655+5*$J655,$N655*(1+(O$2*0.03)),"")))))))</f>
        <v/>
      </c>
      <c r="Q655" s="2" t="str">
        <f t="shared" si="1162"/>
        <v/>
      </c>
      <c r="R655" s="2" t="str">
        <f t="shared" si="1162"/>
        <v/>
      </c>
      <c r="S655" s="2" t="str">
        <f t="shared" si="1162"/>
        <v/>
      </c>
      <c r="T655" s="2" t="str">
        <f t="shared" si="1162"/>
        <v/>
      </c>
      <c r="U655" s="2" t="str">
        <f t="shared" si="1162"/>
        <v/>
      </c>
      <c r="V655" s="2" t="str">
        <f t="shared" si="1162"/>
        <v/>
      </c>
      <c r="W655" s="2">
        <f t="shared" si="1162"/>
        <v>4628.25</v>
      </c>
      <c r="X655" s="2" t="str">
        <f t="shared" si="1162"/>
        <v/>
      </c>
      <c r="Y655" s="2" t="str">
        <f t="shared" si="1162"/>
        <v/>
      </c>
      <c r="Z655" s="2" t="str">
        <f t="shared" si="1162"/>
        <v/>
      </c>
      <c r="AA655" s="2" t="str">
        <f t="shared" si="1162"/>
        <v/>
      </c>
      <c r="AB655" s="2" t="str">
        <f t="shared" si="1162"/>
        <v/>
      </c>
      <c r="AC655" s="2" t="str">
        <f t="shared" si="1162"/>
        <v/>
      </c>
      <c r="AD655" s="2" t="str">
        <f t="shared" si="1162"/>
        <v/>
      </c>
      <c r="AE655" s="2" t="str">
        <f t="shared" si="1162"/>
        <v/>
      </c>
      <c r="AF655" s="2" t="str">
        <f t="shared" si="1162"/>
        <v/>
      </c>
      <c r="AG655" s="2" t="str">
        <f t="shared" si="1162"/>
        <v/>
      </c>
      <c r="AH655" s="2" t="str">
        <f t="shared" si="1162"/>
        <v/>
      </c>
      <c r="AI655" s="2" t="str">
        <f t="shared" si="1162"/>
        <v/>
      </c>
    </row>
    <row r="656" spans="2:35" x14ac:dyDescent="0.25">
      <c r="B656" s="41" t="s">
        <v>347</v>
      </c>
      <c r="C656" s="41" t="s">
        <v>345</v>
      </c>
      <c r="D656" s="41" t="s">
        <v>7</v>
      </c>
      <c r="E656" s="42" t="s">
        <v>353</v>
      </c>
      <c r="F656" s="41" t="s">
        <v>50</v>
      </c>
      <c r="G656" s="154" t="s">
        <v>503</v>
      </c>
      <c r="H656" s="42">
        <v>1900</v>
      </c>
      <c r="I656" s="6">
        <f>IF(H656="","",INDEX(Systems!F$4:F$981,MATCH($F656,Systems!D$4:D$981,0),1))</f>
        <v>1.6</v>
      </c>
      <c r="J656" s="7">
        <f>IF(H656="","",INDEX(Systems!E$4:E$981,MATCH($F656,Systems!D$4:D$981,0),1))</f>
        <v>10</v>
      </c>
      <c r="K656" s="7" t="s">
        <v>97</v>
      </c>
      <c r="L656" s="7">
        <v>2010</v>
      </c>
      <c r="M656" s="7">
        <v>3</v>
      </c>
      <c r="N656" s="6">
        <f t="shared" si="662"/>
        <v>3040</v>
      </c>
      <c r="O656" s="7">
        <f t="shared" si="663"/>
        <v>2020</v>
      </c>
      <c r="P656" s="2" t="str">
        <f t="shared" ref="P656:AI656" si="1163">IF($B656="","",IF($O656=P$3,$N656*(1+(O$2*0.03)),IF(P$3=$O656+$J656,$N656*(1+(O$2*0.03)),IF(P$3=$O656+2*$J656,$N656*(1+(O$2*0.03)),IF(P$3=$O656+3*$J656,$N656*(1+(O$2*0.03)),IF(P$3=$O656+4*$J656,$N656*(1+(O$2*0.03)),IF(P$3=$O656+5*$J656,$N656*(1+(O$2*0.03)),"")))))))</f>
        <v/>
      </c>
      <c r="Q656" s="2" t="str">
        <f t="shared" si="1163"/>
        <v/>
      </c>
      <c r="R656" s="2">
        <f t="shared" si="1163"/>
        <v>3222.4</v>
      </c>
      <c r="S656" s="2" t="str">
        <f t="shared" si="1163"/>
        <v/>
      </c>
      <c r="T656" s="2" t="str">
        <f t="shared" si="1163"/>
        <v/>
      </c>
      <c r="U656" s="2" t="str">
        <f t="shared" si="1163"/>
        <v/>
      </c>
      <c r="V656" s="2" t="str">
        <f t="shared" si="1163"/>
        <v/>
      </c>
      <c r="W656" s="2" t="str">
        <f t="shared" si="1163"/>
        <v/>
      </c>
      <c r="X656" s="2" t="str">
        <f t="shared" si="1163"/>
        <v/>
      </c>
      <c r="Y656" s="2" t="str">
        <f t="shared" si="1163"/>
        <v/>
      </c>
      <c r="Z656" s="2" t="str">
        <f t="shared" si="1163"/>
        <v/>
      </c>
      <c r="AA656" s="2" t="str">
        <f t="shared" si="1163"/>
        <v/>
      </c>
      <c r="AB656" s="2">
        <f t="shared" si="1163"/>
        <v>4134.3999999999996</v>
      </c>
      <c r="AC656" s="2" t="str">
        <f t="shared" si="1163"/>
        <v/>
      </c>
      <c r="AD656" s="2" t="str">
        <f t="shared" si="1163"/>
        <v/>
      </c>
      <c r="AE656" s="2" t="str">
        <f t="shared" si="1163"/>
        <v/>
      </c>
      <c r="AF656" s="2" t="str">
        <f t="shared" si="1163"/>
        <v/>
      </c>
      <c r="AG656" s="2" t="str">
        <f t="shared" si="1163"/>
        <v/>
      </c>
      <c r="AH656" s="2" t="str">
        <f t="shared" si="1163"/>
        <v/>
      </c>
      <c r="AI656" s="2" t="str">
        <f t="shared" si="1163"/>
        <v/>
      </c>
    </row>
    <row r="657" spans="2:35" x14ac:dyDescent="0.25">
      <c r="B657" s="41" t="s">
        <v>347</v>
      </c>
      <c r="C657" s="41" t="s">
        <v>345</v>
      </c>
      <c r="D657" s="41" t="s">
        <v>5</v>
      </c>
      <c r="E657" s="42" t="s">
        <v>353</v>
      </c>
      <c r="F657" s="41" t="s">
        <v>55</v>
      </c>
      <c r="G657" s="154" t="s">
        <v>522</v>
      </c>
      <c r="H657" s="42">
        <v>1</v>
      </c>
      <c r="I657" s="6">
        <f>IF(H657="","",INDEX(Systems!F$4:F$981,MATCH($F657,Systems!D$4:D$981,0),1))</f>
        <v>9000</v>
      </c>
      <c r="J657" s="7">
        <f>IF(H657="","",INDEX(Systems!E$4:E$981,MATCH($F657,Systems!D$4:D$981,0),1))</f>
        <v>18</v>
      </c>
      <c r="K657" s="7" t="s">
        <v>97</v>
      </c>
      <c r="L657" s="7">
        <v>2013</v>
      </c>
      <c r="M657" s="7">
        <v>3</v>
      </c>
      <c r="N657" s="6">
        <f t="shared" si="662"/>
        <v>9000</v>
      </c>
      <c r="O657" s="7">
        <f t="shared" si="663"/>
        <v>2031</v>
      </c>
      <c r="P657" s="2" t="str">
        <f t="shared" ref="P657:AI657" si="1164">IF($B657="","",IF($O657=P$3,$N657*(1+(O$2*0.03)),IF(P$3=$O657+$J657,$N657*(1+(O$2*0.03)),IF(P$3=$O657+2*$J657,$N657*(1+(O$2*0.03)),IF(P$3=$O657+3*$J657,$N657*(1+(O$2*0.03)),IF(P$3=$O657+4*$J657,$N657*(1+(O$2*0.03)),IF(P$3=$O657+5*$J657,$N657*(1+(O$2*0.03)),"")))))))</f>
        <v/>
      </c>
      <c r="Q657" s="2" t="str">
        <f t="shared" si="1164"/>
        <v/>
      </c>
      <c r="R657" s="2" t="str">
        <f t="shared" si="1164"/>
        <v/>
      </c>
      <c r="S657" s="2" t="str">
        <f t="shared" si="1164"/>
        <v/>
      </c>
      <c r="T657" s="2" t="str">
        <f t="shared" si="1164"/>
        <v/>
      </c>
      <c r="U657" s="2" t="str">
        <f t="shared" si="1164"/>
        <v/>
      </c>
      <c r="V657" s="2" t="str">
        <f t="shared" si="1164"/>
        <v/>
      </c>
      <c r="W657" s="2" t="str">
        <f t="shared" si="1164"/>
        <v/>
      </c>
      <c r="X657" s="2" t="str">
        <f t="shared" si="1164"/>
        <v/>
      </c>
      <c r="Y657" s="2" t="str">
        <f t="shared" si="1164"/>
        <v/>
      </c>
      <c r="Z657" s="2" t="str">
        <f t="shared" si="1164"/>
        <v/>
      </c>
      <c r="AA657" s="2" t="str">
        <f t="shared" si="1164"/>
        <v/>
      </c>
      <c r="AB657" s="2" t="str">
        <f t="shared" si="1164"/>
        <v/>
      </c>
      <c r="AC657" s="2">
        <f t="shared" si="1164"/>
        <v>12510.000000000002</v>
      </c>
      <c r="AD657" s="2" t="str">
        <f t="shared" si="1164"/>
        <v/>
      </c>
      <c r="AE657" s="2" t="str">
        <f t="shared" si="1164"/>
        <v/>
      </c>
      <c r="AF657" s="2" t="str">
        <f t="shared" si="1164"/>
        <v/>
      </c>
      <c r="AG657" s="2" t="str">
        <f t="shared" si="1164"/>
        <v/>
      </c>
      <c r="AH657" s="2" t="str">
        <f t="shared" si="1164"/>
        <v/>
      </c>
      <c r="AI657" s="2" t="str">
        <f t="shared" si="1164"/>
        <v/>
      </c>
    </row>
    <row r="658" spans="2:35" x14ac:dyDescent="0.25">
      <c r="B658" s="41" t="s">
        <v>347</v>
      </c>
      <c r="C658" s="41" t="s">
        <v>345</v>
      </c>
      <c r="D658" s="41" t="s">
        <v>8</v>
      </c>
      <c r="E658" s="42" t="s">
        <v>353</v>
      </c>
      <c r="F658" s="41" t="s">
        <v>134</v>
      </c>
      <c r="G658" s="154"/>
      <c r="H658" s="42">
        <v>2</v>
      </c>
      <c r="I658" s="6">
        <f>IF(H658="","",INDEX(Systems!F$4:F$981,MATCH($F658,Systems!D$4:D$981,0),1))</f>
        <v>650</v>
      </c>
      <c r="J658" s="7">
        <f>IF(H658="","",INDEX(Systems!E$4:E$981,MATCH($F658,Systems!D$4:D$981,0),1))</f>
        <v>30</v>
      </c>
      <c r="K658" s="7" t="s">
        <v>97</v>
      </c>
      <c r="L658" s="7">
        <v>2010</v>
      </c>
      <c r="M658" s="7">
        <v>3</v>
      </c>
      <c r="N658" s="6">
        <f t="shared" si="662"/>
        <v>1300</v>
      </c>
      <c r="O658" s="7">
        <f t="shared" si="663"/>
        <v>2040</v>
      </c>
      <c r="P658" s="2" t="str">
        <f t="shared" ref="P658:AI658" si="1165">IF($B658="","",IF($O658=P$3,$N658*(1+(O$2*0.03)),IF(P$3=$O658+$J658,$N658*(1+(O$2*0.03)),IF(P$3=$O658+2*$J658,$N658*(1+(O$2*0.03)),IF(P$3=$O658+3*$J658,$N658*(1+(O$2*0.03)),IF(P$3=$O658+4*$J658,$N658*(1+(O$2*0.03)),IF(P$3=$O658+5*$J658,$N658*(1+(O$2*0.03)),"")))))))</f>
        <v/>
      </c>
      <c r="Q658" s="2" t="str">
        <f t="shared" si="1165"/>
        <v/>
      </c>
      <c r="R658" s="2" t="str">
        <f t="shared" si="1165"/>
        <v/>
      </c>
      <c r="S658" s="2" t="str">
        <f t="shared" si="1165"/>
        <v/>
      </c>
      <c r="T658" s="2" t="str">
        <f t="shared" si="1165"/>
        <v/>
      </c>
      <c r="U658" s="2" t="str">
        <f t="shared" si="1165"/>
        <v/>
      </c>
      <c r="V658" s="2" t="str">
        <f t="shared" si="1165"/>
        <v/>
      </c>
      <c r="W658" s="2" t="str">
        <f t="shared" si="1165"/>
        <v/>
      </c>
      <c r="X658" s="2" t="str">
        <f t="shared" si="1165"/>
        <v/>
      </c>
      <c r="Y658" s="2" t="str">
        <f t="shared" si="1165"/>
        <v/>
      </c>
      <c r="Z658" s="2" t="str">
        <f t="shared" si="1165"/>
        <v/>
      </c>
      <c r="AA658" s="2" t="str">
        <f t="shared" si="1165"/>
        <v/>
      </c>
      <c r="AB658" s="2" t="str">
        <f t="shared" si="1165"/>
        <v/>
      </c>
      <c r="AC658" s="2" t="str">
        <f t="shared" si="1165"/>
        <v/>
      </c>
      <c r="AD658" s="2" t="str">
        <f t="shared" si="1165"/>
        <v/>
      </c>
      <c r="AE658" s="2" t="str">
        <f t="shared" si="1165"/>
        <v/>
      </c>
      <c r="AF658" s="2" t="str">
        <f t="shared" si="1165"/>
        <v/>
      </c>
      <c r="AG658" s="2" t="str">
        <f t="shared" si="1165"/>
        <v/>
      </c>
      <c r="AH658" s="2" t="str">
        <f t="shared" si="1165"/>
        <v/>
      </c>
      <c r="AI658" s="2" t="str">
        <f t="shared" si="1165"/>
        <v/>
      </c>
    </row>
    <row r="659" spans="2:35" x14ac:dyDescent="0.25">
      <c r="B659" s="41" t="s">
        <v>347</v>
      </c>
      <c r="C659" s="41" t="s">
        <v>345</v>
      </c>
      <c r="D659" s="41" t="s">
        <v>8</v>
      </c>
      <c r="E659" s="42" t="s">
        <v>353</v>
      </c>
      <c r="F659" s="41" t="s">
        <v>34</v>
      </c>
      <c r="G659" s="154"/>
      <c r="H659" s="42">
        <v>2</v>
      </c>
      <c r="I659" s="6">
        <f>IF(H659="","",INDEX(Systems!F$4:F$981,MATCH($F659,Systems!D$4:D$981,0),1))</f>
        <v>900</v>
      </c>
      <c r="J659" s="7">
        <f>IF(H659="","",INDEX(Systems!E$4:E$981,MATCH($F659,Systems!D$4:D$981,0),1))</f>
        <v>30</v>
      </c>
      <c r="K659" s="7" t="s">
        <v>97</v>
      </c>
      <c r="L659" s="7">
        <v>2010</v>
      </c>
      <c r="M659" s="7">
        <v>3</v>
      </c>
      <c r="N659" s="6">
        <f t="shared" si="662"/>
        <v>1800</v>
      </c>
      <c r="O659" s="7">
        <f t="shared" si="663"/>
        <v>2040</v>
      </c>
      <c r="P659" s="2" t="str">
        <f t="shared" ref="P659:AI660" si="1166">IF($B659="","",IF($O659=P$3,$N659*(1+(O$2*0.03)),IF(P$3=$O659+$J659,$N659*(1+(O$2*0.03)),IF(P$3=$O659+2*$J659,$N659*(1+(O$2*0.03)),IF(P$3=$O659+3*$J659,$N659*(1+(O$2*0.03)),IF(P$3=$O659+4*$J659,$N659*(1+(O$2*0.03)),IF(P$3=$O659+5*$J659,$N659*(1+(O$2*0.03)),"")))))))</f>
        <v/>
      </c>
      <c r="Q659" s="2" t="str">
        <f t="shared" si="1166"/>
        <v/>
      </c>
      <c r="R659" s="2" t="str">
        <f t="shared" si="1166"/>
        <v/>
      </c>
      <c r="S659" s="2" t="str">
        <f t="shared" si="1166"/>
        <v/>
      </c>
      <c r="T659" s="2" t="str">
        <f t="shared" si="1166"/>
        <v/>
      </c>
      <c r="U659" s="2" t="str">
        <f t="shared" si="1166"/>
        <v/>
      </c>
      <c r="V659" s="2" t="str">
        <f t="shared" si="1166"/>
        <v/>
      </c>
      <c r="W659" s="2" t="str">
        <f t="shared" si="1166"/>
        <v/>
      </c>
      <c r="X659" s="2" t="str">
        <f t="shared" si="1166"/>
        <v/>
      </c>
      <c r="Y659" s="2" t="str">
        <f t="shared" si="1166"/>
        <v/>
      </c>
      <c r="Z659" s="2" t="str">
        <f t="shared" si="1166"/>
        <v/>
      </c>
      <c r="AA659" s="2" t="str">
        <f t="shared" si="1166"/>
        <v/>
      </c>
      <c r="AB659" s="2" t="str">
        <f t="shared" si="1166"/>
        <v/>
      </c>
      <c r="AC659" s="2" t="str">
        <f t="shared" si="1166"/>
        <v/>
      </c>
      <c r="AD659" s="2" t="str">
        <f t="shared" si="1166"/>
        <v/>
      </c>
      <c r="AE659" s="2" t="str">
        <f t="shared" si="1166"/>
        <v/>
      </c>
      <c r="AF659" s="2" t="str">
        <f t="shared" si="1166"/>
        <v/>
      </c>
      <c r="AG659" s="2" t="str">
        <f t="shared" si="1166"/>
        <v/>
      </c>
      <c r="AH659" s="2" t="str">
        <f t="shared" si="1166"/>
        <v/>
      </c>
      <c r="AI659" s="2" t="str">
        <f t="shared" si="1166"/>
        <v/>
      </c>
    </row>
    <row r="660" spans="2:35" x14ac:dyDescent="0.25">
      <c r="B660" s="41" t="s">
        <v>347</v>
      </c>
      <c r="C660" s="41" t="s">
        <v>345</v>
      </c>
      <c r="D660" s="41" t="s">
        <v>8</v>
      </c>
      <c r="E660" s="42" t="s">
        <v>353</v>
      </c>
      <c r="F660" s="41" t="s">
        <v>126</v>
      </c>
      <c r="G660" s="154" t="s">
        <v>502</v>
      </c>
      <c r="H660" s="42">
        <v>120</v>
      </c>
      <c r="I660" s="6">
        <f>IF(H660="","",INDEX(Systems!F$4:F$981,MATCH($F660,Systems!D$4:D$981,0),1))</f>
        <v>18</v>
      </c>
      <c r="J660" s="7">
        <f>IF(H660="","",INDEX(Systems!E$4:E$981,MATCH($F660,Systems!D$4:D$981,0),1))</f>
        <v>30</v>
      </c>
      <c r="K660" s="7" t="s">
        <v>97</v>
      </c>
      <c r="L660" s="7">
        <v>2010</v>
      </c>
      <c r="M660" s="7">
        <v>3</v>
      </c>
      <c r="N660" s="6">
        <f t="shared" ref="N660" si="1167">IF(H660="","",H660*I660)</f>
        <v>2160</v>
      </c>
      <c r="O660" s="7">
        <f t="shared" ref="O660" si="1168">IF(M660="","",IF(IF(M660=1,$C$1,IF(M660=2,L660+(0.8*J660),IF(M660=3,L660+J660)))&lt;$C$1,$C$1,(IF(M660=1,$C$1,IF(M660=2,L660+(0.8*J660),IF(M660=3,L660+J660))))))</f>
        <v>2040</v>
      </c>
      <c r="P660" s="2" t="str">
        <f t="shared" si="1166"/>
        <v/>
      </c>
      <c r="Q660" s="2" t="str">
        <f t="shared" si="1166"/>
        <v/>
      </c>
      <c r="R660" s="2" t="str">
        <f t="shared" si="1166"/>
        <v/>
      </c>
      <c r="S660" s="2" t="str">
        <f t="shared" si="1166"/>
        <v/>
      </c>
      <c r="T660" s="2" t="str">
        <f t="shared" si="1166"/>
        <v/>
      </c>
      <c r="U660" s="2" t="str">
        <f t="shared" si="1166"/>
        <v/>
      </c>
      <c r="V660" s="2" t="str">
        <f t="shared" si="1166"/>
        <v/>
      </c>
      <c r="W660" s="2" t="str">
        <f t="shared" si="1166"/>
        <v/>
      </c>
      <c r="X660" s="2" t="str">
        <f t="shared" si="1166"/>
        <v/>
      </c>
      <c r="Y660" s="2" t="str">
        <f t="shared" si="1166"/>
        <v/>
      </c>
      <c r="Z660" s="2" t="str">
        <f t="shared" si="1166"/>
        <v/>
      </c>
      <c r="AA660" s="2" t="str">
        <f t="shared" si="1166"/>
        <v/>
      </c>
      <c r="AB660" s="2" t="str">
        <f t="shared" si="1166"/>
        <v/>
      </c>
      <c r="AC660" s="2" t="str">
        <f t="shared" si="1166"/>
        <v/>
      </c>
      <c r="AD660" s="2" t="str">
        <f t="shared" si="1166"/>
        <v/>
      </c>
      <c r="AE660" s="2" t="str">
        <f t="shared" si="1166"/>
        <v/>
      </c>
      <c r="AF660" s="2" t="str">
        <f t="shared" si="1166"/>
        <v/>
      </c>
      <c r="AG660" s="2" t="str">
        <f t="shared" si="1166"/>
        <v/>
      </c>
      <c r="AH660" s="2" t="str">
        <f t="shared" si="1166"/>
        <v/>
      </c>
      <c r="AI660" s="2" t="str">
        <f t="shared" si="1166"/>
        <v/>
      </c>
    </row>
    <row r="661" spans="2:35" x14ac:dyDescent="0.25">
      <c r="B661" s="41" t="s">
        <v>347</v>
      </c>
      <c r="C661" s="41" t="s">
        <v>345</v>
      </c>
      <c r="D661" s="41" t="s">
        <v>7</v>
      </c>
      <c r="E661" s="42" t="s">
        <v>353</v>
      </c>
      <c r="F661" s="41" t="s">
        <v>288</v>
      </c>
      <c r="G661" s="154" t="s">
        <v>504</v>
      </c>
      <c r="H661" s="42">
        <v>120</v>
      </c>
      <c r="I661" s="6">
        <f>IF(H661="","",INDEX(Systems!F$4:F$981,MATCH($F661,Systems!D$4:D$981,0),1))</f>
        <v>20</v>
      </c>
      <c r="J661" s="7">
        <f>IF(H661="","",INDEX(Systems!E$4:E$981,MATCH($F661,Systems!D$4:D$981,0),1))</f>
        <v>25</v>
      </c>
      <c r="K661" s="7" t="s">
        <v>97</v>
      </c>
      <c r="L661" s="7">
        <v>2010</v>
      </c>
      <c r="M661" s="7">
        <v>3</v>
      </c>
      <c r="N661" s="6">
        <f t="shared" si="662"/>
        <v>2400</v>
      </c>
      <c r="O661" s="7">
        <f t="shared" si="663"/>
        <v>2035</v>
      </c>
      <c r="P661" s="2" t="str">
        <f t="shared" ref="P661:AI661" si="1169">IF($B661="","",IF($O661=P$3,$N661*(1+(O$2*0.03)),IF(P$3=$O661+$J661,$N661*(1+(O$2*0.03)),IF(P$3=$O661+2*$J661,$N661*(1+(O$2*0.03)),IF(P$3=$O661+3*$J661,$N661*(1+(O$2*0.03)),IF(P$3=$O661+4*$J661,$N661*(1+(O$2*0.03)),IF(P$3=$O661+5*$J661,$N661*(1+(O$2*0.03)),"")))))))</f>
        <v/>
      </c>
      <c r="Q661" s="2" t="str">
        <f t="shared" si="1169"/>
        <v/>
      </c>
      <c r="R661" s="2" t="str">
        <f t="shared" si="1169"/>
        <v/>
      </c>
      <c r="S661" s="2" t="str">
        <f t="shared" si="1169"/>
        <v/>
      </c>
      <c r="T661" s="2" t="str">
        <f t="shared" si="1169"/>
        <v/>
      </c>
      <c r="U661" s="2" t="str">
        <f t="shared" si="1169"/>
        <v/>
      </c>
      <c r="V661" s="2" t="str">
        <f t="shared" si="1169"/>
        <v/>
      </c>
      <c r="W661" s="2" t="str">
        <f t="shared" si="1169"/>
        <v/>
      </c>
      <c r="X661" s="2" t="str">
        <f t="shared" si="1169"/>
        <v/>
      </c>
      <c r="Y661" s="2" t="str">
        <f t="shared" si="1169"/>
        <v/>
      </c>
      <c r="Z661" s="2" t="str">
        <f t="shared" si="1169"/>
        <v/>
      </c>
      <c r="AA661" s="2" t="str">
        <f t="shared" si="1169"/>
        <v/>
      </c>
      <c r="AB661" s="2" t="str">
        <f t="shared" si="1169"/>
        <v/>
      </c>
      <c r="AC661" s="2" t="str">
        <f t="shared" si="1169"/>
        <v/>
      </c>
      <c r="AD661" s="2" t="str">
        <f t="shared" si="1169"/>
        <v/>
      </c>
      <c r="AE661" s="2" t="str">
        <f t="shared" si="1169"/>
        <v/>
      </c>
      <c r="AF661" s="2" t="str">
        <f t="shared" si="1169"/>
        <v/>
      </c>
      <c r="AG661" s="2">
        <f t="shared" si="1169"/>
        <v>3624</v>
      </c>
      <c r="AH661" s="2" t="str">
        <f t="shared" si="1169"/>
        <v/>
      </c>
      <c r="AI661" s="2" t="str">
        <f t="shared" si="1169"/>
        <v/>
      </c>
    </row>
    <row r="662" spans="2:35" x14ac:dyDescent="0.25">
      <c r="B662" s="41" t="s">
        <v>347</v>
      </c>
      <c r="C662" s="41" t="s">
        <v>345</v>
      </c>
      <c r="D662" s="41" t="s">
        <v>9</v>
      </c>
      <c r="E662" s="42" t="s">
        <v>353</v>
      </c>
      <c r="F662" s="41" t="s">
        <v>131</v>
      </c>
      <c r="G662" s="154"/>
      <c r="H662" s="42">
        <v>1920</v>
      </c>
      <c r="I662" s="6">
        <f>IF(H662="","",INDEX(Systems!F$4:F$981,MATCH($F662,Systems!D$4:D$981,0),1))</f>
        <v>4.95</v>
      </c>
      <c r="J662" s="7">
        <f>IF(H662="","",INDEX(Systems!E$4:E$981,MATCH($F662,Systems!D$4:D$981,0),1))</f>
        <v>20</v>
      </c>
      <c r="K662" s="7" t="s">
        <v>97</v>
      </c>
      <c r="L662" s="7">
        <v>2017</v>
      </c>
      <c r="M662" s="7">
        <v>3</v>
      </c>
      <c r="N662" s="6">
        <f t="shared" si="662"/>
        <v>9504</v>
      </c>
      <c r="O662" s="7">
        <f t="shared" si="663"/>
        <v>2037</v>
      </c>
      <c r="P662" s="2" t="str">
        <f t="shared" ref="P662:AI665" si="1170">IF($B662="","",IF($O662=P$3,$N662*(1+(O$2*0.03)),IF(P$3=$O662+$J662,$N662*(1+(O$2*0.03)),IF(P$3=$O662+2*$J662,$N662*(1+(O$2*0.03)),IF(P$3=$O662+3*$J662,$N662*(1+(O$2*0.03)),IF(P$3=$O662+4*$J662,$N662*(1+(O$2*0.03)),IF(P$3=$O662+5*$J662,$N662*(1+(O$2*0.03)),"")))))))</f>
        <v/>
      </c>
      <c r="Q662" s="2" t="str">
        <f t="shared" si="1170"/>
        <v/>
      </c>
      <c r="R662" s="2" t="str">
        <f t="shared" si="1170"/>
        <v/>
      </c>
      <c r="S662" s="2" t="str">
        <f t="shared" si="1170"/>
        <v/>
      </c>
      <c r="T662" s="2" t="str">
        <f t="shared" si="1170"/>
        <v/>
      </c>
      <c r="U662" s="2" t="str">
        <f t="shared" si="1170"/>
        <v/>
      </c>
      <c r="V662" s="2" t="str">
        <f t="shared" si="1170"/>
        <v/>
      </c>
      <c r="W662" s="2" t="str">
        <f t="shared" si="1170"/>
        <v/>
      </c>
      <c r="X662" s="2" t="str">
        <f t="shared" si="1170"/>
        <v/>
      </c>
      <c r="Y662" s="2" t="str">
        <f t="shared" si="1170"/>
        <v/>
      </c>
      <c r="Z662" s="2" t="str">
        <f t="shared" si="1170"/>
        <v/>
      </c>
      <c r="AA662" s="2" t="str">
        <f t="shared" si="1170"/>
        <v/>
      </c>
      <c r="AB662" s="2" t="str">
        <f t="shared" si="1170"/>
        <v/>
      </c>
      <c r="AC662" s="2" t="str">
        <f t="shared" si="1170"/>
        <v/>
      </c>
      <c r="AD662" s="2" t="str">
        <f t="shared" si="1170"/>
        <v/>
      </c>
      <c r="AE662" s="2" t="str">
        <f t="shared" si="1170"/>
        <v/>
      </c>
      <c r="AF662" s="2" t="str">
        <f t="shared" si="1170"/>
        <v/>
      </c>
      <c r="AG662" s="2" t="str">
        <f t="shared" si="1170"/>
        <v/>
      </c>
      <c r="AH662" s="2" t="str">
        <f t="shared" si="1170"/>
        <v/>
      </c>
      <c r="AI662" s="2">
        <f t="shared" si="1170"/>
        <v>14921.279999999999</v>
      </c>
    </row>
    <row r="663" spans="2:35" x14ac:dyDescent="0.25">
      <c r="B663" s="41" t="s">
        <v>347</v>
      </c>
      <c r="C663" s="41" t="s">
        <v>345</v>
      </c>
      <c r="D663" s="41" t="s">
        <v>7</v>
      </c>
      <c r="E663" s="42" t="s">
        <v>433</v>
      </c>
      <c r="F663" s="41" t="s">
        <v>47</v>
      </c>
      <c r="G663" s="154"/>
      <c r="H663" s="42">
        <v>1000</v>
      </c>
      <c r="I663" s="6">
        <f>IF(H663="","",INDEX(Systems!F$4:F$981,MATCH($F663,Systems!D$4:D$981,0),1))</f>
        <v>9.42</v>
      </c>
      <c r="J663" s="7">
        <f>IF(H663="","",INDEX(Systems!E$4:E$981,MATCH($F663,Systems!D$4:D$981,0),1))</f>
        <v>20</v>
      </c>
      <c r="K663" s="7" t="s">
        <v>97</v>
      </c>
      <c r="L663" s="7">
        <v>2010</v>
      </c>
      <c r="M663" s="7">
        <v>3</v>
      </c>
      <c r="N663" s="6">
        <f t="shared" ref="N663:N665" si="1171">IF(H663="","",H663*I663)</f>
        <v>9420</v>
      </c>
      <c r="O663" s="7">
        <f t="shared" ref="O663:O665" si="1172">IF(M663="","",IF(IF(M663=1,$C$1,IF(M663=2,L663+(0.8*J663),IF(M663=3,L663+J663)))&lt;$C$1,$C$1,(IF(M663=1,$C$1,IF(M663=2,L663+(0.8*J663),IF(M663=3,L663+J663))))))</f>
        <v>2030</v>
      </c>
      <c r="P663" s="2" t="str">
        <f t="shared" si="1170"/>
        <v/>
      </c>
      <c r="Q663" s="2" t="str">
        <f t="shared" si="1170"/>
        <v/>
      </c>
      <c r="R663" s="2" t="str">
        <f t="shared" si="1170"/>
        <v/>
      </c>
      <c r="S663" s="2" t="str">
        <f t="shared" si="1170"/>
        <v/>
      </c>
      <c r="T663" s="2" t="str">
        <f t="shared" si="1170"/>
        <v/>
      </c>
      <c r="U663" s="2" t="str">
        <f t="shared" si="1170"/>
        <v/>
      </c>
      <c r="V663" s="2" t="str">
        <f t="shared" si="1170"/>
        <v/>
      </c>
      <c r="W663" s="2" t="str">
        <f t="shared" si="1170"/>
        <v/>
      </c>
      <c r="X663" s="2" t="str">
        <f t="shared" si="1170"/>
        <v/>
      </c>
      <c r="Y663" s="2" t="str">
        <f t="shared" si="1170"/>
        <v/>
      </c>
      <c r="Z663" s="2" t="str">
        <f t="shared" si="1170"/>
        <v/>
      </c>
      <c r="AA663" s="2" t="str">
        <f t="shared" si="1170"/>
        <v/>
      </c>
      <c r="AB663" s="2">
        <f t="shared" si="1170"/>
        <v>12811.199999999999</v>
      </c>
      <c r="AC663" s="2" t="str">
        <f t="shared" si="1170"/>
        <v/>
      </c>
      <c r="AD663" s="2" t="str">
        <f t="shared" si="1170"/>
        <v/>
      </c>
      <c r="AE663" s="2" t="str">
        <f t="shared" si="1170"/>
        <v/>
      </c>
      <c r="AF663" s="2" t="str">
        <f t="shared" si="1170"/>
        <v/>
      </c>
      <c r="AG663" s="2" t="str">
        <f t="shared" si="1170"/>
        <v/>
      </c>
      <c r="AH663" s="2" t="str">
        <f t="shared" si="1170"/>
        <v/>
      </c>
      <c r="AI663" s="2" t="str">
        <f t="shared" si="1170"/>
        <v/>
      </c>
    </row>
    <row r="664" spans="2:35" x14ac:dyDescent="0.25">
      <c r="B664" s="41" t="s">
        <v>347</v>
      </c>
      <c r="C664" s="41" t="s">
        <v>345</v>
      </c>
      <c r="D664" s="41" t="s">
        <v>7</v>
      </c>
      <c r="E664" s="42" t="s">
        <v>433</v>
      </c>
      <c r="F664" s="41" t="s">
        <v>51</v>
      </c>
      <c r="G664" s="154"/>
      <c r="H664" s="42">
        <v>1300</v>
      </c>
      <c r="I664" s="6">
        <f>IF(H664="","",INDEX(Systems!F$4:F$981,MATCH($F664,Systems!D$4:D$981,0),1))</f>
        <v>1.5</v>
      </c>
      <c r="J664" s="7">
        <f>IF(H664="","",INDEX(Systems!E$4:E$981,MATCH($F664,Systems!D$4:D$981,0),1))</f>
        <v>10</v>
      </c>
      <c r="K664" s="7" t="s">
        <v>97</v>
      </c>
      <c r="L664" s="7">
        <v>2012</v>
      </c>
      <c r="M664" s="7">
        <v>3</v>
      </c>
      <c r="N664" s="6">
        <f t="shared" si="1171"/>
        <v>1950</v>
      </c>
      <c r="O664" s="7">
        <f t="shared" si="1172"/>
        <v>2022</v>
      </c>
      <c r="P664" s="2" t="str">
        <f t="shared" si="1170"/>
        <v/>
      </c>
      <c r="Q664" s="2" t="str">
        <f t="shared" si="1170"/>
        <v/>
      </c>
      <c r="R664" s="2" t="str">
        <f t="shared" si="1170"/>
        <v/>
      </c>
      <c r="S664" s="2" t="str">
        <f t="shared" si="1170"/>
        <v/>
      </c>
      <c r="T664" s="2">
        <f t="shared" si="1170"/>
        <v>2184</v>
      </c>
      <c r="U664" s="2" t="str">
        <f t="shared" si="1170"/>
        <v/>
      </c>
      <c r="V664" s="2" t="str">
        <f t="shared" si="1170"/>
        <v/>
      </c>
      <c r="W664" s="2" t="str">
        <f t="shared" si="1170"/>
        <v/>
      </c>
      <c r="X664" s="2" t="str">
        <f t="shared" si="1170"/>
        <v/>
      </c>
      <c r="Y664" s="2" t="str">
        <f t="shared" si="1170"/>
        <v/>
      </c>
      <c r="Z664" s="2" t="str">
        <f t="shared" si="1170"/>
        <v/>
      </c>
      <c r="AA664" s="2" t="str">
        <f t="shared" si="1170"/>
        <v/>
      </c>
      <c r="AB664" s="2" t="str">
        <f t="shared" si="1170"/>
        <v/>
      </c>
      <c r="AC664" s="2" t="str">
        <f t="shared" si="1170"/>
        <v/>
      </c>
      <c r="AD664" s="2">
        <f t="shared" si="1170"/>
        <v>2769</v>
      </c>
      <c r="AE664" s="2" t="str">
        <f t="shared" si="1170"/>
        <v/>
      </c>
      <c r="AF664" s="2" t="str">
        <f t="shared" si="1170"/>
        <v/>
      </c>
      <c r="AG664" s="2" t="str">
        <f t="shared" si="1170"/>
        <v/>
      </c>
      <c r="AH664" s="2" t="str">
        <f t="shared" si="1170"/>
        <v/>
      </c>
      <c r="AI664" s="2" t="str">
        <f t="shared" si="1170"/>
        <v/>
      </c>
    </row>
    <row r="665" spans="2:35" x14ac:dyDescent="0.25">
      <c r="B665" s="41" t="s">
        <v>347</v>
      </c>
      <c r="C665" s="41" t="s">
        <v>345</v>
      </c>
      <c r="D665" s="41" t="s">
        <v>5</v>
      </c>
      <c r="E665" s="42" t="s">
        <v>433</v>
      </c>
      <c r="F665" s="41" t="s">
        <v>118</v>
      </c>
      <c r="G665" s="154" t="s">
        <v>521</v>
      </c>
      <c r="H665" s="42">
        <v>1</v>
      </c>
      <c r="I665" s="6">
        <f>IF(H665="","",INDEX(Systems!F$4:F$981,MATCH($F665,Systems!D$4:D$981,0),1))</f>
        <v>6300</v>
      </c>
      <c r="J665" s="7">
        <f>IF(H665="","",INDEX(Systems!E$4:E$981,MATCH($F665,Systems!D$4:D$981,0),1))</f>
        <v>18</v>
      </c>
      <c r="K665" s="7" t="s">
        <v>97</v>
      </c>
      <c r="L665" s="7">
        <v>2003</v>
      </c>
      <c r="M665" s="7">
        <v>3</v>
      </c>
      <c r="N665" s="6">
        <f t="shared" si="1171"/>
        <v>6300</v>
      </c>
      <c r="O665" s="7">
        <f t="shared" si="1172"/>
        <v>2021</v>
      </c>
      <c r="P665" s="2" t="str">
        <f t="shared" si="1170"/>
        <v/>
      </c>
      <c r="Q665" s="2" t="str">
        <f t="shared" si="1170"/>
        <v/>
      </c>
      <c r="R665" s="2" t="str">
        <f t="shared" si="1170"/>
        <v/>
      </c>
      <c r="S665" s="2">
        <f t="shared" si="1170"/>
        <v>6867.0000000000009</v>
      </c>
      <c r="T665" s="2" t="str">
        <f t="shared" si="1170"/>
        <v/>
      </c>
      <c r="U665" s="2" t="str">
        <f t="shared" si="1170"/>
        <v/>
      </c>
      <c r="V665" s="2" t="str">
        <f t="shared" si="1170"/>
        <v/>
      </c>
      <c r="W665" s="2" t="str">
        <f t="shared" si="1170"/>
        <v/>
      </c>
      <c r="X665" s="2" t="str">
        <f t="shared" si="1170"/>
        <v/>
      </c>
      <c r="Y665" s="2" t="str">
        <f t="shared" si="1170"/>
        <v/>
      </c>
      <c r="Z665" s="2" t="str">
        <f t="shared" si="1170"/>
        <v/>
      </c>
      <c r="AA665" s="2" t="str">
        <f t="shared" si="1170"/>
        <v/>
      </c>
      <c r="AB665" s="2" t="str">
        <f t="shared" si="1170"/>
        <v/>
      </c>
      <c r="AC665" s="2" t="str">
        <f t="shared" si="1170"/>
        <v/>
      </c>
      <c r="AD665" s="2" t="str">
        <f t="shared" si="1170"/>
        <v/>
      </c>
      <c r="AE665" s="2" t="str">
        <f t="shared" si="1170"/>
        <v/>
      </c>
      <c r="AF665" s="2" t="str">
        <f t="shared" si="1170"/>
        <v/>
      </c>
      <c r="AG665" s="2" t="str">
        <f t="shared" si="1170"/>
        <v/>
      </c>
      <c r="AH665" s="2" t="str">
        <f t="shared" si="1170"/>
        <v/>
      </c>
      <c r="AI665" s="2" t="str">
        <f t="shared" si="1170"/>
        <v/>
      </c>
    </row>
    <row r="666" spans="2:35" x14ac:dyDescent="0.25">
      <c r="B666" s="41" t="s">
        <v>347</v>
      </c>
      <c r="C666" s="41" t="s">
        <v>345</v>
      </c>
      <c r="D666" s="41" t="s">
        <v>9</v>
      </c>
      <c r="E666" s="42" t="s">
        <v>433</v>
      </c>
      <c r="F666" s="41" t="s">
        <v>131</v>
      </c>
      <c r="G666" s="154"/>
      <c r="H666" s="42">
        <v>1000</v>
      </c>
      <c r="I666" s="6">
        <f>IF(H666="","",INDEX(Systems!F$4:F$981,MATCH($F666,Systems!D$4:D$981,0),1))</f>
        <v>4.95</v>
      </c>
      <c r="J666" s="7">
        <f>IF(H666="","",INDEX(Systems!E$4:E$981,MATCH($F666,Systems!D$4:D$981,0),1))</f>
        <v>20</v>
      </c>
      <c r="K666" s="7" t="s">
        <v>97</v>
      </c>
      <c r="L666" s="7">
        <v>2017</v>
      </c>
      <c r="M666" s="7">
        <v>3</v>
      </c>
      <c r="N666" s="6">
        <f t="shared" si="662"/>
        <v>4950</v>
      </c>
      <c r="O666" s="7">
        <f t="shared" si="663"/>
        <v>2037</v>
      </c>
      <c r="P666" s="2" t="str">
        <f t="shared" ref="P666:AI669" si="1173">IF($B666="","",IF($O666=P$3,$N666*(1+(O$2*0.03)),IF(P$3=$O666+$J666,$N666*(1+(O$2*0.03)),IF(P$3=$O666+2*$J666,$N666*(1+(O$2*0.03)),IF(P$3=$O666+3*$J666,$N666*(1+(O$2*0.03)),IF(P$3=$O666+4*$J666,$N666*(1+(O$2*0.03)),IF(P$3=$O666+5*$J666,$N666*(1+(O$2*0.03)),"")))))))</f>
        <v/>
      </c>
      <c r="Q666" s="2" t="str">
        <f t="shared" si="1173"/>
        <v/>
      </c>
      <c r="R666" s="2" t="str">
        <f t="shared" si="1173"/>
        <v/>
      </c>
      <c r="S666" s="2" t="str">
        <f t="shared" si="1173"/>
        <v/>
      </c>
      <c r="T666" s="2" t="str">
        <f t="shared" si="1173"/>
        <v/>
      </c>
      <c r="U666" s="2" t="str">
        <f t="shared" si="1173"/>
        <v/>
      </c>
      <c r="V666" s="2" t="str">
        <f t="shared" si="1173"/>
        <v/>
      </c>
      <c r="W666" s="2" t="str">
        <f t="shared" si="1173"/>
        <v/>
      </c>
      <c r="X666" s="2" t="str">
        <f t="shared" si="1173"/>
        <v/>
      </c>
      <c r="Y666" s="2" t="str">
        <f t="shared" si="1173"/>
        <v/>
      </c>
      <c r="Z666" s="2" t="str">
        <f t="shared" si="1173"/>
        <v/>
      </c>
      <c r="AA666" s="2" t="str">
        <f t="shared" si="1173"/>
        <v/>
      </c>
      <c r="AB666" s="2" t="str">
        <f t="shared" si="1173"/>
        <v/>
      </c>
      <c r="AC666" s="2" t="str">
        <f t="shared" si="1173"/>
        <v/>
      </c>
      <c r="AD666" s="2" t="str">
        <f t="shared" si="1173"/>
        <v/>
      </c>
      <c r="AE666" s="2" t="str">
        <f t="shared" si="1173"/>
        <v/>
      </c>
      <c r="AF666" s="2" t="str">
        <f t="shared" si="1173"/>
        <v/>
      </c>
      <c r="AG666" s="2" t="str">
        <f t="shared" si="1173"/>
        <v/>
      </c>
      <c r="AH666" s="2" t="str">
        <f t="shared" si="1173"/>
        <v/>
      </c>
      <c r="AI666" s="2">
        <f t="shared" si="1173"/>
        <v>7771.4999999999991</v>
      </c>
    </row>
    <row r="667" spans="2:35" x14ac:dyDescent="0.25">
      <c r="B667" s="41" t="s">
        <v>347</v>
      </c>
      <c r="C667" s="41" t="s">
        <v>345</v>
      </c>
      <c r="D667" s="41" t="s">
        <v>7</v>
      </c>
      <c r="E667" s="42" t="s">
        <v>396</v>
      </c>
      <c r="F667" s="41" t="s">
        <v>312</v>
      </c>
      <c r="G667" s="154"/>
      <c r="H667" s="42">
        <v>1000</v>
      </c>
      <c r="I667" s="6">
        <f>IF(H667="","",INDEX(Systems!F$4:F$981,MATCH($F667,Systems!D$4:D$981,0),1))</f>
        <v>7.46</v>
      </c>
      <c r="J667" s="7">
        <f>IF(H667="","",INDEX(Systems!E$4:E$981,MATCH($F667,Systems!D$4:D$981,0),1))</f>
        <v>20</v>
      </c>
      <c r="K667" s="7" t="s">
        <v>97</v>
      </c>
      <c r="L667" s="7">
        <v>2005</v>
      </c>
      <c r="M667" s="7">
        <v>3</v>
      </c>
      <c r="N667" s="6">
        <f t="shared" si="662"/>
        <v>7460</v>
      </c>
      <c r="O667" s="7">
        <f t="shared" si="663"/>
        <v>2025</v>
      </c>
      <c r="P667" s="2" t="str">
        <f t="shared" si="1173"/>
        <v/>
      </c>
      <c r="Q667" s="2" t="str">
        <f t="shared" si="1173"/>
        <v/>
      </c>
      <c r="R667" s="2" t="str">
        <f t="shared" si="1173"/>
        <v/>
      </c>
      <c r="S667" s="2" t="str">
        <f t="shared" si="1173"/>
        <v/>
      </c>
      <c r="T667" s="2" t="str">
        <f t="shared" si="1173"/>
        <v/>
      </c>
      <c r="U667" s="2" t="str">
        <f t="shared" si="1173"/>
        <v/>
      </c>
      <c r="V667" s="2" t="str">
        <f t="shared" si="1173"/>
        <v/>
      </c>
      <c r="W667" s="2">
        <f t="shared" si="1173"/>
        <v>9026.6</v>
      </c>
      <c r="X667" s="2" t="str">
        <f t="shared" si="1173"/>
        <v/>
      </c>
      <c r="Y667" s="2" t="str">
        <f t="shared" si="1173"/>
        <v/>
      </c>
      <c r="Z667" s="2" t="str">
        <f t="shared" si="1173"/>
        <v/>
      </c>
      <c r="AA667" s="2" t="str">
        <f t="shared" si="1173"/>
        <v/>
      </c>
      <c r="AB667" s="2" t="str">
        <f t="shared" si="1173"/>
        <v/>
      </c>
      <c r="AC667" s="2" t="str">
        <f t="shared" si="1173"/>
        <v/>
      </c>
      <c r="AD667" s="2" t="str">
        <f t="shared" si="1173"/>
        <v/>
      </c>
      <c r="AE667" s="2" t="str">
        <f t="shared" si="1173"/>
        <v/>
      </c>
      <c r="AF667" s="2" t="str">
        <f t="shared" si="1173"/>
        <v/>
      </c>
      <c r="AG667" s="2" t="str">
        <f t="shared" si="1173"/>
        <v/>
      </c>
      <c r="AH667" s="2" t="str">
        <f t="shared" si="1173"/>
        <v/>
      </c>
      <c r="AI667" s="2" t="str">
        <f t="shared" si="1173"/>
        <v/>
      </c>
    </row>
    <row r="668" spans="2:35" x14ac:dyDescent="0.25">
      <c r="B668" s="41" t="s">
        <v>347</v>
      </c>
      <c r="C668" s="41" t="s">
        <v>345</v>
      </c>
      <c r="D668" s="41" t="s">
        <v>7</v>
      </c>
      <c r="E668" s="42" t="s">
        <v>396</v>
      </c>
      <c r="F668" s="41" t="s">
        <v>289</v>
      </c>
      <c r="G668" s="154"/>
      <c r="H668" s="42">
        <v>1300</v>
      </c>
      <c r="I668" s="6">
        <f>IF(H668="","",INDEX(Systems!F$4:F$981,MATCH($F668,Systems!D$4:D$981,0),1))</f>
        <v>4.5</v>
      </c>
      <c r="J668" s="7">
        <f>IF(H668="","",INDEX(Systems!E$4:E$981,MATCH($F668,Systems!D$4:D$981,0),1))</f>
        <v>15</v>
      </c>
      <c r="K668" s="7" t="s">
        <v>97</v>
      </c>
      <c r="L668" s="7">
        <v>2010</v>
      </c>
      <c r="M668" s="7">
        <v>3</v>
      </c>
      <c r="N668" s="6">
        <f t="shared" si="662"/>
        <v>5850</v>
      </c>
      <c r="O668" s="7">
        <f t="shared" si="663"/>
        <v>2025</v>
      </c>
      <c r="P668" s="2" t="str">
        <f t="shared" si="1173"/>
        <v/>
      </c>
      <c r="Q668" s="2" t="str">
        <f t="shared" si="1173"/>
        <v/>
      </c>
      <c r="R668" s="2" t="str">
        <f t="shared" si="1173"/>
        <v/>
      </c>
      <c r="S668" s="2" t="str">
        <f t="shared" si="1173"/>
        <v/>
      </c>
      <c r="T668" s="2" t="str">
        <f t="shared" si="1173"/>
        <v/>
      </c>
      <c r="U668" s="2" t="str">
        <f t="shared" si="1173"/>
        <v/>
      </c>
      <c r="V668" s="2" t="str">
        <f t="shared" si="1173"/>
        <v/>
      </c>
      <c r="W668" s="2">
        <f t="shared" si="1173"/>
        <v>7078.5</v>
      </c>
      <c r="X668" s="2" t="str">
        <f t="shared" si="1173"/>
        <v/>
      </c>
      <c r="Y668" s="2" t="str">
        <f t="shared" si="1173"/>
        <v/>
      </c>
      <c r="Z668" s="2" t="str">
        <f t="shared" si="1173"/>
        <v/>
      </c>
      <c r="AA668" s="2" t="str">
        <f t="shared" si="1173"/>
        <v/>
      </c>
      <c r="AB668" s="2" t="str">
        <f t="shared" si="1173"/>
        <v/>
      </c>
      <c r="AC668" s="2" t="str">
        <f t="shared" si="1173"/>
        <v/>
      </c>
      <c r="AD668" s="2" t="str">
        <f t="shared" si="1173"/>
        <v/>
      </c>
      <c r="AE668" s="2" t="str">
        <f t="shared" si="1173"/>
        <v/>
      </c>
      <c r="AF668" s="2" t="str">
        <f t="shared" si="1173"/>
        <v/>
      </c>
      <c r="AG668" s="2" t="str">
        <f t="shared" si="1173"/>
        <v/>
      </c>
      <c r="AH668" s="2" t="str">
        <f t="shared" si="1173"/>
        <v/>
      </c>
      <c r="AI668" s="2" t="str">
        <f t="shared" si="1173"/>
        <v/>
      </c>
    </row>
    <row r="669" spans="2:35" x14ac:dyDescent="0.25">
      <c r="B669" s="41" t="s">
        <v>347</v>
      </c>
      <c r="C669" s="41" t="s">
        <v>345</v>
      </c>
      <c r="D669" s="41" t="s">
        <v>5</v>
      </c>
      <c r="E669" s="42" t="s">
        <v>396</v>
      </c>
      <c r="F669" s="41" t="s">
        <v>55</v>
      </c>
      <c r="G669" s="154" t="s">
        <v>520</v>
      </c>
      <c r="H669" s="42">
        <v>1</v>
      </c>
      <c r="I669" s="6">
        <f>IF(H669="","",INDEX(Systems!F$4:F$981,MATCH($F669,Systems!D$4:D$981,0),1))</f>
        <v>9000</v>
      </c>
      <c r="J669" s="7">
        <f>IF(H669="","",INDEX(Systems!E$4:E$981,MATCH($F669,Systems!D$4:D$981,0),1))</f>
        <v>18</v>
      </c>
      <c r="K669" s="7" t="s">
        <v>97</v>
      </c>
      <c r="L669" s="7">
        <v>2003</v>
      </c>
      <c r="M669" s="7">
        <v>3</v>
      </c>
      <c r="N669" s="6">
        <f t="shared" si="662"/>
        <v>9000</v>
      </c>
      <c r="O669" s="7">
        <f t="shared" si="663"/>
        <v>2021</v>
      </c>
      <c r="P669" s="2" t="str">
        <f t="shared" si="1173"/>
        <v/>
      </c>
      <c r="Q669" s="2" t="str">
        <f t="shared" si="1173"/>
        <v/>
      </c>
      <c r="R669" s="2" t="str">
        <f t="shared" si="1173"/>
        <v/>
      </c>
      <c r="S669" s="2">
        <f t="shared" si="1173"/>
        <v>9810</v>
      </c>
      <c r="T669" s="2" t="str">
        <f t="shared" si="1173"/>
        <v/>
      </c>
      <c r="U669" s="2" t="str">
        <f t="shared" si="1173"/>
        <v/>
      </c>
      <c r="V669" s="2" t="str">
        <f t="shared" si="1173"/>
        <v/>
      </c>
      <c r="W669" s="2" t="str">
        <f t="shared" si="1173"/>
        <v/>
      </c>
      <c r="X669" s="2" t="str">
        <f t="shared" si="1173"/>
        <v/>
      </c>
      <c r="Y669" s="2" t="str">
        <f t="shared" si="1173"/>
        <v/>
      </c>
      <c r="Z669" s="2" t="str">
        <f t="shared" si="1173"/>
        <v/>
      </c>
      <c r="AA669" s="2" t="str">
        <f t="shared" si="1173"/>
        <v/>
      </c>
      <c r="AB669" s="2" t="str">
        <f t="shared" si="1173"/>
        <v/>
      </c>
      <c r="AC669" s="2" t="str">
        <f t="shared" si="1173"/>
        <v/>
      </c>
      <c r="AD669" s="2" t="str">
        <f t="shared" si="1173"/>
        <v/>
      </c>
      <c r="AE669" s="2" t="str">
        <f t="shared" si="1173"/>
        <v/>
      </c>
      <c r="AF669" s="2" t="str">
        <f t="shared" si="1173"/>
        <v/>
      </c>
      <c r="AG669" s="2" t="str">
        <f t="shared" si="1173"/>
        <v/>
      </c>
      <c r="AH669" s="2" t="str">
        <f t="shared" si="1173"/>
        <v/>
      </c>
      <c r="AI669" s="2" t="str">
        <f t="shared" si="1173"/>
        <v/>
      </c>
    </row>
    <row r="670" spans="2:35" x14ac:dyDescent="0.25">
      <c r="B670" s="41" t="s">
        <v>347</v>
      </c>
      <c r="C670" s="41" t="s">
        <v>345</v>
      </c>
      <c r="D670" s="41" t="s">
        <v>9</v>
      </c>
      <c r="E670" s="42" t="s">
        <v>396</v>
      </c>
      <c r="F670" s="41" t="s">
        <v>131</v>
      </c>
      <c r="G670" s="154"/>
      <c r="H670" s="42">
        <v>1000</v>
      </c>
      <c r="I670" s="6">
        <f>IF(H670="","",INDEX(Systems!F$4:F$981,MATCH($F670,Systems!D$4:D$981,0),1))</f>
        <v>4.95</v>
      </c>
      <c r="J670" s="7">
        <f>IF(H670="","",INDEX(Systems!E$4:E$981,MATCH($F670,Systems!D$4:D$981,0),1))</f>
        <v>20</v>
      </c>
      <c r="K670" s="7" t="s">
        <v>97</v>
      </c>
      <c r="L670" s="7">
        <v>2017</v>
      </c>
      <c r="M670" s="7">
        <v>3</v>
      </c>
      <c r="N670" s="6">
        <f t="shared" ref="N670:N673" si="1174">IF(H670="","",H670*I670)</f>
        <v>4950</v>
      </c>
      <c r="O670" s="7">
        <f t="shared" ref="O670:O673" si="1175">IF(M670="","",IF(IF(M670=1,$C$1,IF(M670=2,L670+(0.8*J670),IF(M670=3,L670+J670)))&lt;$C$1,$C$1,(IF(M670=1,$C$1,IF(M670=2,L670+(0.8*J670),IF(M670=3,L670+J670))))))</f>
        <v>2037</v>
      </c>
      <c r="P670" s="2" t="str">
        <f t="shared" ref="P670:P673" si="1176">IF($B670="","",IF($O670=P$3,$N670*(1+(O$2*0.03)),IF(P$3=$O670+$J670,$N670*(1+(O$2*0.03)),IF(P$3=$O670+2*$J670,$N670*(1+(O$2*0.03)),IF(P$3=$O670+3*$J670,$N670*(1+(O$2*0.03)),IF(P$3=$O670+4*$J670,$N670*(1+(O$2*0.03)),IF(P$3=$O670+5*$J670,$N670*(1+(O$2*0.03)),"")))))))</f>
        <v/>
      </c>
      <c r="Q670" s="2" t="str">
        <f t="shared" ref="Q670:Q673" si="1177">IF($B670="","",IF($O670=Q$3,$N670*(1+(P$2*0.03)),IF(Q$3=$O670+$J670,$N670*(1+(P$2*0.03)),IF(Q$3=$O670+2*$J670,$N670*(1+(P$2*0.03)),IF(Q$3=$O670+3*$J670,$N670*(1+(P$2*0.03)),IF(Q$3=$O670+4*$J670,$N670*(1+(P$2*0.03)),IF(Q$3=$O670+5*$J670,$N670*(1+(P$2*0.03)),"")))))))</f>
        <v/>
      </c>
      <c r="R670" s="2" t="str">
        <f t="shared" ref="R670:R673" si="1178">IF($B670="","",IF($O670=R$3,$N670*(1+(Q$2*0.03)),IF(R$3=$O670+$J670,$N670*(1+(Q$2*0.03)),IF(R$3=$O670+2*$J670,$N670*(1+(Q$2*0.03)),IF(R$3=$O670+3*$J670,$N670*(1+(Q$2*0.03)),IF(R$3=$O670+4*$J670,$N670*(1+(Q$2*0.03)),IF(R$3=$O670+5*$J670,$N670*(1+(Q$2*0.03)),"")))))))</f>
        <v/>
      </c>
      <c r="S670" s="2" t="str">
        <f t="shared" ref="S670:S673" si="1179">IF($B670="","",IF($O670=S$3,$N670*(1+(R$2*0.03)),IF(S$3=$O670+$J670,$N670*(1+(R$2*0.03)),IF(S$3=$O670+2*$J670,$N670*(1+(R$2*0.03)),IF(S$3=$O670+3*$J670,$N670*(1+(R$2*0.03)),IF(S$3=$O670+4*$J670,$N670*(1+(R$2*0.03)),IF(S$3=$O670+5*$J670,$N670*(1+(R$2*0.03)),"")))))))</f>
        <v/>
      </c>
      <c r="T670" s="2" t="str">
        <f t="shared" ref="T670:T673" si="1180">IF($B670="","",IF($O670=T$3,$N670*(1+(S$2*0.03)),IF(T$3=$O670+$J670,$N670*(1+(S$2*0.03)),IF(T$3=$O670+2*$J670,$N670*(1+(S$2*0.03)),IF(T$3=$O670+3*$J670,$N670*(1+(S$2*0.03)),IF(T$3=$O670+4*$J670,$N670*(1+(S$2*0.03)),IF(T$3=$O670+5*$J670,$N670*(1+(S$2*0.03)),"")))))))</f>
        <v/>
      </c>
      <c r="U670" s="2" t="str">
        <f t="shared" ref="U670:U673" si="1181">IF($B670="","",IF($O670=U$3,$N670*(1+(T$2*0.03)),IF(U$3=$O670+$J670,$N670*(1+(T$2*0.03)),IF(U$3=$O670+2*$J670,$N670*(1+(T$2*0.03)),IF(U$3=$O670+3*$J670,$N670*(1+(T$2*0.03)),IF(U$3=$O670+4*$J670,$N670*(1+(T$2*0.03)),IF(U$3=$O670+5*$J670,$N670*(1+(T$2*0.03)),"")))))))</f>
        <v/>
      </c>
      <c r="V670" s="2" t="str">
        <f t="shared" ref="V670:V673" si="1182">IF($B670="","",IF($O670=V$3,$N670*(1+(U$2*0.03)),IF(V$3=$O670+$J670,$N670*(1+(U$2*0.03)),IF(V$3=$O670+2*$J670,$N670*(1+(U$2*0.03)),IF(V$3=$O670+3*$J670,$N670*(1+(U$2*0.03)),IF(V$3=$O670+4*$J670,$N670*(1+(U$2*0.03)),IF(V$3=$O670+5*$J670,$N670*(1+(U$2*0.03)),"")))))))</f>
        <v/>
      </c>
      <c r="W670" s="2" t="str">
        <f t="shared" ref="W670:W673" si="1183">IF($B670="","",IF($O670=W$3,$N670*(1+(V$2*0.03)),IF(W$3=$O670+$J670,$N670*(1+(V$2*0.03)),IF(W$3=$O670+2*$J670,$N670*(1+(V$2*0.03)),IF(W$3=$O670+3*$J670,$N670*(1+(V$2*0.03)),IF(W$3=$O670+4*$J670,$N670*(1+(V$2*0.03)),IF(W$3=$O670+5*$J670,$N670*(1+(V$2*0.03)),"")))))))</f>
        <v/>
      </c>
      <c r="X670" s="2" t="str">
        <f t="shared" ref="X670:X673" si="1184">IF($B670="","",IF($O670=X$3,$N670*(1+(W$2*0.03)),IF(X$3=$O670+$J670,$N670*(1+(W$2*0.03)),IF(X$3=$O670+2*$J670,$N670*(1+(W$2*0.03)),IF(X$3=$O670+3*$J670,$N670*(1+(W$2*0.03)),IF(X$3=$O670+4*$J670,$N670*(1+(W$2*0.03)),IF(X$3=$O670+5*$J670,$N670*(1+(W$2*0.03)),"")))))))</f>
        <v/>
      </c>
      <c r="Y670" s="2" t="str">
        <f t="shared" ref="Y670:Y673" si="1185">IF($B670="","",IF($O670=Y$3,$N670*(1+(X$2*0.03)),IF(Y$3=$O670+$J670,$N670*(1+(X$2*0.03)),IF(Y$3=$O670+2*$J670,$N670*(1+(X$2*0.03)),IF(Y$3=$O670+3*$J670,$N670*(1+(X$2*0.03)),IF(Y$3=$O670+4*$J670,$N670*(1+(X$2*0.03)),IF(Y$3=$O670+5*$J670,$N670*(1+(X$2*0.03)),"")))))))</f>
        <v/>
      </c>
      <c r="Z670" s="2" t="str">
        <f t="shared" ref="Z670:Z673" si="1186">IF($B670="","",IF($O670=Z$3,$N670*(1+(Y$2*0.03)),IF(Z$3=$O670+$J670,$N670*(1+(Y$2*0.03)),IF(Z$3=$O670+2*$J670,$N670*(1+(Y$2*0.03)),IF(Z$3=$O670+3*$J670,$N670*(1+(Y$2*0.03)),IF(Z$3=$O670+4*$J670,$N670*(1+(Y$2*0.03)),IF(Z$3=$O670+5*$J670,$N670*(1+(Y$2*0.03)),"")))))))</f>
        <v/>
      </c>
      <c r="AA670" s="2" t="str">
        <f t="shared" ref="AA670:AA673" si="1187">IF($B670="","",IF($O670=AA$3,$N670*(1+(Z$2*0.03)),IF(AA$3=$O670+$J670,$N670*(1+(Z$2*0.03)),IF(AA$3=$O670+2*$J670,$N670*(1+(Z$2*0.03)),IF(AA$3=$O670+3*$J670,$N670*(1+(Z$2*0.03)),IF(AA$3=$O670+4*$J670,$N670*(1+(Z$2*0.03)),IF(AA$3=$O670+5*$J670,$N670*(1+(Z$2*0.03)),"")))))))</f>
        <v/>
      </c>
      <c r="AB670" s="2" t="str">
        <f t="shared" ref="AB670:AB673" si="1188">IF($B670="","",IF($O670=AB$3,$N670*(1+(AA$2*0.03)),IF(AB$3=$O670+$J670,$N670*(1+(AA$2*0.03)),IF(AB$3=$O670+2*$J670,$N670*(1+(AA$2*0.03)),IF(AB$3=$O670+3*$J670,$N670*(1+(AA$2*0.03)),IF(AB$3=$O670+4*$J670,$N670*(1+(AA$2*0.03)),IF(AB$3=$O670+5*$J670,$N670*(1+(AA$2*0.03)),"")))))))</f>
        <v/>
      </c>
      <c r="AC670" s="2" t="str">
        <f t="shared" ref="AC670:AC673" si="1189">IF($B670="","",IF($O670=AC$3,$N670*(1+(AB$2*0.03)),IF(AC$3=$O670+$J670,$N670*(1+(AB$2*0.03)),IF(AC$3=$O670+2*$J670,$N670*(1+(AB$2*0.03)),IF(AC$3=$O670+3*$J670,$N670*(1+(AB$2*0.03)),IF(AC$3=$O670+4*$J670,$N670*(1+(AB$2*0.03)),IF(AC$3=$O670+5*$J670,$N670*(1+(AB$2*0.03)),"")))))))</f>
        <v/>
      </c>
      <c r="AD670" s="2" t="str">
        <f t="shared" ref="AD670:AD673" si="1190">IF($B670="","",IF($O670=AD$3,$N670*(1+(AC$2*0.03)),IF(AD$3=$O670+$J670,$N670*(1+(AC$2*0.03)),IF(AD$3=$O670+2*$J670,$N670*(1+(AC$2*0.03)),IF(AD$3=$O670+3*$J670,$N670*(1+(AC$2*0.03)),IF(AD$3=$O670+4*$J670,$N670*(1+(AC$2*0.03)),IF(AD$3=$O670+5*$J670,$N670*(1+(AC$2*0.03)),"")))))))</f>
        <v/>
      </c>
      <c r="AE670" s="2" t="str">
        <f t="shared" ref="AE670:AE673" si="1191">IF($B670="","",IF($O670=AE$3,$N670*(1+(AD$2*0.03)),IF(AE$3=$O670+$J670,$N670*(1+(AD$2*0.03)),IF(AE$3=$O670+2*$J670,$N670*(1+(AD$2*0.03)),IF(AE$3=$O670+3*$J670,$N670*(1+(AD$2*0.03)),IF(AE$3=$O670+4*$J670,$N670*(1+(AD$2*0.03)),IF(AE$3=$O670+5*$J670,$N670*(1+(AD$2*0.03)),"")))))))</f>
        <v/>
      </c>
      <c r="AF670" s="2" t="str">
        <f t="shared" ref="AF670:AF673" si="1192">IF($B670="","",IF($O670=AF$3,$N670*(1+(AE$2*0.03)),IF(AF$3=$O670+$J670,$N670*(1+(AE$2*0.03)),IF(AF$3=$O670+2*$J670,$N670*(1+(AE$2*0.03)),IF(AF$3=$O670+3*$J670,$N670*(1+(AE$2*0.03)),IF(AF$3=$O670+4*$J670,$N670*(1+(AE$2*0.03)),IF(AF$3=$O670+5*$J670,$N670*(1+(AE$2*0.03)),"")))))))</f>
        <v/>
      </c>
      <c r="AG670" s="2" t="str">
        <f t="shared" ref="AG670:AG673" si="1193">IF($B670="","",IF($O670=AG$3,$N670*(1+(AF$2*0.03)),IF(AG$3=$O670+$J670,$N670*(1+(AF$2*0.03)),IF(AG$3=$O670+2*$J670,$N670*(1+(AF$2*0.03)),IF(AG$3=$O670+3*$J670,$N670*(1+(AF$2*0.03)),IF(AG$3=$O670+4*$J670,$N670*(1+(AF$2*0.03)),IF(AG$3=$O670+5*$J670,$N670*(1+(AF$2*0.03)),"")))))))</f>
        <v/>
      </c>
      <c r="AH670" s="2" t="str">
        <f t="shared" ref="AH670:AH673" si="1194">IF($B670="","",IF($O670=AH$3,$N670*(1+(AG$2*0.03)),IF(AH$3=$O670+$J670,$N670*(1+(AG$2*0.03)),IF(AH$3=$O670+2*$J670,$N670*(1+(AG$2*0.03)),IF(AH$3=$O670+3*$J670,$N670*(1+(AG$2*0.03)),IF(AH$3=$O670+4*$J670,$N670*(1+(AG$2*0.03)),IF(AH$3=$O670+5*$J670,$N670*(1+(AG$2*0.03)),"")))))))</f>
        <v/>
      </c>
      <c r="AI670" s="2">
        <f t="shared" ref="AI670:AI673" si="1195">IF($B670="","",IF($O670=AI$3,$N670*(1+(AH$2*0.03)),IF(AI$3=$O670+$J670,$N670*(1+(AH$2*0.03)),IF(AI$3=$O670+2*$J670,$N670*(1+(AH$2*0.03)),IF(AI$3=$O670+3*$J670,$N670*(1+(AH$2*0.03)),IF(AI$3=$O670+4*$J670,$N670*(1+(AH$2*0.03)),IF(AI$3=$O670+5*$J670,$N670*(1+(AH$2*0.03)),"")))))))</f>
        <v>7771.4999999999991</v>
      </c>
    </row>
    <row r="671" spans="2:35" x14ac:dyDescent="0.25">
      <c r="B671" s="41" t="s">
        <v>347</v>
      </c>
      <c r="C671" s="41" t="s">
        <v>345</v>
      </c>
      <c r="D671" s="41" t="s">
        <v>7</v>
      </c>
      <c r="E671" s="42" t="s">
        <v>355</v>
      </c>
      <c r="F671" s="41" t="s">
        <v>312</v>
      </c>
      <c r="G671" s="154"/>
      <c r="H671" s="42">
        <v>1000</v>
      </c>
      <c r="I671" s="6">
        <f>IF(H671="","",INDEX(Systems!F$4:F$981,MATCH($F671,Systems!D$4:D$981,0),1))</f>
        <v>7.46</v>
      </c>
      <c r="J671" s="7">
        <f>IF(H671="","",INDEX(Systems!E$4:E$981,MATCH($F671,Systems!D$4:D$981,0),1))</f>
        <v>20</v>
      </c>
      <c r="K671" s="7" t="s">
        <v>97</v>
      </c>
      <c r="L671" s="7">
        <v>2001</v>
      </c>
      <c r="M671" s="7">
        <v>3</v>
      </c>
      <c r="N671" s="6">
        <f t="shared" si="1174"/>
        <v>7460</v>
      </c>
      <c r="O671" s="7">
        <f t="shared" si="1175"/>
        <v>2021</v>
      </c>
      <c r="P671" s="2" t="str">
        <f t="shared" si="1176"/>
        <v/>
      </c>
      <c r="Q671" s="2" t="str">
        <f t="shared" si="1177"/>
        <v/>
      </c>
      <c r="R671" s="2" t="str">
        <f t="shared" si="1178"/>
        <v/>
      </c>
      <c r="S671" s="2">
        <f t="shared" si="1179"/>
        <v>8131.4000000000005</v>
      </c>
      <c r="T671" s="2" t="str">
        <f t="shared" si="1180"/>
        <v/>
      </c>
      <c r="U671" s="2" t="str">
        <f t="shared" si="1181"/>
        <v/>
      </c>
      <c r="V671" s="2" t="str">
        <f t="shared" si="1182"/>
        <v/>
      </c>
      <c r="W671" s="2" t="str">
        <f t="shared" si="1183"/>
        <v/>
      </c>
      <c r="X671" s="2" t="str">
        <f t="shared" si="1184"/>
        <v/>
      </c>
      <c r="Y671" s="2" t="str">
        <f t="shared" si="1185"/>
        <v/>
      </c>
      <c r="Z671" s="2" t="str">
        <f t="shared" si="1186"/>
        <v/>
      </c>
      <c r="AA671" s="2" t="str">
        <f t="shared" si="1187"/>
        <v/>
      </c>
      <c r="AB671" s="2" t="str">
        <f t="shared" si="1188"/>
        <v/>
      </c>
      <c r="AC671" s="2" t="str">
        <f t="shared" si="1189"/>
        <v/>
      </c>
      <c r="AD671" s="2" t="str">
        <f t="shared" si="1190"/>
        <v/>
      </c>
      <c r="AE671" s="2" t="str">
        <f t="shared" si="1191"/>
        <v/>
      </c>
      <c r="AF671" s="2" t="str">
        <f t="shared" si="1192"/>
        <v/>
      </c>
      <c r="AG671" s="2" t="str">
        <f t="shared" si="1193"/>
        <v/>
      </c>
      <c r="AH671" s="2" t="str">
        <f t="shared" si="1194"/>
        <v/>
      </c>
      <c r="AI671" s="2" t="str">
        <f t="shared" si="1195"/>
        <v/>
      </c>
    </row>
    <row r="672" spans="2:35" x14ac:dyDescent="0.25">
      <c r="B672" s="41" t="s">
        <v>347</v>
      </c>
      <c r="C672" s="41" t="s">
        <v>345</v>
      </c>
      <c r="D672" s="41" t="s">
        <v>7</v>
      </c>
      <c r="E672" s="42" t="s">
        <v>355</v>
      </c>
      <c r="F672" s="41" t="s">
        <v>289</v>
      </c>
      <c r="G672" s="154"/>
      <c r="H672" s="42">
        <v>1300</v>
      </c>
      <c r="I672" s="6">
        <f>IF(H672="","",INDEX(Systems!F$4:F$981,MATCH($F672,Systems!D$4:D$981,0),1))</f>
        <v>4.5</v>
      </c>
      <c r="J672" s="7">
        <f>IF(H672="","",INDEX(Systems!E$4:E$981,MATCH($F672,Systems!D$4:D$981,0),1))</f>
        <v>15</v>
      </c>
      <c r="K672" s="7" t="s">
        <v>97</v>
      </c>
      <c r="L672" s="7">
        <v>2003</v>
      </c>
      <c r="M672" s="7">
        <v>3</v>
      </c>
      <c r="N672" s="6">
        <f t="shared" si="1174"/>
        <v>5850</v>
      </c>
      <c r="O672" s="7">
        <f t="shared" si="1175"/>
        <v>2018</v>
      </c>
      <c r="P672" s="2">
        <f t="shared" si="1176"/>
        <v>5850</v>
      </c>
      <c r="Q672" s="2" t="str">
        <f t="shared" si="1177"/>
        <v/>
      </c>
      <c r="R672" s="2" t="str">
        <f t="shared" si="1178"/>
        <v/>
      </c>
      <c r="S672" s="2" t="str">
        <f t="shared" si="1179"/>
        <v/>
      </c>
      <c r="T672" s="2" t="str">
        <f t="shared" si="1180"/>
        <v/>
      </c>
      <c r="U672" s="2" t="str">
        <f t="shared" si="1181"/>
        <v/>
      </c>
      <c r="V672" s="2" t="str">
        <f t="shared" si="1182"/>
        <v/>
      </c>
      <c r="W672" s="2" t="str">
        <f t="shared" si="1183"/>
        <v/>
      </c>
      <c r="X672" s="2" t="str">
        <f t="shared" si="1184"/>
        <v/>
      </c>
      <c r="Y672" s="2" t="str">
        <f t="shared" si="1185"/>
        <v/>
      </c>
      <c r="Z672" s="2" t="str">
        <f t="shared" si="1186"/>
        <v/>
      </c>
      <c r="AA672" s="2" t="str">
        <f t="shared" si="1187"/>
        <v/>
      </c>
      <c r="AB672" s="2" t="str">
        <f t="shared" si="1188"/>
        <v/>
      </c>
      <c r="AC672" s="2" t="str">
        <f t="shared" si="1189"/>
        <v/>
      </c>
      <c r="AD672" s="2" t="str">
        <f t="shared" si="1190"/>
        <v/>
      </c>
      <c r="AE672" s="2">
        <f t="shared" si="1191"/>
        <v>8482.5</v>
      </c>
      <c r="AF672" s="2" t="str">
        <f t="shared" si="1192"/>
        <v/>
      </c>
      <c r="AG672" s="2" t="str">
        <f t="shared" si="1193"/>
        <v/>
      </c>
      <c r="AH672" s="2" t="str">
        <f t="shared" si="1194"/>
        <v/>
      </c>
      <c r="AI672" s="2" t="str">
        <f t="shared" si="1195"/>
        <v/>
      </c>
    </row>
    <row r="673" spans="2:35" x14ac:dyDescent="0.25">
      <c r="B673" s="41" t="s">
        <v>347</v>
      </c>
      <c r="C673" s="41" t="s">
        <v>345</v>
      </c>
      <c r="D673" s="41" t="s">
        <v>5</v>
      </c>
      <c r="E673" s="42" t="s">
        <v>355</v>
      </c>
      <c r="F673" s="41" t="s">
        <v>55</v>
      </c>
      <c r="G673" s="154" t="s">
        <v>519</v>
      </c>
      <c r="H673" s="42">
        <v>1</v>
      </c>
      <c r="I673" s="6">
        <f>IF(H673="","",INDEX(Systems!F$4:F$981,MATCH($F673,Systems!D$4:D$981,0),1))</f>
        <v>9000</v>
      </c>
      <c r="J673" s="7">
        <f>IF(H673="","",INDEX(Systems!E$4:E$981,MATCH($F673,Systems!D$4:D$981,0),1))</f>
        <v>18</v>
      </c>
      <c r="K673" s="7" t="s">
        <v>97</v>
      </c>
      <c r="L673" s="7">
        <v>2003</v>
      </c>
      <c r="M673" s="7">
        <v>3</v>
      </c>
      <c r="N673" s="6">
        <f t="shared" si="1174"/>
        <v>9000</v>
      </c>
      <c r="O673" s="7">
        <f t="shared" si="1175"/>
        <v>2021</v>
      </c>
      <c r="P673" s="2" t="str">
        <f t="shared" si="1176"/>
        <v/>
      </c>
      <c r="Q673" s="2" t="str">
        <f t="shared" si="1177"/>
        <v/>
      </c>
      <c r="R673" s="2" t="str">
        <f t="shared" si="1178"/>
        <v/>
      </c>
      <c r="S673" s="2">
        <f t="shared" si="1179"/>
        <v>9810</v>
      </c>
      <c r="T673" s="2" t="str">
        <f t="shared" si="1180"/>
        <v/>
      </c>
      <c r="U673" s="2" t="str">
        <f t="shared" si="1181"/>
        <v/>
      </c>
      <c r="V673" s="2" t="str">
        <f t="shared" si="1182"/>
        <v/>
      </c>
      <c r="W673" s="2" t="str">
        <f t="shared" si="1183"/>
        <v/>
      </c>
      <c r="X673" s="2" t="str">
        <f t="shared" si="1184"/>
        <v/>
      </c>
      <c r="Y673" s="2" t="str">
        <f t="shared" si="1185"/>
        <v/>
      </c>
      <c r="Z673" s="2" t="str">
        <f t="shared" si="1186"/>
        <v/>
      </c>
      <c r="AA673" s="2" t="str">
        <f t="shared" si="1187"/>
        <v/>
      </c>
      <c r="AB673" s="2" t="str">
        <f t="shared" si="1188"/>
        <v/>
      </c>
      <c r="AC673" s="2" t="str">
        <f t="shared" si="1189"/>
        <v/>
      </c>
      <c r="AD673" s="2" t="str">
        <f t="shared" si="1190"/>
        <v/>
      </c>
      <c r="AE673" s="2" t="str">
        <f t="shared" si="1191"/>
        <v/>
      </c>
      <c r="AF673" s="2" t="str">
        <f t="shared" si="1192"/>
        <v/>
      </c>
      <c r="AG673" s="2" t="str">
        <f t="shared" si="1193"/>
        <v/>
      </c>
      <c r="AH673" s="2" t="str">
        <f t="shared" si="1194"/>
        <v/>
      </c>
      <c r="AI673" s="2" t="str">
        <f t="shared" si="1195"/>
        <v/>
      </c>
    </row>
    <row r="674" spans="2:35" x14ac:dyDescent="0.25">
      <c r="B674" s="41" t="s">
        <v>347</v>
      </c>
      <c r="C674" s="41" t="s">
        <v>345</v>
      </c>
      <c r="D674" s="41" t="s">
        <v>9</v>
      </c>
      <c r="E674" s="42" t="s">
        <v>355</v>
      </c>
      <c r="F674" s="41" t="s">
        <v>131</v>
      </c>
      <c r="G674" s="154"/>
      <c r="H674" s="42">
        <v>1000</v>
      </c>
      <c r="I674" s="6">
        <f>IF(H674="","",INDEX(Systems!F$4:F$981,MATCH($F674,Systems!D$4:D$981,0),1))</f>
        <v>4.95</v>
      </c>
      <c r="J674" s="7">
        <f>IF(H674="","",INDEX(Systems!E$4:E$981,MATCH($F674,Systems!D$4:D$981,0),1))</f>
        <v>20</v>
      </c>
      <c r="K674" s="7" t="s">
        <v>97</v>
      </c>
      <c r="L674" s="7">
        <v>2017</v>
      </c>
      <c r="M674" s="7">
        <v>3</v>
      </c>
      <c r="N674" s="6">
        <f t="shared" ref="N674:N677" si="1196">IF(H674="","",H674*I674)</f>
        <v>4950</v>
      </c>
      <c r="O674" s="7">
        <f t="shared" ref="O674:O677" si="1197">IF(M674="","",IF(IF(M674=1,$C$1,IF(M674=2,L674+(0.8*J674),IF(M674=3,L674+J674)))&lt;$C$1,$C$1,(IF(M674=1,$C$1,IF(M674=2,L674+(0.8*J674),IF(M674=3,L674+J674))))))</f>
        <v>2037</v>
      </c>
      <c r="P674" s="2" t="str">
        <f t="shared" ref="P674:P677" si="1198">IF($B674="","",IF($O674=P$3,$N674*(1+(O$2*0.03)),IF(P$3=$O674+$J674,$N674*(1+(O$2*0.03)),IF(P$3=$O674+2*$J674,$N674*(1+(O$2*0.03)),IF(P$3=$O674+3*$J674,$N674*(1+(O$2*0.03)),IF(P$3=$O674+4*$J674,$N674*(1+(O$2*0.03)),IF(P$3=$O674+5*$J674,$N674*(1+(O$2*0.03)),"")))))))</f>
        <v/>
      </c>
      <c r="Q674" s="2" t="str">
        <f t="shared" ref="Q674:Q677" si="1199">IF($B674="","",IF($O674=Q$3,$N674*(1+(P$2*0.03)),IF(Q$3=$O674+$J674,$N674*(1+(P$2*0.03)),IF(Q$3=$O674+2*$J674,$N674*(1+(P$2*0.03)),IF(Q$3=$O674+3*$J674,$N674*(1+(P$2*0.03)),IF(Q$3=$O674+4*$J674,$N674*(1+(P$2*0.03)),IF(Q$3=$O674+5*$J674,$N674*(1+(P$2*0.03)),"")))))))</f>
        <v/>
      </c>
      <c r="R674" s="2" t="str">
        <f t="shared" ref="R674:R677" si="1200">IF($B674="","",IF($O674=R$3,$N674*(1+(Q$2*0.03)),IF(R$3=$O674+$J674,$N674*(1+(Q$2*0.03)),IF(R$3=$O674+2*$J674,$N674*(1+(Q$2*0.03)),IF(R$3=$O674+3*$J674,$N674*(1+(Q$2*0.03)),IF(R$3=$O674+4*$J674,$N674*(1+(Q$2*0.03)),IF(R$3=$O674+5*$J674,$N674*(1+(Q$2*0.03)),"")))))))</f>
        <v/>
      </c>
      <c r="S674" s="2" t="str">
        <f t="shared" ref="S674:S677" si="1201">IF($B674="","",IF($O674=S$3,$N674*(1+(R$2*0.03)),IF(S$3=$O674+$J674,$N674*(1+(R$2*0.03)),IF(S$3=$O674+2*$J674,$N674*(1+(R$2*0.03)),IF(S$3=$O674+3*$J674,$N674*(1+(R$2*0.03)),IF(S$3=$O674+4*$J674,$N674*(1+(R$2*0.03)),IF(S$3=$O674+5*$J674,$N674*(1+(R$2*0.03)),"")))))))</f>
        <v/>
      </c>
      <c r="T674" s="2" t="str">
        <f t="shared" ref="T674:T677" si="1202">IF($B674="","",IF($O674=T$3,$N674*(1+(S$2*0.03)),IF(T$3=$O674+$J674,$N674*(1+(S$2*0.03)),IF(T$3=$O674+2*$J674,$N674*(1+(S$2*0.03)),IF(T$3=$O674+3*$J674,$N674*(1+(S$2*0.03)),IF(T$3=$O674+4*$J674,$N674*(1+(S$2*0.03)),IF(T$3=$O674+5*$J674,$N674*(1+(S$2*0.03)),"")))))))</f>
        <v/>
      </c>
      <c r="U674" s="2" t="str">
        <f t="shared" ref="U674:U677" si="1203">IF($B674="","",IF($O674=U$3,$N674*(1+(T$2*0.03)),IF(U$3=$O674+$J674,$N674*(1+(T$2*0.03)),IF(U$3=$O674+2*$J674,$N674*(1+(T$2*0.03)),IF(U$3=$O674+3*$J674,$N674*(1+(T$2*0.03)),IF(U$3=$O674+4*$J674,$N674*(1+(T$2*0.03)),IF(U$3=$O674+5*$J674,$N674*(1+(T$2*0.03)),"")))))))</f>
        <v/>
      </c>
      <c r="V674" s="2" t="str">
        <f t="shared" ref="V674:V677" si="1204">IF($B674="","",IF($O674=V$3,$N674*(1+(U$2*0.03)),IF(V$3=$O674+$J674,$N674*(1+(U$2*0.03)),IF(V$3=$O674+2*$J674,$N674*(1+(U$2*0.03)),IF(V$3=$O674+3*$J674,$N674*(1+(U$2*0.03)),IF(V$3=$O674+4*$J674,$N674*(1+(U$2*0.03)),IF(V$3=$O674+5*$J674,$N674*(1+(U$2*0.03)),"")))))))</f>
        <v/>
      </c>
      <c r="W674" s="2" t="str">
        <f t="shared" ref="W674:W677" si="1205">IF($B674="","",IF($O674=W$3,$N674*(1+(V$2*0.03)),IF(W$3=$O674+$J674,$N674*(1+(V$2*0.03)),IF(W$3=$O674+2*$J674,$N674*(1+(V$2*0.03)),IF(W$3=$O674+3*$J674,$N674*(1+(V$2*0.03)),IF(W$3=$O674+4*$J674,$N674*(1+(V$2*0.03)),IF(W$3=$O674+5*$J674,$N674*(1+(V$2*0.03)),"")))))))</f>
        <v/>
      </c>
      <c r="X674" s="2" t="str">
        <f t="shared" ref="X674:X677" si="1206">IF($B674="","",IF($O674=X$3,$N674*(1+(W$2*0.03)),IF(X$3=$O674+$J674,$N674*(1+(W$2*0.03)),IF(X$3=$O674+2*$J674,$N674*(1+(W$2*0.03)),IF(X$3=$O674+3*$J674,$N674*(1+(W$2*0.03)),IF(X$3=$O674+4*$J674,$N674*(1+(W$2*0.03)),IF(X$3=$O674+5*$J674,$N674*(1+(W$2*0.03)),"")))))))</f>
        <v/>
      </c>
      <c r="Y674" s="2" t="str">
        <f t="shared" ref="Y674:Y677" si="1207">IF($B674="","",IF($O674=Y$3,$N674*(1+(X$2*0.03)),IF(Y$3=$O674+$J674,$N674*(1+(X$2*0.03)),IF(Y$3=$O674+2*$J674,$N674*(1+(X$2*0.03)),IF(Y$3=$O674+3*$J674,$N674*(1+(X$2*0.03)),IF(Y$3=$O674+4*$J674,$N674*(1+(X$2*0.03)),IF(Y$3=$O674+5*$J674,$N674*(1+(X$2*0.03)),"")))))))</f>
        <v/>
      </c>
      <c r="Z674" s="2" t="str">
        <f t="shared" ref="Z674:Z677" si="1208">IF($B674="","",IF($O674=Z$3,$N674*(1+(Y$2*0.03)),IF(Z$3=$O674+$J674,$N674*(1+(Y$2*0.03)),IF(Z$3=$O674+2*$J674,$N674*(1+(Y$2*0.03)),IF(Z$3=$O674+3*$J674,$N674*(1+(Y$2*0.03)),IF(Z$3=$O674+4*$J674,$N674*(1+(Y$2*0.03)),IF(Z$3=$O674+5*$J674,$N674*(1+(Y$2*0.03)),"")))))))</f>
        <v/>
      </c>
      <c r="AA674" s="2" t="str">
        <f t="shared" ref="AA674:AA677" si="1209">IF($B674="","",IF($O674=AA$3,$N674*(1+(Z$2*0.03)),IF(AA$3=$O674+$J674,$N674*(1+(Z$2*0.03)),IF(AA$3=$O674+2*$J674,$N674*(1+(Z$2*0.03)),IF(AA$3=$O674+3*$J674,$N674*(1+(Z$2*0.03)),IF(AA$3=$O674+4*$J674,$N674*(1+(Z$2*0.03)),IF(AA$3=$O674+5*$J674,$N674*(1+(Z$2*0.03)),"")))))))</f>
        <v/>
      </c>
      <c r="AB674" s="2" t="str">
        <f t="shared" ref="AB674:AB677" si="1210">IF($B674="","",IF($O674=AB$3,$N674*(1+(AA$2*0.03)),IF(AB$3=$O674+$J674,$N674*(1+(AA$2*0.03)),IF(AB$3=$O674+2*$J674,$N674*(1+(AA$2*0.03)),IF(AB$3=$O674+3*$J674,$N674*(1+(AA$2*0.03)),IF(AB$3=$O674+4*$J674,$N674*(1+(AA$2*0.03)),IF(AB$3=$O674+5*$J674,$N674*(1+(AA$2*0.03)),"")))))))</f>
        <v/>
      </c>
      <c r="AC674" s="2" t="str">
        <f t="shared" ref="AC674:AC677" si="1211">IF($B674="","",IF($O674=AC$3,$N674*(1+(AB$2*0.03)),IF(AC$3=$O674+$J674,$N674*(1+(AB$2*0.03)),IF(AC$3=$O674+2*$J674,$N674*(1+(AB$2*0.03)),IF(AC$3=$O674+3*$J674,$N674*(1+(AB$2*0.03)),IF(AC$3=$O674+4*$J674,$N674*(1+(AB$2*0.03)),IF(AC$3=$O674+5*$J674,$N674*(1+(AB$2*0.03)),"")))))))</f>
        <v/>
      </c>
      <c r="AD674" s="2" t="str">
        <f t="shared" ref="AD674:AD677" si="1212">IF($B674="","",IF($O674=AD$3,$N674*(1+(AC$2*0.03)),IF(AD$3=$O674+$J674,$N674*(1+(AC$2*0.03)),IF(AD$3=$O674+2*$J674,$N674*(1+(AC$2*0.03)),IF(AD$3=$O674+3*$J674,$N674*(1+(AC$2*0.03)),IF(AD$3=$O674+4*$J674,$N674*(1+(AC$2*0.03)),IF(AD$3=$O674+5*$J674,$N674*(1+(AC$2*0.03)),"")))))))</f>
        <v/>
      </c>
      <c r="AE674" s="2" t="str">
        <f t="shared" ref="AE674:AE677" si="1213">IF($B674="","",IF($O674=AE$3,$N674*(1+(AD$2*0.03)),IF(AE$3=$O674+$J674,$N674*(1+(AD$2*0.03)),IF(AE$3=$O674+2*$J674,$N674*(1+(AD$2*0.03)),IF(AE$3=$O674+3*$J674,$N674*(1+(AD$2*0.03)),IF(AE$3=$O674+4*$J674,$N674*(1+(AD$2*0.03)),IF(AE$3=$O674+5*$J674,$N674*(1+(AD$2*0.03)),"")))))))</f>
        <v/>
      </c>
      <c r="AF674" s="2" t="str">
        <f t="shared" ref="AF674:AF677" si="1214">IF($B674="","",IF($O674=AF$3,$N674*(1+(AE$2*0.03)),IF(AF$3=$O674+$J674,$N674*(1+(AE$2*0.03)),IF(AF$3=$O674+2*$J674,$N674*(1+(AE$2*0.03)),IF(AF$3=$O674+3*$J674,$N674*(1+(AE$2*0.03)),IF(AF$3=$O674+4*$J674,$N674*(1+(AE$2*0.03)),IF(AF$3=$O674+5*$J674,$N674*(1+(AE$2*0.03)),"")))))))</f>
        <v/>
      </c>
      <c r="AG674" s="2" t="str">
        <f t="shared" ref="AG674:AG677" si="1215">IF($B674="","",IF($O674=AG$3,$N674*(1+(AF$2*0.03)),IF(AG$3=$O674+$J674,$N674*(1+(AF$2*0.03)),IF(AG$3=$O674+2*$J674,$N674*(1+(AF$2*0.03)),IF(AG$3=$O674+3*$J674,$N674*(1+(AF$2*0.03)),IF(AG$3=$O674+4*$J674,$N674*(1+(AF$2*0.03)),IF(AG$3=$O674+5*$J674,$N674*(1+(AF$2*0.03)),"")))))))</f>
        <v/>
      </c>
      <c r="AH674" s="2" t="str">
        <f t="shared" ref="AH674:AH677" si="1216">IF($B674="","",IF($O674=AH$3,$N674*(1+(AG$2*0.03)),IF(AH$3=$O674+$J674,$N674*(1+(AG$2*0.03)),IF(AH$3=$O674+2*$J674,$N674*(1+(AG$2*0.03)),IF(AH$3=$O674+3*$J674,$N674*(1+(AG$2*0.03)),IF(AH$3=$O674+4*$J674,$N674*(1+(AG$2*0.03)),IF(AH$3=$O674+5*$J674,$N674*(1+(AG$2*0.03)),"")))))))</f>
        <v/>
      </c>
      <c r="AI674" s="2">
        <f t="shared" ref="AI674:AI677" si="1217">IF($B674="","",IF($O674=AI$3,$N674*(1+(AH$2*0.03)),IF(AI$3=$O674+$J674,$N674*(1+(AH$2*0.03)),IF(AI$3=$O674+2*$J674,$N674*(1+(AH$2*0.03)),IF(AI$3=$O674+3*$J674,$N674*(1+(AH$2*0.03)),IF(AI$3=$O674+4*$J674,$N674*(1+(AH$2*0.03)),IF(AI$3=$O674+5*$J674,$N674*(1+(AH$2*0.03)),"")))))))</f>
        <v>7771.4999999999991</v>
      </c>
    </row>
    <row r="675" spans="2:35" x14ac:dyDescent="0.25">
      <c r="B675" s="41" t="s">
        <v>347</v>
      </c>
      <c r="C675" s="41" t="s">
        <v>345</v>
      </c>
      <c r="D675" s="41" t="s">
        <v>7</v>
      </c>
      <c r="E675" s="42" t="s">
        <v>356</v>
      </c>
      <c r="F675" s="41" t="s">
        <v>312</v>
      </c>
      <c r="G675" s="154"/>
      <c r="H675" s="42">
        <v>1000</v>
      </c>
      <c r="I675" s="6">
        <f>IF(H675="","",INDEX(Systems!F$4:F$981,MATCH($F675,Systems!D$4:D$981,0),1))</f>
        <v>7.46</v>
      </c>
      <c r="J675" s="7">
        <f>IF(H675="","",INDEX(Systems!E$4:E$981,MATCH($F675,Systems!D$4:D$981,0),1))</f>
        <v>20</v>
      </c>
      <c r="K675" s="7" t="s">
        <v>97</v>
      </c>
      <c r="L675" s="7">
        <v>2001</v>
      </c>
      <c r="M675" s="7">
        <v>3</v>
      </c>
      <c r="N675" s="6">
        <f t="shared" si="1196"/>
        <v>7460</v>
      </c>
      <c r="O675" s="7">
        <f t="shared" si="1197"/>
        <v>2021</v>
      </c>
      <c r="P675" s="2" t="str">
        <f t="shared" si="1198"/>
        <v/>
      </c>
      <c r="Q675" s="2" t="str">
        <f t="shared" si="1199"/>
        <v/>
      </c>
      <c r="R675" s="2" t="str">
        <f t="shared" si="1200"/>
        <v/>
      </c>
      <c r="S675" s="2">
        <f t="shared" si="1201"/>
        <v>8131.4000000000005</v>
      </c>
      <c r="T675" s="2" t="str">
        <f t="shared" si="1202"/>
        <v/>
      </c>
      <c r="U675" s="2" t="str">
        <f t="shared" si="1203"/>
        <v/>
      </c>
      <c r="V675" s="2" t="str">
        <f t="shared" si="1204"/>
        <v/>
      </c>
      <c r="W675" s="2" t="str">
        <f t="shared" si="1205"/>
        <v/>
      </c>
      <c r="X675" s="2" t="str">
        <f t="shared" si="1206"/>
        <v/>
      </c>
      <c r="Y675" s="2" t="str">
        <f t="shared" si="1207"/>
        <v/>
      </c>
      <c r="Z675" s="2" t="str">
        <f t="shared" si="1208"/>
        <v/>
      </c>
      <c r="AA675" s="2" t="str">
        <f t="shared" si="1209"/>
        <v/>
      </c>
      <c r="AB675" s="2" t="str">
        <f t="shared" si="1210"/>
        <v/>
      </c>
      <c r="AC675" s="2" t="str">
        <f t="shared" si="1211"/>
        <v/>
      </c>
      <c r="AD675" s="2" t="str">
        <f t="shared" si="1212"/>
        <v/>
      </c>
      <c r="AE675" s="2" t="str">
        <f t="shared" si="1213"/>
        <v/>
      </c>
      <c r="AF675" s="2" t="str">
        <f t="shared" si="1214"/>
        <v/>
      </c>
      <c r="AG675" s="2" t="str">
        <f t="shared" si="1215"/>
        <v/>
      </c>
      <c r="AH675" s="2" t="str">
        <f t="shared" si="1216"/>
        <v/>
      </c>
      <c r="AI675" s="2" t="str">
        <f t="shared" si="1217"/>
        <v/>
      </c>
    </row>
    <row r="676" spans="2:35" x14ac:dyDescent="0.25">
      <c r="B676" s="41" t="s">
        <v>347</v>
      </c>
      <c r="C676" s="41" t="s">
        <v>345</v>
      </c>
      <c r="D676" s="41" t="s">
        <v>7</v>
      </c>
      <c r="E676" s="42" t="s">
        <v>356</v>
      </c>
      <c r="F676" s="41" t="s">
        <v>289</v>
      </c>
      <c r="G676" s="154"/>
      <c r="H676" s="42">
        <v>1300</v>
      </c>
      <c r="I676" s="6">
        <f>IF(H676="","",INDEX(Systems!F$4:F$981,MATCH($F676,Systems!D$4:D$981,0),1))</f>
        <v>4.5</v>
      </c>
      <c r="J676" s="7">
        <f>IF(H676="","",INDEX(Systems!E$4:E$981,MATCH($F676,Systems!D$4:D$981,0),1))</f>
        <v>15</v>
      </c>
      <c r="K676" s="7" t="s">
        <v>97</v>
      </c>
      <c r="L676" s="7">
        <v>2010</v>
      </c>
      <c r="M676" s="7">
        <v>3</v>
      </c>
      <c r="N676" s="6">
        <f t="shared" si="1196"/>
        <v>5850</v>
      </c>
      <c r="O676" s="7">
        <f t="shared" si="1197"/>
        <v>2025</v>
      </c>
      <c r="P676" s="2" t="str">
        <f t="shared" si="1198"/>
        <v/>
      </c>
      <c r="Q676" s="2" t="str">
        <f t="shared" si="1199"/>
        <v/>
      </c>
      <c r="R676" s="2" t="str">
        <f t="shared" si="1200"/>
        <v/>
      </c>
      <c r="S676" s="2" t="str">
        <f t="shared" si="1201"/>
        <v/>
      </c>
      <c r="T676" s="2" t="str">
        <f t="shared" si="1202"/>
        <v/>
      </c>
      <c r="U676" s="2" t="str">
        <f t="shared" si="1203"/>
        <v/>
      </c>
      <c r="V676" s="2" t="str">
        <f t="shared" si="1204"/>
        <v/>
      </c>
      <c r="W676" s="2">
        <f t="shared" si="1205"/>
        <v>7078.5</v>
      </c>
      <c r="X676" s="2" t="str">
        <f t="shared" si="1206"/>
        <v/>
      </c>
      <c r="Y676" s="2" t="str">
        <f t="shared" si="1207"/>
        <v/>
      </c>
      <c r="Z676" s="2" t="str">
        <f t="shared" si="1208"/>
        <v/>
      </c>
      <c r="AA676" s="2" t="str">
        <f t="shared" si="1209"/>
        <v/>
      </c>
      <c r="AB676" s="2" t="str">
        <f t="shared" si="1210"/>
        <v/>
      </c>
      <c r="AC676" s="2" t="str">
        <f t="shared" si="1211"/>
        <v/>
      </c>
      <c r="AD676" s="2" t="str">
        <f t="shared" si="1212"/>
        <v/>
      </c>
      <c r="AE676" s="2" t="str">
        <f t="shared" si="1213"/>
        <v/>
      </c>
      <c r="AF676" s="2" t="str">
        <f t="shared" si="1214"/>
        <v/>
      </c>
      <c r="AG676" s="2" t="str">
        <f t="shared" si="1215"/>
        <v/>
      </c>
      <c r="AH676" s="2" t="str">
        <f t="shared" si="1216"/>
        <v/>
      </c>
      <c r="AI676" s="2" t="str">
        <f t="shared" si="1217"/>
        <v/>
      </c>
    </row>
    <row r="677" spans="2:35" x14ac:dyDescent="0.25">
      <c r="B677" s="41" t="s">
        <v>347</v>
      </c>
      <c r="C677" s="41" t="s">
        <v>345</v>
      </c>
      <c r="D677" s="41" t="s">
        <v>5</v>
      </c>
      <c r="E677" s="42" t="s">
        <v>356</v>
      </c>
      <c r="F677" s="41" t="s">
        <v>55</v>
      </c>
      <c r="G677" s="154" t="s">
        <v>518</v>
      </c>
      <c r="H677" s="42">
        <v>1</v>
      </c>
      <c r="I677" s="6">
        <f>IF(H677="","",INDEX(Systems!F$4:F$981,MATCH($F677,Systems!D$4:D$981,0),1))</f>
        <v>9000</v>
      </c>
      <c r="J677" s="7">
        <f>IF(H677="","",INDEX(Systems!E$4:E$981,MATCH($F677,Systems!D$4:D$981,0),1))</f>
        <v>18</v>
      </c>
      <c r="K677" s="7" t="s">
        <v>97</v>
      </c>
      <c r="L677" s="7">
        <v>2003</v>
      </c>
      <c r="M677" s="7">
        <v>3</v>
      </c>
      <c r="N677" s="6">
        <f t="shared" si="1196"/>
        <v>9000</v>
      </c>
      <c r="O677" s="7">
        <f t="shared" si="1197"/>
        <v>2021</v>
      </c>
      <c r="P677" s="2" t="str">
        <f t="shared" si="1198"/>
        <v/>
      </c>
      <c r="Q677" s="2" t="str">
        <f t="shared" si="1199"/>
        <v/>
      </c>
      <c r="R677" s="2" t="str">
        <f t="shared" si="1200"/>
        <v/>
      </c>
      <c r="S677" s="2">
        <f t="shared" si="1201"/>
        <v>9810</v>
      </c>
      <c r="T677" s="2" t="str">
        <f t="shared" si="1202"/>
        <v/>
      </c>
      <c r="U677" s="2" t="str">
        <f t="shared" si="1203"/>
        <v/>
      </c>
      <c r="V677" s="2" t="str">
        <f t="shared" si="1204"/>
        <v/>
      </c>
      <c r="W677" s="2" t="str">
        <f t="shared" si="1205"/>
        <v/>
      </c>
      <c r="X677" s="2" t="str">
        <f t="shared" si="1206"/>
        <v/>
      </c>
      <c r="Y677" s="2" t="str">
        <f t="shared" si="1207"/>
        <v/>
      </c>
      <c r="Z677" s="2" t="str">
        <f t="shared" si="1208"/>
        <v/>
      </c>
      <c r="AA677" s="2" t="str">
        <f t="shared" si="1209"/>
        <v/>
      </c>
      <c r="AB677" s="2" t="str">
        <f t="shared" si="1210"/>
        <v/>
      </c>
      <c r="AC677" s="2" t="str">
        <f t="shared" si="1211"/>
        <v/>
      </c>
      <c r="AD677" s="2" t="str">
        <f t="shared" si="1212"/>
        <v/>
      </c>
      <c r="AE677" s="2" t="str">
        <f t="shared" si="1213"/>
        <v/>
      </c>
      <c r="AF677" s="2" t="str">
        <f t="shared" si="1214"/>
        <v/>
      </c>
      <c r="AG677" s="2" t="str">
        <f t="shared" si="1215"/>
        <v/>
      </c>
      <c r="AH677" s="2" t="str">
        <f t="shared" si="1216"/>
        <v/>
      </c>
      <c r="AI677" s="2" t="str">
        <f t="shared" si="1217"/>
        <v/>
      </c>
    </row>
    <row r="678" spans="2:35" x14ac:dyDescent="0.25">
      <c r="B678" s="41" t="s">
        <v>347</v>
      </c>
      <c r="C678" s="41" t="s">
        <v>345</v>
      </c>
      <c r="D678" s="41" t="s">
        <v>9</v>
      </c>
      <c r="E678" s="42" t="s">
        <v>356</v>
      </c>
      <c r="F678" s="41" t="s">
        <v>131</v>
      </c>
      <c r="G678" s="154"/>
      <c r="H678" s="42">
        <v>1000</v>
      </c>
      <c r="I678" s="6">
        <f>IF(H678="","",INDEX(Systems!F$4:F$981,MATCH($F678,Systems!D$4:D$981,0),1))</f>
        <v>4.95</v>
      </c>
      <c r="J678" s="7">
        <f>IF(H678="","",INDEX(Systems!E$4:E$981,MATCH($F678,Systems!D$4:D$981,0),1))</f>
        <v>20</v>
      </c>
      <c r="K678" s="7" t="s">
        <v>97</v>
      </c>
      <c r="L678" s="7">
        <v>2017</v>
      </c>
      <c r="M678" s="7">
        <v>3</v>
      </c>
      <c r="N678" s="6">
        <f t="shared" ref="N678" si="1218">IF(H678="","",H678*I678)</f>
        <v>4950</v>
      </c>
      <c r="O678" s="7">
        <f t="shared" ref="O678" si="1219">IF(M678="","",IF(IF(M678=1,$C$1,IF(M678=2,L678+(0.8*J678),IF(M678=3,L678+J678)))&lt;$C$1,$C$1,(IF(M678=1,$C$1,IF(M678=2,L678+(0.8*J678),IF(M678=3,L678+J678))))))</f>
        <v>2037</v>
      </c>
      <c r="P678" s="2" t="str">
        <f t="shared" ref="P678" si="1220">IF($B678="","",IF($O678=P$3,$N678*(1+(O$2*0.03)),IF(P$3=$O678+$J678,$N678*(1+(O$2*0.03)),IF(P$3=$O678+2*$J678,$N678*(1+(O$2*0.03)),IF(P$3=$O678+3*$J678,$N678*(1+(O$2*0.03)),IF(P$3=$O678+4*$J678,$N678*(1+(O$2*0.03)),IF(P$3=$O678+5*$J678,$N678*(1+(O$2*0.03)),"")))))))</f>
        <v/>
      </c>
      <c r="Q678" s="2" t="str">
        <f t="shared" ref="Q678" si="1221">IF($B678="","",IF($O678=Q$3,$N678*(1+(P$2*0.03)),IF(Q$3=$O678+$J678,$N678*(1+(P$2*0.03)),IF(Q$3=$O678+2*$J678,$N678*(1+(P$2*0.03)),IF(Q$3=$O678+3*$J678,$N678*(1+(P$2*0.03)),IF(Q$3=$O678+4*$J678,$N678*(1+(P$2*0.03)),IF(Q$3=$O678+5*$J678,$N678*(1+(P$2*0.03)),"")))))))</f>
        <v/>
      </c>
      <c r="R678" s="2" t="str">
        <f t="shared" ref="R678" si="1222">IF($B678="","",IF($O678=R$3,$N678*(1+(Q$2*0.03)),IF(R$3=$O678+$J678,$N678*(1+(Q$2*0.03)),IF(R$3=$O678+2*$J678,$N678*(1+(Q$2*0.03)),IF(R$3=$O678+3*$J678,$N678*(1+(Q$2*0.03)),IF(R$3=$O678+4*$J678,$N678*(1+(Q$2*0.03)),IF(R$3=$O678+5*$J678,$N678*(1+(Q$2*0.03)),"")))))))</f>
        <v/>
      </c>
      <c r="S678" s="2" t="str">
        <f t="shared" ref="S678" si="1223">IF($B678="","",IF($O678=S$3,$N678*(1+(R$2*0.03)),IF(S$3=$O678+$J678,$N678*(1+(R$2*0.03)),IF(S$3=$O678+2*$J678,$N678*(1+(R$2*0.03)),IF(S$3=$O678+3*$J678,$N678*(1+(R$2*0.03)),IF(S$3=$O678+4*$J678,$N678*(1+(R$2*0.03)),IF(S$3=$O678+5*$J678,$N678*(1+(R$2*0.03)),"")))))))</f>
        <v/>
      </c>
      <c r="T678" s="2" t="str">
        <f t="shared" ref="T678" si="1224">IF($B678="","",IF($O678=T$3,$N678*(1+(S$2*0.03)),IF(T$3=$O678+$J678,$N678*(1+(S$2*0.03)),IF(T$3=$O678+2*$J678,$N678*(1+(S$2*0.03)),IF(T$3=$O678+3*$J678,$N678*(1+(S$2*0.03)),IF(T$3=$O678+4*$J678,$N678*(1+(S$2*0.03)),IF(T$3=$O678+5*$J678,$N678*(1+(S$2*0.03)),"")))))))</f>
        <v/>
      </c>
      <c r="U678" s="2" t="str">
        <f t="shared" ref="U678" si="1225">IF($B678="","",IF($O678=U$3,$N678*(1+(T$2*0.03)),IF(U$3=$O678+$J678,$N678*(1+(T$2*0.03)),IF(U$3=$O678+2*$J678,$N678*(1+(T$2*0.03)),IF(U$3=$O678+3*$J678,$N678*(1+(T$2*0.03)),IF(U$3=$O678+4*$J678,$N678*(1+(T$2*0.03)),IF(U$3=$O678+5*$J678,$N678*(1+(T$2*0.03)),"")))))))</f>
        <v/>
      </c>
      <c r="V678" s="2" t="str">
        <f t="shared" ref="V678" si="1226">IF($B678="","",IF($O678=V$3,$N678*(1+(U$2*0.03)),IF(V$3=$O678+$J678,$N678*(1+(U$2*0.03)),IF(V$3=$O678+2*$J678,$N678*(1+(U$2*0.03)),IF(V$3=$O678+3*$J678,$N678*(1+(U$2*0.03)),IF(V$3=$O678+4*$J678,$N678*(1+(U$2*0.03)),IF(V$3=$O678+5*$J678,$N678*(1+(U$2*0.03)),"")))))))</f>
        <v/>
      </c>
      <c r="W678" s="2" t="str">
        <f t="shared" ref="W678" si="1227">IF($B678="","",IF($O678=W$3,$N678*(1+(V$2*0.03)),IF(W$3=$O678+$J678,$N678*(1+(V$2*0.03)),IF(W$3=$O678+2*$J678,$N678*(1+(V$2*0.03)),IF(W$3=$O678+3*$J678,$N678*(1+(V$2*0.03)),IF(W$3=$O678+4*$J678,$N678*(1+(V$2*0.03)),IF(W$3=$O678+5*$J678,$N678*(1+(V$2*0.03)),"")))))))</f>
        <v/>
      </c>
      <c r="X678" s="2" t="str">
        <f t="shared" ref="X678" si="1228">IF($B678="","",IF($O678=X$3,$N678*(1+(W$2*0.03)),IF(X$3=$O678+$J678,$N678*(1+(W$2*0.03)),IF(X$3=$O678+2*$J678,$N678*(1+(W$2*0.03)),IF(X$3=$O678+3*$J678,$N678*(1+(W$2*0.03)),IF(X$3=$O678+4*$J678,$N678*(1+(W$2*0.03)),IF(X$3=$O678+5*$J678,$N678*(1+(W$2*0.03)),"")))))))</f>
        <v/>
      </c>
      <c r="Y678" s="2" t="str">
        <f t="shared" ref="Y678" si="1229">IF($B678="","",IF($O678=Y$3,$N678*(1+(X$2*0.03)),IF(Y$3=$O678+$J678,$N678*(1+(X$2*0.03)),IF(Y$3=$O678+2*$J678,$N678*(1+(X$2*0.03)),IF(Y$3=$O678+3*$J678,$N678*(1+(X$2*0.03)),IF(Y$3=$O678+4*$J678,$N678*(1+(X$2*0.03)),IF(Y$3=$O678+5*$J678,$N678*(1+(X$2*0.03)),"")))))))</f>
        <v/>
      </c>
      <c r="Z678" s="2" t="str">
        <f t="shared" ref="Z678" si="1230">IF($B678="","",IF($O678=Z$3,$N678*(1+(Y$2*0.03)),IF(Z$3=$O678+$J678,$N678*(1+(Y$2*0.03)),IF(Z$3=$O678+2*$J678,$N678*(1+(Y$2*0.03)),IF(Z$3=$O678+3*$J678,$N678*(1+(Y$2*0.03)),IF(Z$3=$O678+4*$J678,$N678*(1+(Y$2*0.03)),IF(Z$3=$O678+5*$J678,$N678*(1+(Y$2*0.03)),"")))))))</f>
        <v/>
      </c>
      <c r="AA678" s="2" t="str">
        <f t="shared" ref="AA678" si="1231">IF($B678="","",IF($O678=AA$3,$N678*(1+(Z$2*0.03)),IF(AA$3=$O678+$J678,$N678*(1+(Z$2*0.03)),IF(AA$3=$O678+2*$J678,$N678*(1+(Z$2*0.03)),IF(AA$3=$O678+3*$J678,$N678*(1+(Z$2*0.03)),IF(AA$3=$O678+4*$J678,$N678*(1+(Z$2*0.03)),IF(AA$3=$O678+5*$J678,$N678*(1+(Z$2*0.03)),"")))))))</f>
        <v/>
      </c>
      <c r="AB678" s="2" t="str">
        <f t="shared" ref="AB678" si="1232">IF($B678="","",IF($O678=AB$3,$N678*(1+(AA$2*0.03)),IF(AB$3=$O678+$J678,$N678*(1+(AA$2*0.03)),IF(AB$3=$O678+2*$J678,$N678*(1+(AA$2*0.03)),IF(AB$3=$O678+3*$J678,$N678*(1+(AA$2*0.03)),IF(AB$3=$O678+4*$J678,$N678*(1+(AA$2*0.03)),IF(AB$3=$O678+5*$J678,$N678*(1+(AA$2*0.03)),"")))))))</f>
        <v/>
      </c>
      <c r="AC678" s="2" t="str">
        <f t="shared" ref="AC678" si="1233">IF($B678="","",IF($O678=AC$3,$N678*(1+(AB$2*0.03)),IF(AC$3=$O678+$J678,$N678*(1+(AB$2*0.03)),IF(AC$3=$O678+2*$J678,$N678*(1+(AB$2*0.03)),IF(AC$3=$O678+3*$J678,$N678*(1+(AB$2*0.03)),IF(AC$3=$O678+4*$J678,$N678*(1+(AB$2*0.03)),IF(AC$3=$O678+5*$J678,$N678*(1+(AB$2*0.03)),"")))))))</f>
        <v/>
      </c>
      <c r="AD678" s="2" t="str">
        <f t="shared" ref="AD678" si="1234">IF($B678="","",IF($O678=AD$3,$N678*(1+(AC$2*0.03)),IF(AD$3=$O678+$J678,$N678*(1+(AC$2*0.03)),IF(AD$3=$O678+2*$J678,$N678*(1+(AC$2*0.03)),IF(AD$3=$O678+3*$J678,$N678*(1+(AC$2*0.03)),IF(AD$3=$O678+4*$J678,$N678*(1+(AC$2*0.03)),IF(AD$3=$O678+5*$J678,$N678*(1+(AC$2*0.03)),"")))))))</f>
        <v/>
      </c>
      <c r="AE678" s="2" t="str">
        <f t="shared" ref="AE678" si="1235">IF($B678="","",IF($O678=AE$3,$N678*(1+(AD$2*0.03)),IF(AE$3=$O678+$J678,$N678*(1+(AD$2*0.03)),IF(AE$3=$O678+2*$J678,$N678*(1+(AD$2*0.03)),IF(AE$3=$O678+3*$J678,$N678*(1+(AD$2*0.03)),IF(AE$3=$O678+4*$J678,$N678*(1+(AD$2*0.03)),IF(AE$3=$O678+5*$J678,$N678*(1+(AD$2*0.03)),"")))))))</f>
        <v/>
      </c>
      <c r="AF678" s="2" t="str">
        <f t="shared" ref="AF678" si="1236">IF($B678="","",IF($O678=AF$3,$N678*(1+(AE$2*0.03)),IF(AF$3=$O678+$J678,$N678*(1+(AE$2*0.03)),IF(AF$3=$O678+2*$J678,$N678*(1+(AE$2*0.03)),IF(AF$3=$O678+3*$J678,$N678*(1+(AE$2*0.03)),IF(AF$3=$O678+4*$J678,$N678*(1+(AE$2*0.03)),IF(AF$3=$O678+5*$J678,$N678*(1+(AE$2*0.03)),"")))))))</f>
        <v/>
      </c>
      <c r="AG678" s="2" t="str">
        <f t="shared" ref="AG678" si="1237">IF($B678="","",IF($O678=AG$3,$N678*(1+(AF$2*0.03)),IF(AG$3=$O678+$J678,$N678*(1+(AF$2*0.03)),IF(AG$3=$O678+2*$J678,$N678*(1+(AF$2*0.03)),IF(AG$3=$O678+3*$J678,$N678*(1+(AF$2*0.03)),IF(AG$3=$O678+4*$J678,$N678*(1+(AF$2*0.03)),IF(AG$3=$O678+5*$J678,$N678*(1+(AF$2*0.03)),"")))))))</f>
        <v/>
      </c>
      <c r="AH678" s="2" t="str">
        <f t="shared" ref="AH678" si="1238">IF($B678="","",IF($O678=AH$3,$N678*(1+(AG$2*0.03)),IF(AH$3=$O678+$J678,$N678*(1+(AG$2*0.03)),IF(AH$3=$O678+2*$J678,$N678*(1+(AG$2*0.03)),IF(AH$3=$O678+3*$J678,$N678*(1+(AG$2*0.03)),IF(AH$3=$O678+4*$J678,$N678*(1+(AG$2*0.03)),IF(AH$3=$O678+5*$J678,$N678*(1+(AG$2*0.03)),"")))))))</f>
        <v/>
      </c>
      <c r="AI678" s="2">
        <f t="shared" ref="AI678" si="1239">IF($B678="","",IF($O678=AI$3,$N678*(1+(AH$2*0.03)),IF(AI$3=$O678+$J678,$N678*(1+(AH$2*0.03)),IF(AI$3=$O678+2*$J678,$N678*(1+(AH$2*0.03)),IF(AI$3=$O678+3*$J678,$N678*(1+(AH$2*0.03)),IF(AI$3=$O678+4*$J678,$N678*(1+(AH$2*0.03)),IF(AI$3=$O678+5*$J678,$N678*(1+(AH$2*0.03)),"")))))))</f>
        <v>7771.4999999999991</v>
      </c>
    </row>
    <row r="679" spans="2:35" x14ac:dyDescent="0.25">
      <c r="B679" s="41" t="s">
        <v>347</v>
      </c>
      <c r="C679" s="41" t="s">
        <v>345</v>
      </c>
      <c r="D679" s="41" t="s">
        <v>8</v>
      </c>
      <c r="E679" s="42" t="s">
        <v>354</v>
      </c>
      <c r="F679" s="41" t="s">
        <v>133</v>
      </c>
      <c r="G679" s="154"/>
      <c r="H679" s="42">
        <v>4</v>
      </c>
      <c r="I679" s="6">
        <f>IF(H679="","",INDEX(Systems!F$4:F$981,MATCH($F679,Systems!D$4:D$981,0),1))</f>
        <v>750</v>
      </c>
      <c r="J679" s="7">
        <f>IF(H679="","",INDEX(Systems!E$4:E$981,MATCH($F679,Systems!D$4:D$981,0),1))</f>
        <v>30</v>
      </c>
      <c r="K679" s="7" t="s">
        <v>97</v>
      </c>
      <c r="L679" s="7">
        <v>1990</v>
      </c>
      <c r="M679" s="7">
        <v>3</v>
      </c>
      <c r="N679" s="6">
        <f t="shared" si="662"/>
        <v>3000</v>
      </c>
      <c r="O679" s="7">
        <f t="shared" si="663"/>
        <v>2020</v>
      </c>
      <c r="P679" s="2" t="str">
        <f t="shared" ref="P679:AI679" si="1240">IF($B679="","",IF($O679=P$3,$N679*(1+(O$2*0.03)),IF(P$3=$O679+$J679,$N679*(1+(O$2*0.03)),IF(P$3=$O679+2*$J679,$N679*(1+(O$2*0.03)),IF(P$3=$O679+3*$J679,$N679*(1+(O$2*0.03)),IF(P$3=$O679+4*$J679,$N679*(1+(O$2*0.03)),IF(P$3=$O679+5*$J679,$N679*(1+(O$2*0.03)),"")))))))</f>
        <v/>
      </c>
      <c r="Q679" s="2" t="str">
        <f t="shared" si="1240"/>
        <v/>
      </c>
      <c r="R679" s="2">
        <f t="shared" si="1240"/>
        <v>3180</v>
      </c>
      <c r="S679" s="2" t="str">
        <f t="shared" si="1240"/>
        <v/>
      </c>
      <c r="T679" s="2" t="str">
        <f t="shared" si="1240"/>
        <v/>
      </c>
      <c r="U679" s="2" t="str">
        <f t="shared" si="1240"/>
        <v/>
      </c>
      <c r="V679" s="2" t="str">
        <f t="shared" si="1240"/>
        <v/>
      </c>
      <c r="W679" s="2" t="str">
        <f t="shared" si="1240"/>
        <v/>
      </c>
      <c r="X679" s="2" t="str">
        <f t="shared" si="1240"/>
        <v/>
      </c>
      <c r="Y679" s="2" t="str">
        <f t="shared" si="1240"/>
        <v/>
      </c>
      <c r="Z679" s="2" t="str">
        <f t="shared" si="1240"/>
        <v/>
      </c>
      <c r="AA679" s="2" t="str">
        <f t="shared" si="1240"/>
        <v/>
      </c>
      <c r="AB679" s="2" t="str">
        <f t="shared" si="1240"/>
        <v/>
      </c>
      <c r="AC679" s="2" t="str">
        <f t="shared" si="1240"/>
        <v/>
      </c>
      <c r="AD679" s="2" t="str">
        <f t="shared" si="1240"/>
        <v/>
      </c>
      <c r="AE679" s="2" t="str">
        <f t="shared" si="1240"/>
        <v/>
      </c>
      <c r="AF679" s="2" t="str">
        <f t="shared" si="1240"/>
        <v/>
      </c>
      <c r="AG679" s="2" t="str">
        <f t="shared" si="1240"/>
        <v/>
      </c>
      <c r="AH679" s="2" t="str">
        <f t="shared" si="1240"/>
        <v/>
      </c>
      <c r="AI679" s="2" t="str">
        <f t="shared" si="1240"/>
        <v/>
      </c>
    </row>
    <row r="680" spans="2:35" x14ac:dyDescent="0.25">
      <c r="B680" s="41" t="s">
        <v>347</v>
      </c>
      <c r="C680" s="41" t="s">
        <v>345</v>
      </c>
      <c r="D680" s="41" t="s">
        <v>8</v>
      </c>
      <c r="E680" s="42" t="s">
        <v>354</v>
      </c>
      <c r="F680" s="41" t="s">
        <v>134</v>
      </c>
      <c r="G680" s="154"/>
      <c r="H680" s="42">
        <v>4</v>
      </c>
      <c r="I680" s="6">
        <f>IF(H680="","",INDEX(Systems!F$4:F$981,MATCH($F680,Systems!D$4:D$981,0),1))</f>
        <v>650</v>
      </c>
      <c r="J680" s="7">
        <f>IF(H680="","",INDEX(Systems!E$4:E$981,MATCH($F680,Systems!D$4:D$981,0),1))</f>
        <v>30</v>
      </c>
      <c r="K680" s="7" t="s">
        <v>97</v>
      </c>
      <c r="L680" s="7">
        <v>1990</v>
      </c>
      <c r="M680" s="7">
        <v>3</v>
      </c>
      <c r="N680" s="6">
        <f t="shared" si="662"/>
        <v>2600</v>
      </c>
      <c r="O680" s="7">
        <f t="shared" si="663"/>
        <v>2020</v>
      </c>
      <c r="P680" s="2" t="str">
        <f t="shared" ref="P680:AI680" si="1241">IF($B680="","",IF($O680=P$3,$N680*(1+(O$2*0.03)),IF(P$3=$O680+$J680,$N680*(1+(O$2*0.03)),IF(P$3=$O680+2*$J680,$N680*(1+(O$2*0.03)),IF(P$3=$O680+3*$J680,$N680*(1+(O$2*0.03)),IF(P$3=$O680+4*$J680,$N680*(1+(O$2*0.03)),IF(P$3=$O680+5*$J680,$N680*(1+(O$2*0.03)),"")))))))</f>
        <v/>
      </c>
      <c r="Q680" s="2" t="str">
        <f t="shared" si="1241"/>
        <v/>
      </c>
      <c r="R680" s="2">
        <f t="shared" si="1241"/>
        <v>2756</v>
      </c>
      <c r="S680" s="2" t="str">
        <f t="shared" si="1241"/>
        <v/>
      </c>
      <c r="T680" s="2" t="str">
        <f t="shared" si="1241"/>
        <v/>
      </c>
      <c r="U680" s="2" t="str">
        <f t="shared" si="1241"/>
        <v/>
      </c>
      <c r="V680" s="2" t="str">
        <f t="shared" si="1241"/>
        <v/>
      </c>
      <c r="W680" s="2" t="str">
        <f t="shared" si="1241"/>
        <v/>
      </c>
      <c r="X680" s="2" t="str">
        <f t="shared" si="1241"/>
        <v/>
      </c>
      <c r="Y680" s="2" t="str">
        <f t="shared" si="1241"/>
        <v/>
      </c>
      <c r="Z680" s="2" t="str">
        <f t="shared" si="1241"/>
        <v/>
      </c>
      <c r="AA680" s="2" t="str">
        <f t="shared" si="1241"/>
        <v/>
      </c>
      <c r="AB680" s="2" t="str">
        <f t="shared" si="1241"/>
        <v/>
      </c>
      <c r="AC680" s="2" t="str">
        <f t="shared" si="1241"/>
        <v/>
      </c>
      <c r="AD680" s="2" t="str">
        <f t="shared" si="1241"/>
        <v/>
      </c>
      <c r="AE680" s="2" t="str">
        <f t="shared" si="1241"/>
        <v/>
      </c>
      <c r="AF680" s="2" t="str">
        <f t="shared" si="1241"/>
        <v/>
      </c>
      <c r="AG680" s="2" t="str">
        <f t="shared" si="1241"/>
        <v/>
      </c>
      <c r="AH680" s="2" t="str">
        <f t="shared" si="1241"/>
        <v/>
      </c>
      <c r="AI680" s="2" t="str">
        <f t="shared" si="1241"/>
        <v/>
      </c>
    </row>
    <row r="681" spans="2:35" x14ac:dyDescent="0.25">
      <c r="B681" s="41" t="s">
        <v>347</v>
      </c>
      <c r="C681" s="41" t="s">
        <v>345</v>
      </c>
      <c r="D681" s="41" t="s">
        <v>8</v>
      </c>
      <c r="E681" s="42" t="s">
        <v>354</v>
      </c>
      <c r="F681" s="41" t="s">
        <v>34</v>
      </c>
      <c r="G681" s="154"/>
      <c r="H681" s="42">
        <v>5</v>
      </c>
      <c r="I681" s="6">
        <f>IF(H681="","",INDEX(Systems!F$4:F$981,MATCH($F681,Systems!D$4:D$981,0),1))</f>
        <v>900</v>
      </c>
      <c r="J681" s="7">
        <f>IF(H681="","",INDEX(Systems!E$4:E$981,MATCH($F681,Systems!D$4:D$981,0),1))</f>
        <v>30</v>
      </c>
      <c r="K681" s="7" t="s">
        <v>97</v>
      </c>
      <c r="L681" s="7">
        <v>1990</v>
      </c>
      <c r="M681" s="7">
        <v>3</v>
      </c>
      <c r="N681" s="6">
        <f t="shared" si="662"/>
        <v>4500</v>
      </c>
      <c r="O681" s="7">
        <f t="shared" si="663"/>
        <v>2020</v>
      </c>
      <c r="P681" s="2" t="str">
        <f t="shared" ref="P681:AI681" si="1242">IF($B681="","",IF($O681=P$3,$N681*(1+(O$2*0.03)),IF(P$3=$O681+$J681,$N681*(1+(O$2*0.03)),IF(P$3=$O681+2*$J681,$N681*(1+(O$2*0.03)),IF(P$3=$O681+3*$J681,$N681*(1+(O$2*0.03)),IF(P$3=$O681+4*$J681,$N681*(1+(O$2*0.03)),IF(P$3=$O681+5*$J681,$N681*(1+(O$2*0.03)),"")))))))</f>
        <v/>
      </c>
      <c r="Q681" s="2" t="str">
        <f t="shared" si="1242"/>
        <v/>
      </c>
      <c r="R681" s="2">
        <f t="shared" si="1242"/>
        <v>4770</v>
      </c>
      <c r="S681" s="2" t="str">
        <f t="shared" si="1242"/>
        <v/>
      </c>
      <c r="T681" s="2" t="str">
        <f t="shared" si="1242"/>
        <v/>
      </c>
      <c r="U681" s="2" t="str">
        <f t="shared" si="1242"/>
        <v/>
      </c>
      <c r="V681" s="2" t="str">
        <f t="shared" si="1242"/>
        <v/>
      </c>
      <c r="W681" s="2" t="str">
        <f t="shared" si="1242"/>
        <v/>
      </c>
      <c r="X681" s="2" t="str">
        <f t="shared" si="1242"/>
        <v/>
      </c>
      <c r="Y681" s="2" t="str">
        <f t="shared" si="1242"/>
        <v/>
      </c>
      <c r="Z681" s="2" t="str">
        <f t="shared" si="1242"/>
        <v/>
      </c>
      <c r="AA681" s="2" t="str">
        <f t="shared" si="1242"/>
        <v/>
      </c>
      <c r="AB681" s="2" t="str">
        <f t="shared" si="1242"/>
        <v/>
      </c>
      <c r="AC681" s="2" t="str">
        <f t="shared" si="1242"/>
        <v/>
      </c>
      <c r="AD681" s="2" t="str">
        <f t="shared" si="1242"/>
        <v/>
      </c>
      <c r="AE681" s="2" t="str">
        <f t="shared" si="1242"/>
        <v/>
      </c>
      <c r="AF681" s="2" t="str">
        <f t="shared" si="1242"/>
        <v/>
      </c>
      <c r="AG681" s="2" t="str">
        <f t="shared" si="1242"/>
        <v/>
      </c>
      <c r="AH681" s="2" t="str">
        <f t="shared" si="1242"/>
        <v/>
      </c>
      <c r="AI681" s="2" t="str">
        <f t="shared" si="1242"/>
        <v/>
      </c>
    </row>
    <row r="682" spans="2:35" x14ac:dyDescent="0.25">
      <c r="B682" s="41" t="s">
        <v>347</v>
      </c>
      <c r="C682" s="41" t="s">
        <v>345</v>
      </c>
      <c r="D682" s="41" t="s">
        <v>8</v>
      </c>
      <c r="E682" s="42" t="s">
        <v>354</v>
      </c>
      <c r="F682" s="41" t="s">
        <v>126</v>
      </c>
      <c r="G682" s="154"/>
      <c r="H682" s="42">
        <v>1200</v>
      </c>
      <c r="I682" s="6">
        <f>IF(H682="","",INDEX(Systems!F$4:F$981,MATCH($F682,Systems!D$4:D$981,0),1))</f>
        <v>18</v>
      </c>
      <c r="J682" s="7">
        <f>IF(H682="","",INDEX(Systems!E$4:E$981,MATCH($F682,Systems!D$4:D$981,0),1))</f>
        <v>30</v>
      </c>
      <c r="K682" s="7" t="s">
        <v>97</v>
      </c>
      <c r="L682" s="7">
        <v>1990</v>
      </c>
      <c r="M682" s="7">
        <v>3</v>
      </c>
      <c r="N682" s="6">
        <f t="shared" ref="N682:N870" si="1243">IF(H682="","",H682*I682)</f>
        <v>21600</v>
      </c>
      <c r="O682" s="7">
        <f t="shared" ref="O682:O870" si="1244">IF(M682="","",IF(IF(M682=1,$C$1,IF(M682=2,L682+(0.8*J682),IF(M682=3,L682+J682)))&lt;$C$1,$C$1,(IF(M682=1,$C$1,IF(M682=2,L682+(0.8*J682),IF(M682=3,L682+J682))))))</f>
        <v>2020</v>
      </c>
      <c r="P682" s="2" t="str">
        <f t="shared" ref="P682:AI683" si="1245">IF($B682="","",IF($O682=P$3,$N682*(1+(O$2*0.03)),IF(P$3=$O682+$J682,$N682*(1+(O$2*0.03)),IF(P$3=$O682+2*$J682,$N682*(1+(O$2*0.03)),IF(P$3=$O682+3*$J682,$N682*(1+(O$2*0.03)),IF(P$3=$O682+4*$J682,$N682*(1+(O$2*0.03)),IF(P$3=$O682+5*$J682,$N682*(1+(O$2*0.03)),"")))))))</f>
        <v/>
      </c>
      <c r="Q682" s="2" t="str">
        <f t="shared" si="1245"/>
        <v/>
      </c>
      <c r="R682" s="2">
        <f t="shared" si="1245"/>
        <v>22896</v>
      </c>
      <c r="S682" s="2" t="str">
        <f t="shared" si="1245"/>
        <v/>
      </c>
      <c r="T682" s="2" t="str">
        <f t="shared" si="1245"/>
        <v/>
      </c>
      <c r="U682" s="2" t="str">
        <f t="shared" si="1245"/>
        <v/>
      </c>
      <c r="V682" s="2" t="str">
        <f t="shared" si="1245"/>
        <v/>
      </c>
      <c r="W682" s="2" t="str">
        <f t="shared" si="1245"/>
        <v/>
      </c>
      <c r="X682" s="2" t="str">
        <f t="shared" si="1245"/>
        <v/>
      </c>
      <c r="Y682" s="2" t="str">
        <f t="shared" si="1245"/>
        <v/>
      </c>
      <c r="Z682" s="2" t="str">
        <f t="shared" si="1245"/>
        <v/>
      </c>
      <c r="AA682" s="2" t="str">
        <f t="shared" si="1245"/>
        <v/>
      </c>
      <c r="AB682" s="2" t="str">
        <f t="shared" si="1245"/>
        <v/>
      </c>
      <c r="AC682" s="2" t="str">
        <f t="shared" si="1245"/>
        <v/>
      </c>
      <c r="AD682" s="2" t="str">
        <f t="shared" si="1245"/>
        <v/>
      </c>
      <c r="AE682" s="2" t="str">
        <f t="shared" si="1245"/>
        <v/>
      </c>
      <c r="AF682" s="2" t="str">
        <f t="shared" si="1245"/>
        <v/>
      </c>
      <c r="AG682" s="2" t="str">
        <f t="shared" si="1245"/>
        <v/>
      </c>
      <c r="AH682" s="2" t="str">
        <f t="shared" si="1245"/>
        <v/>
      </c>
      <c r="AI682" s="2" t="str">
        <f t="shared" si="1245"/>
        <v/>
      </c>
    </row>
    <row r="683" spans="2:35" x14ac:dyDescent="0.25">
      <c r="B683" s="41" t="s">
        <v>347</v>
      </c>
      <c r="C683" s="41" t="s">
        <v>345</v>
      </c>
      <c r="D683" s="41" t="s">
        <v>7</v>
      </c>
      <c r="E683" s="42" t="s">
        <v>354</v>
      </c>
      <c r="F683" s="41" t="s">
        <v>288</v>
      </c>
      <c r="G683" s="154" t="s">
        <v>504</v>
      </c>
      <c r="H683" s="42">
        <v>1200</v>
      </c>
      <c r="I683" s="6">
        <f>IF(H683="","",INDEX(Systems!F$4:F$981,MATCH($F683,Systems!D$4:D$981,0),1))</f>
        <v>20</v>
      </c>
      <c r="J683" s="7">
        <f>IF(H683="","",INDEX(Systems!E$4:E$981,MATCH($F683,Systems!D$4:D$981,0),1))</f>
        <v>25</v>
      </c>
      <c r="K683" s="7" t="s">
        <v>97</v>
      </c>
      <c r="L683" s="7">
        <v>2000</v>
      </c>
      <c r="M683" s="7">
        <v>2</v>
      </c>
      <c r="N683" s="6">
        <f t="shared" si="1243"/>
        <v>24000</v>
      </c>
      <c r="O683" s="7">
        <f t="shared" si="1244"/>
        <v>2020</v>
      </c>
      <c r="P683" s="2" t="str">
        <f t="shared" si="1245"/>
        <v/>
      </c>
      <c r="Q683" s="2" t="str">
        <f t="shared" si="1245"/>
        <v/>
      </c>
      <c r="R683" s="2">
        <f t="shared" si="1245"/>
        <v>25440</v>
      </c>
      <c r="S683" s="2" t="str">
        <f t="shared" si="1245"/>
        <v/>
      </c>
      <c r="T683" s="2" t="str">
        <f t="shared" si="1245"/>
        <v/>
      </c>
      <c r="U683" s="2" t="str">
        <f t="shared" si="1245"/>
        <v/>
      </c>
      <c r="V683" s="2" t="str">
        <f t="shared" si="1245"/>
        <v/>
      </c>
      <c r="W683" s="2" t="str">
        <f t="shared" si="1245"/>
        <v/>
      </c>
      <c r="X683" s="2" t="str">
        <f t="shared" si="1245"/>
        <v/>
      </c>
      <c r="Y683" s="2" t="str">
        <f t="shared" si="1245"/>
        <v/>
      </c>
      <c r="Z683" s="2" t="str">
        <f t="shared" si="1245"/>
        <v/>
      </c>
      <c r="AA683" s="2" t="str">
        <f t="shared" si="1245"/>
        <v/>
      </c>
      <c r="AB683" s="2" t="str">
        <f t="shared" si="1245"/>
        <v/>
      </c>
      <c r="AC683" s="2" t="str">
        <f t="shared" si="1245"/>
        <v/>
      </c>
      <c r="AD683" s="2" t="str">
        <f t="shared" si="1245"/>
        <v/>
      </c>
      <c r="AE683" s="2" t="str">
        <f t="shared" si="1245"/>
        <v/>
      </c>
      <c r="AF683" s="2" t="str">
        <f t="shared" si="1245"/>
        <v/>
      </c>
      <c r="AG683" s="2" t="str">
        <f t="shared" si="1245"/>
        <v/>
      </c>
      <c r="AH683" s="2" t="str">
        <f t="shared" si="1245"/>
        <v/>
      </c>
      <c r="AI683" s="2" t="str">
        <f t="shared" si="1245"/>
        <v/>
      </c>
    </row>
    <row r="684" spans="2:35" x14ac:dyDescent="0.25">
      <c r="B684" s="41" t="s">
        <v>347</v>
      </c>
      <c r="C684" s="41" t="s">
        <v>345</v>
      </c>
      <c r="D684" s="41" t="s">
        <v>3</v>
      </c>
      <c r="E684" s="42" t="s">
        <v>400</v>
      </c>
      <c r="F684" s="41" t="s">
        <v>501</v>
      </c>
      <c r="G684" s="154"/>
      <c r="H684" s="42">
        <v>3375</v>
      </c>
      <c r="I684" s="6">
        <f>IF(H684="","",INDEX(Systems!F$4:F$981,MATCH($F684,Systems!D$4:D$981,0),1))</f>
        <v>16.25</v>
      </c>
      <c r="J684" s="7">
        <f>IF(H684="","",INDEX(Systems!E$4:E$981,MATCH($F684,Systems!D$4:D$981,0),1))</f>
        <v>25</v>
      </c>
      <c r="K684" s="7" t="s">
        <v>97</v>
      </c>
      <c r="L684" s="7">
        <v>2000</v>
      </c>
      <c r="M684" s="7">
        <v>2</v>
      </c>
      <c r="N684" s="6">
        <f t="shared" si="1243"/>
        <v>54843.75</v>
      </c>
      <c r="O684" s="7">
        <f t="shared" si="1244"/>
        <v>2020</v>
      </c>
      <c r="P684" s="2" t="str">
        <f t="shared" ref="P684:AI684" si="1246">IF($B684="","",IF($O684=P$3,$N684*(1+(O$2*0.03)),IF(P$3=$O684+$J684,$N684*(1+(O$2*0.03)),IF(P$3=$O684+2*$J684,$N684*(1+(O$2*0.03)),IF(P$3=$O684+3*$J684,$N684*(1+(O$2*0.03)),IF(P$3=$O684+4*$J684,$N684*(1+(O$2*0.03)),IF(P$3=$O684+5*$J684,$N684*(1+(O$2*0.03)),"")))))))</f>
        <v/>
      </c>
      <c r="Q684" s="2" t="str">
        <f t="shared" si="1246"/>
        <v/>
      </c>
      <c r="R684" s="2">
        <f t="shared" si="1246"/>
        <v>58134.375</v>
      </c>
      <c r="S684" s="2" t="str">
        <f t="shared" si="1246"/>
        <v/>
      </c>
      <c r="T684" s="2" t="str">
        <f t="shared" si="1246"/>
        <v/>
      </c>
      <c r="U684" s="2" t="str">
        <f t="shared" si="1246"/>
        <v/>
      </c>
      <c r="V684" s="2" t="str">
        <f t="shared" si="1246"/>
        <v/>
      </c>
      <c r="W684" s="2" t="str">
        <f t="shared" si="1246"/>
        <v/>
      </c>
      <c r="X684" s="2" t="str">
        <f t="shared" si="1246"/>
        <v/>
      </c>
      <c r="Y684" s="2" t="str">
        <f t="shared" si="1246"/>
        <v/>
      </c>
      <c r="Z684" s="2" t="str">
        <f t="shared" si="1246"/>
        <v/>
      </c>
      <c r="AA684" s="2" t="str">
        <f t="shared" si="1246"/>
        <v/>
      </c>
      <c r="AB684" s="2" t="str">
        <f t="shared" si="1246"/>
        <v/>
      </c>
      <c r="AC684" s="2" t="str">
        <f t="shared" si="1246"/>
        <v/>
      </c>
      <c r="AD684" s="2" t="str">
        <f t="shared" si="1246"/>
        <v/>
      </c>
      <c r="AE684" s="2" t="str">
        <f t="shared" si="1246"/>
        <v/>
      </c>
      <c r="AF684" s="2" t="str">
        <f t="shared" si="1246"/>
        <v/>
      </c>
      <c r="AG684" s="2" t="str">
        <f t="shared" si="1246"/>
        <v/>
      </c>
      <c r="AH684" s="2" t="str">
        <f t="shared" si="1246"/>
        <v/>
      </c>
      <c r="AI684" s="2" t="str">
        <f t="shared" si="1246"/>
        <v/>
      </c>
    </row>
    <row r="685" spans="2:35" x14ac:dyDescent="0.25">
      <c r="B685" s="41" t="s">
        <v>347</v>
      </c>
      <c r="C685" s="41" t="s">
        <v>345</v>
      </c>
      <c r="D685" s="41" t="s">
        <v>7</v>
      </c>
      <c r="E685" s="42" t="s">
        <v>400</v>
      </c>
      <c r="F685" s="41" t="s">
        <v>50</v>
      </c>
      <c r="G685" s="154"/>
      <c r="H685" s="42">
        <v>3360</v>
      </c>
      <c r="I685" s="6">
        <f>IF(H685="","",INDEX(Systems!F$4:F$981,MATCH($F685,Systems!D$4:D$981,0),1))</f>
        <v>1.6</v>
      </c>
      <c r="J685" s="7">
        <f>IF(H685="","",INDEX(Systems!E$4:E$981,MATCH($F685,Systems!D$4:D$981,0),1))</f>
        <v>10</v>
      </c>
      <c r="K685" s="7" t="s">
        <v>97</v>
      </c>
      <c r="L685" s="7">
        <v>2010</v>
      </c>
      <c r="M685" s="7">
        <v>3</v>
      </c>
      <c r="N685" s="6">
        <f t="shared" si="1243"/>
        <v>5376</v>
      </c>
      <c r="O685" s="7">
        <f t="shared" si="1244"/>
        <v>2020</v>
      </c>
      <c r="P685" s="2" t="str">
        <f t="shared" ref="P685:AI685" si="1247">IF($B685="","",IF($O685=P$3,$N685*(1+(O$2*0.03)),IF(P$3=$O685+$J685,$N685*(1+(O$2*0.03)),IF(P$3=$O685+2*$J685,$N685*(1+(O$2*0.03)),IF(P$3=$O685+3*$J685,$N685*(1+(O$2*0.03)),IF(P$3=$O685+4*$J685,$N685*(1+(O$2*0.03)),IF(P$3=$O685+5*$J685,$N685*(1+(O$2*0.03)),"")))))))</f>
        <v/>
      </c>
      <c r="Q685" s="2" t="str">
        <f t="shared" si="1247"/>
        <v/>
      </c>
      <c r="R685" s="2">
        <f t="shared" si="1247"/>
        <v>5698.56</v>
      </c>
      <c r="S685" s="2" t="str">
        <f t="shared" si="1247"/>
        <v/>
      </c>
      <c r="T685" s="2" t="str">
        <f t="shared" si="1247"/>
        <v/>
      </c>
      <c r="U685" s="2" t="str">
        <f t="shared" si="1247"/>
        <v/>
      </c>
      <c r="V685" s="2" t="str">
        <f t="shared" si="1247"/>
        <v/>
      </c>
      <c r="W685" s="2" t="str">
        <f t="shared" si="1247"/>
        <v/>
      </c>
      <c r="X685" s="2" t="str">
        <f t="shared" si="1247"/>
        <v/>
      </c>
      <c r="Y685" s="2" t="str">
        <f t="shared" si="1247"/>
        <v/>
      </c>
      <c r="Z685" s="2" t="str">
        <f t="shared" si="1247"/>
        <v/>
      </c>
      <c r="AA685" s="2" t="str">
        <f t="shared" si="1247"/>
        <v/>
      </c>
      <c r="AB685" s="2">
        <f t="shared" si="1247"/>
        <v>7311.36</v>
      </c>
      <c r="AC685" s="2" t="str">
        <f t="shared" si="1247"/>
        <v/>
      </c>
      <c r="AD685" s="2" t="str">
        <f t="shared" si="1247"/>
        <v/>
      </c>
      <c r="AE685" s="2" t="str">
        <f t="shared" si="1247"/>
        <v/>
      </c>
      <c r="AF685" s="2" t="str">
        <f t="shared" si="1247"/>
        <v/>
      </c>
      <c r="AG685" s="2" t="str">
        <f t="shared" si="1247"/>
        <v/>
      </c>
      <c r="AH685" s="2" t="str">
        <f t="shared" si="1247"/>
        <v/>
      </c>
      <c r="AI685" s="2" t="str">
        <f t="shared" si="1247"/>
        <v/>
      </c>
    </row>
    <row r="686" spans="2:35" x14ac:dyDescent="0.25">
      <c r="B686" s="41" t="s">
        <v>347</v>
      </c>
      <c r="C686" s="41" t="s">
        <v>345</v>
      </c>
      <c r="D686" s="41" t="s">
        <v>7</v>
      </c>
      <c r="E686" s="42" t="s">
        <v>400</v>
      </c>
      <c r="F686" s="41" t="s">
        <v>51</v>
      </c>
      <c r="G686" s="154"/>
      <c r="H686" s="42">
        <v>3360</v>
      </c>
      <c r="I686" s="6">
        <f>IF(H686="","",INDEX(Systems!F$4:F$981,MATCH($F686,Systems!D$4:D$981,0),1))</f>
        <v>1.5</v>
      </c>
      <c r="J686" s="7">
        <f>IF(H686="","",INDEX(Systems!E$4:E$981,MATCH($F686,Systems!D$4:D$981,0),1))</f>
        <v>10</v>
      </c>
      <c r="K686" s="7" t="s">
        <v>97</v>
      </c>
      <c r="L686" s="7">
        <v>2010</v>
      </c>
      <c r="M686" s="7">
        <v>3</v>
      </c>
      <c r="N686" s="6">
        <f t="shared" si="1243"/>
        <v>5040</v>
      </c>
      <c r="O686" s="7">
        <f t="shared" si="1244"/>
        <v>2020</v>
      </c>
      <c r="P686" s="2" t="str">
        <f t="shared" ref="P686:AI686" si="1248">IF($B686="","",IF($O686=P$3,$N686*(1+(O$2*0.03)),IF(P$3=$O686+$J686,$N686*(1+(O$2*0.03)),IF(P$3=$O686+2*$J686,$N686*(1+(O$2*0.03)),IF(P$3=$O686+3*$J686,$N686*(1+(O$2*0.03)),IF(P$3=$O686+4*$J686,$N686*(1+(O$2*0.03)),IF(P$3=$O686+5*$J686,$N686*(1+(O$2*0.03)),"")))))))</f>
        <v/>
      </c>
      <c r="Q686" s="2" t="str">
        <f t="shared" si="1248"/>
        <v/>
      </c>
      <c r="R686" s="2">
        <f t="shared" si="1248"/>
        <v>5342.4000000000005</v>
      </c>
      <c r="S686" s="2" t="str">
        <f t="shared" si="1248"/>
        <v/>
      </c>
      <c r="T686" s="2" t="str">
        <f t="shared" si="1248"/>
        <v/>
      </c>
      <c r="U686" s="2" t="str">
        <f t="shared" si="1248"/>
        <v/>
      </c>
      <c r="V686" s="2" t="str">
        <f t="shared" si="1248"/>
        <v/>
      </c>
      <c r="W686" s="2" t="str">
        <f t="shared" si="1248"/>
        <v/>
      </c>
      <c r="X686" s="2" t="str">
        <f t="shared" si="1248"/>
        <v/>
      </c>
      <c r="Y686" s="2" t="str">
        <f t="shared" si="1248"/>
        <v/>
      </c>
      <c r="Z686" s="2" t="str">
        <f t="shared" si="1248"/>
        <v/>
      </c>
      <c r="AA686" s="2" t="str">
        <f t="shared" si="1248"/>
        <v/>
      </c>
      <c r="AB686" s="2">
        <f t="shared" si="1248"/>
        <v>6854.4</v>
      </c>
      <c r="AC686" s="2" t="str">
        <f t="shared" si="1248"/>
        <v/>
      </c>
      <c r="AD686" s="2" t="str">
        <f t="shared" si="1248"/>
        <v/>
      </c>
      <c r="AE686" s="2" t="str">
        <f t="shared" si="1248"/>
        <v/>
      </c>
      <c r="AF686" s="2" t="str">
        <f t="shared" si="1248"/>
        <v/>
      </c>
      <c r="AG686" s="2" t="str">
        <f t="shared" si="1248"/>
        <v/>
      </c>
      <c r="AH686" s="2" t="str">
        <f t="shared" si="1248"/>
        <v/>
      </c>
      <c r="AI686" s="2" t="str">
        <f t="shared" si="1248"/>
        <v/>
      </c>
    </row>
    <row r="687" spans="2:35" x14ac:dyDescent="0.25">
      <c r="B687" s="41" t="s">
        <v>347</v>
      </c>
      <c r="C687" s="41" t="s">
        <v>345</v>
      </c>
      <c r="D687" s="41" t="s">
        <v>7</v>
      </c>
      <c r="E687" s="42" t="s">
        <v>400</v>
      </c>
      <c r="F687" s="41" t="s">
        <v>38</v>
      </c>
      <c r="G687" s="154"/>
      <c r="H687" s="42">
        <v>3100</v>
      </c>
      <c r="I687" s="6">
        <f>IF(H687="","",INDEX(Systems!F$4:F$981,MATCH($F687,Systems!D$4:D$981,0),1))</f>
        <v>6.15</v>
      </c>
      <c r="J687" s="7">
        <f>IF(H687="","",INDEX(Systems!E$4:E$981,MATCH($F687,Systems!D$4:D$981,0),1))</f>
        <v>20</v>
      </c>
      <c r="K687" s="7" t="s">
        <v>97</v>
      </c>
      <c r="L687" s="7">
        <v>2005</v>
      </c>
      <c r="M687" s="7">
        <v>3</v>
      </c>
      <c r="N687" s="6">
        <f t="shared" si="1243"/>
        <v>19065</v>
      </c>
      <c r="O687" s="7">
        <f t="shared" si="1244"/>
        <v>2025</v>
      </c>
      <c r="P687" s="2" t="str">
        <f t="shared" ref="P687:AI687" si="1249">IF($B687="","",IF($O687=P$3,$N687*(1+(O$2*0.03)),IF(P$3=$O687+$J687,$N687*(1+(O$2*0.03)),IF(P$3=$O687+2*$J687,$N687*(1+(O$2*0.03)),IF(P$3=$O687+3*$J687,$N687*(1+(O$2*0.03)),IF(P$3=$O687+4*$J687,$N687*(1+(O$2*0.03)),IF(P$3=$O687+5*$J687,$N687*(1+(O$2*0.03)),"")))))))</f>
        <v/>
      </c>
      <c r="Q687" s="2" t="str">
        <f t="shared" si="1249"/>
        <v/>
      </c>
      <c r="R687" s="2" t="str">
        <f t="shared" si="1249"/>
        <v/>
      </c>
      <c r="S687" s="2" t="str">
        <f t="shared" si="1249"/>
        <v/>
      </c>
      <c r="T687" s="2" t="str">
        <f t="shared" si="1249"/>
        <v/>
      </c>
      <c r="U687" s="2" t="str">
        <f t="shared" si="1249"/>
        <v/>
      </c>
      <c r="V687" s="2" t="str">
        <f t="shared" si="1249"/>
        <v/>
      </c>
      <c r="W687" s="2">
        <f t="shared" si="1249"/>
        <v>23068.649999999998</v>
      </c>
      <c r="X687" s="2" t="str">
        <f t="shared" si="1249"/>
        <v/>
      </c>
      <c r="Y687" s="2" t="str">
        <f t="shared" si="1249"/>
        <v/>
      </c>
      <c r="Z687" s="2" t="str">
        <f t="shared" si="1249"/>
        <v/>
      </c>
      <c r="AA687" s="2" t="str">
        <f t="shared" si="1249"/>
        <v/>
      </c>
      <c r="AB687" s="2" t="str">
        <f t="shared" si="1249"/>
        <v/>
      </c>
      <c r="AC687" s="2" t="str">
        <f t="shared" si="1249"/>
        <v/>
      </c>
      <c r="AD687" s="2" t="str">
        <f t="shared" si="1249"/>
        <v/>
      </c>
      <c r="AE687" s="2" t="str">
        <f t="shared" si="1249"/>
        <v/>
      </c>
      <c r="AF687" s="2" t="str">
        <f t="shared" si="1249"/>
        <v/>
      </c>
      <c r="AG687" s="2" t="str">
        <f t="shared" si="1249"/>
        <v/>
      </c>
      <c r="AH687" s="2" t="str">
        <f t="shared" si="1249"/>
        <v/>
      </c>
      <c r="AI687" s="2" t="str">
        <f t="shared" si="1249"/>
        <v/>
      </c>
    </row>
    <row r="688" spans="2:35" x14ac:dyDescent="0.25">
      <c r="B688" s="41" t="s">
        <v>347</v>
      </c>
      <c r="C688" s="41" t="s">
        <v>345</v>
      </c>
      <c r="D688" s="41" t="s">
        <v>9</v>
      </c>
      <c r="E688" s="42" t="s">
        <v>400</v>
      </c>
      <c r="F688" s="41" t="s">
        <v>131</v>
      </c>
      <c r="G688" s="154"/>
      <c r="H688" s="42">
        <v>3100</v>
      </c>
      <c r="I688" s="6">
        <f>IF(H688="","",INDEX(Systems!F$4:F$981,MATCH($F688,Systems!D$4:D$981,0),1))</f>
        <v>4.95</v>
      </c>
      <c r="J688" s="7">
        <f>IF(H688="","",INDEX(Systems!E$4:E$981,MATCH($F688,Systems!D$4:D$981,0),1))</f>
        <v>20</v>
      </c>
      <c r="K688" s="7" t="s">
        <v>97</v>
      </c>
      <c r="L688" s="7">
        <v>2017</v>
      </c>
      <c r="M688" s="7">
        <v>3</v>
      </c>
      <c r="N688" s="6">
        <f t="shared" si="1243"/>
        <v>15345</v>
      </c>
      <c r="O688" s="7">
        <f t="shared" si="1244"/>
        <v>2037</v>
      </c>
      <c r="P688" s="2" t="str">
        <f t="shared" ref="P688:AI688" si="1250">IF($B688="","",IF($O688=P$3,$N688*(1+(O$2*0.03)),IF(P$3=$O688+$J688,$N688*(1+(O$2*0.03)),IF(P$3=$O688+2*$J688,$N688*(1+(O$2*0.03)),IF(P$3=$O688+3*$J688,$N688*(1+(O$2*0.03)),IF(P$3=$O688+4*$J688,$N688*(1+(O$2*0.03)),IF(P$3=$O688+5*$J688,$N688*(1+(O$2*0.03)),"")))))))</f>
        <v/>
      </c>
      <c r="Q688" s="2" t="str">
        <f t="shared" si="1250"/>
        <v/>
      </c>
      <c r="R688" s="2" t="str">
        <f t="shared" si="1250"/>
        <v/>
      </c>
      <c r="S688" s="2" t="str">
        <f t="shared" si="1250"/>
        <v/>
      </c>
      <c r="T688" s="2" t="str">
        <f t="shared" si="1250"/>
        <v/>
      </c>
      <c r="U688" s="2" t="str">
        <f t="shared" si="1250"/>
        <v/>
      </c>
      <c r="V688" s="2" t="str">
        <f t="shared" si="1250"/>
        <v/>
      </c>
      <c r="W688" s="2" t="str">
        <f t="shared" si="1250"/>
        <v/>
      </c>
      <c r="X688" s="2" t="str">
        <f t="shared" si="1250"/>
        <v/>
      </c>
      <c r="Y688" s="2" t="str">
        <f t="shared" si="1250"/>
        <v/>
      </c>
      <c r="Z688" s="2" t="str">
        <f t="shared" si="1250"/>
        <v/>
      </c>
      <c r="AA688" s="2" t="str">
        <f t="shared" si="1250"/>
        <v/>
      </c>
      <c r="AB688" s="2" t="str">
        <f t="shared" si="1250"/>
        <v/>
      </c>
      <c r="AC688" s="2" t="str">
        <f t="shared" si="1250"/>
        <v/>
      </c>
      <c r="AD688" s="2" t="str">
        <f t="shared" si="1250"/>
        <v/>
      </c>
      <c r="AE688" s="2" t="str">
        <f t="shared" si="1250"/>
        <v/>
      </c>
      <c r="AF688" s="2" t="str">
        <f t="shared" si="1250"/>
        <v/>
      </c>
      <c r="AG688" s="2" t="str">
        <f t="shared" si="1250"/>
        <v/>
      </c>
      <c r="AH688" s="2" t="str">
        <f t="shared" si="1250"/>
        <v/>
      </c>
      <c r="AI688" s="2">
        <f t="shared" si="1250"/>
        <v>24091.649999999998</v>
      </c>
    </row>
    <row r="689" spans="2:35" x14ac:dyDescent="0.25">
      <c r="B689" s="41" t="s">
        <v>347</v>
      </c>
      <c r="C689" s="41" t="s">
        <v>345</v>
      </c>
      <c r="D689" s="41" t="s">
        <v>3</v>
      </c>
      <c r="E689" s="42" t="s">
        <v>425</v>
      </c>
      <c r="F689" s="41" t="s">
        <v>501</v>
      </c>
      <c r="G689" s="154"/>
      <c r="H689" s="42">
        <v>1510</v>
      </c>
      <c r="I689" s="6">
        <f>IF(H689="","",INDEX(Systems!F$4:F$981,MATCH($F689,Systems!D$4:D$981,0),1))</f>
        <v>16.25</v>
      </c>
      <c r="J689" s="7">
        <f>IF(H689="","",INDEX(Systems!E$4:E$981,MATCH($F689,Systems!D$4:D$981,0),1))</f>
        <v>25</v>
      </c>
      <c r="K689" s="7" t="s">
        <v>97</v>
      </c>
      <c r="L689" s="7">
        <v>2000</v>
      </c>
      <c r="M689" s="7">
        <v>2</v>
      </c>
      <c r="N689" s="6">
        <f t="shared" si="1243"/>
        <v>24537.5</v>
      </c>
      <c r="O689" s="7">
        <f t="shared" si="1244"/>
        <v>2020</v>
      </c>
      <c r="P689" s="2" t="str">
        <f t="shared" ref="P689:AI689" si="1251">IF($B689="","",IF($O689=P$3,$N689*(1+(O$2*0.03)),IF(P$3=$O689+$J689,$N689*(1+(O$2*0.03)),IF(P$3=$O689+2*$J689,$N689*(1+(O$2*0.03)),IF(P$3=$O689+3*$J689,$N689*(1+(O$2*0.03)),IF(P$3=$O689+4*$J689,$N689*(1+(O$2*0.03)),IF(P$3=$O689+5*$J689,$N689*(1+(O$2*0.03)),"")))))))</f>
        <v/>
      </c>
      <c r="Q689" s="2" t="str">
        <f t="shared" si="1251"/>
        <v/>
      </c>
      <c r="R689" s="2">
        <f t="shared" si="1251"/>
        <v>26009.75</v>
      </c>
      <c r="S689" s="2" t="str">
        <f t="shared" si="1251"/>
        <v/>
      </c>
      <c r="T689" s="2" t="str">
        <f t="shared" si="1251"/>
        <v/>
      </c>
      <c r="U689" s="2" t="str">
        <f t="shared" si="1251"/>
        <v/>
      </c>
      <c r="V689" s="2" t="str">
        <f t="shared" si="1251"/>
        <v/>
      </c>
      <c r="W689" s="2" t="str">
        <f t="shared" si="1251"/>
        <v/>
      </c>
      <c r="X689" s="2" t="str">
        <f t="shared" si="1251"/>
        <v/>
      </c>
      <c r="Y689" s="2" t="str">
        <f t="shared" si="1251"/>
        <v/>
      </c>
      <c r="Z689" s="2" t="str">
        <f t="shared" si="1251"/>
        <v/>
      </c>
      <c r="AA689" s="2" t="str">
        <f t="shared" si="1251"/>
        <v/>
      </c>
      <c r="AB689" s="2" t="str">
        <f t="shared" si="1251"/>
        <v/>
      </c>
      <c r="AC689" s="2" t="str">
        <f t="shared" si="1251"/>
        <v/>
      </c>
      <c r="AD689" s="2" t="str">
        <f t="shared" si="1251"/>
        <v/>
      </c>
      <c r="AE689" s="2" t="str">
        <f t="shared" si="1251"/>
        <v/>
      </c>
      <c r="AF689" s="2" t="str">
        <f t="shared" si="1251"/>
        <v/>
      </c>
      <c r="AG689" s="2" t="str">
        <f t="shared" si="1251"/>
        <v/>
      </c>
      <c r="AH689" s="2" t="str">
        <f t="shared" si="1251"/>
        <v/>
      </c>
      <c r="AI689" s="2" t="str">
        <f t="shared" si="1251"/>
        <v/>
      </c>
    </row>
    <row r="690" spans="2:35" x14ac:dyDescent="0.25">
      <c r="B690" s="41" t="s">
        <v>347</v>
      </c>
      <c r="C690" s="41" t="s">
        <v>345</v>
      </c>
      <c r="D690" s="41" t="s">
        <v>7</v>
      </c>
      <c r="E690" s="42" t="s">
        <v>425</v>
      </c>
      <c r="F690" s="41" t="s">
        <v>38</v>
      </c>
      <c r="G690" s="154"/>
      <c r="H690" s="42">
        <v>1400</v>
      </c>
      <c r="I690" s="6">
        <f>IF(H690="","",INDEX(Systems!F$4:F$981,MATCH($F690,Systems!D$4:D$981,0),1))</f>
        <v>6.15</v>
      </c>
      <c r="J690" s="7">
        <f>IF(H690="","",INDEX(Systems!E$4:E$981,MATCH($F690,Systems!D$4:D$981,0),1))</f>
        <v>20</v>
      </c>
      <c r="K690" s="7" t="s">
        <v>97</v>
      </c>
      <c r="L690" s="7">
        <v>2005</v>
      </c>
      <c r="M690" s="7">
        <v>2</v>
      </c>
      <c r="N690" s="6">
        <f t="shared" si="1243"/>
        <v>8610</v>
      </c>
      <c r="O690" s="7">
        <f t="shared" si="1244"/>
        <v>2021</v>
      </c>
      <c r="P690" s="2" t="str">
        <f t="shared" ref="P690:AI690" si="1252">IF($B690="","",IF($O690=P$3,$N690*(1+(O$2*0.03)),IF(P$3=$O690+$J690,$N690*(1+(O$2*0.03)),IF(P$3=$O690+2*$J690,$N690*(1+(O$2*0.03)),IF(P$3=$O690+3*$J690,$N690*(1+(O$2*0.03)),IF(P$3=$O690+4*$J690,$N690*(1+(O$2*0.03)),IF(P$3=$O690+5*$J690,$N690*(1+(O$2*0.03)),"")))))))</f>
        <v/>
      </c>
      <c r="Q690" s="2" t="str">
        <f t="shared" si="1252"/>
        <v/>
      </c>
      <c r="R690" s="2" t="str">
        <f t="shared" si="1252"/>
        <v/>
      </c>
      <c r="S690" s="2">
        <f t="shared" si="1252"/>
        <v>9384.9000000000015</v>
      </c>
      <c r="T690" s="2" t="str">
        <f t="shared" si="1252"/>
        <v/>
      </c>
      <c r="U690" s="2" t="str">
        <f t="shared" si="1252"/>
        <v/>
      </c>
      <c r="V690" s="2" t="str">
        <f t="shared" si="1252"/>
        <v/>
      </c>
      <c r="W690" s="2" t="str">
        <f t="shared" si="1252"/>
        <v/>
      </c>
      <c r="X690" s="2" t="str">
        <f t="shared" si="1252"/>
        <v/>
      </c>
      <c r="Y690" s="2" t="str">
        <f t="shared" si="1252"/>
        <v/>
      </c>
      <c r="Z690" s="2" t="str">
        <f t="shared" si="1252"/>
        <v/>
      </c>
      <c r="AA690" s="2" t="str">
        <f t="shared" si="1252"/>
        <v/>
      </c>
      <c r="AB690" s="2" t="str">
        <f t="shared" si="1252"/>
        <v/>
      </c>
      <c r="AC690" s="2" t="str">
        <f t="shared" si="1252"/>
        <v/>
      </c>
      <c r="AD690" s="2" t="str">
        <f t="shared" si="1252"/>
        <v/>
      </c>
      <c r="AE690" s="2" t="str">
        <f t="shared" si="1252"/>
        <v/>
      </c>
      <c r="AF690" s="2" t="str">
        <f t="shared" si="1252"/>
        <v/>
      </c>
      <c r="AG690" s="2" t="str">
        <f t="shared" si="1252"/>
        <v/>
      </c>
      <c r="AH690" s="2" t="str">
        <f t="shared" si="1252"/>
        <v/>
      </c>
      <c r="AI690" s="2" t="str">
        <f t="shared" si="1252"/>
        <v/>
      </c>
    </row>
    <row r="691" spans="2:35" x14ac:dyDescent="0.25">
      <c r="B691" s="41" t="s">
        <v>347</v>
      </c>
      <c r="C691" s="41" t="s">
        <v>345</v>
      </c>
      <c r="D691" s="41" t="s">
        <v>7</v>
      </c>
      <c r="E691" s="42" t="s">
        <v>425</v>
      </c>
      <c r="F691" s="41" t="s">
        <v>51</v>
      </c>
      <c r="G691" s="154"/>
      <c r="H691" s="42">
        <v>1680</v>
      </c>
      <c r="I691" s="6">
        <f>IF(H691="","",INDEX(Systems!F$4:F$981,MATCH($F691,Systems!D$4:D$981,0),1))</f>
        <v>1.5</v>
      </c>
      <c r="J691" s="7">
        <f>IF(H691="","",INDEX(Systems!E$4:E$981,MATCH($F691,Systems!D$4:D$981,0),1))</f>
        <v>10</v>
      </c>
      <c r="K691" s="7" t="s">
        <v>97</v>
      </c>
      <c r="L691" s="7">
        <v>2015</v>
      </c>
      <c r="M691" s="7">
        <v>2</v>
      </c>
      <c r="N691" s="6">
        <f t="shared" si="1243"/>
        <v>2520</v>
      </c>
      <c r="O691" s="7">
        <f t="shared" si="1244"/>
        <v>2023</v>
      </c>
      <c r="P691" s="2" t="str">
        <f t="shared" ref="P691:AI691" si="1253">IF($B691="","",IF($O691=P$3,$N691*(1+(O$2*0.03)),IF(P$3=$O691+$J691,$N691*(1+(O$2*0.03)),IF(P$3=$O691+2*$J691,$N691*(1+(O$2*0.03)),IF(P$3=$O691+3*$J691,$N691*(1+(O$2*0.03)),IF(P$3=$O691+4*$J691,$N691*(1+(O$2*0.03)),IF(P$3=$O691+5*$J691,$N691*(1+(O$2*0.03)),"")))))))</f>
        <v/>
      </c>
      <c r="Q691" s="2" t="str">
        <f t="shared" si="1253"/>
        <v/>
      </c>
      <c r="R691" s="2" t="str">
        <f t="shared" si="1253"/>
        <v/>
      </c>
      <c r="S691" s="2" t="str">
        <f t="shared" si="1253"/>
        <v/>
      </c>
      <c r="T691" s="2" t="str">
        <f t="shared" si="1253"/>
        <v/>
      </c>
      <c r="U691" s="2">
        <f t="shared" si="1253"/>
        <v>2898</v>
      </c>
      <c r="V691" s="2" t="str">
        <f t="shared" si="1253"/>
        <v/>
      </c>
      <c r="W691" s="2" t="str">
        <f t="shared" si="1253"/>
        <v/>
      </c>
      <c r="X691" s="2" t="str">
        <f t="shared" si="1253"/>
        <v/>
      </c>
      <c r="Y691" s="2" t="str">
        <f t="shared" si="1253"/>
        <v/>
      </c>
      <c r="Z691" s="2" t="str">
        <f t="shared" si="1253"/>
        <v/>
      </c>
      <c r="AA691" s="2" t="str">
        <f t="shared" si="1253"/>
        <v/>
      </c>
      <c r="AB691" s="2" t="str">
        <f t="shared" si="1253"/>
        <v/>
      </c>
      <c r="AC691" s="2" t="str">
        <f t="shared" si="1253"/>
        <v/>
      </c>
      <c r="AD691" s="2" t="str">
        <f t="shared" si="1253"/>
        <v/>
      </c>
      <c r="AE691" s="2">
        <f t="shared" si="1253"/>
        <v>3654</v>
      </c>
      <c r="AF691" s="2" t="str">
        <f t="shared" si="1253"/>
        <v/>
      </c>
      <c r="AG691" s="2" t="str">
        <f t="shared" si="1253"/>
        <v/>
      </c>
      <c r="AH691" s="2" t="str">
        <f t="shared" si="1253"/>
        <v/>
      </c>
      <c r="AI691" s="2" t="str">
        <f t="shared" si="1253"/>
        <v/>
      </c>
    </row>
    <row r="692" spans="2:35" x14ac:dyDescent="0.25">
      <c r="B692" s="41" t="s">
        <v>347</v>
      </c>
      <c r="C692" s="41" t="s">
        <v>345</v>
      </c>
      <c r="D692" s="41" t="s">
        <v>8</v>
      </c>
      <c r="E692" s="42" t="s">
        <v>425</v>
      </c>
      <c r="F692" s="41" t="s">
        <v>126</v>
      </c>
      <c r="G692" s="154"/>
      <c r="H692" s="42">
        <v>1400</v>
      </c>
      <c r="I692" s="6">
        <f>IF(H692="","",INDEX(Systems!F$4:F$981,MATCH($F692,Systems!D$4:D$981,0),1))</f>
        <v>18</v>
      </c>
      <c r="J692" s="7">
        <f>IF(H692="","",INDEX(Systems!E$4:E$981,MATCH($F692,Systems!D$4:D$981,0),1))</f>
        <v>30</v>
      </c>
      <c r="K692" s="7" t="s">
        <v>97</v>
      </c>
      <c r="L692" s="7">
        <v>2000</v>
      </c>
      <c r="M692" s="7">
        <v>3</v>
      </c>
      <c r="N692" s="6">
        <f t="shared" si="1243"/>
        <v>25200</v>
      </c>
      <c r="O692" s="7">
        <f t="shared" si="1244"/>
        <v>2030</v>
      </c>
      <c r="P692" s="2" t="str">
        <f t="shared" ref="P692:AI692" si="1254">IF($B692="","",IF($O692=P$3,$N692*(1+(O$2*0.03)),IF(P$3=$O692+$J692,$N692*(1+(O$2*0.03)),IF(P$3=$O692+2*$J692,$N692*(1+(O$2*0.03)),IF(P$3=$O692+3*$J692,$N692*(1+(O$2*0.03)),IF(P$3=$O692+4*$J692,$N692*(1+(O$2*0.03)),IF(P$3=$O692+5*$J692,$N692*(1+(O$2*0.03)),"")))))))</f>
        <v/>
      </c>
      <c r="Q692" s="2" t="str">
        <f t="shared" si="1254"/>
        <v/>
      </c>
      <c r="R692" s="2" t="str">
        <f t="shared" si="1254"/>
        <v/>
      </c>
      <c r="S692" s="2" t="str">
        <f t="shared" si="1254"/>
        <v/>
      </c>
      <c r="T692" s="2" t="str">
        <f t="shared" si="1254"/>
        <v/>
      </c>
      <c r="U692" s="2" t="str">
        <f t="shared" si="1254"/>
        <v/>
      </c>
      <c r="V692" s="2" t="str">
        <f t="shared" si="1254"/>
        <v/>
      </c>
      <c r="W692" s="2" t="str">
        <f t="shared" si="1254"/>
        <v/>
      </c>
      <c r="X692" s="2" t="str">
        <f t="shared" si="1254"/>
        <v/>
      </c>
      <c r="Y692" s="2" t="str">
        <f t="shared" si="1254"/>
        <v/>
      </c>
      <c r="Z692" s="2" t="str">
        <f t="shared" si="1254"/>
        <v/>
      </c>
      <c r="AA692" s="2" t="str">
        <f t="shared" si="1254"/>
        <v/>
      </c>
      <c r="AB692" s="2">
        <f t="shared" si="1254"/>
        <v>34272</v>
      </c>
      <c r="AC692" s="2" t="str">
        <f t="shared" si="1254"/>
        <v/>
      </c>
      <c r="AD692" s="2" t="str">
        <f t="shared" si="1254"/>
        <v/>
      </c>
      <c r="AE692" s="2" t="str">
        <f t="shared" si="1254"/>
        <v/>
      </c>
      <c r="AF692" s="2" t="str">
        <f t="shared" si="1254"/>
        <v/>
      </c>
      <c r="AG692" s="2" t="str">
        <f t="shared" si="1254"/>
        <v/>
      </c>
      <c r="AH692" s="2" t="str">
        <f t="shared" si="1254"/>
        <v/>
      </c>
      <c r="AI692" s="2" t="str">
        <f t="shared" si="1254"/>
        <v/>
      </c>
    </row>
    <row r="693" spans="2:35" x14ac:dyDescent="0.25">
      <c r="B693" s="41" t="s">
        <v>347</v>
      </c>
      <c r="C693" s="41" t="s">
        <v>345</v>
      </c>
      <c r="D693" s="41" t="s">
        <v>8</v>
      </c>
      <c r="E693" s="42" t="s">
        <v>425</v>
      </c>
      <c r="F693" s="41" t="s">
        <v>233</v>
      </c>
      <c r="G693" s="154" t="s">
        <v>532</v>
      </c>
      <c r="H693" s="42">
        <v>1</v>
      </c>
      <c r="I693" s="6">
        <f>IF(H693="","",INDEX(Systems!F$4:F$981,MATCH($F693,Systems!D$4:D$981,0),1))</f>
        <v>1500</v>
      </c>
      <c r="J693" s="7">
        <f>IF(H693="","",INDEX(Systems!E$4:E$981,MATCH($F693,Systems!D$4:D$981,0),1))</f>
        <v>10</v>
      </c>
      <c r="K693" s="7" t="s">
        <v>97</v>
      </c>
      <c r="L693" s="7">
        <v>2017</v>
      </c>
      <c r="M693" s="7">
        <v>3</v>
      </c>
      <c r="N693" s="6">
        <f t="shared" ref="N693" si="1255">IF(H693="","",H693*I693)</f>
        <v>1500</v>
      </c>
      <c r="O693" s="7">
        <f t="shared" ref="O693" si="1256">IF(M693="","",IF(IF(M693=1,$C$1,IF(M693=2,L693+(0.8*J693),IF(M693=3,L693+J693)))&lt;$C$1,$C$1,(IF(M693=1,$C$1,IF(M693=2,L693+(0.8*J693),IF(M693=3,L693+J693))))))</f>
        <v>2027</v>
      </c>
      <c r="P693" s="2" t="str">
        <f t="shared" ref="P693" si="1257">IF($B693="","",IF($O693=P$3,$N693*(1+(O$2*0.03)),IF(P$3=$O693+$J693,$N693*(1+(O$2*0.03)),IF(P$3=$O693+2*$J693,$N693*(1+(O$2*0.03)),IF(P$3=$O693+3*$J693,$N693*(1+(O$2*0.03)),IF(P$3=$O693+4*$J693,$N693*(1+(O$2*0.03)),IF(P$3=$O693+5*$J693,$N693*(1+(O$2*0.03)),"")))))))</f>
        <v/>
      </c>
      <c r="Q693" s="2" t="str">
        <f t="shared" ref="Q693" si="1258">IF($B693="","",IF($O693=Q$3,$N693*(1+(P$2*0.03)),IF(Q$3=$O693+$J693,$N693*(1+(P$2*0.03)),IF(Q$3=$O693+2*$J693,$N693*(1+(P$2*0.03)),IF(Q$3=$O693+3*$J693,$N693*(1+(P$2*0.03)),IF(Q$3=$O693+4*$J693,$N693*(1+(P$2*0.03)),IF(Q$3=$O693+5*$J693,$N693*(1+(P$2*0.03)),"")))))))</f>
        <v/>
      </c>
      <c r="R693" s="2" t="str">
        <f t="shared" ref="R693" si="1259">IF($B693="","",IF($O693=R$3,$N693*(1+(Q$2*0.03)),IF(R$3=$O693+$J693,$N693*(1+(Q$2*0.03)),IF(R$3=$O693+2*$J693,$N693*(1+(Q$2*0.03)),IF(R$3=$O693+3*$J693,$N693*(1+(Q$2*0.03)),IF(R$3=$O693+4*$J693,$N693*(1+(Q$2*0.03)),IF(R$3=$O693+5*$J693,$N693*(1+(Q$2*0.03)),"")))))))</f>
        <v/>
      </c>
      <c r="S693" s="2" t="str">
        <f t="shared" ref="S693" si="1260">IF($B693="","",IF($O693=S$3,$N693*(1+(R$2*0.03)),IF(S$3=$O693+$J693,$N693*(1+(R$2*0.03)),IF(S$3=$O693+2*$J693,$N693*(1+(R$2*0.03)),IF(S$3=$O693+3*$J693,$N693*(1+(R$2*0.03)),IF(S$3=$O693+4*$J693,$N693*(1+(R$2*0.03)),IF(S$3=$O693+5*$J693,$N693*(1+(R$2*0.03)),"")))))))</f>
        <v/>
      </c>
      <c r="T693" s="2" t="str">
        <f t="shared" ref="T693" si="1261">IF($B693="","",IF($O693=T$3,$N693*(1+(S$2*0.03)),IF(T$3=$O693+$J693,$N693*(1+(S$2*0.03)),IF(T$3=$O693+2*$J693,$N693*(1+(S$2*0.03)),IF(T$3=$O693+3*$J693,$N693*(1+(S$2*0.03)),IF(T$3=$O693+4*$J693,$N693*(1+(S$2*0.03)),IF(T$3=$O693+5*$J693,$N693*(1+(S$2*0.03)),"")))))))</f>
        <v/>
      </c>
      <c r="U693" s="2" t="str">
        <f t="shared" ref="U693" si="1262">IF($B693="","",IF($O693=U$3,$N693*(1+(T$2*0.03)),IF(U$3=$O693+$J693,$N693*(1+(T$2*0.03)),IF(U$3=$O693+2*$J693,$N693*(1+(T$2*0.03)),IF(U$3=$O693+3*$J693,$N693*(1+(T$2*0.03)),IF(U$3=$O693+4*$J693,$N693*(1+(T$2*0.03)),IF(U$3=$O693+5*$J693,$N693*(1+(T$2*0.03)),"")))))))</f>
        <v/>
      </c>
      <c r="V693" s="2" t="str">
        <f t="shared" ref="V693" si="1263">IF($B693="","",IF($O693=V$3,$N693*(1+(U$2*0.03)),IF(V$3=$O693+$J693,$N693*(1+(U$2*0.03)),IF(V$3=$O693+2*$J693,$N693*(1+(U$2*0.03)),IF(V$3=$O693+3*$J693,$N693*(1+(U$2*0.03)),IF(V$3=$O693+4*$J693,$N693*(1+(U$2*0.03)),IF(V$3=$O693+5*$J693,$N693*(1+(U$2*0.03)),"")))))))</f>
        <v/>
      </c>
      <c r="W693" s="2" t="str">
        <f t="shared" ref="W693" si="1264">IF($B693="","",IF($O693=W$3,$N693*(1+(V$2*0.03)),IF(W$3=$O693+$J693,$N693*(1+(V$2*0.03)),IF(W$3=$O693+2*$J693,$N693*(1+(V$2*0.03)),IF(W$3=$O693+3*$J693,$N693*(1+(V$2*0.03)),IF(W$3=$O693+4*$J693,$N693*(1+(V$2*0.03)),IF(W$3=$O693+5*$J693,$N693*(1+(V$2*0.03)),"")))))))</f>
        <v/>
      </c>
      <c r="X693" s="2" t="str">
        <f t="shared" ref="X693" si="1265">IF($B693="","",IF($O693=X$3,$N693*(1+(W$2*0.03)),IF(X$3=$O693+$J693,$N693*(1+(W$2*0.03)),IF(X$3=$O693+2*$J693,$N693*(1+(W$2*0.03)),IF(X$3=$O693+3*$J693,$N693*(1+(W$2*0.03)),IF(X$3=$O693+4*$J693,$N693*(1+(W$2*0.03)),IF(X$3=$O693+5*$J693,$N693*(1+(W$2*0.03)),"")))))))</f>
        <v/>
      </c>
      <c r="Y693" s="2">
        <f t="shared" ref="Y693" si="1266">IF($B693="","",IF($O693=Y$3,$N693*(1+(X$2*0.03)),IF(Y$3=$O693+$J693,$N693*(1+(X$2*0.03)),IF(Y$3=$O693+2*$J693,$N693*(1+(X$2*0.03)),IF(Y$3=$O693+3*$J693,$N693*(1+(X$2*0.03)),IF(Y$3=$O693+4*$J693,$N693*(1+(X$2*0.03)),IF(Y$3=$O693+5*$J693,$N693*(1+(X$2*0.03)),"")))))))</f>
        <v>1905</v>
      </c>
      <c r="Z693" s="2" t="str">
        <f t="shared" ref="Z693" si="1267">IF($B693="","",IF($O693=Z$3,$N693*(1+(Y$2*0.03)),IF(Z$3=$O693+$J693,$N693*(1+(Y$2*0.03)),IF(Z$3=$O693+2*$J693,$N693*(1+(Y$2*0.03)),IF(Z$3=$O693+3*$J693,$N693*(1+(Y$2*0.03)),IF(Z$3=$O693+4*$J693,$N693*(1+(Y$2*0.03)),IF(Z$3=$O693+5*$J693,$N693*(1+(Y$2*0.03)),"")))))))</f>
        <v/>
      </c>
      <c r="AA693" s="2" t="str">
        <f t="shared" ref="AA693" si="1268">IF($B693="","",IF($O693=AA$3,$N693*(1+(Z$2*0.03)),IF(AA$3=$O693+$J693,$N693*(1+(Z$2*0.03)),IF(AA$3=$O693+2*$J693,$N693*(1+(Z$2*0.03)),IF(AA$3=$O693+3*$J693,$N693*(1+(Z$2*0.03)),IF(AA$3=$O693+4*$J693,$N693*(1+(Z$2*0.03)),IF(AA$3=$O693+5*$J693,$N693*(1+(Z$2*0.03)),"")))))))</f>
        <v/>
      </c>
      <c r="AB693" s="2" t="str">
        <f t="shared" ref="AB693" si="1269">IF($B693="","",IF($O693=AB$3,$N693*(1+(AA$2*0.03)),IF(AB$3=$O693+$J693,$N693*(1+(AA$2*0.03)),IF(AB$3=$O693+2*$J693,$N693*(1+(AA$2*0.03)),IF(AB$3=$O693+3*$J693,$N693*(1+(AA$2*0.03)),IF(AB$3=$O693+4*$J693,$N693*(1+(AA$2*0.03)),IF(AB$3=$O693+5*$J693,$N693*(1+(AA$2*0.03)),"")))))))</f>
        <v/>
      </c>
      <c r="AC693" s="2" t="str">
        <f t="shared" ref="AC693" si="1270">IF($B693="","",IF($O693=AC$3,$N693*(1+(AB$2*0.03)),IF(AC$3=$O693+$J693,$N693*(1+(AB$2*0.03)),IF(AC$3=$O693+2*$J693,$N693*(1+(AB$2*0.03)),IF(AC$3=$O693+3*$J693,$N693*(1+(AB$2*0.03)),IF(AC$3=$O693+4*$J693,$N693*(1+(AB$2*0.03)),IF(AC$3=$O693+5*$J693,$N693*(1+(AB$2*0.03)),"")))))))</f>
        <v/>
      </c>
      <c r="AD693" s="2" t="str">
        <f t="shared" ref="AD693" si="1271">IF($B693="","",IF($O693=AD$3,$N693*(1+(AC$2*0.03)),IF(AD$3=$O693+$J693,$N693*(1+(AC$2*0.03)),IF(AD$3=$O693+2*$J693,$N693*(1+(AC$2*0.03)),IF(AD$3=$O693+3*$J693,$N693*(1+(AC$2*0.03)),IF(AD$3=$O693+4*$J693,$N693*(1+(AC$2*0.03)),IF(AD$3=$O693+5*$J693,$N693*(1+(AC$2*0.03)),"")))))))</f>
        <v/>
      </c>
      <c r="AE693" s="2" t="str">
        <f t="shared" ref="AE693" si="1272">IF($B693="","",IF($O693=AE$3,$N693*(1+(AD$2*0.03)),IF(AE$3=$O693+$J693,$N693*(1+(AD$2*0.03)),IF(AE$3=$O693+2*$J693,$N693*(1+(AD$2*0.03)),IF(AE$3=$O693+3*$J693,$N693*(1+(AD$2*0.03)),IF(AE$3=$O693+4*$J693,$N693*(1+(AD$2*0.03)),IF(AE$3=$O693+5*$J693,$N693*(1+(AD$2*0.03)),"")))))))</f>
        <v/>
      </c>
      <c r="AF693" s="2" t="str">
        <f t="shared" ref="AF693" si="1273">IF($B693="","",IF($O693=AF$3,$N693*(1+(AE$2*0.03)),IF(AF$3=$O693+$J693,$N693*(1+(AE$2*0.03)),IF(AF$3=$O693+2*$J693,$N693*(1+(AE$2*0.03)),IF(AF$3=$O693+3*$J693,$N693*(1+(AE$2*0.03)),IF(AF$3=$O693+4*$J693,$N693*(1+(AE$2*0.03)),IF(AF$3=$O693+5*$J693,$N693*(1+(AE$2*0.03)),"")))))))</f>
        <v/>
      </c>
      <c r="AG693" s="2" t="str">
        <f t="shared" ref="AG693" si="1274">IF($B693="","",IF($O693=AG$3,$N693*(1+(AF$2*0.03)),IF(AG$3=$O693+$J693,$N693*(1+(AF$2*0.03)),IF(AG$3=$O693+2*$J693,$N693*(1+(AF$2*0.03)),IF(AG$3=$O693+3*$J693,$N693*(1+(AF$2*0.03)),IF(AG$3=$O693+4*$J693,$N693*(1+(AF$2*0.03)),IF(AG$3=$O693+5*$J693,$N693*(1+(AF$2*0.03)),"")))))))</f>
        <v/>
      </c>
      <c r="AH693" s="2" t="str">
        <f t="shared" ref="AH693" si="1275">IF($B693="","",IF($O693=AH$3,$N693*(1+(AG$2*0.03)),IF(AH$3=$O693+$J693,$N693*(1+(AG$2*0.03)),IF(AH$3=$O693+2*$J693,$N693*(1+(AG$2*0.03)),IF(AH$3=$O693+3*$J693,$N693*(1+(AG$2*0.03)),IF(AH$3=$O693+4*$J693,$N693*(1+(AG$2*0.03)),IF(AH$3=$O693+5*$J693,$N693*(1+(AG$2*0.03)),"")))))))</f>
        <v/>
      </c>
      <c r="AI693" s="2">
        <f t="shared" ref="AI693" si="1276">IF($B693="","",IF($O693=AI$3,$N693*(1+(AH$2*0.03)),IF(AI$3=$O693+$J693,$N693*(1+(AH$2*0.03)),IF(AI$3=$O693+2*$J693,$N693*(1+(AH$2*0.03)),IF(AI$3=$O693+3*$J693,$N693*(1+(AH$2*0.03)),IF(AI$3=$O693+4*$J693,$N693*(1+(AH$2*0.03)),IF(AI$3=$O693+5*$J693,$N693*(1+(AH$2*0.03)),"")))))))</f>
        <v>2354.9999999999995</v>
      </c>
    </row>
    <row r="694" spans="2:35" x14ac:dyDescent="0.25">
      <c r="B694" s="41" t="s">
        <v>347</v>
      </c>
      <c r="C694" s="41" t="s">
        <v>345</v>
      </c>
      <c r="D694" s="41" t="s">
        <v>9</v>
      </c>
      <c r="E694" s="42" t="s">
        <v>425</v>
      </c>
      <c r="F694" s="41" t="s">
        <v>131</v>
      </c>
      <c r="G694" s="154"/>
      <c r="H694" s="42">
        <v>1400</v>
      </c>
      <c r="I694" s="6">
        <f>IF(H694="","",INDEX(Systems!F$4:F$981,MATCH($F694,Systems!D$4:D$981,0),1))</f>
        <v>4.95</v>
      </c>
      <c r="J694" s="7">
        <f>IF(H694="","",INDEX(Systems!E$4:E$981,MATCH($F694,Systems!D$4:D$981,0),1))</f>
        <v>20</v>
      </c>
      <c r="K694" s="7" t="s">
        <v>97</v>
      </c>
      <c r="L694" s="7">
        <v>2017</v>
      </c>
      <c r="M694" s="7">
        <v>3</v>
      </c>
      <c r="N694" s="6">
        <f t="shared" si="1243"/>
        <v>6930</v>
      </c>
      <c r="O694" s="7">
        <f t="shared" si="1244"/>
        <v>2037</v>
      </c>
      <c r="P694" s="2" t="str">
        <f t="shared" ref="P694:AI694" si="1277">IF($B694="","",IF($O694=P$3,$N694*(1+(O$2*0.03)),IF(P$3=$O694+$J694,$N694*(1+(O$2*0.03)),IF(P$3=$O694+2*$J694,$N694*(1+(O$2*0.03)),IF(P$3=$O694+3*$J694,$N694*(1+(O$2*0.03)),IF(P$3=$O694+4*$J694,$N694*(1+(O$2*0.03)),IF(P$3=$O694+5*$J694,$N694*(1+(O$2*0.03)),"")))))))</f>
        <v/>
      </c>
      <c r="Q694" s="2" t="str">
        <f t="shared" si="1277"/>
        <v/>
      </c>
      <c r="R694" s="2" t="str">
        <f t="shared" si="1277"/>
        <v/>
      </c>
      <c r="S694" s="2" t="str">
        <f t="shared" si="1277"/>
        <v/>
      </c>
      <c r="T694" s="2" t="str">
        <f t="shared" si="1277"/>
        <v/>
      </c>
      <c r="U694" s="2" t="str">
        <f t="shared" si="1277"/>
        <v/>
      </c>
      <c r="V694" s="2" t="str">
        <f t="shared" si="1277"/>
        <v/>
      </c>
      <c r="W694" s="2" t="str">
        <f t="shared" si="1277"/>
        <v/>
      </c>
      <c r="X694" s="2" t="str">
        <f t="shared" si="1277"/>
        <v/>
      </c>
      <c r="Y694" s="2" t="str">
        <f t="shared" si="1277"/>
        <v/>
      </c>
      <c r="Z694" s="2" t="str">
        <f t="shared" si="1277"/>
        <v/>
      </c>
      <c r="AA694" s="2" t="str">
        <f t="shared" si="1277"/>
        <v/>
      </c>
      <c r="AB694" s="2" t="str">
        <f t="shared" si="1277"/>
        <v/>
      </c>
      <c r="AC694" s="2" t="str">
        <f t="shared" si="1277"/>
        <v/>
      </c>
      <c r="AD694" s="2" t="str">
        <f t="shared" si="1277"/>
        <v/>
      </c>
      <c r="AE694" s="2" t="str">
        <f t="shared" si="1277"/>
        <v/>
      </c>
      <c r="AF694" s="2" t="str">
        <f t="shared" si="1277"/>
        <v/>
      </c>
      <c r="AG694" s="2" t="str">
        <f t="shared" si="1277"/>
        <v/>
      </c>
      <c r="AH694" s="2" t="str">
        <f t="shared" si="1277"/>
        <v/>
      </c>
      <c r="AI694" s="2">
        <f t="shared" si="1277"/>
        <v>10880.099999999999</v>
      </c>
    </row>
    <row r="695" spans="2:35" x14ac:dyDescent="0.25">
      <c r="B695" s="41" t="s">
        <v>347</v>
      </c>
      <c r="C695" s="41" t="s">
        <v>345</v>
      </c>
      <c r="D695" s="41" t="s">
        <v>5</v>
      </c>
      <c r="E695" s="42" t="s">
        <v>425</v>
      </c>
      <c r="F695" s="41" t="s">
        <v>341</v>
      </c>
      <c r="G695" s="154"/>
      <c r="H695" s="42">
        <v>1</v>
      </c>
      <c r="I695" s="6">
        <f>IF(H695="","",INDEX(Systems!F$4:F$981,MATCH($F695,Systems!D$4:D$981,0),1))</f>
        <v>2000</v>
      </c>
      <c r="J695" s="7">
        <f>IF(H695="","",INDEX(Systems!E$4:E$981,MATCH($F695,Systems!D$4:D$981,0),1))</f>
        <v>10</v>
      </c>
      <c r="K695" s="7" t="s">
        <v>97</v>
      </c>
      <c r="L695" s="7">
        <v>2012</v>
      </c>
      <c r="M695" s="7">
        <v>3</v>
      </c>
      <c r="N695" s="6">
        <f t="shared" si="1243"/>
        <v>2000</v>
      </c>
      <c r="O695" s="7">
        <f t="shared" si="1244"/>
        <v>2022</v>
      </c>
      <c r="P695" s="2" t="str">
        <f t="shared" ref="P695:AI695" si="1278">IF($B695="","",IF($O695=P$3,$N695*(1+(O$2*0.03)),IF(P$3=$O695+$J695,$N695*(1+(O$2*0.03)),IF(P$3=$O695+2*$J695,$N695*(1+(O$2*0.03)),IF(P$3=$O695+3*$J695,$N695*(1+(O$2*0.03)),IF(P$3=$O695+4*$J695,$N695*(1+(O$2*0.03)),IF(P$3=$O695+5*$J695,$N695*(1+(O$2*0.03)),"")))))))</f>
        <v/>
      </c>
      <c r="Q695" s="2" t="str">
        <f t="shared" si="1278"/>
        <v/>
      </c>
      <c r="R695" s="2" t="str">
        <f t="shared" si="1278"/>
        <v/>
      </c>
      <c r="S695" s="2" t="str">
        <f t="shared" si="1278"/>
        <v/>
      </c>
      <c r="T695" s="2">
        <f t="shared" si="1278"/>
        <v>2240</v>
      </c>
      <c r="U695" s="2" t="str">
        <f t="shared" si="1278"/>
        <v/>
      </c>
      <c r="V695" s="2" t="str">
        <f t="shared" si="1278"/>
        <v/>
      </c>
      <c r="W695" s="2" t="str">
        <f t="shared" si="1278"/>
        <v/>
      </c>
      <c r="X695" s="2" t="str">
        <f t="shared" si="1278"/>
        <v/>
      </c>
      <c r="Y695" s="2" t="str">
        <f t="shared" si="1278"/>
        <v/>
      </c>
      <c r="Z695" s="2" t="str">
        <f t="shared" si="1278"/>
        <v/>
      </c>
      <c r="AA695" s="2" t="str">
        <f t="shared" si="1278"/>
        <v/>
      </c>
      <c r="AB695" s="2" t="str">
        <f t="shared" si="1278"/>
        <v/>
      </c>
      <c r="AC695" s="2" t="str">
        <f t="shared" si="1278"/>
        <v/>
      </c>
      <c r="AD695" s="2">
        <f t="shared" si="1278"/>
        <v>2840</v>
      </c>
      <c r="AE695" s="2" t="str">
        <f t="shared" si="1278"/>
        <v/>
      </c>
      <c r="AF695" s="2" t="str">
        <f t="shared" si="1278"/>
        <v/>
      </c>
      <c r="AG695" s="2" t="str">
        <f t="shared" si="1278"/>
        <v/>
      </c>
      <c r="AH695" s="2" t="str">
        <f t="shared" si="1278"/>
        <v/>
      </c>
      <c r="AI695" s="2" t="str">
        <f t="shared" si="1278"/>
        <v/>
      </c>
    </row>
    <row r="696" spans="2:35" x14ac:dyDescent="0.25">
      <c r="B696" s="41" t="s">
        <v>347</v>
      </c>
      <c r="C696" s="41" t="s">
        <v>345</v>
      </c>
      <c r="D696" s="41" t="s">
        <v>3</v>
      </c>
      <c r="E696" s="42" t="s">
        <v>366</v>
      </c>
      <c r="F696" s="41" t="s">
        <v>20</v>
      </c>
      <c r="G696" s="154"/>
      <c r="H696" s="42">
        <v>9510</v>
      </c>
      <c r="I696" s="6">
        <f>IF(H696="","",INDEX(Systems!F$4:F$981,MATCH($F696,Systems!D$4:D$981,0),1))</f>
        <v>17.71</v>
      </c>
      <c r="J696" s="7">
        <f>IF(H696="","",INDEX(Systems!E$4:E$981,MATCH($F696,Systems!D$4:D$981,0),1))</f>
        <v>30</v>
      </c>
      <c r="K696" s="7" t="s">
        <v>97</v>
      </c>
      <c r="L696" s="7">
        <v>2000</v>
      </c>
      <c r="M696" s="7">
        <v>1</v>
      </c>
      <c r="N696" s="6">
        <f t="shared" si="1243"/>
        <v>168422.1</v>
      </c>
      <c r="O696" s="7">
        <f t="shared" si="1244"/>
        <v>2018</v>
      </c>
      <c r="P696" s="2">
        <f t="shared" ref="P696:AI696" si="1279">IF($B696="","",IF($O696=P$3,$N696*(1+(O$2*0.03)),IF(P$3=$O696+$J696,$N696*(1+(O$2*0.03)),IF(P$3=$O696+2*$J696,$N696*(1+(O$2*0.03)),IF(P$3=$O696+3*$J696,$N696*(1+(O$2*0.03)),IF(P$3=$O696+4*$J696,$N696*(1+(O$2*0.03)),IF(P$3=$O696+5*$J696,$N696*(1+(O$2*0.03)),"")))))))</f>
        <v>168422.1</v>
      </c>
      <c r="Q696" s="2" t="str">
        <f t="shared" si="1279"/>
        <v/>
      </c>
      <c r="R696" s="2" t="str">
        <f t="shared" si="1279"/>
        <v/>
      </c>
      <c r="S696" s="2" t="str">
        <f t="shared" si="1279"/>
        <v/>
      </c>
      <c r="T696" s="2" t="str">
        <f t="shared" si="1279"/>
        <v/>
      </c>
      <c r="U696" s="2" t="str">
        <f t="shared" si="1279"/>
        <v/>
      </c>
      <c r="V696" s="2" t="str">
        <f t="shared" si="1279"/>
        <v/>
      </c>
      <c r="W696" s="2" t="str">
        <f t="shared" si="1279"/>
        <v/>
      </c>
      <c r="X696" s="2" t="str">
        <f t="shared" si="1279"/>
        <v/>
      </c>
      <c r="Y696" s="2" t="str">
        <f t="shared" si="1279"/>
        <v/>
      </c>
      <c r="Z696" s="2" t="str">
        <f t="shared" si="1279"/>
        <v/>
      </c>
      <c r="AA696" s="2" t="str">
        <f t="shared" si="1279"/>
        <v/>
      </c>
      <c r="AB696" s="2" t="str">
        <f t="shared" si="1279"/>
        <v/>
      </c>
      <c r="AC696" s="2" t="str">
        <f t="shared" si="1279"/>
        <v/>
      </c>
      <c r="AD696" s="2" t="str">
        <f t="shared" si="1279"/>
        <v/>
      </c>
      <c r="AE696" s="2" t="str">
        <f t="shared" si="1279"/>
        <v/>
      </c>
      <c r="AF696" s="2" t="str">
        <f t="shared" si="1279"/>
        <v/>
      </c>
      <c r="AG696" s="2" t="str">
        <f t="shared" si="1279"/>
        <v/>
      </c>
      <c r="AH696" s="2" t="str">
        <f t="shared" si="1279"/>
        <v/>
      </c>
      <c r="AI696" s="2" t="str">
        <f t="shared" si="1279"/>
        <v/>
      </c>
    </row>
    <row r="697" spans="2:35" x14ac:dyDescent="0.25">
      <c r="B697" s="41" t="s">
        <v>347</v>
      </c>
      <c r="C697" s="41" t="s">
        <v>345</v>
      </c>
      <c r="D697" s="41" t="s">
        <v>7</v>
      </c>
      <c r="E697" s="42" t="s">
        <v>366</v>
      </c>
      <c r="F697" s="41" t="s">
        <v>50</v>
      </c>
      <c r="G697" s="154"/>
      <c r="H697" s="42">
        <v>3400</v>
      </c>
      <c r="I697" s="6">
        <f>IF(H697="","",INDEX(Systems!F$4:F$981,MATCH($F697,Systems!D$4:D$981,0),1))</f>
        <v>1.6</v>
      </c>
      <c r="J697" s="7">
        <f>IF(H697="","",INDEX(Systems!E$4:E$981,MATCH($F697,Systems!D$4:D$981,0),1))</f>
        <v>10</v>
      </c>
      <c r="K697" s="7" t="s">
        <v>97</v>
      </c>
      <c r="L697" s="7">
        <v>2010</v>
      </c>
      <c r="M697" s="7">
        <v>3</v>
      </c>
      <c r="N697" s="6">
        <f t="shared" si="1243"/>
        <v>5440</v>
      </c>
      <c r="O697" s="7">
        <f t="shared" si="1244"/>
        <v>2020</v>
      </c>
      <c r="P697" s="2" t="str">
        <f t="shared" ref="P697:AI702" si="1280">IF($B697="","",IF($O697=P$3,$N697*(1+(O$2*0.03)),IF(P$3=$O697+$J697,$N697*(1+(O$2*0.03)),IF(P$3=$O697+2*$J697,$N697*(1+(O$2*0.03)),IF(P$3=$O697+3*$J697,$N697*(1+(O$2*0.03)),IF(P$3=$O697+4*$J697,$N697*(1+(O$2*0.03)),IF(P$3=$O697+5*$J697,$N697*(1+(O$2*0.03)),"")))))))</f>
        <v/>
      </c>
      <c r="Q697" s="2" t="str">
        <f t="shared" si="1280"/>
        <v/>
      </c>
      <c r="R697" s="2">
        <f t="shared" si="1280"/>
        <v>5766.4000000000005</v>
      </c>
      <c r="S697" s="2" t="str">
        <f t="shared" si="1280"/>
        <v/>
      </c>
      <c r="T697" s="2" t="str">
        <f t="shared" si="1280"/>
        <v/>
      </c>
      <c r="U697" s="2" t="str">
        <f t="shared" si="1280"/>
        <v/>
      </c>
      <c r="V697" s="2" t="str">
        <f t="shared" si="1280"/>
        <v/>
      </c>
      <c r="W697" s="2" t="str">
        <f t="shared" si="1280"/>
        <v/>
      </c>
      <c r="X697" s="2" t="str">
        <f t="shared" si="1280"/>
        <v/>
      </c>
      <c r="Y697" s="2" t="str">
        <f t="shared" si="1280"/>
        <v/>
      </c>
      <c r="Z697" s="2" t="str">
        <f t="shared" si="1280"/>
        <v/>
      </c>
      <c r="AA697" s="2" t="str">
        <f t="shared" si="1280"/>
        <v/>
      </c>
      <c r="AB697" s="2">
        <f t="shared" si="1280"/>
        <v>7398.4</v>
      </c>
      <c r="AC697" s="2" t="str">
        <f t="shared" si="1280"/>
        <v/>
      </c>
      <c r="AD697" s="2" t="str">
        <f t="shared" si="1280"/>
        <v/>
      </c>
      <c r="AE697" s="2" t="str">
        <f t="shared" si="1280"/>
        <v/>
      </c>
      <c r="AF697" s="2" t="str">
        <f t="shared" si="1280"/>
        <v/>
      </c>
      <c r="AG697" s="2" t="str">
        <f t="shared" si="1280"/>
        <v/>
      </c>
      <c r="AH697" s="2" t="str">
        <f t="shared" si="1280"/>
        <v/>
      </c>
      <c r="AI697" s="2" t="str">
        <f t="shared" si="1280"/>
        <v/>
      </c>
    </row>
    <row r="698" spans="2:35" x14ac:dyDescent="0.25">
      <c r="B698" s="41" t="s">
        <v>347</v>
      </c>
      <c r="C698" s="41" t="s">
        <v>345</v>
      </c>
      <c r="D698" s="41" t="s">
        <v>8</v>
      </c>
      <c r="E698" s="42" t="s">
        <v>366</v>
      </c>
      <c r="F698" s="41" t="s">
        <v>133</v>
      </c>
      <c r="G698" s="154"/>
      <c r="H698" s="42">
        <v>3</v>
      </c>
      <c r="I698" s="6">
        <f>IF(H698="","",INDEX(Systems!F$4:F$981,MATCH($F698,Systems!D$4:D$981,0),1))</f>
        <v>750</v>
      </c>
      <c r="J698" s="7">
        <f>IF(H698="","",INDEX(Systems!E$4:E$981,MATCH($F698,Systems!D$4:D$981,0),1))</f>
        <v>30</v>
      </c>
      <c r="K698" s="7" t="s">
        <v>97</v>
      </c>
      <c r="L698" s="7">
        <v>1990</v>
      </c>
      <c r="M698" s="7">
        <v>3</v>
      </c>
      <c r="N698" s="6">
        <f t="shared" si="1243"/>
        <v>2250</v>
      </c>
      <c r="O698" s="7">
        <f t="shared" si="1244"/>
        <v>2020</v>
      </c>
      <c r="P698" s="2" t="str">
        <f t="shared" si="1280"/>
        <v/>
      </c>
      <c r="Q698" s="2" t="str">
        <f t="shared" si="1280"/>
        <v/>
      </c>
      <c r="R698" s="2">
        <f t="shared" si="1280"/>
        <v>2385</v>
      </c>
      <c r="S698" s="2" t="str">
        <f t="shared" si="1280"/>
        <v/>
      </c>
      <c r="T698" s="2" t="str">
        <f t="shared" si="1280"/>
        <v/>
      </c>
      <c r="U698" s="2" t="str">
        <f t="shared" si="1280"/>
        <v/>
      </c>
      <c r="V698" s="2" t="str">
        <f t="shared" si="1280"/>
        <v/>
      </c>
      <c r="W698" s="2" t="str">
        <f t="shared" si="1280"/>
        <v/>
      </c>
      <c r="X698" s="2" t="str">
        <f t="shared" si="1280"/>
        <v/>
      </c>
      <c r="Y698" s="2" t="str">
        <f t="shared" si="1280"/>
        <v/>
      </c>
      <c r="Z698" s="2" t="str">
        <f t="shared" si="1280"/>
        <v/>
      </c>
      <c r="AA698" s="2" t="str">
        <f t="shared" si="1280"/>
        <v/>
      </c>
      <c r="AB698" s="2" t="str">
        <f t="shared" si="1280"/>
        <v/>
      </c>
      <c r="AC698" s="2" t="str">
        <f t="shared" si="1280"/>
        <v/>
      </c>
      <c r="AD698" s="2" t="str">
        <f t="shared" si="1280"/>
        <v/>
      </c>
      <c r="AE698" s="2" t="str">
        <f t="shared" si="1280"/>
        <v/>
      </c>
      <c r="AF698" s="2" t="str">
        <f t="shared" si="1280"/>
        <v/>
      </c>
      <c r="AG698" s="2" t="str">
        <f t="shared" si="1280"/>
        <v/>
      </c>
      <c r="AH698" s="2" t="str">
        <f t="shared" si="1280"/>
        <v/>
      </c>
      <c r="AI698" s="2" t="str">
        <f t="shared" si="1280"/>
        <v/>
      </c>
    </row>
    <row r="699" spans="2:35" x14ac:dyDescent="0.25">
      <c r="B699" s="41" t="s">
        <v>347</v>
      </c>
      <c r="C699" s="41" t="s">
        <v>345</v>
      </c>
      <c r="D699" s="41" t="s">
        <v>8</v>
      </c>
      <c r="E699" s="42" t="s">
        <v>366</v>
      </c>
      <c r="F699" s="41" t="s">
        <v>134</v>
      </c>
      <c r="G699" s="154"/>
      <c r="H699" s="42">
        <v>4</v>
      </c>
      <c r="I699" s="6">
        <f>IF(H699="","",INDEX(Systems!F$4:F$981,MATCH($F699,Systems!D$4:D$981,0),1))</f>
        <v>650</v>
      </c>
      <c r="J699" s="7">
        <f>IF(H699="","",INDEX(Systems!E$4:E$981,MATCH($F699,Systems!D$4:D$981,0),1))</f>
        <v>30</v>
      </c>
      <c r="K699" s="7" t="s">
        <v>97</v>
      </c>
      <c r="L699" s="7">
        <v>1990</v>
      </c>
      <c r="M699" s="7">
        <v>3</v>
      </c>
      <c r="N699" s="6">
        <f t="shared" si="1243"/>
        <v>2600</v>
      </c>
      <c r="O699" s="7">
        <f t="shared" si="1244"/>
        <v>2020</v>
      </c>
      <c r="P699" s="2" t="str">
        <f t="shared" si="1280"/>
        <v/>
      </c>
      <c r="Q699" s="2" t="str">
        <f t="shared" si="1280"/>
        <v/>
      </c>
      <c r="R699" s="2">
        <f t="shared" si="1280"/>
        <v>2756</v>
      </c>
      <c r="S699" s="2" t="str">
        <f t="shared" si="1280"/>
        <v/>
      </c>
      <c r="T699" s="2" t="str">
        <f t="shared" si="1280"/>
        <v/>
      </c>
      <c r="U699" s="2" t="str">
        <f t="shared" si="1280"/>
        <v/>
      </c>
      <c r="V699" s="2" t="str">
        <f t="shared" si="1280"/>
        <v/>
      </c>
      <c r="W699" s="2" t="str">
        <f t="shared" si="1280"/>
        <v/>
      </c>
      <c r="X699" s="2" t="str">
        <f t="shared" si="1280"/>
        <v/>
      </c>
      <c r="Y699" s="2" t="str">
        <f t="shared" si="1280"/>
        <v/>
      </c>
      <c r="Z699" s="2" t="str">
        <f t="shared" si="1280"/>
        <v/>
      </c>
      <c r="AA699" s="2" t="str">
        <f t="shared" si="1280"/>
        <v/>
      </c>
      <c r="AB699" s="2" t="str">
        <f t="shared" si="1280"/>
        <v/>
      </c>
      <c r="AC699" s="2" t="str">
        <f t="shared" si="1280"/>
        <v/>
      </c>
      <c r="AD699" s="2" t="str">
        <f t="shared" si="1280"/>
        <v/>
      </c>
      <c r="AE699" s="2" t="str">
        <f t="shared" si="1280"/>
        <v/>
      </c>
      <c r="AF699" s="2" t="str">
        <f t="shared" si="1280"/>
        <v/>
      </c>
      <c r="AG699" s="2" t="str">
        <f t="shared" si="1280"/>
        <v/>
      </c>
      <c r="AH699" s="2" t="str">
        <f t="shared" si="1280"/>
        <v/>
      </c>
      <c r="AI699" s="2" t="str">
        <f t="shared" si="1280"/>
        <v/>
      </c>
    </row>
    <row r="700" spans="2:35" x14ac:dyDescent="0.25">
      <c r="B700" s="41" t="s">
        <v>347</v>
      </c>
      <c r="C700" s="41" t="s">
        <v>345</v>
      </c>
      <c r="D700" s="41" t="s">
        <v>8</v>
      </c>
      <c r="E700" s="42" t="s">
        <v>366</v>
      </c>
      <c r="F700" s="41" t="s">
        <v>34</v>
      </c>
      <c r="G700" s="154"/>
      <c r="H700" s="42">
        <v>3</v>
      </c>
      <c r="I700" s="6">
        <f>IF(H700="","",INDEX(Systems!F$4:F$981,MATCH($F700,Systems!D$4:D$981,0),1))</f>
        <v>900</v>
      </c>
      <c r="J700" s="7">
        <f>IF(H700="","",INDEX(Systems!E$4:E$981,MATCH($F700,Systems!D$4:D$981,0),1))</f>
        <v>30</v>
      </c>
      <c r="K700" s="7" t="s">
        <v>97</v>
      </c>
      <c r="L700" s="7">
        <v>1990</v>
      </c>
      <c r="M700" s="7">
        <v>3</v>
      </c>
      <c r="N700" s="6">
        <f t="shared" si="1243"/>
        <v>2700</v>
      </c>
      <c r="O700" s="7">
        <f t="shared" si="1244"/>
        <v>2020</v>
      </c>
      <c r="P700" s="2" t="str">
        <f t="shared" si="1280"/>
        <v/>
      </c>
      <c r="Q700" s="2" t="str">
        <f t="shared" si="1280"/>
        <v/>
      </c>
      <c r="R700" s="2">
        <f t="shared" si="1280"/>
        <v>2862</v>
      </c>
      <c r="S700" s="2" t="str">
        <f t="shared" si="1280"/>
        <v/>
      </c>
      <c r="T700" s="2" t="str">
        <f t="shared" si="1280"/>
        <v/>
      </c>
      <c r="U700" s="2" t="str">
        <f t="shared" si="1280"/>
        <v/>
      </c>
      <c r="V700" s="2" t="str">
        <f t="shared" si="1280"/>
        <v/>
      </c>
      <c r="W700" s="2" t="str">
        <f t="shared" si="1280"/>
        <v/>
      </c>
      <c r="X700" s="2" t="str">
        <f t="shared" si="1280"/>
        <v/>
      </c>
      <c r="Y700" s="2" t="str">
        <f t="shared" si="1280"/>
        <v/>
      </c>
      <c r="Z700" s="2" t="str">
        <f t="shared" si="1280"/>
        <v/>
      </c>
      <c r="AA700" s="2" t="str">
        <f t="shared" si="1280"/>
        <v/>
      </c>
      <c r="AB700" s="2" t="str">
        <f t="shared" si="1280"/>
        <v/>
      </c>
      <c r="AC700" s="2" t="str">
        <f t="shared" si="1280"/>
        <v/>
      </c>
      <c r="AD700" s="2" t="str">
        <f t="shared" si="1280"/>
        <v/>
      </c>
      <c r="AE700" s="2" t="str">
        <f t="shared" si="1280"/>
        <v/>
      </c>
      <c r="AF700" s="2" t="str">
        <f t="shared" si="1280"/>
        <v/>
      </c>
      <c r="AG700" s="2" t="str">
        <f t="shared" si="1280"/>
        <v/>
      </c>
      <c r="AH700" s="2" t="str">
        <f t="shared" si="1280"/>
        <v/>
      </c>
      <c r="AI700" s="2" t="str">
        <f t="shared" si="1280"/>
        <v/>
      </c>
    </row>
    <row r="701" spans="2:35" x14ac:dyDescent="0.25">
      <c r="B701" s="41" t="s">
        <v>347</v>
      </c>
      <c r="C701" s="41" t="s">
        <v>345</v>
      </c>
      <c r="D701" s="41" t="s">
        <v>8</v>
      </c>
      <c r="E701" s="42" t="s">
        <v>366</v>
      </c>
      <c r="F701" s="41" t="s">
        <v>126</v>
      </c>
      <c r="G701" s="154"/>
      <c r="H701" s="42">
        <v>1600</v>
      </c>
      <c r="I701" s="6">
        <f>IF(H701="","",INDEX(Systems!F$4:F$981,MATCH($F701,Systems!D$4:D$981,0),1))</f>
        <v>18</v>
      </c>
      <c r="J701" s="7">
        <f>IF(H701="","",INDEX(Systems!E$4:E$981,MATCH($F701,Systems!D$4:D$981,0),1))</f>
        <v>30</v>
      </c>
      <c r="K701" s="7" t="s">
        <v>97</v>
      </c>
      <c r="L701" s="7">
        <v>1990</v>
      </c>
      <c r="M701" s="7">
        <v>3</v>
      </c>
      <c r="N701" s="6">
        <f t="shared" ref="N701:N702" si="1281">IF(H701="","",H701*I701)</f>
        <v>28800</v>
      </c>
      <c r="O701" s="7">
        <f t="shared" ref="O701:O702" si="1282">IF(M701="","",IF(IF(M701=1,$C$1,IF(M701=2,L701+(0.8*J701),IF(M701=3,L701+J701)))&lt;$C$1,$C$1,(IF(M701=1,$C$1,IF(M701=2,L701+(0.8*J701),IF(M701=3,L701+J701))))))</f>
        <v>2020</v>
      </c>
      <c r="P701" s="2" t="str">
        <f t="shared" si="1280"/>
        <v/>
      </c>
      <c r="Q701" s="2" t="str">
        <f t="shared" si="1280"/>
        <v/>
      </c>
      <c r="R701" s="2">
        <f t="shared" si="1280"/>
        <v>30528</v>
      </c>
      <c r="S701" s="2" t="str">
        <f t="shared" si="1280"/>
        <v/>
      </c>
      <c r="T701" s="2" t="str">
        <f t="shared" si="1280"/>
        <v/>
      </c>
      <c r="U701" s="2" t="str">
        <f t="shared" si="1280"/>
        <v/>
      </c>
      <c r="V701" s="2" t="str">
        <f t="shared" si="1280"/>
        <v/>
      </c>
      <c r="W701" s="2" t="str">
        <f t="shared" si="1280"/>
        <v/>
      </c>
      <c r="X701" s="2" t="str">
        <f t="shared" si="1280"/>
        <v/>
      </c>
      <c r="Y701" s="2" t="str">
        <f t="shared" si="1280"/>
        <v/>
      </c>
      <c r="Z701" s="2" t="str">
        <f t="shared" si="1280"/>
        <v/>
      </c>
      <c r="AA701" s="2" t="str">
        <f t="shared" si="1280"/>
        <v/>
      </c>
      <c r="AB701" s="2" t="str">
        <f t="shared" si="1280"/>
        <v/>
      </c>
      <c r="AC701" s="2" t="str">
        <f t="shared" si="1280"/>
        <v/>
      </c>
      <c r="AD701" s="2" t="str">
        <f t="shared" si="1280"/>
        <v/>
      </c>
      <c r="AE701" s="2" t="str">
        <f t="shared" si="1280"/>
        <v/>
      </c>
      <c r="AF701" s="2" t="str">
        <f t="shared" si="1280"/>
        <v/>
      </c>
      <c r="AG701" s="2" t="str">
        <f t="shared" si="1280"/>
        <v/>
      </c>
      <c r="AH701" s="2" t="str">
        <f t="shared" si="1280"/>
        <v/>
      </c>
      <c r="AI701" s="2" t="str">
        <f t="shared" si="1280"/>
        <v/>
      </c>
    </row>
    <row r="702" spans="2:35" x14ac:dyDescent="0.25">
      <c r="B702" s="41" t="s">
        <v>347</v>
      </c>
      <c r="C702" s="41" t="s">
        <v>345</v>
      </c>
      <c r="D702" s="41" t="s">
        <v>7</v>
      </c>
      <c r="E702" s="42" t="s">
        <v>366</v>
      </c>
      <c r="F702" s="41" t="s">
        <v>288</v>
      </c>
      <c r="G702" s="154" t="s">
        <v>504</v>
      </c>
      <c r="H702" s="42">
        <v>1600</v>
      </c>
      <c r="I702" s="6">
        <f>IF(H702="","",INDEX(Systems!F$4:F$981,MATCH($F702,Systems!D$4:D$981,0),1))</f>
        <v>20</v>
      </c>
      <c r="J702" s="7">
        <f>IF(H702="","",INDEX(Systems!E$4:E$981,MATCH($F702,Systems!D$4:D$981,0),1))</f>
        <v>25</v>
      </c>
      <c r="K702" s="7" t="s">
        <v>97</v>
      </c>
      <c r="L702" s="7">
        <v>1990</v>
      </c>
      <c r="M702" s="7">
        <v>2</v>
      </c>
      <c r="N702" s="6">
        <f t="shared" si="1281"/>
        <v>32000</v>
      </c>
      <c r="O702" s="7">
        <f t="shared" si="1282"/>
        <v>2018</v>
      </c>
      <c r="P702" s="2">
        <f t="shared" si="1280"/>
        <v>32000</v>
      </c>
      <c r="Q702" s="2" t="str">
        <f t="shared" si="1280"/>
        <v/>
      </c>
      <c r="R702" s="2" t="str">
        <f t="shared" si="1280"/>
        <v/>
      </c>
      <c r="S702" s="2" t="str">
        <f t="shared" si="1280"/>
        <v/>
      </c>
      <c r="T702" s="2" t="str">
        <f t="shared" si="1280"/>
        <v/>
      </c>
      <c r="U702" s="2" t="str">
        <f t="shared" si="1280"/>
        <v/>
      </c>
      <c r="V702" s="2" t="str">
        <f t="shared" si="1280"/>
        <v/>
      </c>
      <c r="W702" s="2" t="str">
        <f t="shared" si="1280"/>
        <v/>
      </c>
      <c r="X702" s="2" t="str">
        <f t="shared" si="1280"/>
        <v/>
      </c>
      <c r="Y702" s="2" t="str">
        <f t="shared" si="1280"/>
        <v/>
      </c>
      <c r="Z702" s="2" t="str">
        <f t="shared" si="1280"/>
        <v/>
      </c>
      <c r="AA702" s="2" t="str">
        <f t="shared" si="1280"/>
        <v/>
      </c>
      <c r="AB702" s="2" t="str">
        <f t="shared" si="1280"/>
        <v/>
      </c>
      <c r="AC702" s="2" t="str">
        <f t="shared" si="1280"/>
        <v/>
      </c>
      <c r="AD702" s="2" t="str">
        <f t="shared" si="1280"/>
        <v/>
      </c>
      <c r="AE702" s="2" t="str">
        <f t="shared" si="1280"/>
        <v/>
      </c>
      <c r="AF702" s="2" t="str">
        <f t="shared" si="1280"/>
        <v/>
      </c>
      <c r="AG702" s="2" t="str">
        <f t="shared" si="1280"/>
        <v/>
      </c>
      <c r="AH702" s="2" t="str">
        <f t="shared" si="1280"/>
        <v/>
      </c>
      <c r="AI702" s="2" t="str">
        <f t="shared" si="1280"/>
        <v/>
      </c>
    </row>
    <row r="703" spans="2:35" x14ac:dyDescent="0.25">
      <c r="B703" s="41" t="s">
        <v>347</v>
      </c>
      <c r="C703" s="41" t="s">
        <v>345</v>
      </c>
      <c r="D703" s="41" t="s">
        <v>7</v>
      </c>
      <c r="E703" s="42" t="s">
        <v>398</v>
      </c>
      <c r="F703" s="41" t="s">
        <v>312</v>
      </c>
      <c r="G703" s="154"/>
      <c r="H703" s="42">
        <v>1000</v>
      </c>
      <c r="I703" s="6">
        <f>IF(H703="","",INDEX(Systems!F$4:F$981,MATCH($F703,Systems!D$4:D$981,0),1))</f>
        <v>7.46</v>
      </c>
      <c r="J703" s="7">
        <f>IF(H703="","",INDEX(Systems!E$4:E$981,MATCH($F703,Systems!D$4:D$981,0),1))</f>
        <v>20</v>
      </c>
      <c r="K703" s="7" t="s">
        <v>97</v>
      </c>
      <c r="L703" s="7">
        <v>2008</v>
      </c>
      <c r="M703" s="7">
        <v>3</v>
      </c>
      <c r="N703" s="6">
        <f t="shared" si="1243"/>
        <v>7460</v>
      </c>
      <c r="O703" s="7">
        <f t="shared" si="1244"/>
        <v>2028</v>
      </c>
      <c r="P703" s="2" t="str">
        <f t="shared" ref="P703:AI703" si="1283">IF($B703="","",IF($O703=P$3,$N703*(1+(O$2*0.03)),IF(P$3=$O703+$J703,$N703*(1+(O$2*0.03)),IF(P$3=$O703+2*$J703,$N703*(1+(O$2*0.03)),IF(P$3=$O703+3*$J703,$N703*(1+(O$2*0.03)),IF(P$3=$O703+4*$J703,$N703*(1+(O$2*0.03)),IF(P$3=$O703+5*$J703,$N703*(1+(O$2*0.03)),"")))))))</f>
        <v/>
      </c>
      <c r="Q703" s="2" t="str">
        <f t="shared" si="1283"/>
        <v/>
      </c>
      <c r="R703" s="2" t="str">
        <f t="shared" si="1283"/>
        <v/>
      </c>
      <c r="S703" s="2" t="str">
        <f t="shared" si="1283"/>
        <v/>
      </c>
      <c r="T703" s="2" t="str">
        <f t="shared" si="1283"/>
        <v/>
      </c>
      <c r="U703" s="2" t="str">
        <f t="shared" si="1283"/>
        <v/>
      </c>
      <c r="V703" s="2" t="str">
        <f t="shared" si="1283"/>
        <v/>
      </c>
      <c r="W703" s="2" t="str">
        <f t="shared" si="1283"/>
        <v/>
      </c>
      <c r="X703" s="2" t="str">
        <f t="shared" si="1283"/>
        <v/>
      </c>
      <c r="Y703" s="2" t="str">
        <f t="shared" si="1283"/>
        <v/>
      </c>
      <c r="Z703" s="2">
        <f t="shared" si="1283"/>
        <v>9698</v>
      </c>
      <c r="AA703" s="2" t="str">
        <f t="shared" si="1283"/>
        <v/>
      </c>
      <c r="AB703" s="2" t="str">
        <f t="shared" si="1283"/>
        <v/>
      </c>
      <c r="AC703" s="2" t="str">
        <f t="shared" si="1283"/>
        <v/>
      </c>
      <c r="AD703" s="2" t="str">
        <f t="shared" si="1283"/>
        <v/>
      </c>
      <c r="AE703" s="2" t="str">
        <f t="shared" si="1283"/>
        <v/>
      </c>
      <c r="AF703" s="2" t="str">
        <f t="shared" si="1283"/>
        <v/>
      </c>
      <c r="AG703" s="2" t="str">
        <f t="shared" si="1283"/>
        <v/>
      </c>
      <c r="AH703" s="2" t="str">
        <f t="shared" si="1283"/>
        <v/>
      </c>
      <c r="AI703" s="2" t="str">
        <f t="shared" si="1283"/>
        <v/>
      </c>
    </row>
    <row r="704" spans="2:35" x14ac:dyDescent="0.25">
      <c r="B704" s="41" t="s">
        <v>347</v>
      </c>
      <c r="C704" s="41" t="s">
        <v>345</v>
      </c>
      <c r="D704" s="41" t="s">
        <v>7</v>
      </c>
      <c r="E704" s="42" t="s">
        <v>398</v>
      </c>
      <c r="F704" s="41" t="s">
        <v>51</v>
      </c>
      <c r="G704" s="154"/>
      <c r="H704" s="42">
        <v>1300</v>
      </c>
      <c r="I704" s="6">
        <f>IF(H704="","",INDEX(Systems!F$4:F$981,MATCH($F704,Systems!D$4:D$981,0),1))</f>
        <v>1.5</v>
      </c>
      <c r="J704" s="7">
        <f>IF(H704="","",INDEX(Systems!E$4:E$981,MATCH($F704,Systems!D$4:D$981,0),1))</f>
        <v>10</v>
      </c>
      <c r="K704" s="7" t="s">
        <v>97</v>
      </c>
      <c r="L704" s="7">
        <v>2015</v>
      </c>
      <c r="M704" s="7">
        <v>3</v>
      </c>
      <c r="N704" s="6">
        <f t="shared" si="1243"/>
        <v>1950</v>
      </c>
      <c r="O704" s="7">
        <f t="shared" si="1244"/>
        <v>2025</v>
      </c>
      <c r="P704" s="2" t="str">
        <f t="shared" ref="P704:AI704" si="1284">IF($B704="","",IF($O704=P$3,$N704*(1+(O$2*0.03)),IF(P$3=$O704+$J704,$N704*(1+(O$2*0.03)),IF(P$3=$O704+2*$J704,$N704*(1+(O$2*0.03)),IF(P$3=$O704+3*$J704,$N704*(1+(O$2*0.03)),IF(P$3=$O704+4*$J704,$N704*(1+(O$2*0.03)),IF(P$3=$O704+5*$J704,$N704*(1+(O$2*0.03)),"")))))))</f>
        <v/>
      </c>
      <c r="Q704" s="2" t="str">
        <f t="shared" si="1284"/>
        <v/>
      </c>
      <c r="R704" s="2" t="str">
        <f t="shared" si="1284"/>
        <v/>
      </c>
      <c r="S704" s="2" t="str">
        <f t="shared" si="1284"/>
        <v/>
      </c>
      <c r="T704" s="2" t="str">
        <f t="shared" si="1284"/>
        <v/>
      </c>
      <c r="U704" s="2" t="str">
        <f t="shared" si="1284"/>
        <v/>
      </c>
      <c r="V704" s="2" t="str">
        <f t="shared" si="1284"/>
        <v/>
      </c>
      <c r="W704" s="2">
        <f t="shared" si="1284"/>
        <v>2359.5</v>
      </c>
      <c r="X704" s="2" t="str">
        <f t="shared" si="1284"/>
        <v/>
      </c>
      <c r="Y704" s="2" t="str">
        <f t="shared" si="1284"/>
        <v/>
      </c>
      <c r="Z704" s="2" t="str">
        <f t="shared" si="1284"/>
        <v/>
      </c>
      <c r="AA704" s="2" t="str">
        <f t="shared" si="1284"/>
        <v/>
      </c>
      <c r="AB704" s="2" t="str">
        <f t="shared" si="1284"/>
        <v/>
      </c>
      <c r="AC704" s="2" t="str">
        <f t="shared" si="1284"/>
        <v/>
      </c>
      <c r="AD704" s="2" t="str">
        <f t="shared" si="1284"/>
        <v/>
      </c>
      <c r="AE704" s="2" t="str">
        <f t="shared" si="1284"/>
        <v/>
      </c>
      <c r="AF704" s="2" t="str">
        <f t="shared" si="1284"/>
        <v/>
      </c>
      <c r="AG704" s="2">
        <f t="shared" si="1284"/>
        <v>2944.5</v>
      </c>
      <c r="AH704" s="2" t="str">
        <f t="shared" si="1284"/>
        <v/>
      </c>
      <c r="AI704" s="2" t="str">
        <f t="shared" si="1284"/>
        <v/>
      </c>
    </row>
    <row r="705" spans="2:35" x14ac:dyDescent="0.25">
      <c r="B705" s="41" t="s">
        <v>347</v>
      </c>
      <c r="C705" s="41" t="s">
        <v>345</v>
      </c>
      <c r="D705" s="41" t="s">
        <v>5</v>
      </c>
      <c r="E705" s="42" t="s">
        <v>398</v>
      </c>
      <c r="F705" s="41" t="s">
        <v>55</v>
      </c>
      <c r="G705" s="154" t="s">
        <v>517</v>
      </c>
      <c r="H705" s="42">
        <v>1</v>
      </c>
      <c r="I705" s="6">
        <f>IF(H705="","",INDEX(Systems!F$4:F$981,MATCH($F705,Systems!D$4:D$981,0),1))</f>
        <v>9000</v>
      </c>
      <c r="J705" s="7">
        <f>IF(H705="","",INDEX(Systems!E$4:E$981,MATCH($F705,Systems!D$4:D$981,0),1))</f>
        <v>18</v>
      </c>
      <c r="K705" s="7" t="s">
        <v>97</v>
      </c>
      <c r="L705" s="7">
        <v>2003</v>
      </c>
      <c r="M705" s="7">
        <v>3</v>
      </c>
      <c r="N705" s="6">
        <f t="shared" si="1243"/>
        <v>9000</v>
      </c>
      <c r="O705" s="7">
        <f t="shared" si="1244"/>
        <v>2021</v>
      </c>
      <c r="P705" s="2" t="str">
        <f t="shared" ref="P705:AI705" si="1285">IF($B705="","",IF($O705=P$3,$N705*(1+(O$2*0.03)),IF(P$3=$O705+$J705,$N705*(1+(O$2*0.03)),IF(P$3=$O705+2*$J705,$N705*(1+(O$2*0.03)),IF(P$3=$O705+3*$J705,$N705*(1+(O$2*0.03)),IF(P$3=$O705+4*$J705,$N705*(1+(O$2*0.03)),IF(P$3=$O705+5*$J705,$N705*(1+(O$2*0.03)),"")))))))</f>
        <v/>
      </c>
      <c r="Q705" s="2" t="str">
        <f t="shared" si="1285"/>
        <v/>
      </c>
      <c r="R705" s="2" t="str">
        <f t="shared" si="1285"/>
        <v/>
      </c>
      <c r="S705" s="2">
        <f t="shared" si="1285"/>
        <v>9810</v>
      </c>
      <c r="T705" s="2" t="str">
        <f t="shared" si="1285"/>
        <v/>
      </c>
      <c r="U705" s="2" t="str">
        <f t="shared" si="1285"/>
        <v/>
      </c>
      <c r="V705" s="2" t="str">
        <f t="shared" si="1285"/>
        <v/>
      </c>
      <c r="W705" s="2" t="str">
        <f t="shared" si="1285"/>
        <v/>
      </c>
      <c r="X705" s="2" t="str">
        <f t="shared" si="1285"/>
        <v/>
      </c>
      <c r="Y705" s="2" t="str">
        <f t="shared" si="1285"/>
        <v/>
      </c>
      <c r="Z705" s="2" t="str">
        <f t="shared" si="1285"/>
        <v/>
      </c>
      <c r="AA705" s="2" t="str">
        <f t="shared" si="1285"/>
        <v/>
      </c>
      <c r="AB705" s="2" t="str">
        <f t="shared" si="1285"/>
        <v/>
      </c>
      <c r="AC705" s="2" t="str">
        <f t="shared" si="1285"/>
        <v/>
      </c>
      <c r="AD705" s="2" t="str">
        <f t="shared" si="1285"/>
        <v/>
      </c>
      <c r="AE705" s="2" t="str">
        <f t="shared" si="1285"/>
        <v/>
      </c>
      <c r="AF705" s="2" t="str">
        <f t="shared" si="1285"/>
        <v/>
      </c>
      <c r="AG705" s="2" t="str">
        <f t="shared" si="1285"/>
        <v/>
      </c>
      <c r="AH705" s="2" t="str">
        <f t="shared" si="1285"/>
        <v/>
      </c>
      <c r="AI705" s="2" t="str">
        <f t="shared" si="1285"/>
        <v/>
      </c>
    </row>
    <row r="706" spans="2:35" x14ac:dyDescent="0.25">
      <c r="B706" s="41" t="s">
        <v>347</v>
      </c>
      <c r="C706" s="41" t="s">
        <v>345</v>
      </c>
      <c r="D706" s="41" t="s">
        <v>9</v>
      </c>
      <c r="E706" s="42" t="s">
        <v>398</v>
      </c>
      <c r="F706" s="41" t="s">
        <v>131</v>
      </c>
      <c r="G706" s="154"/>
      <c r="H706" s="42">
        <v>1000</v>
      </c>
      <c r="I706" s="6">
        <f>IF(H706="","",INDEX(Systems!F$4:F$981,MATCH($F706,Systems!D$4:D$981,0),1))</f>
        <v>4.95</v>
      </c>
      <c r="J706" s="7">
        <f>IF(H706="","",INDEX(Systems!E$4:E$981,MATCH($F706,Systems!D$4:D$981,0),1))</f>
        <v>20</v>
      </c>
      <c r="K706" s="7" t="s">
        <v>97</v>
      </c>
      <c r="L706" s="7">
        <v>2017</v>
      </c>
      <c r="M706" s="7">
        <v>3</v>
      </c>
      <c r="N706" s="6">
        <f t="shared" si="1243"/>
        <v>4950</v>
      </c>
      <c r="O706" s="7">
        <f t="shared" si="1244"/>
        <v>2037</v>
      </c>
      <c r="P706" s="2" t="str">
        <f t="shared" ref="P706:AI709" si="1286">IF($B706="","",IF($O706=P$3,$N706*(1+(O$2*0.03)),IF(P$3=$O706+$J706,$N706*(1+(O$2*0.03)),IF(P$3=$O706+2*$J706,$N706*(1+(O$2*0.03)),IF(P$3=$O706+3*$J706,$N706*(1+(O$2*0.03)),IF(P$3=$O706+4*$J706,$N706*(1+(O$2*0.03)),IF(P$3=$O706+5*$J706,$N706*(1+(O$2*0.03)),"")))))))</f>
        <v/>
      </c>
      <c r="Q706" s="2" t="str">
        <f t="shared" si="1286"/>
        <v/>
      </c>
      <c r="R706" s="2" t="str">
        <f t="shared" si="1286"/>
        <v/>
      </c>
      <c r="S706" s="2" t="str">
        <f t="shared" si="1286"/>
        <v/>
      </c>
      <c r="T706" s="2" t="str">
        <f t="shared" si="1286"/>
        <v/>
      </c>
      <c r="U706" s="2" t="str">
        <f t="shared" si="1286"/>
        <v/>
      </c>
      <c r="V706" s="2" t="str">
        <f t="shared" si="1286"/>
        <v/>
      </c>
      <c r="W706" s="2" t="str">
        <f t="shared" si="1286"/>
        <v/>
      </c>
      <c r="X706" s="2" t="str">
        <f t="shared" si="1286"/>
        <v/>
      </c>
      <c r="Y706" s="2" t="str">
        <f t="shared" si="1286"/>
        <v/>
      </c>
      <c r="Z706" s="2" t="str">
        <f t="shared" si="1286"/>
        <v/>
      </c>
      <c r="AA706" s="2" t="str">
        <f t="shared" si="1286"/>
        <v/>
      </c>
      <c r="AB706" s="2" t="str">
        <f t="shared" si="1286"/>
        <v/>
      </c>
      <c r="AC706" s="2" t="str">
        <f t="shared" si="1286"/>
        <v/>
      </c>
      <c r="AD706" s="2" t="str">
        <f t="shared" si="1286"/>
        <v/>
      </c>
      <c r="AE706" s="2" t="str">
        <f t="shared" si="1286"/>
        <v/>
      </c>
      <c r="AF706" s="2" t="str">
        <f t="shared" si="1286"/>
        <v/>
      </c>
      <c r="AG706" s="2" t="str">
        <f t="shared" si="1286"/>
        <v/>
      </c>
      <c r="AH706" s="2" t="str">
        <f t="shared" si="1286"/>
        <v/>
      </c>
      <c r="AI706" s="2">
        <f t="shared" si="1286"/>
        <v>7771.4999999999991</v>
      </c>
    </row>
    <row r="707" spans="2:35" x14ac:dyDescent="0.25">
      <c r="B707" s="41" t="s">
        <v>347</v>
      </c>
      <c r="C707" s="41" t="s">
        <v>345</v>
      </c>
      <c r="D707" s="41" t="s">
        <v>7</v>
      </c>
      <c r="E707" s="42" t="s">
        <v>362</v>
      </c>
      <c r="F707" s="41" t="s">
        <v>312</v>
      </c>
      <c r="G707" s="154"/>
      <c r="H707" s="42">
        <v>1000</v>
      </c>
      <c r="I707" s="6">
        <f>IF(H707="","",INDEX(Systems!F$4:F$981,MATCH($F707,Systems!D$4:D$981,0),1))</f>
        <v>7.46</v>
      </c>
      <c r="J707" s="7">
        <f>IF(H707="","",INDEX(Systems!E$4:E$981,MATCH($F707,Systems!D$4:D$981,0),1))</f>
        <v>20</v>
      </c>
      <c r="K707" s="7" t="s">
        <v>97</v>
      </c>
      <c r="L707" s="7">
        <v>2008</v>
      </c>
      <c r="M707" s="7">
        <v>3</v>
      </c>
      <c r="N707" s="6">
        <f t="shared" ref="N707:N710" si="1287">IF(H707="","",H707*I707)</f>
        <v>7460</v>
      </c>
      <c r="O707" s="7">
        <f t="shared" ref="O707:O710" si="1288">IF(M707="","",IF(IF(M707=1,$C$1,IF(M707=2,L707+(0.8*J707),IF(M707=3,L707+J707)))&lt;$C$1,$C$1,(IF(M707=1,$C$1,IF(M707=2,L707+(0.8*J707),IF(M707=3,L707+J707))))))</f>
        <v>2028</v>
      </c>
      <c r="P707" s="2" t="str">
        <f t="shared" si="1286"/>
        <v/>
      </c>
      <c r="Q707" s="2" t="str">
        <f t="shared" si="1286"/>
        <v/>
      </c>
      <c r="R707" s="2" t="str">
        <f t="shared" si="1286"/>
        <v/>
      </c>
      <c r="S707" s="2" t="str">
        <f t="shared" si="1286"/>
        <v/>
      </c>
      <c r="T707" s="2" t="str">
        <f t="shared" si="1286"/>
        <v/>
      </c>
      <c r="U707" s="2" t="str">
        <f t="shared" si="1286"/>
        <v/>
      </c>
      <c r="V707" s="2" t="str">
        <f t="shared" si="1286"/>
        <v/>
      </c>
      <c r="W707" s="2" t="str">
        <f t="shared" si="1286"/>
        <v/>
      </c>
      <c r="X707" s="2" t="str">
        <f t="shared" si="1286"/>
        <v/>
      </c>
      <c r="Y707" s="2" t="str">
        <f t="shared" si="1286"/>
        <v/>
      </c>
      <c r="Z707" s="2">
        <f t="shared" si="1286"/>
        <v>9698</v>
      </c>
      <c r="AA707" s="2" t="str">
        <f t="shared" si="1286"/>
        <v/>
      </c>
      <c r="AB707" s="2" t="str">
        <f t="shared" si="1286"/>
        <v/>
      </c>
      <c r="AC707" s="2" t="str">
        <f t="shared" si="1286"/>
        <v/>
      </c>
      <c r="AD707" s="2" t="str">
        <f t="shared" si="1286"/>
        <v/>
      </c>
      <c r="AE707" s="2" t="str">
        <f t="shared" si="1286"/>
        <v/>
      </c>
      <c r="AF707" s="2" t="str">
        <f t="shared" si="1286"/>
        <v/>
      </c>
      <c r="AG707" s="2" t="str">
        <f t="shared" si="1286"/>
        <v/>
      </c>
      <c r="AH707" s="2" t="str">
        <f t="shared" si="1286"/>
        <v/>
      </c>
      <c r="AI707" s="2" t="str">
        <f t="shared" si="1286"/>
        <v/>
      </c>
    </row>
    <row r="708" spans="2:35" x14ac:dyDescent="0.25">
      <c r="B708" s="41" t="s">
        <v>347</v>
      </c>
      <c r="C708" s="41" t="s">
        <v>345</v>
      </c>
      <c r="D708" s="41" t="s">
        <v>7</v>
      </c>
      <c r="E708" s="42" t="s">
        <v>362</v>
      </c>
      <c r="F708" s="41" t="s">
        <v>51</v>
      </c>
      <c r="G708" s="154"/>
      <c r="H708" s="42">
        <v>1300</v>
      </c>
      <c r="I708" s="6">
        <f>IF(H708="","",INDEX(Systems!F$4:F$981,MATCH($F708,Systems!D$4:D$981,0),1))</f>
        <v>1.5</v>
      </c>
      <c r="J708" s="7">
        <f>IF(H708="","",INDEX(Systems!E$4:E$981,MATCH($F708,Systems!D$4:D$981,0),1))</f>
        <v>10</v>
      </c>
      <c r="K708" s="7" t="s">
        <v>97</v>
      </c>
      <c r="L708" s="7">
        <v>2010</v>
      </c>
      <c r="M708" s="7">
        <v>3</v>
      </c>
      <c r="N708" s="6">
        <f t="shared" si="1287"/>
        <v>1950</v>
      </c>
      <c r="O708" s="7">
        <f t="shared" si="1288"/>
        <v>2020</v>
      </c>
      <c r="P708" s="2" t="str">
        <f t="shared" si="1286"/>
        <v/>
      </c>
      <c r="Q708" s="2" t="str">
        <f t="shared" si="1286"/>
        <v/>
      </c>
      <c r="R708" s="2">
        <f t="shared" si="1286"/>
        <v>2067</v>
      </c>
      <c r="S708" s="2" t="str">
        <f t="shared" si="1286"/>
        <v/>
      </c>
      <c r="T708" s="2" t="str">
        <f t="shared" si="1286"/>
        <v/>
      </c>
      <c r="U708" s="2" t="str">
        <f t="shared" si="1286"/>
        <v/>
      </c>
      <c r="V708" s="2" t="str">
        <f t="shared" si="1286"/>
        <v/>
      </c>
      <c r="W708" s="2" t="str">
        <f t="shared" si="1286"/>
        <v/>
      </c>
      <c r="X708" s="2" t="str">
        <f t="shared" si="1286"/>
        <v/>
      </c>
      <c r="Y708" s="2" t="str">
        <f t="shared" si="1286"/>
        <v/>
      </c>
      <c r="Z708" s="2" t="str">
        <f t="shared" si="1286"/>
        <v/>
      </c>
      <c r="AA708" s="2" t="str">
        <f t="shared" si="1286"/>
        <v/>
      </c>
      <c r="AB708" s="2">
        <f t="shared" si="1286"/>
        <v>2651.9999999999995</v>
      </c>
      <c r="AC708" s="2" t="str">
        <f t="shared" si="1286"/>
        <v/>
      </c>
      <c r="AD708" s="2" t="str">
        <f t="shared" si="1286"/>
        <v/>
      </c>
      <c r="AE708" s="2" t="str">
        <f t="shared" si="1286"/>
        <v/>
      </c>
      <c r="AF708" s="2" t="str">
        <f t="shared" si="1286"/>
        <v/>
      </c>
      <c r="AG708" s="2" t="str">
        <f t="shared" si="1286"/>
        <v/>
      </c>
      <c r="AH708" s="2" t="str">
        <f t="shared" si="1286"/>
        <v/>
      </c>
      <c r="AI708" s="2" t="str">
        <f t="shared" si="1286"/>
        <v/>
      </c>
    </row>
    <row r="709" spans="2:35" x14ac:dyDescent="0.25">
      <c r="B709" s="41" t="s">
        <v>347</v>
      </c>
      <c r="C709" s="41" t="s">
        <v>345</v>
      </c>
      <c r="D709" s="41" t="s">
        <v>5</v>
      </c>
      <c r="E709" s="42" t="s">
        <v>362</v>
      </c>
      <c r="F709" s="41" t="s">
        <v>55</v>
      </c>
      <c r="G709" s="154" t="s">
        <v>516</v>
      </c>
      <c r="H709" s="42">
        <v>1</v>
      </c>
      <c r="I709" s="6">
        <f>IF(H709="","",INDEX(Systems!F$4:F$981,MATCH($F709,Systems!D$4:D$981,0),1))</f>
        <v>9000</v>
      </c>
      <c r="J709" s="7">
        <f>IF(H709="","",INDEX(Systems!E$4:E$981,MATCH($F709,Systems!D$4:D$981,0),1))</f>
        <v>18</v>
      </c>
      <c r="K709" s="7" t="s">
        <v>97</v>
      </c>
      <c r="L709" s="7">
        <v>2003</v>
      </c>
      <c r="M709" s="7">
        <v>3</v>
      </c>
      <c r="N709" s="6">
        <f t="shared" si="1287"/>
        <v>9000</v>
      </c>
      <c r="O709" s="7">
        <f t="shared" si="1288"/>
        <v>2021</v>
      </c>
      <c r="P709" s="2" t="str">
        <f t="shared" si="1286"/>
        <v/>
      </c>
      <c r="Q709" s="2" t="str">
        <f t="shared" si="1286"/>
        <v/>
      </c>
      <c r="R709" s="2" t="str">
        <f t="shared" si="1286"/>
        <v/>
      </c>
      <c r="S709" s="2">
        <f t="shared" si="1286"/>
        <v>9810</v>
      </c>
      <c r="T709" s="2" t="str">
        <f t="shared" si="1286"/>
        <v/>
      </c>
      <c r="U709" s="2" t="str">
        <f t="shared" si="1286"/>
        <v/>
      </c>
      <c r="V709" s="2" t="str">
        <f t="shared" si="1286"/>
        <v/>
      </c>
      <c r="W709" s="2" t="str">
        <f t="shared" si="1286"/>
        <v/>
      </c>
      <c r="X709" s="2" t="str">
        <f t="shared" si="1286"/>
        <v/>
      </c>
      <c r="Y709" s="2" t="str">
        <f t="shared" si="1286"/>
        <v/>
      </c>
      <c r="Z709" s="2" t="str">
        <f t="shared" si="1286"/>
        <v/>
      </c>
      <c r="AA709" s="2" t="str">
        <f t="shared" si="1286"/>
        <v/>
      </c>
      <c r="AB709" s="2" t="str">
        <f t="shared" si="1286"/>
        <v/>
      </c>
      <c r="AC709" s="2" t="str">
        <f t="shared" si="1286"/>
        <v/>
      </c>
      <c r="AD709" s="2" t="str">
        <f t="shared" si="1286"/>
        <v/>
      </c>
      <c r="AE709" s="2" t="str">
        <f t="shared" si="1286"/>
        <v/>
      </c>
      <c r="AF709" s="2" t="str">
        <f t="shared" si="1286"/>
        <v/>
      </c>
      <c r="AG709" s="2" t="str">
        <f t="shared" si="1286"/>
        <v/>
      </c>
      <c r="AH709" s="2" t="str">
        <f t="shared" si="1286"/>
        <v/>
      </c>
      <c r="AI709" s="2" t="str">
        <f t="shared" si="1286"/>
        <v/>
      </c>
    </row>
    <row r="710" spans="2:35" x14ac:dyDescent="0.25">
      <c r="B710" s="41" t="s">
        <v>347</v>
      </c>
      <c r="C710" s="41" t="s">
        <v>345</v>
      </c>
      <c r="D710" s="41" t="s">
        <v>9</v>
      </c>
      <c r="E710" s="42" t="s">
        <v>362</v>
      </c>
      <c r="F710" s="41" t="s">
        <v>131</v>
      </c>
      <c r="G710" s="154"/>
      <c r="H710" s="42">
        <v>1000</v>
      </c>
      <c r="I710" s="6">
        <f>IF(H710="","",INDEX(Systems!F$4:F$981,MATCH($F710,Systems!D$4:D$981,0),1))</f>
        <v>4.95</v>
      </c>
      <c r="J710" s="7">
        <f>IF(H710="","",INDEX(Systems!E$4:E$981,MATCH($F710,Systems!D$4:D$981,0),1))</f>
        <v>20</v>
      </c>
      <c r="K710" s="7" t="s">
        <v>97</v>
      </c>
      <c r="L710" s="7">
        <v>2017</v>
      </c>
      <c r="M710" s="7">
        <v>3</v>
      </c>
      <c r="N710" s="6">
        <f t="shared" si="1287"/>
        <v>4950</v>
      </c>
      <c r="O710" s="7">
        <f t="shared" si="1288"/>
        <v>2037</v>
      </c>
      <c r="P710" s="2" t="str">
        <f t="shared" ref="P710:P713" si="1289">IF($B710="","",IF($O710=P$3,$N710*(1+(O$2*0.03)),IF(P$3=$O710+$J710,$N710*(1+(O$2*0.03)),IF(P$3=$O710+2*$J710,$N710*(1+(O$2*0.03)),IF(P$3=$O710+3*$J710,$N710*(1+(O$2*0.03)),IF(P$3=$O710+4*$J710,$N710*(1+(O$2*0.03)),IF(P$3=$O710+5*$J710,$N710*(1+(O$2*0.03)),"")))))))</f>
        <v/>
      </c>
      <c r="Q710" s="2" t="str">
        <f t="shared" ref="Q710:Q713" si="1290">IF($B710="","",IF($O710=Q$3,$N710*(1+(P$2*0.03)),IF(Q$3=$O710+$J710,$N710*(1+(P$2*0.03)),IF(Q$3=$O710+2*$J710,$N710*(1+(P$2*0.03)),IF(Q$3=$O710+3*$J710,$N710*(1+(P$2*0.03)),IF(Q$3=$O710+4*$J710,$N710*(1+(P$2*0.03)),IF(Q$3=$O710+5*$J710,$N710*(1+(P$2*0.03)),"")))))))</f>
        <v/>
      </c>
      <c r="R710" s="2" t="str">
        <f t="shared" ref="R710:R713" si="1291">IF($B710="","",IF($O710=R$3,$N710*(1+(Q$2*0.03)),IF(R$3=$O710+$J710,$N710*(1+(Q$2*0.03)),IF(R$3=$O710+2*$J710,$N710*(1+(Q$2*0.03)),IF(R$3=$O710+3*$J710,$N710*(1+(Q$2*0.03)),IF(R$3=$O710+4*$J710,$N710*(1+(Q$2*0.03)),IF(R$3=$O710+5*$J710,$N710*(1+(Q$2*0.03)),"")))))))</f>
        <v/>
      </c>
      <c r="S710" s="2" t="str">
        <f t="shared" ref="S710:S713" si="1292">IF($B710="","",IF($O710=S$3,$N710*(1+(R$2*0.03)),IF(S$3=$O710+$J710,$N710*(1+(R$2*0.03)),IF(S$3=$O710+2*$J710,$N710*(1+(R$2*0.03)),IF(S$3=$O710+3*$J710,$N710*(1+(R$2*0.03)),IF(S$3=$O710+4*$J710,$N710*(1+(R$2*0.03)),IF(S$3=$O710+5*$J710,$N710*(1+(R$2*0.03)),"")))))))</f>
        <v/>
      </c>
      <c r="T710" s="2" t="str">
        <f t="shared" ref="T710:T713" si="1293">IF($B710="","",IF($O710=T$3,$N710*(1+(S$2*0.03)),IF(T$3=$O710+$J710,$N710*(1+(S$2*0.03)),IF(T$3=$O710+2*$J710,$N710*(1+(S$2*0.03)),IF(T$3=$O710+3*$J710,$N710*(1+(S$2*0.03)),IF(T$3=$O710+4*$J710,$N710*(1+(S$2*0.03)),IF(T$3=$O710+5*$J710,$N710*(1+(S$2*0.03)),"")))))))</f>
        <v/>
      </c>
      <c r="U710" s="2" t="str">
        <f t="shared" ref="U710:U713" si="1294">IF($B710="","",IF($O710=U$3,$N710*(1+(T$2*0.03)),IF(U$3=$O710+$J710,$N710*(1+(T$2*0.03)),IF(U$3=$O710+2*$J710,$N710*(1+(T$2*0.03)),IF(U$3=$O710+3*$J710,$N710*(1+(T$2*0.03)),IF(U$3=$O710+4*$J710,$N710*(1+(T$2*0.03)),IF(U$3=$O710+5*$J710,$N710*(1+(T$2*0.03)),"")))))))</f>
        <v/>
      </c>
      <c r="V710" s="2" t="str">
        <f t="shared" ref="V710:V713" si="1295">IF($B710="","",IF($O710=V$3,$N710*(1+(U$2*0.03)),IF(V$3=$O710+$J710,$N710*(1+(U$2*0.03)),IF(V$3=$O710+2*$J710,$N710*(1+(U$2*0.03)),IF(V$3=$O710+3*$J710,$N710*(1+(U$2*0.03)),IF(V$3=$O710+4*$J710,$N710*(1+(U$2*0.03)),IF(V$3=$O710+5*$J710,$N710*(1+(U$2*0.03)),"")))))))</f>
        <v/>
      </c>
      <c r="W710" s="2" t="str">
        <f t="shared" ref="W710:W713" si="1296">IF($B710="","",IF($O710=W$3,$N710*(1+(V$2*0.03)),IF(W$3=$O710+$J710,$N710*(1+(V$2*0.03)),IF(W$3=$O710+2*$J710,$N710*(1+(V$2*0.03)),IF(W$3=$O710+3*$J710,$N710*(1+(V$2*0.03)),IF(W$3=$O710+4*$J710,$N710*(1+(V$2*0.03)),IF(W$3=$O710+5*$J710,$N710*(1+(V$2*0.03)),"")))))))</f>
        <v/>
      </c>
      <c r="X710" s="2" t="str">
        <f t="shared" ref="X710:X713" si="1297">IF($B710="","",IF($O710=X$3,$N710*(1+(W$2*0.03)),IF(X$3=$O710+$J710,$N710*(1+(W$2*0.03)),IF(X$3=$O710+2*$J710,$N710*(1+(W$2*0.03)),IF(X$3=$O710+3*$J710,$N710*(1+(W$2*0.03)),IF(X$3=$O710+4*$J710,$N710*(1+(W$2*0.03)),IF(X$3=$O710+5*$J710,$N710*(1+(W$2*0.03)),"")))))))</f>
        <v/>
      </c>
      <c r="Y710" s="2" t="str">
        <f t="shared" ref="Y710:Y713" si="1298">IF($B710="","",IF($O710=Y$3,$N710*(1+(X$2*0.03)),IF(Y$3=$O710+$J710,$N710*(1+(X$2*0.03)),IF(Y$3=$O710+2*$J710,$N710*(1+(X$2*0.03)),IF(Y$3=$O710+3*$J710,$N710*(1+(X$2*0.03)),IF(Y$3=$O710+4*$J710,$N710*(1+(X$2*0.03)),IF(Y$3=$O710+5*$J710,$N710*(1+(X$2*0.03)),"")))))))</f>
        <v/>
      </c>
      <c r="Z710" s="2" t="str">
        <f t="shared" ref="Z710:Z713" si="1299">IF($B710="","",IF($O710=Z$3,$N710*(1+(Y$2*0.03)),IF(Z$3=$O710+$J710,$N710*(1+(Y$2*0.03)),IF(Z$3=$O710+2*$J710,$N710*(1+(Y$2*0.03)),IF(Z$3=$O710+3*$J710,$N710*(1+(Y$2*0.03)),IF(Z$3=$O710+4*$J710,$N710*(1+(Y$2*0.03)),IF(Z$3=$O710+5*$J710,$N710*(1+(Y$2*0.03)),"")))))))</f>
        <v/>
      </c>
      <c r="AA710" s="2" t="str">
        <f t="shared" ref="AA710:AA713" si="1300">IF($B710="","",IF($O710=AA$3,$N710*(1+(Z$2*0.03)),IF(AA$3=$O710+$J710,$N710*(1+(Z$2*0.03)),IF(AA$3=$O710+2*$J710,$N710*(1+(Z$2*0.03)),IF(AA$3=$O710+3*$J710,$N710*(1+(Z$2*0.03)),IF(AA$3=$O710+4*$J710,$N710*(1+(Z$2*0.03)),IF(AA$3=$O710+5*$J710,$N710*(1+(Z$2*0.03)),"")))))))</f>
        <v/>
      </c>
      <c r="AB710" s="2" t="str">
        <f t="shared" ref="AB710:AB713" si="1301">IF($B710="","",IF($O710=AB$3,$N710*(1+(AA$2*0.03)),IF(AB$3=$O710+$J710,$N710*(1+(AA$2*0.03)),IF(AB$3=$O710+2*$J710,$N710*(1+(AA$2*0.03)),IF(AB$3=$O710+3*$J710,$N710*(1+(AA$2*0.03)),IF(AB$3=$O710+4*$J710,$N710*(1+(AA$2*0.03)),IF(AB$3=$O710+5*$J710,$N710*(1+(AA$2*0.03)),"")))))))</f>
        <v/>
      </c>
      <c r="AC710" s="2" t="str">
        <f t="shared" ref="AC710:AC713" si="1302">IF($B710="","",IF($O710=AC$3,$N710*(1+(AB$2*0.03)),IF(AC$3=$O710+$J710,$N710*(1+(AB$2*0.03)),IF(AC$3=$O710+2*$J710,$N710*(1+(AB$2*0.03)),IF(AC$3=$O710+3*$J710,$N710*(1+(AB$2*0.03)),IF(AC$3=$O710+4*$J710,$N710*(1+(AB$2*0.03)),IF(AC$3=$O710+5*$J710,$N710*(1+(AB$2*0.03)),"")))))))</f>
        <v/>
      </c>
      <c r="AD710" s="2" t="str">
        <f t="shared" ref="AD710:AD713" si="1303">IF($B710="","",IF($O710=AD$3,$N710*(1+(AC$2*0.03)),IF(AD$3=$O710+$J710,$N710*(1+(AC$2*0.03)),IF(AD$3=$O710+2*$J710,$N710*(1+(AC$2*0.03)),IF(AD$3=$O710+3*$J710,$N710*(1+(AC$2*0.03)),IF(AD$3=$O710+4*$J710,$N710*(1+(AC$2*0.03)),IF(AD$3=$O710+5*$J710,$N710*(1+(AC$2*0.03)),"")))))))</f>
        <v/>
      </c>
      <c r="AE710" s="2" t="str">
        <f t="shared" ref="AE710:AE713" si="1304">IF($B710="","",IF($O710=AE$3,$N710*(1+(AD$2*0.03)),IF(AE$3=$O710+$J710,$N710*(1+(AD$2*0.03)),IF(AE$3=$O710+2*$J710,$N710*(1+(AD$2*0.03)),IF(AE$3=$O710+3*$J710,$N710*(1+(AD$2*0.03)),IF(AE$3=$O710+4*$J710,$N710*(1+(AD$2*0.03)),IF(AE$3=$O710+5*$J710,$N710*(1+(AD$2*0.03)),"")))))))</f>
        <v/>
      </c>
      <c r="AF710" s="2" t="str">
        <f t="shared" ref="AF710:AF713" si="1305">IF($B710="","",IF($O710=AF$3,$N710*(1+(AE$2*0.03)),IF(AF$3=$O710+$J710,$N710*(1+(AE$2*0.03)),IF(AF$3=$O710+2*$J710,$N710*(1+(AE$2*0.03)),IF(AF$3=$O710+3*$J710,$N710*(1+(AE$2*0.03)),IF(AF$3=$O710+4*$J710,$N710*(1+(AE$2*0.03)),IF(AF$3=$O710+5*$J710,$N710*(1+(AE$2*0.03)),"")))))))</f>
        <v/>
      </c>
      <c r="AG710" s="2" t="str">
        <f t="shared" ref="AG710:AG713" si="1306">IF($B710="","",IF($O710=AG$3,$N710*(1+(AF$2*0.03)),IF(AG$3=$O710+$J710,$N710*(1+(AF$2*0.03)),IF(AG$3=$O710+2*$J710,$N710*(1+(AF$2*0.03)),IF(AG$3=$O710+3*$J710,$N710*(1+(AF$2*0.03)),IF(AG$3=$O710+4*$J710,$N710*(1+(AF$2*0.03)),IF(AG$3=$O710+5*$J710,$N710*(1+(AF$2*0.03)),"")))))))</f>
        <v/>
      </c>
      <c r="AH710" s="2" t="str">
        <f t="shared" ref="AH710:AH713" si="1307">IF($B710="","",IF($O710=AH$3,$N710*(1+(AG$2*0.03)),IF(AH$3=$O710+$J710,$N710*(1+(AG$2*0.03)),IF(AH$3=$O710+2*$J710,$N710*(1+(AG$2*0.03)),IF(AH$3=$O710+3*$J710,$N710*(1+(AG$2*0.03)),IF(AH$3=$O710+4*$J710,$N710*(1+(AG$2*0.03)),IF(AH$3=$O710+5*$J710,$N710*(1+(AG$2*0.03)),"")))))))</f>
        <v/>
      </c>
      <c r="AI710" s="2">
        <f t="shared" ref="AI710:AI713" si="1308">IF($B710="","",IF($O710=AI$3,$N710*(1+(AH$2*0.03)),IF(AI$3=$O710+$J710,$N710*(1+(AH$2*0.03)),IF(AI$3=$O710+2*$J710,$N710*(1+(AH$2*0.03)),IF(AI$3=$O710+3*$J710,$N710*(1+(AH$2*0.03)),IF(AI$3=$O710+4*$J710,$N710*(1+(AH$2*0.03)),IF(AI$3=$O710+5*$J710,$N710*(1+(AH$2*0.03)),"")))))))</f>
        <v>7771.4999999999991</v>
      </c>
    </row>
    <row r="711" spans="2:35" x14ac:dyDescent="0.25">
      <c r="B711" s="41" t="s">
        <v>347</v>
      </c>
      <c r="C711" s="41" t="s">
        <v>345</v>
      </c>
      <c r="D711" s="41" t="s">
        <v>7</v>
      </c>
      <c r="E711" s="42" t="s">
        <v>363</v>
      </c>
      <c r="F711" s="41" t="s">
        <v>312</v>
      </c>
      <c r="G711" s="154"/>
      <c r="H711" s="42">
        <v>1000</v>
      </c>
      <c r="I711" s="6">
        <f>IF(H711="","",INDEX(Systems!F$4:F$981,MATCH($F711,Systems!D$4:D$981,0),1))</f>
        <v>7.46</v>
      </c>
      <c r="J711" s="7">
        <f>IF(H711="","",INDEX(Systems!E$4:E$981,MATCH($F711,Systems!D$4:D$981,0),1))</f>
        <v>20</v>
      </c>
      <c r="K711" s="7" t="s">
        <v>97</v>
      </c>
      <c r="L711" s="7">
        <v>2008</v>
      </c>
      <c r="M711" s="7">
        <v>3</v>
      </c>
      <c r="N711" s="6">
        <f t="shared" ref="N711:N714" si="1309">IF(H711="","",H711*I711)</f>
        <v>7460</v>
      </c>
      <c r="O711" s="7">
        <f t="shared" ref="O711:O714" si="1310">IF(M711="","",IF(IF(M711=1,$C$1,IF(M711=2,L711+(0.8*J711),IF(M711=3,L711+J711)))&lt;$C$1,$C$1,(IF(M711=1,$C$1,IF(M711=2,L711+(0.8*J711),IF(M711=3,L711+J711))))))</f>
        <v>2028</v>
      </c>
      <c r="P711" s="2" t="str">
        <f t="shared" si="1289"/>
        <v/>
      </c>
      <c r="Q711" s="2" t="str">
        <f t="shared" si="1290"/>
        <v/>
      </c>
      <c r="R711" s="2" t="str">
        <f t="shared" si="1291"/>
        <v/>
      </c>
      <c r="S711" s="2" t="str">
        <f t="shared" si="1292"/>
        <v/>
      </c>
      <c r="T711" s="2" t="str">
        <f t="shared" si="1293"/>
        <v/>
      </c>
      <c r="U711" s="2" t="str">
        <f t="shared" si="1294"/>
        <v/>
      </c>
      <c r="V711" s="2" t="str">
        <f t="shared" si="1295"/>
        <v/>
      </c>
      <c r="W711" s="2" t="str">
        <f t="shared" si="1296"/>
        <v/>
      </c>
      <c r="X711" s="2" t="str">
        <f t="shared" si="1297"/>
        <v/>
      </c>
      <c r="Y711" s="2" t="str">
        <f t="shared" si="1298"/>
        <v/>
      </c>
      <c r="Z711" s="2">
        <f t="shared" si="1299"/>
        <v>9698</v>
      </c>
      <c r="AA711" s="2" t="str">
        <f t="shared" si="1300"/>
        <v/>
      </c>
      <c r="AB711" s="2" t="str">
        <f t="shared" si="1301"/>
        <v/>
      </c>
      <c r="AC711" s="2" t="str">
        <f t="shared" si="1302"/>
        <v/>
      </c>
      <c r="AD711" s="2" t="str">
        <f t="shared" si="1303"/>
        <v/>
      </c>
      <c r="AE711" s="2" t="str">
        <f t="shared" si="1304"/>
        <v/>
      </c>
      <c r="AF711" s="2" t="str">
        <f t="shared" si="1305"/>
        <v/>
      </c>
      <c r="AG711" s="2" t="str">
        <f t="shared" si="1306"/>
        <v/>
      </c>
      <c r="AH711" s="2" t="str">
        <f t="shared" si="1307"/>
        <v/>
      </c>
      <c r="AI711" s="2" t="str">
        <f t="shared" si="1308"/>
        <v/>
      </c>
    </row>
    <row r="712" spans="2:35" x14ac:dyDescent="0.25">
      <c r="B712" s="41" t="s">
        <v>347</v>
      </c>
      <c r="C712" s="41" t="s">
        <v>345</v>
      </c>
      <c r="D712" s="41" t="s">
        <v>7</v>
      </c>
      <c r="E712" s="42" t="s">
        <v>363</v>
      </c>
      <c r="F712" s="41" t="s">
        <v>51</v>
      </c>
      <c r="G712" s="154"/>
      <c r="H712" s="42">
        <v>1300</v>
      </c>
      <c r="I712" s="6">
        <f>IF(H712="","",INDEX(Systems!F$4:F$981,MATCH($F712,Systems!D$4:D$981,0),1))</f>
        <v>1.5</v>
      </c>
      <c r="J712" s="7">
        <f>IF(H712="","",INDEX(Systems!E$4:E$981,MATCH($F712,Systems!D$4:D$981,0),1))</f>
        <v>10</v>
      </c>
      <c r="K712" s="7" t="s">
        <v>97</v>
      </c>
      <c r="L712" s="7">
        <v>2015</v>
      </c>
      <c r="M712" s="7">
        <v>3</v>
      </c>
      <c r="N712" s="6">
        <f t="shared" si="1309"/>
        <v>1950</v>
      </c>
      <c r="O712" s="7">
        <f t="shared" si="1310"/>
        <v>2025</v>
      </c>
      <c r="P712" s="2" t="str">
        <f t="shared" si="1289"/>
        <v/>
      </c>
      <c r="Q712" s="2" t="str">
        <f t="shared" si="1290"/>
        <v/>
      </c>
      <c r="R712" s="2" t="str">
        <f t="shared" si="1291"/>
        <v/>
      </c>
      <c r="S712" s="2" t="str">
        <f t="shared" si="1292"/>
        <v/>
      </c>
      <c r="T712" s="2" t="str">
        <f t="shared" si="1293"/>
        <v/>
      </c>
      <c r="U712" s="2" t="str">
        <f t="shared" si="1294"/>
        <v/>
      </c>
      <c r="V712" s="2" t="str">
        <f t="shared" si="1295"/>
        <v/>
      </c>
      <c r="W712" s="2">
        <f t="shared" si="1296"/>
        <v>2359.5</v>
      </c>
      <c r="X712" s="2" t="str">
        <f t="shared" si="1297"/>
        <v/>
      </c>
      <c r="Y712" s="2" t="str">
        <f t="shared" si="1298"/>
        <v/>
      </c>
      <c r="Z712" s="2" t="str">
        <f t="shared" si="1299"/>
        <v/>
      </c>
      <c r="AA712" s="2" t="str">
        <f t="shared" si="1300"/>
        <v/>
      </c>
      <c r="AB712" s="2" t="str">
        <f t="shared" si="1301"/>
        <v/>
      </c>
      <c r="AC712" s="2" t="str">
        <f t="shared" si="1302"/>
        <v/>
      </c>
      <c r="AD712" s="2" t="str">
        <f t="shared" si="1303"/>
        <v/>
      </c>
      <c r="AE712" s="2" t="str">
        <f t="shared" si="1304"/>
        <v/>
      </c>
      <c r="AF712" s="2" t="str">
        <f t="shared" si="1305"/>
        <v/>
      </c>
      <c r="AG712" s="2">
        <f t="shared" si="1306"/>
        <v>2944.5</v>
      </c>
      <c r="AH712" s="2" t="str">
        <f t="shared" si="1307"/>
        <v/>
      </c>
      <c r="AI712" s="2" t="str">
        <f t="shared" si="1308"/>
        <v/>
      </c>
    </row>
    <row r="713" spans="2:35" x14ac:dyDescent="0.25">
      <c r="B713" s="41" t="s">
        <v>347</v>
      </c>
      <c r="C713" s="41" t="s">
        <v>345</v>
      </c>
      <c r="D713" s="41" t="s">
        <v>5</v>
      </c>
      <c r="E713" s="42" t="s">
        <v>363</v>
      </c>
      <c r="F713" s="41" t="s">
        <v>55</v>
      </c>
      <c r="G713" s="154" t="s">
        <v>515</v>
      </c>
      <c r="H713" s="42">
        <v>1</v>
      </c>
      <c r="I713" s="6">
        <f>IF(H713="","",INDEX(Systems!F$4:F$981,MATCH($F713,Systems!D$4:D$981,0),1))</f>
        <v>9000</v>
      </c>
      <c r="J713" s="7">
        <f>IF(H713="","",INDEX(Systems!E$4:E$981,MATCH($F713,Systems!D$4:D$981,0),1))</f>
        <v>18</v>
      </c>
      <c r="K713" s="7" t="s">
        <v>97</v>
      </c>
      <c r="L713" s="7">
        <v>2003</v>
      </c>
      <c r="M713" s="7">
        <v>3</v>
      </c>
      <c r="N713" s="6">
        <f t="shared" si="1309"/>
        <v>9000</v>
      </c>
      <c r="O713" s="7">
        <f t="shared" si="1310"/>
        <v>2021</v>
      </c>
      <c r="P713" s="2" t="str">
        <f t="shared" si="1289"/>
        <v/>
      </c>
      <c r="Q713" s="2" t="str">
        <f t="shared" si="1290"/>
        <v/>
      </c>
      <c r="R713" s="2" t="str">
        <f t="shared" si="1291"/>
        <v/>
      </c>
      <c r="S713" s="2">
        <f t="shared" si="1292"/>
        <v>9810</v>
      </c>
      <c r="T713" s="2" t="str">
        <f t="shared" si="1293"/>
        <v/>
      </c>
      <c r="U713" s="2" t="str">
        <f t="shared" si="1294"/>
        <v/>
      </c>
      <c r="V713" s="2" t="str">
        <f t="shared" si="1295"/>
        <v/>
      </c>
      <c r="W713" s="2" t="str">
        <f t="shared" si="1296"/>
        <v/>
      </c>
      <c r="X713" s="2" t="str">
        <f t="shared" si="1297"/>
        <v/>
      </c>
      <c r="Y713" s="2" t="str">
        <f t="shared" si="1298"/>
        <v/>
      </c>
      <c r="Z713" s="2" t="str">
        <f t="shared" si="1299"/>
        <v/>
      </c>
      <c r="AA713" s="2" t="str">
        <f t="shared" si="1300"/>
        <v/>
      </c>
      <c r="AB713" s="2" t="str">
        <f t="shared" si="1301"/>
        <v/>
      </c>
      <c r="AC713" s="2" t="str">
        <f t="shared" si="1302"/>
        <v/>
      </c>
      <c r="AD713" s="2" t="str">
        <f t="shared" si="1303"/>
        <v/>
      </c>
      <c r="AE713" s="2" t="str">
        <f t="shared" si="1304"/>
        <v/>
      </c>
      <c r="AF713" s="2" t="str">
        <f t="shared" si="1305"/>
        <v/>
      </c>
      <c r="AG713" s="2" t="str">
        <f t="shared" si="1306"/>
        <v/>
      </c>
      <c r="AH713" s="2" t="str">
        <f t="shared" si="1307"/>
        <v/>
      </c>
      <c r="AI713" s="2" t="str">
        <f t="shared" si="1308"/>
        <v/>
      </c>
    </row>
    <row r="714" spans="2:35" x14ac:dyDescent="0.25">
      <c r="B714" s="41" t="s">
        <v>347</v>
      </c>
      <c r="C714" s="41" t="s">
        <v>345</v>
      </c>
      <c r="D714" s="41" t="s">
        <v>9</v>
      </c>
      <c r="E714" s="42" t="s">
        <v>363</v>
      </c>
      <c r="F714" s="41" t="s">
        <v>131</v>
      </c>
      <c r="G714" s="154"/>
      <c r="H714" s="42">
        <v>1000</v>
      </c>
      <c r="I714" s="6">
        <f>IF(H714="","",INDEX(Systems!F$4:F$981,MATCH($F714,Systems!D$4:D$981,0),1))</f>
        <v>4.95</v>
      </c>
      <c r="J714" s="7">
        <f>IF(H714="","",INDEX(Systems!E$4:E$981,MATCH($F714,Systems!D$4:D$981,0),1))</f>
        <v>20</v>
      </c>
      <c r="K714" s="7" t="s">
        <v>97</v>
      </c>
      <c r="L714" s="7">
        <v>2017</v>
      </c>
      <c r="M714" s="7">
        <v>3</v>
      </c>
      <c r="N714" s="6">
        <f t="shared" si="1309"/>
        <v>4950</v>
      </c>
      <c r="O714" s="7">
        <f t="shared" si="1310"/>
        <v>2037</v>
      </c>
      <c r="P714" s="2" t="str">
        <f t="shared" ref="P714:P717" si="1311">IF($B714="","",IF($O714=P$3,$N714*(1+(O$2*0.03)),IF(P$3=$O714+$J714,$N714*(1+(O$2*0.03)),IF(P$3=$O714+2*$J714,$N714*(1+(O$2*0.03)),IF(P$3=$O714+3*$J714,$N714*(1+(O$2*0.03)),IF(P$3=$O714+4*$J714,$N714*(1+(O$2*0.03)),IF(P$3=$O714+5*$J714,$N714*(1+(O$2*0.03)),"")))))))</f>
        <v/>
      </c>
      <c r="Q714" s="2" t="str">
        <f t="shared" ref="Q714:Q717" si="1312">IF($B714="","",IF($O714=Q$3,$N714*(1+(P$2*0.03)),IF(Q$3=$O714+$J714,$N714*(1+(P$2*0.03)),IF(Q$3=$O714+2*$J714,$N714*(1+(P$2*0.03)),IF(Q$3=$O714+3*$J714,$N714*(1+(P$2*0.03)),IF(Q$3=$O714+4*$J714,$N714*(1+(P$2*0.03)),IF(Q$3=$O714+5*$J714,$N714*(1+(P$2*0.03)),"")))))))</f>
        <v/>
      </c>
      <c r="R714" s="2" t="str">
        <f t="shared" ref="R714:R717" si="1313">IF($B714="","",IF($O714=R$3,$N714*(1+(Q$2*0.03)),IF(R$3=$O714+$J714,$N714*(1+(Q$2*0.03)),IF(R$3=$O714+2*$J714,$N714*(1+(Q$2*0.03)),IF(R$3=$O714+3*$J714,$N714*(1+(Q$2*0.03)),IF(R$3=$O714+4*$J714,$N714*(1+(Q$2*0.03)),IF(R$3=$O714+5*$J714,$N714*(1+(Q$2*0.03)),"")))))))</f>
        <v/>
      </c>
      <c r="S714" s="2" t="str">
        <f t="shared" ref="S714:S717" si="1314">IF($B714="","",IF($O714=S$3,$N714*(1+(R$2*0.03)),IF(S$3=$O714+$J714,$N714*(1+(R$2*0.03)),IF(S$3=$O714+2*$J714,$N714*(1+(R$2*0.03)),IF(S$3=$O714+3*$J714,$N714*(1+(R$2*0.03)),IF(S$3=$O714+4*$J714,$N714*(1+(R$2*0.03)),IF(S$3=$O714+5*$J714,$N714*(1+(R$2*0.03)),"")))))))</f>
        <v/>
      </c>
      <c r="T714" s="2" t="str">
        <f t="shared" ref="T714:T717" si="1315">IF($B714="","",IF($O714=T$3,$N714*(1+(S$2*0.03)),IF(T$3=$O714+$J714,$N714*(1+(S$2*0.03)),IF(T$3=$O714+2*$J714,$N714*(1+(S$2*0.03)),IF(T$3=$O714+3*$J714,$N714*(1+(S$2*0.03)),IF(T$3=$O714+4*$J714,$N714*(1+(S$2*0.03)),IF(T$3=$O714+5*$J714,$N714*(1+(S$2*0.03)),"")))))))</f>
        <v/>
      </c>
      <c r="U714" s="2" t="str">
        <f t="shared" ref="U714:U717" si="1316">IF($B714="","",IF($O714=U$3,$N714*(1+(T$2*0.03)),IF(U$3=$O714+$J714,$N714*(1+(T$2*0.03)),IF(U$3=$O714+2*$J714,$N714*(1+(T$2*0.03)),IF(U$3=$O714+3*$J714,$N714*(1+(T$2*0.03)),IF(U$3=$O714+4*$J714,$N714*(1+(T$2*0.03)),IF(U$3=$O714+5*$J714,$N714*(1+(T$2*0.03)),"")))))))</f>
        <v/>
      </c>
      <c r="V714" s="2" t="str">
        <f t="shared" ref="V714:V717" si="1317">IF($B714="","",IF($O714=V$3,$N714*(1+(U$2*0.03)),IF(V$3=$O714+$J714,$N714*(1+(U$2*0.03)),IF(V$3=$O714+2*$J714,$N714*(1+(U$2*0.03)),IF(V$3=$O714+3*$J714,$N714*(1+(U$2*0.03)),IF(V$3=$O714+4*$J714,$N714*(1+(U$2*0.03)),IF(V$3=$O714+5*$J714,$N714*(1+(U$2*0.03)),"")))))))</f>
        <v/>
      </c>
      <c r="W714" s="2" t="str">
        <f t="shared" ref="W714:W717" si="1318">IF($B714="","",IF($O714=W$3,$N714*(1+(V$2*0.03)),IF(W$3=$O714+$J714,$N714*(1+(V$2*0.03)),IF(W$3=$O714+2*$J714,$N714*(1+(V$2*0.03)),IF(W$3=$O714+3*$J714,$N714*(1+(V$2*0.03)),IF(W$3=$O714+4*$J714,$N714*(1+(V$2*0.03)),IF(W$3=$O714+5*$J714,$N714*(1+(V$2*0.03)),"")))))))</f>
        <v/>
      </c>
      <c r="X714" s="2" t="str">
        <f t="shared" ref="X714:X717" si="1319">IF($B714="","",IF($O714=X$3,$N714*(1+(W$2*0.03)),IF(X$3=$O714+$J714,$N714*(1+(W$2*0.03)),IF(X$3=$O714+2*$J714,$N714*(1+(W$2*0.03)),IF(X$3=$O714+3*$J714,$N714*(1+(W$2*0.03)),IF(X$3=$O714+4*$J714,$N714*(1+(W$2*0.03)),IF(X$3=$O714+5*$J714,$N714*(1+(W$2*0.03)),"")))))))</f>
        <v/>
      </c>
      <c r="Y714" s="2" t="str">
        <f t="shared" ref="Y714:Y717" si="1320">IF($B714="","",IF($O714=Y$3,$N714*(1+(X$2*0.03)),IF(Y$3=$O714+$J714,$N714*(1+(X$2*0.03)),IF(Y$3=$O714+2*$J714,$N714*(1+(X$2*0.03)),IF(Y$3=$O714+3*$J714,$N714*(1+(X$2*0.03)),IF(Y$3=$O714+4*$J714,$N714*(1+(X$2*0.03)),IF(Y$3=$O714+5*$J714,$N714*(1+(X$2*0.03)),"")))))))</f>
        <v/>
      </c>
      <c r="Z714" s="2" t="str">
        <f t="shared" ref="Z714:Z717" si="1321">IF($B714="","",IF($O714=Z$3,$N714*(1+(Y$2*0.03)),IF(Z$3=$O714+$J714,$N714*(1+(Y$2*0.03)),IF(Z$3=$O714+2*$J714,$N714*(1+(Y$2*0.03)),IF(Z$3=$O714+3*$J714,$N714*(1+(Y$2*0.03)),IF(Z$3=$O714+4*$J714,$N714*(1+(Y$2*0.03)),IF(Z$3=$O714+5*$J714,$N714*(1+(Y$2*0.03)),"")))))))</f>
        <v/>
      </c>
      <c r="AA714" s="2" t="str">
        <f t="shared" ref="AA714:AA717" si="1322">IF($B714="","",IF($O714=AA$3,$N714*(1+(Z$2*0.03)),IF(AA$3=$O714+$J714,$N714*(1+(Z$2*0.03)),IF(AA$3=$O714+2*$J714,$N714*(1+(Z$2*0.03)),IF(AA$3=$O714+3*$J714,$N714*(1+(Z$2*0.03)),IF(AA$3=$O714+4*$J714,$N714*(1+(Z$2*0.03)),IF(AA$3=$O714+5*$J714,$N714*(1+(Z$2*0.03)),"")))))))</f>
        <v/>
      </c>
      <c r="AB714" s="2" t="str">
        <f t="shared" ref="AB714:AB717" si="1323">IF($B714="","",IF($O714=AB$3,$N714*(1+(AA$2*0.03)),IF(AB$3=$O714+$J714,$N714*(1+(AA$2*0.03)),IF(AB$3=$O714+2*$J714,$N714*(1+(AA$2*0.03)),IF(AB$3=$O714+3*$J714,$N714*(1+(AA$2*0.03)),IF(AB$3=$O714+4*$J714,$N714*(1+(AA$2*0.03)),IF(AB$3=$O714+5*$J714,$N714*(1+(AA$2*0.03)),"")))))))</f>
        <v/>
      </c>
      <c r="AC714" s="2" t="str">
        <f t="shared" ref="AC714:AC717" si="1324">IF($B714="","",IF($O714=AC$3,$N714*(1+(AB$2*0.03)),IF(AC$3=$O714+$J714,$N714*(1+(AB$2*0.03)),IF(AC$3=$O714+2*$J714,$N714*(1+(AB$2*0.03)),IF(AC$3=$O714+3*$J714,$N714*(1+(AB$2*0.03)),IF(AC$3=$O714+4*$J714,$N714*(1+(AB$2*0.03)),IF(AC$3=$O714+5*$J714,$N714*(1+(AB$2*0.03)),"")))))))</f>
        <v/>
      </c>
      <c r="AD714" s="2" t="str">
        <f t="shared" ref="AD714:AD717" si="1325">IF($B714="","",IF($O714=AD$3,$N714*(1+(AC$2*0.03)),IF(AD$3=$O714+$J714,$N714*(1+(AC$2*0.03)),IF(AD$3=$O714+2*$J714,$N714*(1+(AC$2*0.03)),IF(AD$3=$O714+3*$J714,$N714*(1+(AC$2*0.03)),IF(AD$3=$O714+4*$J714,$N714*(1+(AC$2*0.03)),IF(AD$3=$O714+5*$J714,$N714*(1+(AC$2*0.03)),"")))))))</f>
        <v/>
      </c>
      <c r="AE714" s="2" t="str">
        <f t="shared" ref="AE714:AE717" si="1326">IF($B714="","",IF($O714=AE$3,$N714*(1+(AD$2*0.03)),IF(AE$3=$O714+$J714,$N714*(1+(AD$2*0.03)),IF(AE$3=$O714+2*$J714,$N714*(1+(AD$2*0.03)),IF(AE$3=$O714+3*$J714,$N714*(1+(AD$2*0.03)),IF(AE$3=$O714+4*$J714,$N714*(1+(AD$2*0.03)),IF(AE$3=$O714+5*$J714,$N714*(1+(AD$2*0.03)),"")))))))</f>
        <v/>
      </c>
      <c r="AF714" s="2" t="str">
        <f t="shared" ref="AF714:AF717" si="1327">IF($B714="","",IF($O714=AF$3,$N714*(1+(AE$2*0.03)),IF(AF$3=$O714+$J714,$N714*(1+(AE$2*0.03)),IF(AF$3=$O714+2*$J714,$N714*(1+(AE$2*0.03)),IF(AF$3=$O714+3*$J714,$N714*(1+(AE$2*0.03)),IF(AF$3=$O714+4*$J714,$N714*(1+(AE$2*0.03)),IF(AF$3=$O714+5*$J714,$N714*(1+(AE$2*0.03)),"")))))))</f>
        <v/>
      </c>
      <c r="AG714" s="2" t="str">
        <f t="shared" ref="AG714:AG717" si="1328">IF($B714="","",IF($O714=AG$3,$N714*(1+(AF$2*0.03)),IF(AG$3=$O714+$J714,$N714*(1+(AF$2*0.03)),IF(AG$3=$O714+2*$J714,$N714*(1+(AF$2*0.03)),IF(AG$3=$O714+3*$J714,$N714*(1+(AF$2*0.03)),IF(AG$3=$O714+4*$J714,$N714*(1+(AF$2*0.03)),IF(AG$3=$O714+5*$J714,$N714*(1+(AF$2*0.03)),"")))))))</f>
        <v/>
      </c>
      <c r="AH714" s="2" t="str">
        <f t="shared" ref="AH714:AH717" si="1329">IF($B714="","",IF($O714=AH$3,$N714*(1+(AG$2*0.03)),IF(AH$3=$O714+$J714,$N714*(1+(AG$2*0.03)),IF(AH$3=$O714+2*$J714,$N714*(1+(AG$2*0.03)),IF(AH$3=$O714+3*$J714,$N714*(1+(AG$2*0.03)),IF(AH$3=$O714+4*$J714,$N714*(1+(AG$2*0.03)),IF(AH$3=$O714+5*$J714,$N714*(1+(AG$2*0.03)),"")))))))</f>
        <v/>
      </c>
      <c r="AI714" s="2">
        <f t="shared" ref="AI714:AI717" si="1330">IF($B714="","",IF($O714=AI$3,$N714*(1+(AH$2*0.03)),IF(AI$3=$O714+$J714,$N714*(1+(AH$2*0.03)),IF(AI$3=$O714+2*$J714,$N714*(1+(AH$2*0.03)),IF(AI$3=$O714+3*$J714,$N714*(1+(AH$2*0.03)),IF(AI$3=$O714+4*$J714,$N714*(1+(AH$2*0.03)),IF(AI$3=$O714+5*$J714,$N714*(1+(AH$2*0.03)),"")))))))</f>
        <v>7771.4999999999991</v>
      </c>
    </row>
    <row r="715" spans="2:35" x14ac:dyDescent="0.25">
      <c r="B715" s="41" t="s">
        <v>347</v>
      </c>
      <c r="C715" s="41" t="s">
        <v>345</v>
      </c>
      <c r="D715" s="41" t="s">
        <v>7</v>
      </c>
      <c r="E715" s="42" t="s">
        <v>364</v>
      </c>
      <c r="F715" s="41" t="s">
        <v>312</v>
      </c>
      <c r="G715" s="154"/>
      <c r="H715" s="42">
        <v>450</v>
      </c>
      <c r="I715" s="6">
        <f>IF(H715="","",INDEX(Systems!F$4:F$981,MATCH($F715,Systems!D$4:D$981,0),1))</f>
        <v>7.46</v>
      </c>
      <c r="J715" s="7">
        <f>IF(H715="","",INDEX(Systems!E$4:E$981,MATCH($F715,Systems!D$4:D$981,0),1))</f>
        <v>20</v>
      </c>
      <c r="K715" s="7" t="s">
        <v>97</v>
      </c>
      <c r="L715" s="7">
        <v>2008</v>
      </c>
      <c r="M715" s="7">
        <v>3</v>
      </c>
      <c r="N715" s="6">
        <f t="shared" ref="N715:N718" si="1331">IF(H715="","",H715*I715)</f>
        <v>3357</v>
      </c>
      <c r="O715" s="7">
        <f t="shared" ref="O715:O718" si="1332">IF(M715="","",IF(IF(M715=1,$C$1,IF(M715=2,L715+(0.8*J715),IF(M715=3,L715+J715)))&lt;$C$1,$C$1,(IF(M715=1,$C$1,IF(M715=2,L715+(0.8*J715),IF(M715=3,L715+J715))))))</f>
        <v>2028</v>
      </c>
      <c r="P715" s="2" t="str">
        <f t="shared" si="1311"/>
        <v/>
      </c>
      <c r="Q715" s="2" t="str">
        <f t="shared" si="1312"/>
        <v/>
      </c>
      <c r="R715" s="2" t="str">
        <f t="shared" si="1313"/>
        <v/>
      </c>
      <c r="S715" s="2" t="str">
        <f t="shared" si="1314"/>
        <v/>
      </c>
      <c r="T715" s="2" t="str">
        <f t="shared" si="1315"/>
        <v/>
      </c>
      <c r="U715" s="2" t="str">
        <f t="shared" si="1316"/>
        <v/>
      </c>
      <c r="V715" s="2" t="str">
        <f t="shared" si="1317"/>
        <v/>
      </c>
      <c r="W715" s="2" t="str">
        <f t="shared" si="1318"/>
        <v/>
      </c>
      <c r="X715" s="2" t="str">
        <f t="shared" si="1319"/>
        <v/>
      </c>
      <c r="Y715" s="2" t="str">
        <f t="shared" si="1320"/>
        <v/>
      </c>
      <c r="Z715" s="2">
        <f t="shared" si="1321"/>
        <v>4364.1000000000004</v>
      </c>
      <c r="AA715" s="2" t="str">
        <f t="shared" si="1322"/>
        <v/>
      </c>
      <c r="AB715" s="2" t="str">
        <f t="shared" si="1323"/>
        <v/>
      </c>
      <c r="AC715" s="2" t="str">
        <f t="shared" si="1324"/>
        <v/>
      </c>
      <c r="AD715" s="2" t="str">
        <f t="shared" si="1325"/>
        <v/>
      </c>
      <c r="AE715" s="2" t="str">
        <f t="shared" si="1326"/>
        <v/>
      </c>
      <c r="AF715" s="2" t="str">
        <f t="shared" si="1327"/>
        <v/>
      </c>
      <c r="AG715" s="2" t="str">
        <f t="shared" si="1328"/>
        <v/>
      </c>
      <c r="AH715" s="2" t="str">
        <f t="shared" si="1329"/>
        <v/>
      </c>
      <c r="AI715" s="2" t="str">
        <f t="shared" si="1330"/>
        <v/>
      </c>
    </row>
    <row r="716" spans="2:35" x14ac:dyDescent="0.25">
      <c r="B716" s="41" t="s">
        <v>347</v>
      </c>
      <c r="C716" s="41" t="s">
        <v>345</v>
      </c>
      <c r="D716" s="41" t="s">
        <v>7</v>
      </c>
      <c r="E716" s="42" t="s">
        <v>364</v>
      </c>
      <c r="F716" s="41" t="s">
        <v>51</v>
      </c>
      <c r="G716" s="154"/>
      <c r="H716" s="42">
        <v>650</v>
      </c>
      <c r="I716" s="6">
        <f>IF(H716="","",INDEX(Systems!F$4:F$981,MATCH($F716,Systems!D$4:D$981,0),1))</f>
        <v>1.5</v>
      </c>
      <c r="J716" s="7">
        <f>IF(H716="","",INDEX(Systems!E$4:E$981,MATCH($F716,Systems!D$4:D$981,0),1))</f>
        <v>10</v>
      </c>
      <c r="K716" s="7" t="s">
        <v>97</v>
      </c>
      <c r="L716" s="7">
        <v>2010</v>
      </c>
      <c r="M716" s="7">
        <v>3</v>
      </c>
      <c r="N716" s="6">
        <f t="shared" si="1331"/>
        <v>975</v>
      </c>
      <c r="O716" s="7">
        <f t="shared" si="1332"/>
        <v>2020</v>
      </c>
      <c r="P716" s="2" t="str">
        <f t="shared" si="1311"/>
        <v/>
      </c>
      <c r="Q716" s="2" t="str">
        <f t="shared" si="1312"/>
        <v/>
      </c>
      <c r="R716" s="2">
        <f t="shared" si="1313"/>
        <v>1033.5</v>
      </c>
      <c r="S716" s="2" t="str">
        <f t="shared" si="1314"/>
        <v/>
      </c>
      <c r="T716" s="2" t="str">
        <f t="shared" si="1315"/>
        <v/>
      </c>
      <c r="U716" s="2" t="str">
        <f t="shared" si="1316"/>
        <v/>
      </c>
      <c r="V716" s="2" t="str">
        <f t="shared" si="1317"/>
        <v/>
      </c>
      <c r="W716" s="2" t="str">
        <f t="shared" si="1318"/>
        <v/>
      </c>
      <c r="X716" s="2" t="str">
        <f t="shared" si="1319"/>
        <v/>
      </c>
      <c r="Y716" s="2" t="str">
        <f t="shared" si="1320"/>
        <v/>
      </c>
      <c r="Z716" s="2" t="str">
        <f t="shared" si="1321"/>
        <v/>
      </c>
      <c r="AA716" s="2" t="str">
        <f t="shared" si="1322"/>
        <v/>
      </c>
      <c r="AB716" s="2">
        <f t="shared" si="1323"/>
        <v>1325.9999999999998</v>
      </c>
      <c r="AC716" s="2" t="str">
        <f t="shared" si="1324"/>
        <v/>
      </c>
      <c r="AD716" s="2" t="str">
        <f t="shared" si="1325"/>
        <v/>
      </c>
      <c r="AE716" s="2" t="str">
        <f t="shared" si="1326"/>
        <v/>
      </c>
      <c r="AF716" s="2" t="str">
        <f t="shared" si="1327"/>
        <v/>
      </c>
      <c r="AG716" s="2" t="str">
        <f t="shared" si="1328"/>
        <v/>
      </c>
      <c r="AH716" s="2" t="str">
        <f t="shared" si="1329"/>
        <v/>
      </c>
      <c r="AI716" s="2" t="str">
        <f t="shared" si="1330"/>
        <v/>
      </c>
    </row>
    <row r="717" spans="2:35" x14ac:dyDescent="0.25">
      <c r="B717" s="41" t="s">
        <v>347</v>
      </c>
      <c r="C717" s="41" t="s">
        <v>345</v>
      </c>
      <c r="D717" s="41" t="s">
        <v>5</v>
      </c>
      <c r="E717" s="42" t="s">
        <v>364</v>
      </c>
      <c r="F717" s="41" t="s">
        <v>65</v>
      </c>
      <c r="G717" s="154" t="s">
        <v>514</v>
      </c>
      <c r="H717" s="42">
        <v>1</v>
      </c>
      <c r="I717" s="6">
        <f>IF(H717="","",INDEX(Systems!F$4:F$981,MATCH($F717,Systems!D$4:D$981,0),1))</f>
        <v>6000</v>
      </c>
      <c r="J717" s="7">
        <f>IF(H717="","",INDEX(Systems!E$4:E$981,MATCH($F717,Systems!D$4:D$981,0),1))</f>
        <v>10</v>
      </c>
      <c r="K717" s="7" t="s">
        <v>97</v>
      </c>
      <c r="L717" s="7">
        <v>2010</v>
      </c>
      <c r="M717" s="7">
        <v>3</v>
      </c>
      <c r="N717" s="6">
        <f t="shared" si="1331"/>
        <v>6000</v>
      </c>
      <c r="O717" s="7">
        <f t="shared" si="1332"/>
        <v>2020</v>
      </c>
      <c r="P717" s="2" t="str">
        <f t="shared" si="1311"/>
        <v/>
      </c>
      <c r="Q717" s="2" t="str">
        <f t="shared" si="1312"/>
        <v/>
      </c>
      <c r="R717" s="2">
        <f t="shared" si="1313"/>
        <v>6360</v>
      </c>
      <c r="S717" s="2" t="str">
        <f t="shared" si="1314"/>
        <v/>
      </c>
      <c r="T717" s="2" t="str">
        <f t="shared" si="1315"/>
        <v/>
      </c>
      <c r="U717" s="2" t="str">
        <f t="shared" si="1316"/>
        <v/>
      </c>
      <c r="V717" s="2" t="str">
        <f t="shared" si="1317"/>
        <v/>
      </c>
      <c r="W717" s="2" t="str">
        <f t="shared" si="1318"/>
        <v/>
      </c>
      <c r="X717" s="2" t="str">
        <f t="shared" si="1319"/>
        <v/>
      </c>
      <c r="Y717" s="2" t="str">
        <f t="shared" si="1320"/>
        <v/>
      </c>
      <c r="Z717" s="2" t="str">
        <f t="shared" si="1321"/>
        <v/>
      </c>
      <c r="AA717" s="2" t="str">
        <f t="shared" si="1322"/>
        <v/>
      </c>
      <c r="AB717" s="2">
        <f t="shared" si="1323"/>
        <v>8159.9999999999991</v>
      </c>
      <c r="AC717" s="2" t="str">
        <f t="shared" si="1324"/>
        <v/>
      </c>
      <c r="AD717" s="2" t="str">
        <f t="shared" si="1325"/>
        <v/>
      </c>
      <c r="AE717" s="2" t="str">
        <f t="shared" si="1326"/>
        <v/>
      </c>
      <c r="AF717" s="2" t="str">
        <f t="shared" si="1327"/>
        <v/>
      </c>
      <c r="AG717" s="2" t="str">
        <f t="shared" si="1328"/>
        <v/>
      </c>
      <c r="AH717" s="2" t="str">
        <f t="shared" si="1329"/>
        <v/>
      </c>
      <c r="AI717" s="2" t="str">
        <f t="shared" si="1330"/>
        <v/>
      </c>
    </row>
    <row r="718" spans="2:35" x14ac:dyDescent="0.25">
      <c r="B718" s="41" t="s">
        <v>347</v>
      </c>
      <c r="C718" s="41" t="s">
        <v>345</v>
      </c>
      <c r="D718" s="41" t="s">
        <v>9</v>
      </c>
      <c r="E718" s="42" t="s">
        <v>364</v>
      </c>
      <c r="F718" s="41" t="s">
        <v>131</v>
      </c>
      <c r="G718" s="154"/>
      <c r="H718" s="42">
        <v>450</v>
      </c>
      <c r="I718" s="6">
        <f>IF(H718="","",INDEX(Systems!F$4:F$981,MATCH($F718,Systems!D$4:D$981,0),1))</f>
        <v>4.95</v>
      </c>
      <c r="J718" s="7">
        <f>IF(H718="","",INDEX(Systems!E$4:E$981,MATCH($F718,Systems!D$4:D$981,0),1))</f>
        <v>20</v>
      </c>
      <c r="K718" s="7" t="s">
        <v>97</v>
      </c>
      <c r="L718" s="7">
        <v>2017</v>
      </c>
      <c r="M718" s="7">
        <v>3</v>
      </c>
      <c r="N718" s="6">
        <f t="shared" si="1331"/>
        <v>2227.5</v>
      </c>
      <c r="O718" s="7">
        <f t="shared" si="1332"/>
        <v>2037</v>
      </c>
      <c r="P718" s="2" t="str">
        <f t="shared" ref="P718" si="1333">IF($B718="","",IF($O718=P$3,$N718*(1+(O$2*0.03)),IF(P$3=$O718+$J718,$N718*(1+(O$2*0.03)),IF(P$3=$O718+2*$J718,$N718*(1+(O$2*0.03)),IF(P$3=$O718+3*$J718,$N718*(1+(O$2*0.03)),IF(P$3=$O718+4*$J718,$N718*(1+(O$2*0.03)),IF(P$3=$O718+5*$J718,$N718*(1+(O$2*0.03)),"")))))))</f>
        <v/>
      </c>
      <c r="Q718" s="2" t="str">
        <f t="shared" ref="Q718" si="1334">IF($B718="","",IF($O718=Q$3,$N718*(1+(P$2*0.03)),IF(Q$3=$O718+$J718,$N718*(1+(P$2*0.03)),IF(Q$3=$O718+2*$J718,$N718*(1+(P$2*0.03)),IF(Q$3=$O718+3*$J718,$N718*(1+(P$2*0.03)),IF(Q$3=$O718+4*$J718,$N718*(1+(P$2*0.03)),IF(Q$3=$O718+5*$J718,$N718*(1+(P$2*0.03)),"")))))))</f>
        <v/>
      </c>
      <c r="R718" s="2" t="str">
        <f t="shared" ref="R718" si="1335">IF($B718="","",IF($O718=R$3,$N718*(1+(Q$2*0.03)),IF(R$3=$O718+$J718,$N718*(1+(Q$2*0.03)),IF(R$3=$O718+2*$J718,$N718*(1+(Q$2*0.03)),IF(R$3=$O718+3*$J718,$N718*(1+(Q$2*0.03)),IF(R$3=$O718+4*$J718,$N718*(1+(Q$2*0.03)),IF(R$3=$O718+5*$J718,$N718*(1+(Q$2*0.03)),"")))))))</f>
        <v/>
      </c>
      <c r="S718" s="2" t="str">
        <f t="shared" ref="S718" si="1336">IF($B718="","",IF($O718=S$3,$N718*(1+(R$2*0.03)),IF(S$3=$O718+$J718,$N718*(1+(R$2*0.03)),IF(S$3=$O718+2*$J718,$N718*(1+(R$2*0.03)),IF(S$3=$O718+3*$J718,$N718*(1+(R$2*0.03)),IF(S$3=$O718+4*$J718,$N718*(1+(R$2*0.03)),IF(S$3=$O718+5*$J718,$N718*(1+(R$2*0.03)),"")))))))</f>
        <v/>
      </c>
      <c r="T718" s="2" t="str">
        <f t="shared" ref="T718" si="1337">IF($B718="","",IF($O718=T$3,$N718*(1+(S$2*0.03)),IF(T$3=$O718+$J718,$N718*(1+(S$2*0.03)),IF(T$3=$O718+2*$J718,$N718*(1+(S$2*0.03)),IF(T$3=$O718+3*$J718,$N718*(1+(S$2*0.03)),IF(T$3=$O718+4*$J718,$N718*(1+(S$2*0.03)),IF(T$3=$O718+5*$J718,$N718*(1+(S$2*0.03)),"")))))))</f>
        <v/>
      </c>
      <c r="U718" s="2" t="str">
        <f t="shared" ref="U718" si="1338">IF($B718="","",IF($O718=U$3,$N718*(1+(T$2*0.03)),IF(U$3=$O718+$J718,$N718*(1+(T$2*0.03)),IF(U$3=$O718+2*$J718,$N718*(1+(T$2*0.03)),IF(U$3=$O718+3*$J718,$N718*(1+(T$2*0.03)),IF(U$3=$O718+4*$J718,$N718*(1+(T$2*0.03)),IF(U$3=$O718+5*$J718,$N718*(1+(T$2*0.03)),"")))))))</f>
        <v/>
      </c>
      <c r="V718" s="2" t="str">
        <f t="shared" ref="V718" si="1339">IF($B718="","",IF($O718=V$3,$N718*(1+(U$2*0.03)),IF(V$3=$O718+$J718,$N718*(1+(U$2*0.03)),IF(V$3=$O718+2*$J718,$N718*(1+(U$2*0.03)),IF(V$3=$O718+3*$J718,$N718*(1+(U$2*0.03)),IF(V$3=$O718+4*$J718,$N718*(1+(U$2*0.03)),IF(V$3=$O718+5*$J718,$N718*(1+(U$2*0.03)),"")))))))</f>
        <v/>
      </c>
      <c r="W718" s="2" t="str">
        <f t="shared" ref="W718" si="1340">IF($B718="","",IF($O718=W$3,$N718*(1+(V$2*0.03)),IF(W$3=$O718+$J718,$N718*(1+(V$2*0.03)),IF(W$3=$O718+2*$J718,$N718*(1+(V$2*0.03)),IF(W$3=$O718+3*$J718,$N718*(1+(V$2*0.03)),IF(W$3=$O718+4*$J718,$N718*(1+(V$2*0.03)),IF(W$3=$O718+5*$J718,$N718*(1+(V$2*0.03)),"")))))))</f>
        <v/>
      </c>
      <c r="X718" s="2" t="str">
        <f t="shared" ref="X718" si="1341">IF($B718="","",IF($O718=X$3,$N718*(1+(W$2*0.03)),IF(X$3=$O718+$J718,$N718*(1+(W$2*0.03)),IF(X$3=$O718+2*$J718,$N718*(1+(W$2*0.03)),IF(X$3=$O718+3*$J718,$N718*(1+(W$2*0.03)),IF(X$3=$O718+4*$J718,$N718*(1+(W$2*0.03)),IF(X$3=$O718+5*$J718,$N718*(1+(W$2*0.03)),"")))))))</f>
        <v/>
      </c>
      <c r="Y718" s="2" t="str">
        <f t="shared" ref="Y718" si="1342">IF($B718="","",IF($O718=Y$3,$N718*(1+(X$2*0.03)),IF(Y$3=$O718+$J718,$N718*(1+(X$2*0.03)),IF(Y$3=$O718+2*$J718,$N718*(1+(X$2*0.03)),IF(Y$3=$O718+3*$J718,$N718*(1+(X$2*0.03)),IF(Y$3=$O718+4*$J718,$N718*(1+(X$2*0.03)),IF(Y$3=$O718+5*$J718,$N718*(1+(X$2*0.03)),"")))))))</f>
        <v/>
      </c>
      <c r="Z718" s="2" t="str">
        <f t="shared" ref="Z718" si="1343">IF($B718="","",IF($O718=Z$3,$N718*(1+(Y$2*0.03)),IF(Z$3=$O718+$J718,$N718*(1+(Y$2*0.03)),IF(Z$3=$O718+2*$J718,$N718*(1+(Y$2*0.03)),IF(Z$3=$O718+3*$J718,$N718*(1+(Y$2*0.03)),IF(Z$3=$O718+4*$J718,$N718*(1+(Y$2*0.03)),IF(Z$3=$O718+5*$J718,$N718*(1+(Y$2*0.03)),"")))))))</f>
        <v/>
      </c>
      <c r="AA718" s="2" t="str">
        <f t="shared" ref="AA718" si="1344">IF($B718="","",IF($O718=AA$3,$N718*(1+(Z$2*0.03)),IF(AA$3=$O718+$J718,$N718*(1+(Z$2*0.03)),IF(AA$3=$O718+2*$J718,$N718*(1+(Z$2*0.03)),IF(AA$3=$O718+3*$J718,$N718*(1+(Z$2*0.03)),IF(AA$3=$O718+4*$J718,$N718*(1+(Z$2*0.03)),IF(AA$3=$O718+5*$J718,$N718*(1+(Z$2*0.03)),"")))))))</f>
        <v/>
      </c>
      <c r="AB718" s="2" t="str">
        <f t="shared" ref="AB718" si="1345">IF($B718="","",IF($O718=AB$3,$N718*(1+(AA$2*0.03)),IF(AB$3=$O718+$J718,$N718*(1+(AA$2*0.03)),IF(AB$3=$O718+2*$J718,$N718*(1+(AA$2*0.03)),IF(AB$3=$O718+3*$J718,$N718*(1+(AA$2*0.03)),IF(AB$3=$O718+4*$J718,$N718*(1+(AA$2*0.03)),IF(AB$3=$O718+5*$J718,$N718*(1+(AA$2*0.03)),"")))))))</f>
        <v/>
      </c>
      <c r="AC718" s="2" t="str">
        <f t="shared" ref="AC718" si="1346">IF($B718="","",IF($O718=AC$3,$N718*(1+(AB$2*0.03)),IF(AC$3=$O718+$J718,$N718*(1+(AB$2*0.03)),IF(AC$3=$O718+2*$J718,$N718*(1+(AB$2*0.03)),IF(AC$3=$O718+3*$J718,$N718*(1+(AB$2*0.03)),IF(AC$3=$O718+4*$J718,$N718*(1+(AB$2*0.03)),IF(AC$3=$O718+5*$J718,$N718*(1+(AB$2*0.03)),"")))))))</f>
        <v/>
      </c>
      <c r="AD718" s="2" t="str">
        <f t="shared" ref="AD718" si="1347">IF($B718="","",IF($O718=AD$3,$N718*(1+(AC$2*0.03)),IF(AD$3=$O718+$J718,$N718*(1+(AC$2*0.03)),IF(AD$3=$O718+2*$J718,$N718*(1+(AC$2*0.03)),IF(AD$3=$O718+3*$J718,$N718*(1+(AC$2*0.03)),IF(AD$3=$O718+4*$J718,$N718*(1+(AC$2*0.03)),IF(AD$3=$O718+5*$J718,$N718*(1+(AC$2*0.03)),"")))))))</f>
        <v/>
      </c>
      <c r="AE718" s="2" t="str">
        <f t="shared" ref="AE718" si="1348">IF($B718="","",IF($O718=AE$3,$N718*(1+(AD$2*0.03)),IF(AE$3=$O718+$J718,$N718*(1+(AD$2*0.03)),IF(AE$3=$O718+2*$J718,$N718*(1+(AD$2*0.03)),IF(AE$3=$O718+3*$J718,$N718*(1+(AD$2*0.03)),IF(AE$3=$O718+4*$J718,$N718*(1+(AD$2*0.03)),IF(AE$3=$O718+5*$J718,$N718*(1+(AD$2*0.03)),"")))))))</f>
        <v/>
      </c>
      <c r="AF718" s="2" t="str">
        <f t="shared" ref="AF718" si="1349">IF($B718="","",IF($O718=AF$3,$N718*(1+(AE$2*0.03)),IF(AF$3=$O718+$J718,$N718*(1+(AE$2*0.03)),IF(AF$3=$O718+2*$J718,$N718*(1+(AE$2*0.03)),IF(AF$3=$O718+3*$J718,$N718*(1+(AE$2*0.03)),IF(AF$3=$O718+4*$J718,$N718*(1+(AE$2*0.03)),IF(AF$3=$O718+5*$J718,$N718*(1+(AE$2*0.03)),"")))))))</f>
        <v/>
      </c>
      <c r="AG718" s="2" t="str">
        <f t="shared" ref="AG718" si="1350">IF($B718="","",IF($O718=AG$3,$N718*(1+(AF$2*0.03)),IF(AG$3=$O718+$J718,$N718*(1+(AF$2*0.03)),IF(AG$3=$O718+2*$J718,$N718*(1+(AF$2*0.03)),IF(AG$3=$O718+3*$J718,$N718*(1+(AF$2*0.03)),IF(AG$3=$O718+4*$J718,$N718*(1+(AF$2*0.03)),IF(AG$3=$O718+5*$J718,$N718*(1+(AF$2*0.03)),"")))))))</f>
        <v/>
      </c>
      <c r="AH718" s="2" t="str">
        <f t="shared" ref="AH718" si="1351">IF($B718="","",IF($O718=AH$3,$N718*(1+(AG$2*0.03)),IF(AH$3=$O718+$J718,$N718*(1+(AG$2*0.03)),IF(AH$3=$O718+2*$J718,$N718*(1+(AG$2*0.03)),IF(AH$3=$O718+3*$J718,$N718*(1+(AG$2*0.03)),IF(AH$3=$O718+4*$J718,$N718*(1+(AG$2*0.03)),IF(AH$3=$O718+5*$J718,$N718*(1+(AG$2*0.03)),"")))))))</f>
        <v/>
      </c>
      <c r="AI718" s="2">
        <f t="shared" ref="AI718" si="1352">IF($B718="","",IF($O718=AI$3,$N718*(1+(AH$2*0.03)),IF(AI$3=$O718+$J718,$N718*(1+(AH$2*0.03)),IF(AI$3=$O718+2*$J718,$N718*(1+(AH$2*0.03)),IF(AI$3=$O718+3*$J718,$N718*(1+(AH$2*0.03)),IF(AI$3=$O718+4*$J718,$N718*(1+(AH$2*0.03)),IF(AI$3=$O718+5*$J718,$N718*(1+(AH$2*0.03)),"")))))))</f>
        <v>3497.1749999999997</v>
      </c>
    </row>
    <row r="719" spans="2:35" x14ac:dyDescent="0.25">
      <c r="B719" s="41" t="s">
        <v>347</v>
      </c>
      <c r="C719" s="41" t="s">
        <v>345</v>
      </c>
      <c r="D719" s="41" t="s">
        <v>5</v>
      </c>
      <c r="E719" s="42" t="s">
        <v>435</v>
      </c>
      <c r="F719" s="41" t="s">
        <v>118</v>
      </c>
      <c r="G719" s="154" t="s">
        <v>513</v>
      </c>
      <c r="H719" s="42">
        <v>1</v>
      </c>
      <c r="I719" s="6">
        <f>IF(H719="","",INDEX(Systems!F$4:F$981,MATCH($F719,Systems!D$4:D$981,0),1))</f>
        <v>6300</v>
      </c>
      <c r="J719" s="7">
        <f>IF(H719="","",INDEX(Systems!E$4:E$981,MATCH($F719,Systems!D$4:D$981,0),1))</f>
        <v>18</v>
      </c>
      <c r="K719" s="7" t="s">
        <v>97</v>
      </c>
      <c r="L719" s="7">
        <v>2003</v>
      </c>
      <c r="M719" s="7">
        <v>3</v>
      </c>
      <c r="N719" s="6">
        <f t="shared" si="1243"/>
        <v>6300</v>
      </c>
      <c r="O719" s="7">
        <f t="shared" si="1244"/>
        <v>2021</v>
      </c>
      <c r="P719" s="2" t="str">
        <f t="shared" ref="P719:AI719" si="1353">IF($B719="","",IF($O719=P$3,$N719*(1+(O$2*0.03)),IF(P$3=$O719+$J719,$N719*(1+(O$2*0.03)),IF(P$3=$O719+2*$J719,$N719*(1+(O$2*0.03)),IF(P$3=$O719+3*$J719,$N719*(1+(O$2*0.03)),IF(P$3=$O719+4*$J719,$N719*(1+(O$2*0.03)),IF(P$3=$O719+5*$J719,$N719*(1+(O$2*0.03)),"")))))))</f>
        <v/>
      </c>
      <c r="Q719" s="2" t="str">
        <f t="shared" si="1353"/>
        <v/>
      </c>
      <c r="R719" s="2" t="str">
        <f t="shared" si="1353"/>
        <v/>
      </c>
      <c r="S719" s="2">
        <f t="shared" si="1353"/>
        <v>6867.0000000000009</v>
      </c>
      <c r="T719" s="2" t="str">
        <f t="shared" si="1353"/>
        <v/>
      </c>
      <c r="U719" s="2" t="str">
        <f t="shared" si="1353"/>
        <v/>
      </c>
      <c r="V719" s="2" t="str">
        <f t="shared" si="1353"/>
        <v/>
      </c>
      <c r="W719" s="2" t="str">
        <f t="shared" si="1353"/>
        <v/>
      </c>
      <c r="X719" s="2" t="str">
        <f t="shared" si="1353"/>
        <v/>
      </c>
      <c r="Y719" s="2" t="str">
        <f t="shared" si="1353"/>
        <v/>
      </c>
      <c r="Z719" s="2" t="str">
        <f t="shared" si="1353"/>
        <v/>
      </c>
      <c r="AA719" s="2" t="str">
        <f t="shared" si="1353"/>
        <v/>
      </c>
      <c r="AB719" s="2" t="str">
        <f t="shared" si="1353"/>
        <v/>
      </c>
      <c r="AC719" s="2" t="str">
        <f t="shared" si="1353"/>
        <v/>
      </c>
      <c r="AD719" s="2" t="str">
        <f t="shared" si="1353"/>
        <v/>
      </c>
      <c r="AE719" s="2" t="str">
        <f t="shared" si="1353"/>
        <v/>
      </c>
      <c r="AF719" s="2" t="str">
        <f t="shared" si="1353"/>
        <v/>
      </c>
      <c r="AG719" s="2" t="str">
        <f t="shared" si="1353"/>
        <v/>
      </c>
      <c r="AH719" s="2" t="str">
        <f t="shared" si="1353"/>
        <v/>
      </c>
      <c r="AI719" s="2" t="str">
        <f t="shared" si="1353"/>
        <v/>
      </c>
    </row>
    <row r="720" spans="2:35" x14ac:dyDescent="0.25">
      <c r="B720" s="41" t="s">
        <v>347</v>
      </c>
      <c r="C720" s="41" t="s">
        <v>345</v>
      </c>
      <c r="D720" s="41" t="s">
        <v>3</v>
      </c>
      <c r="E720" s="42" t="s">
        <v>405</v>
      </c>
      <c r="F720" s="41" t="s">
        <v>20</v>
      </c>
      <c r="G720" s="154"/>
      <c r="H720" s="42">
        <v>4500</v>
      </c>
      <c r="I720" s="6">
        <f>IF(H720="","",INDEX(Systems!F$4:F$981,MATCH($F720,Systems!D$4:D$981,0),1))</f>
        <v>17.71</v>
      </c>
      <c r="J720" s="7">
        <f>IF(H720="","",INDEX(Systems!E$4:E$981,MATCH($F720,Systems!D$4:D$981,0),1))</f>
        <v>30</v>
      </c>
      <c r="K720" s="7" t="s">
        <v>97</v>
      </c>
      <c r="L720" s="7">
        <v>1990</v>
      </c>
      <c r="M720" s="7">
        <v>1</v>
      </c>
      <c r="N720" s="6">
        <f t="shared" si="1243"/>
        <v>79695</v>
      </c>
      <c r="O720" s="7">
        <f t="shared" si="1244"/>
        <v>2018</v>
      </c>
      <c r="P720" s="2">
        <f t="shared" ref="P720:AI720" si="1354">IF($B720="","",IF($O720=P$3,$N720*(1+(O$2*0.03)),IF(P$3=$O720+$J720,$N720*(1+(O$2*0.03)),IF(P$3=$O720+2*$J720,$N720*(1+(O$2*0.03)),IF(P$3=$O720+3*$J720,$N720*(1+(O$2*0.03)),IF(P$3=$O720+4*$J720,$N720*(1+(O$2*0.03)),IF(P$3=$O720+5*$J720,$N720*(1+(O$2*0.03)),"")))))))</f>
        <v>79695</v>
      </c>
      <c r="Q720" s="2" t="str">
        <f t="shared" si="1354"/>
        <v/>
      </c>
      <c r="R720" s="2" t="str">
        <f t="shared" si="1354"/>
        <v/>
      </c>
      <c r="S720" s="2" t="str">
        <f t="shared" si="1354"/>
        <v/>
      </c>
      <c r="T720" s="2" t="str">
        <f t="shared" si="1354"/>
        <v/>
      </c>
      <c r="U720" s="2" t="str">
        <f t="shared" si="1354"/>
        <v/>
      </c>
      <c r="V720" s="2" t="str">
        <f t="shared" si="1354"/>
        <v/>
      </c>
      <c r="W720" s="2" t="str">
        <f t="shared" si="1354"/>
        <v/>
      </c>
      <c r="X720" s="2" t="str">
        <f t="shared" si="1354"/>
        <v/>
      </c>
      <c r="Y720" s="2" t="str">
        <f t="shared" si="1354"/>
        <v/>
      </c>
      <c r="Z720" s="2" t="str">
        <f t="shared" si="1354"/>
        <v/>
      </c>
      <c r="AA720" s="2" t="str">
        <f t="shared" si="1354"/>
        <v/>
      </c>
      <c r="AB720" s="2" t="str">
        <f t="shared" si="1354"/>
        <v/>
      </c>
      <c r="AC720" s="2" t="str">
        <f t="shared" si="1354"/>
        <v/>
      </c>
      <c r="AD720" s="2" t="str">
        <f t="shared" si="1354"/>
        <v/>
      </c>
      <c r="AE720" s="2" t="str">
        <f t="shared" si="1354"/>
        <v/>
      </c>
      <c r="AF720" s="2" t="str">
        <f t="shared" si="1354"/>
        <v/>
      </c>
      <c r="AG720" s="2" t="str">
        <f t="shared" si="1354"/>
        <v/>
      </c>
      <c r="AH720" s="2" t="str">
        <f t="shared" si="1354"/>
        <v/>
      </c>
      <c r="AI720" s="2" t="str">
        <f t="shared" si="1354"/>
        <v/>
      </c>
    </row>
    <row r="721" spans="2:35" x14ac:dyDescent="0.25">
      <c r="B721" s="41" t="s">
        <v>347</v>
      </c>
      <c r="C721" s="41" t="s">
        <v>345</v>
      </c>
      <c r="D721" s="41" t="s">
        <v>7</v>
      </c>
      <c r="E721" s="42" t="s">
        <v>405</v>
      </c>
      <c r="F721" s="41" t="s">
        <v>50</v>
      </c>
      <c r="G721" s="154"/>
      <c r="H721" s="42">
        <v>2100</v>
      </c>
      <c r="I721" s="6">
        <f>IF(H721="","",INDEX(Systems!F$4:F$981,MATCH($F721,Systems!D$4:D$981,0),1))</f>
        <v>1.6</v>
      </c>
      <c r="J721" s="7">
        <f>IF(H721="","",INDEX(Systems!E$4:E$981,MATCH($F721,Systems!D$4:D$981,0),1))</f>
        <v>10</v>
      </c>
      <c r="K721" s="7" t="s">
        <v>97</v>
      </c>
      <c r="L721" s="7">
        <v>2010</v>
      </c>
      <c r="M721" s="7">
        <v>3</v>
      </c>
      <c r="N721" s="6">
        <f t="shared" si="1243"/>
        <v>3360</v>
      </c>
      <c r="O721" s="7">
        <f t="shared" si="1244"/>
        <v>2020</v>
      </c>
      <c r="P721" s="2" t="str">
        <f t="shared" ref="P721:AI725" si="1355">IF($B721="","",IF($O721=P$3,$N721*(1+(O$2*0.03)),IF(P$3=$O721+$J721,$N721*(1+(O$2*0.03)),IF(P$3=$O721+2*$J721,$N721*(1+(O$2*0.03)),IF(P$3=$O721+3*$J721,$N721*(1+(O$2*0.03)),IF(P$3=$O721+4*$J721,$N721*(1+(O$2*0.03)),IF(P$3=$O721+5*$J721,$N721*(1+(O$2*0.03)),"")))))))</f>
        <v/>
      </c>
      <c r="Q721" s="2" t="str">
        <f t="shared" si="1355"/>
        <v/>
      </c>
      <c r="R721" s="2">
        <f t="shared" si="1355"/>
        <v>3561.6000000000004</v>
      </c>
      <c r="S721" s="2" t="str">
        <f t="shared" si="1355"/>
        <v/>
      </c>
      <c r="T721" s="2" t="str">
        <f t="shared" si="1355"/>
        <v/>
      </c>
      <c r="U721" s="2" t="str">
        <f t="shared" si="1355"/>
        <v/>
      </c>
      <c r="V721" s="2" t="str">
        <f t="shared" si="1355"/>
        <v/>
      </c>
      <c r="W721" s="2" t="str">
        <f t="shared" si="1355"/>
        <v/>
      </c>
      <c r="X721" s="2" t="str">
        <f t="shared" si="1355"/>
        <v/>
      </c>
      <c r="Y721" s="2" t="str">
        <f t="shared" si="1355"/>
        <v/>
      </c>
      <c r="Z721" s="2" t="str">
        <f t="shared" si="1355"/>
        <v/>
      </c>
      <c r="AA721" s="2" t="str">
        <f t="shared" si="1355"/>
        <v/>
      </c>
      <c r="AB721" s="2">
        <f t="shared" si="1355"/>
        <v>4569.5999999999995</v>
      </c>
      <c r="AC721" s="2" t="str">
        <f t="shared" si="1355"/>
        <v/>
      </c>
      <c r="AD721" s="2" t="str">
        <f t="shared" si="1355"/>
        <v/>
      </c>
      <c r="AE721" s="2" t="str">
        <f t="shared" si="1355"/>
        <v/>
      </c>
      <c r="AF721" s="2" t="str">
        <f t="shared" si="1355"/>
        <v/>
      </c>
      <c r="AG721" s="2" t="str">
        <f t="shared" si="1355"/>
        <v/>
      </c>
      <c r="AH721" s="2" t="str">
        <f t="shared" si="1355"/>
        <v/>
      </c>
      <c r="AI721" s="2" t="str">
        <f t="shared" si="1355"/>
        <v/>
      </c>
    </row>
    <row r="722" spans="2:35" x14ac:dyDescent="0.25">
      <c r="B722" s="41" t="s">
        <v>347</v>
      </c>
      <c r="C722" s="41" t="s">
        <v>345</v>
      </c>
      <c r="D722" s="41" t="s">
        <v>7</v>
      </c>
      <c r="E722" s="42" t="s">
        <v>365</v>
      </c>
      <c r="F722" s="41" t="s">
        <v>312</v>
      </c>
      <c r="G722" s="154"/>
      <c r="H722" s="42">
        <v>1000</v>
      </c>
      <c r="I722" s="6">
        <f>IF(H722="","",INDEX(Systems!F$4:F$981,MATCH($F722,Systems!D$4:D$981,0),1))</f>
        <v>7.46</v>
      </c>
      <c r="J722" s="7">
        <f>IF(H722="","",INDEX(Systems!E$4:E$981,MATCH($F722,Systems!D$4:D$981,0),1))</f>
        <v>20</v>
      </c>
      <c r="K722" s="7" t="s">
        <v>97</v>
      </c>
      <c r="L722" s="7">
        <v>2005</v>
      </c>
      <c r="M722" s="7">
        <v>3</v>
      </c>
      <c r="N722" s="6">
        <f t="shared" ref="N722:N725" si="1356">IF(H722="","",H722*I722)</f>
        <v>7460</v>
      </c>
      <c r="O722" s="7">
        <f t="shared" ref="O722:O725" si="1357">IF(M722="","",IF(IF(M722=1,$C$1,IF(M722=2,L722+(0.8*J722),IF(M722=3,L722+J722)))&lt;$C$1,$C$1,(IF(M722=1,$C$1,IF(M722=2,L722+(0.8*J722),IF(M722=3,L722+J722))))))</f>
        <v>2025</v>
      </c>
      <c r="P722" s="2" t="str">
        <f t="shared" si="1355"/>
        <v/>
      </c>
      <c r="Q722" s="2" t="str">
        <f t="shared" si="1355"/>
        <v/>
      </c>
      <c r="R722" s="2" t="str">
        <f t="shared" si="1355"/>
        <v/>
      </c>
      <c r="S722" s="2" t="str">
        <f t="shared" si="1355"/>
        <v/>
      </c>
      <c r="T722" s="2" t="str">
        <f t="shared" si="1355"/>
        <v/>
      </c>
      <c r="U722" s="2" t="str">
        <f t="shared" si="1355"/>
        <v/>
      </c>
      <c r="V722" s="2" t="str">
        <f t="shared" si="1355"/>
        <v/>
      </c>
      <c r="W722" s="2">
        <f t="shared" si="1355"/>
        <v>9026.6</v>
      </c>
      <c r="X722" s="2" t="str">
        <f t="shared" si="1355"/>
        <v/>
      </c>
      <c r="Y722" s="2" t="str">
        <f t="shared" si="1355"/>
        <v/>
      </c>
      <c r="Z722" s="2" t="str">
        <f t="shared" si="1355"/>
        <v/>
      </c>
      <c r="AA722" s="2" t="str">
        <f t="shared" si="1355"/>
        <v/>
      </c>
      <c r="AB722" s="2" t="str">
        <f t="shared" si="1355"/>
        <v/>
      </c>
      <c r="AC722" s="2" t="str">
        <f t="shared" si="1355"/>
        <v/>
      </c>
      <c r="AD722" s="2" t="str">
        <f t="shared" si="1355"/>
        <v/>
      </c>
      <c r="AE722" s="2" t="str">
        <f t="shared" si="1355"/>
        <v/>
      </c>
      <c r="AF722" s="2" t="str">
        <f t="shared" si="1355"/>
        <v/>
      </c>
      <c r="AG722" s="2" t="str">
        <f t="shared" si="1355"/>
        <v/>
      </c>
      <c r="AH722" s="2" t="str">
        <f t="shared" si="1355"/>
        <v/>
      </c>
      <c r="AI722" s="2" t="str">
        <f t="shared" si="1355"/>
        <v/>
      </c>
    </row>
    <row r="723" spans="2:35" x14ac:dyDescent="0.25">
      <c r="B723" s="41" t="s">
        <v>347</v>
      </c>
      <c r="C723" s="41" t="s">
        <v>345</v>
      </c>
      <c r="D723" s="41" t="s">
        <v>7</v>
      </c>
      <c r="E723" s="42" t="s">
        <v>365</v>
      </c>
      <c r="F723" s="41" t="s">
        <v>51</v>
      </c>
      <c r="G723" s="154"/>
      <c r="H723" s="42">
        <v>1300</v>
      </c>
      <c r="I723" s="6">
        <f>IF(H723="","",INDEX(Systems!F$4:F$981,MATCH($F723,Systems!D$4:D$981,0),1))</f>
        <v>1.5</v>
      </c>
      <c r="J723" s="7">
        <f>IF(H723="","",INDEX(Systems!E$4:E$981,MATCH($F723,Systems!D$4:D$981,0),1))</f>
        <v>10</v>
      </c>
      <c r="K723" s="7" t="s">
        <v>97</v>
      </c>
      <c r="L723" s="7">
        <v>2012</v>
      </c>
      <c r="M723" s="7">
        <v>3</v>
      </c>
      <c r="N723" s="6">
        <f t="shared" si="1356"/>
        <v>1950</v>
      </c>
      <c r="O723" s="7">
        <f t="shared" si="1357"/>
        <v>2022</v>
      </c>
      <c r="P723" s="2" t="str">
        <f t="shared" si="1355"/>
        <v/>
      </c>
      <c r="Q723" s="2" t="str">
        <f t="shared" si="1355"/>
        <v/>
      </c>
      <c r="R723" s="2" t="str">
        <f t="shared" si="1355"/>
        <v/>
      </c>
      <c r="S723" s="2" t="str">
        <f t="shared" si="1355"/>
        <v/>
      </c>
      <c r="T723" s="2">
        <f t="shared" si="1355"/>
        <v>2184</v>
      </c>
      <c r="U723" s="2" t="str">
        <f t="shared" si="1355"/>
        <v/>
      </c>
      <c r="V723" s="2" t="str">
        <f t="shared" si="1355"/>
        <v/>
      </c>
      <c r="W723" s="2" t="str">
        <f t="shared" si="1355"/>
        <v/>
      </c>
      <c r="X723" s="2" t="str">
        <f t="shared" si="1355"/>
        <v/>
      </c>
      <c r="Y723" s="2" t="str">
        <f t="shared" si="1355"/>
        <v/>
      </c>
      <c r="Z723" s="2" t="str">
        <f t="shared" si="1355"/>
        <v/>
      </c>
      <c r="AA723" s="2" t="str">
        <f t="shared" si="1355"/>
        <v/>
      </c>
      <c r="AB723" s="2" t="str">
        <f t="shared" si="1355"/>
        <v/>
      </c>
      <c r="AC723" s="2" t="str">
        <f t="shared" si="1355"/>
        <v/>
      </c>
      <c r="AD723" s="2">
        <f t="shared" si="1355"/>
        <v>2769</v>
      </c>
      <c r="AE723" s="2" t="str">
        <f t="shared" si="1355"/>
        <v/>
      </c>
      <c r="AF723" s="2" t="str">
        <f t="shared" si="1355"/>
        <v/>
      </c>
      <c r="AG723" s="2" t="str">
        <f t="shared" si="1355"/>
        <v/>
      </c>
      <c r="AH723" s="2" t="str">
        <f t="shared" si="1355"/>
        <v/>
      </c>
      <c r="AI723" s="2" t="str">
        <f t="shared" si="1355"/>
        <v/>
      </c>
    </row>
    <row r="724" spans="2:35" x14ac:dyDescent="0.25">
      <c r="B724" s="41" t="s">
        <v>347</v>
      </c>
      <c r="C724" s="41" t="s">
        <v>345</v>
      </c>
      <c r="D724" s="41" t="s">
        <v>5</v>
      </c>
      <c r="E724" s="42" t="s">
        <v>365</v>
      </c>
      <c r="F724" s="41" t="s">
        <v>55</v>
      </c>
      <c r="G724" s="154" t="s">
        <v>512</v>
      </c>
      <c r="H724" s="42">
        <v>1</v>
      </c>
      <c r="I724" s="6">
        <f>IF(H724="","",INDEX(Systems!F$4:F$981,MATCH($F724,Systems!D$4:D$981,0),1))</f>
        <v>9000</v>
      </c>
      <c r="J724" s="7">
        <f>IF(H724="","",INDEX(Systems!E$4:E$981,MATCH($F724,Systems!D$4:D$981,0),1))</f>
        <v>18</v>
      </c>
      <c r="K724" s="7" t="s">
        <v>97</v>
      </c>
      <c r="L724" s="7">
        <v>2003</v>
      </c>
      <c r="M724" s="7">
        <v>3</v>
      </c>
      <c r="N724" s="6">
        <f t="shared" si="1356"/>
        <v>9000</v>
      </c>
      <c r="O724" s="7">
        <f t="shared" si="1357"/>
        <v>2021</v>
      </c>
      <c r="P724" s="2" t="str">
        <f t="shared" si="1355"/>
        <v/>
      </c>
      <c r="Q724" s="2" t="str">
        <f t="shared" si="1355"/>
        <v/>
      </c>
      <c r="R724" s="2" t="str">
        <f t="shared" si="1355"/>
        <v/>
      </c>
      <c r="S724" s="2">
        <f t="shared" si="1355"/>
        <v>9810</v>
      </c>
      <c r="T724" s="2" t="str">
        <f t="shared" si="1355"/>
        <v/>
      </c>
      <c r="U724" s="2" t="str">
        <f t="shared" si="1355"/>
        <v/>
      </c>
      <c r="V724" s="2" t="str">
        <f t="shared" si="1355"/>
        <v/>
      </c>
      <c r="W724" s="2" t="str">
        <f t="shared" si="1355"/>
        <v/>
      </c>
      <c r="X724" s="2" t="str">
        <f t="shared" si="1355"/>
        <v/>
      </c>
      <c r="Y724" s="2" t="str">
        <f t="shared" si="1355"/>
        <v/>
      </c>
      <c r="Z724" s="2" t="str">
        <f t="shared" si="1355"/>
        <v/>
      </c>
      <c r="AA724" s="2" t="str">
        <f t="shared" si="1355"/>
        <v/>
      </c>
      <c r="AB724" s="2" t="str">
        <f t="shared" si="1355"/>
        <v/>
      </c>
      <c r="AC724" s="2" t="str">
        <f t="shared" si="1355"/>
        <v/>
      </c>
      <c r="AD724" s="2" t="str">
        <f t="shared" si="1355"/>
        <v/>
      </c>
      <c r="AE724" s="2" t="str">
        <f t="shared" si="1355"/>
        <v/>
      </c>
      <c r="AF724" s="2" t="str">
        <f t="shared" si="1355"/>
        <v/>
      </c>
      <c r="AG724" s="2" t="str">
        <f t="shared" si="1355"/>
        <v/>
      </c>
      <c r="AH724" s="2" t="str">
        <f t="shared" si="1355"/>
        <v/>
      </c>
      <c r="AI724" s="2" t="str">
        <f t="shared" si="1355"/>
        <v/>
      </c>
    </row>
    <row r="725" spans="2:35" x14ac:dyDescent="0.25">
      <c r="B725" s="41" t="s">
        <v>347</v>
      </c>
      <c r="C725" s="41" t="s">
        <v>345</v>
      </c>
      <c r="D725" s="41" t="s">
        <v>9</v>
      </c>
      <c r="E725" s="42" t="s">
        <v>365</v>
      </c>
      <c r="F725" s="41" t="s">
        <v>131</v>
      </c>
      <c r="G725" s="154"/>
      <c r="H725" s="42">
        <v>1000</v>
      </c>
      <c r="I725" s="6">
        <f>IF(H725="","",INDEX(Systems!F$4:F$981,MATCH($F725,Systems!D$4:D$981,0),1))</f>
        <v>4.95</v>
      </c>
      <c r="J725" s="7">
        <f>IF(H725="","",INDEX(Systems!E$4:E$981,MATCH($F725,Systems!D$4:D$981,0),1))</f>
        <v>20</v>
      </c>
      <c r="K725" s="7" t="s">
        <v>97</v>
      </c>
      <c r="L725" s="7">
        <v>2017</v>
      </c>
      <c r="M725" s="7">
        <v>3</v>
      </c>
      <c r="N725" s="6">
        <f t="shared" si="1356"/>
        <v>4950</v>
      </c>
      <c r="O725" s="7">
        <f t="shared" si="1357"/>
        <v>2037</v>
      </c>
      <c r="P725" s="2" t="str">
        <f t="shared" si="1355"/>
        <v/>
      </c>
      <c r="Q725" s="2" t="str">
        <f t="shared" si="1355"/>
        <v/>
      </c>
      <c r="R725" s="2" t="str">
        <f t="shared" si="1355"/>
        <v/>
      </c>
      <c r="S725" s="2" t="str">
        <f t="shared" si="1355"/>
        <v/>
      </c>
      <c r="T725" s="2" t="str">
        <f t="shared" si="1355"/>
        <v/>
      </c>
      <c r="U725" s="2" t="str">
        <f t="shared" si="1355"/>
        <v/>
      </c>
      <c r="V725" s="2" t="str">
        <f t="shared" si="1355"/>
        <v/>
      </c>
      <c r="W725" s="2" t="str">
        <f t="shared" si="1355"/>
        <v/>
      </c>
      <c r="X725" s="2" t="str">
        <f t="shared" si="1355"/>
        <v/>
      </c>
      <c r="Y725" s="2" t="str">
        <f t="shared" si="1355"/>
        <v/>
      </c>
      <c r="Z725" s="2" t="str">
        <f t="shared" si="1355"/>
        <v/>
      </c>
      <c r="AA725" s="2" t="str">
        <f t="shared" si="1355"/>
        <v/>
      </c>
      <c r="AB725" s="2" t="str">
        <f t="shared" si="1355"/>
        <v/>
      </c>
      <c r="AC725" s="2" t="str">
        <f t="shared" si="1355"/>
        <v/>
      </c>
      <c r="AD725" s="2" t="str">
        <f t="shared" si="1355"/>
        <v/>
      </c>
      <c r="AE725" s="2" t="str">
        <f t="shared" si="1355"/>
        <v/>
      </c>
      <c r="AF725" s="2" t="str">
        <f t="shared" si="1355"/>
        <v/>
      </c>
      <c r="AG725" s="2" t="str">
        <f t="shared" si="1355"/>
        <v/>
      </c>
      <c r="AH725" s="2" t="str">
        <f t="shared" si="1355"/>
        <v/>
      </c>
      <c r="AI725" s="2">
        <f t="shared" si="1355"/>
        <v>7771.4999999999991</v>
      </c>
    </row>
    <row r="726" spans="2:35" x14ac:dyDescent="0.25">
      <c r="B726" s="41" t="s">
        <v>347</v>
      </c>
      <c r="C726" s="41" t="s">
        <v>345</v>
      </c>
      <c r="D726" s="41" t="s">
        <v>7</v>
      </c>
      <c r="E726" s="42" t="s">
        <v>436</v>
      </c>
      <c r="F726" s="41" t="s">
        <v>312</v>
      </c>
      <c r="G726" s="154"/>
      <c r="H726" s="42">
        <v>1000</v>
      </c>
      <c r="I726" s="6">
        <f>IF(H726="","",INDEX(Systems!F$4:F$981,MATCH($F726,Systems!D$4:D$981,0),1))</f>
        <v>7.46</v>
      </c>
      <c r="J726" s="7">
        <f>IF(H726="","",INDEX(Systems!E$4:E$981,MATCH($F726,Systems!D$4:D$981,0),1))</f>
        <v>20</v>
      </c>
      <c r="K726" s="7" t="s">
        <v>97</v>
      </c>
      <c r="L726" s="7">
        <v>2005</v>
      </c>
      <c r="M726" s="7">
        <v>3</v>
      </c>
      <c r="N726" s="6">
        <f t="shared" ref="N726:N735" si="1358">IF(H726="","",H726*I726)</f>
        <v>7460</v>
      </c>
      <c r="O726" s="7">
        <f t="shared" ref="O726:O735" si="1359">IF(M726="","",IF(IF(M726=1,$C$1,IF(M726=2,L726+(0.8*J726),IF(M726=3,L726+J726)))&lt;$C$1,$C$1,(IF(M726=1,$C$1,IF(M726=2,L726+(0.8*J726),IF(M726=3,L726+J726))))))</f>
        <v>2025</v>
      </c>
      <c r="P726" s="2" t="str">
        <f t="shared" ref="P726:P735" si="1360">IF($B726="","",IF($O726=P$3,$N726*(1+(O$2*0.03)),IF(P$3=$O726+$J726,$N726*(1+(O$2*0.03)),IF(P$3=$O726+2*$J726,$N726*(1+(O$2*0.03)),IF(P$3=$O726+3*$J726,$N726*(1+(O$2*0.03)),IF(P$3=$O726+4*$J726,$N726*(1+(O$2*0.03)),IF(P$3=$O726+5*$J726,$N726*(1+(O$2*0.03)),"")))))))</f>
        <v/>
      </c>
      <c r="Q726" s="2" t="str">
        <f t="shared" ref="Q726:Q735" si="1361">IF($B726="","",IF($O726=Q$3,$N726*(1+(P$2*0.03)),IF(Q$3=$O726+$J726,$N726*(1+(P$2*0.03)),IF(Q$3=$O726+2*$J726,$N726*(1+(P$2*0.03)),IF(Q$3=$O726+3*$J726,$N726*(1+(P$2*0.03)),IF(Q$3=$O726+4*$J726,$N726*(1+(P$2*0.03)),IF(Q$3=$O726+5*$J726,$N726*(1+(P$2*0.03)),"")))))))</f>
        <v/>
      </c>
      <c r="R726" s="2" t="str">
        <f t="shared" ref="R726:R735" si="1362">IF($B726="","",IF($O726=R$3,$N726*(1+(Q$2*0.03)),IF(R$3=$O726+$J726,$N726*(1+(Q$2*0.03)),IF(R$3=$O726+2*$J726,$N726*(1+(Q$2*0.03)),IF(R$3=$O726+3*$J726,$N726*(1+(Q$2*0.03)),IF(R$3=$O726+4*$J726,$N726*(1+(Q$2*0.03)),IF(R$3=$O726+5*$J726,$N726*(1+(Q$2*0.03)),"")))))))</f>
        <v/>
      </c>
      <c r="S726" s="2" t="str">
        <f t="shared" ref="S726:S735" si="1363">IF($B726="","",IF($O726=S$3,$N726*(1+(R$2*0.03)),IF(S$3=$O726+$J726,$N726*(1+(R$2*0.03)),IF(S$3=$O726+2*$J726,$N726*(1+(R$2*0.03)),IF(S$3=$O726+3*$J726,$N726*(1+(R$2*0.03)),IF(S$3=$O726+4*$J726,$N726*(1+(R$2*0.03)),IF(S$3=$O726+5*$J726,$N726*(1+(R$2*0.03)),"")))))))</f>
        <v/>
      </c>
      <c r="T726" s="2" t="str">
        <f t="shared" ref="T726:T735" si="1364">IF($B726="","",IF($O726=T$3,$N726*(1+(S$2*0.03)),IF(T$3=$O726+$J726,$N726*(1+(S$2*0.03)),IF(T$3=$O726+2*$J726,$N726*(1+(S$2*0.03)),IF(T$3=$O726+3*$J726,$N726*(1+(S$2*0.03)),IF(T$3=$O726+4*$J726,$N726*(1+(S$2*0.03)),IF(T$3=$O726+5*$J726,$N726*(1+(S$2*0.03)),"")))))))</f>
        <v/>
      </c>
      <c r="U726" s="2" t="str">
        <f t="shared" ref="U726:U735" si="1365">IF($B726="","",IF($O726=U$3,$N726*(1+(T$2*0.03)),IF(U$3=$O726+$J726,$N726*(1+(T$2*0.03)),IF(U$3=$O726+2*$J726,$N726*(1+(T$2*0.03)),IF(U$3=$O726+3*$J726,$N726*(1+(T$2*0.03)),IF(U$3=$O726+4*$J726,$N726*(1+(T$2*0.03)),IF(U$3=$O726+5*$J726,$N726*(1+(T$2*0.03)),"")))))))</f>
        <v/>
      </c>
      <c r="V726" s="2" t="str">
        <f t="shared" ref="V726:V735" si="1366">IF($B726="","",IF($O726=V$3,$N726*(1+(U$2*0.03)),IF(V$3=$O726+$J726,$N726*(1+(U$2*0.03)),IF(V$3=$O726+2*$J726,$N726*(1+(U$2*0.03)),IF(V$3=$O726+3*$J726,$N726*(1+(U$2*0.03)),IF(V$3=$O726+4*$J726,$N726*(1+(U$2*0.03)),IF(V$3=$O726+5*$J726,$N726*(1+(U$2*0.03)),"")))))))</f>
        <v/>
      </c>
      <c r="W726" s="2">
        <f t="shared" ref="W726:W735" si="1367">IF($B726="","",IF($O726=W$3,$N726*(1+(V$2*0.03)),IF(W$3=$O726+$J726,$N726*(1+(V$2*0.03)),IF(W$3=$O726+2*$J726,$N726*(1+(V$2*0.03)),IF(W$3=$O726+3*$J726,$N726*(1+(V$2*0.03)),IF(W$3=$O726+4*$J726,$N726*(1+(V$2*0.03)),IF(W$3=$O726+5*$J726,$N726*(1+(V$2*0.03)),"")))))))</f>
        <v>9026.6</v>
      </c>
      <c r="X726" s="2" t="str">
        <f t="shared" ref="X726:X735" si="1368">IF($B726="","",IF($O726=X$3,$N726*(1+(W$2*0.03)),IF(X$3=$O726+$J726,$N726*(1+(W$2*0.03)),IF(X$3=$O726+2*$J726,$N726*(1+(W$2*0.03)),IF(X$3=$O726+3*$J726,$N726*(1+(W$2*0.03)),IF(X$3=$O726+4*$J726,$N726*(1+(W$2*0.03)),IF(X$3=$O726+5*$J726,$N726*(1+(W$2*0.03)),"")))))))</f>
        <v/>
      </c>
      <c r="Y726" s="2" t="str">
        <f t="shared" ref="Y726:Y735" si="1369">IF($B726="","",IF($O726=Y$3,$N726*(1+(X$2*0.03)),IF(Y$3=$O726+$J726,$N726*(1+(X$2*0.03)),IF(Y$3=$O726+2*$J726,$N726*(1+(X$2*0.03)),IF(Y$3=$O726+3*$J726,$N726*(1+(X$2*0.03)),IF(Y$3=$O726+4*$J726,$N726*(1+(X$2*0.03)),IF(Y$3=$O726+5*$J726,$N726*(1+(X$2*0.03)),"")))))))</f>
        <v/>
      </c>
      <c r="Z726" s="2" t="str">
        <f t="shared" ref="Z726:Z735" si="1370">IF($B726="","",IF($O726=Z$3,$N726*(1+(Y$2*0.03)),IF(Z$3=$O726+$J726,$N726*(1+(Y$2*0.03)),IF(Z$3=$O726+2*$J726,$N726*(1+(Y$2*0.03)),IF(Z$3=$O726+3*$J726,$N726*(1+(Y$2*0.03)),IF(Z$3=$O726+4*$J726,$N726*(1+(Y$2*0.03)),IF(Z$3=$O726+5*$J726,$N726*(1+(Y$2*0.03)),"")))))))</f>
        <v/>
      </c>
      <c r="AA726" s="2" t="str">
        <f t="shared" ref="AA726:AA735" si="1371">IF($B726="","",IF($O726=AA$3,$N726*(1+(Z$2*0.03)),IF(AA$3=$O726+$J726,$N726*(1+(Z$2*0.03)),IF(AA$3=$O726+2*$J726,$N726*(1+(Z$2*0.03)),IF(AA$3=$O726+3*$J726,$N726*(1+(Z$2*0.03)),IF(AA$3=$O726+4*$J726,$N726*(1+(Z$2*0.03)),IF(AA$3=$O726+5*$J726,$N726*(1+(Z$2*0.03)),"")))))))</f>
        <v/>
      </c>
      <c r="AB726" s="2" t="str">
        <f t="shared" ref="AB726:AB735" si="1372">IF($B726="","",IF($O726=AB$3,$N726*(1+(AA$2*0.03)),IF(AB$3=$O726+$J726,$N726*(1+(AA$2*0.03)),IF(AB$3=$O726+2*$J726,$N726*(1+(AA$2*0.03)),IF(AB$3=$O726+3*$J726,$N726*(1+(AA$2*0.03)),IF(AB$3=$O726+4*$J726,$N726*(1+(AA$2*0.03)),IF(AB$3=$O726+5*$J726,$N726*(1+(AA$2*0.03)),"")))))))</f>
        <v/>
      </c>
      <c r="AC726" s="2" t="str">
        <f t="shared" ref="AC726:AC735" si="1373">IF($B726="","",IF($O726=AC$3,$N726*(1+(AB$2*0.03)),IF(AC$3=$O726+$J726,$N726*(1+(AB$2*0.03)),IF(AC$3=$O726+2*$J726,$N726*(1+(AB$2*0.03)),IF(AC$3=$O726+3*$J726,$N726*(1+(AB$2*0.03)),IF(AC$3=$O726+4*$J726,$N726*(1+(AB$2*0.03)),IF(AC$3=$O726+5*$J726,$N726*(1+(AB$2*0.03)),"")))))))</f>
        <v/>
      </c>
      <c r="AD726" s="2" t="str">
        <f t="shared" ref="AD726:AD735" si="1374">IF($B726="","",IF($O726=AD$3,$N726*(1+(AC$2*0.03)),IF(AD$3=$O726+$J726,$N726*(1+(AC$2*0.03)),IF(AD$3=$O726+2*$J726,$N726*(1+(AC$2*0.03)),IF(AD$3=$O726+3*$J726,$N726*(1+(AC$2*0.03)),IF(AD$3=$O726+4*$J726,$N726*(1+(AC$2*0.03)),IF(AD$3=$O726+5*$J726,$N726*(1+(AC$2*0.03)),"")))))))</f>
        <v/>
      </c>
      <c r="AE726" s="2" t="str">
        <f t="shared" ref="AE726:AE735" si="1375">IF($B726="","",IF($O726=AE$3,$N726*(1+(AD$2*0.03)),IF(AE$3=$O726+$J726,$N726*(1+(AD$2*0.03)),IF(AE$3=$O726+2*$J726,$N726*(1+(AD$2*0.03)),IF(AE$3=$O726+3*$J726,$N726*(1+(AD$2*0.03)),IF(AE$3=$O726+4*$J726,$N726*(1+(AD$2*0.03)),IF(AE$3=$O726+5*$J726,$N726*(1+(AD$2*0.03)),"")))))))</f>
        <v/>
      </c>
      <c r="AF726" s="2" t="str">
        <f t="shared" ref="AF726:AF735" si="1376">IF($B726="","",IF($O726=AF$3,$N726*(1+(AE$2*0.03)),IF(AF$3=$O726+$J726,$N726*(1+(AE$2*0.03)),IF(AF$3=$O726+2*$J726,$N726*(1+(AE$2*0.03)),IF(AF$3=$O726+3*$J726,$N726*(1+(AE$2*0.03)),IF(AF$3=$O726+4*$J726,$N726*(1+(AE$2*0.03)),IF(AF$3=$O726+5*$J726,$N726*(1+(AE$2*0.03)),"")))))))</f>
        <v/>
      </c>
      <c r="AG726" s="2" t="str">
        <f t="shared" ref="AG726:AG735" si="1377">IF($B726="","",IF($O726=AG$3,$N726*(1+(AF$2*0.03)),IF(AG$3=$O726+$J726,$N726*(1+(AF$2*0.03)),IF(AG$3=$O726+2*$J726,$N726*(1+(AF$2*0.03)),IF(AG$3=$O726+3*$J726,$N726*(1+(AF$2*0.03)),IF(AG$3=$O726+4*$J726,$N726*(1+(AF$2*0.03)),IF(AG$3=$O726+5*$J726,$N726*(1+(AF$2*0.03)),"")))))))</f>
        <v/>
      </c>
      <c r="AH726" s="2" t="str">
        <f t="shared" ref="AH726:AH735" si="1378">IF($B726="","",IF($O726=AH$3,$N726*(1+(AG$2*0.03)),IF(AH$3=$O726+$J726,$N726*(1+(AG$2*0.03)),IF(AH$3=$O726+2*$J726,$N726*(1+(AG$2*0.03)),IF(AH$3=$O726+3*$J726,$N726*(1+(AG$2*0.03)),IF(AH$3=$O726+4*$J726,$N726*(1+(AG$2*0.03)),IF(AH$3=$O726+5*$J726,$N726*(1+(AG$2*0.03)),"")))))))</f>
        <v/>
      </c>
      <c r="AI726" s="2" t="str">
        <f t="shared" ref="AI726:AI735" si="1379">IF($B726="","",IF($O726=AI$3,$N726*(1+(AH$2*0.03)),IF(AI$3=$O726+$J726,$N726*(1+(AH$2*0.03)),IF(AI$3=$O726+2*$J726,$N726*(1+(AH$2*0.03)),IF(AI$3=$O726+3*$J726,$N726*(1+(AH$2*0.03)),IF(AI$3=$O726+4*$J726,$N726*(1+(AH$2*0.03)),IF(AI$3=$O726+5*$J726,$N726*(1+(AH$2*0.03)),"")))))))</f>
        <v/>
      </c>
    </row>
    <row r="727" spans="2:35" x14ac:dyDescent="0.25">
      <c r="B727" s="41" t="s">
        <v>347</v>
      </c>
      <c r="C727" s="41" t="s">
        <v>345</v>
      </c>
      <c r="D727" s="41" t="s">
        <v>7</v>
      </c>
      <c r="E727" s="42" t="s">
        <v>436</v>
      </c>
      <c r="F727" s="41" t="s">
        <v>51</v>
      </c>
      <c r="G727" s="154"/>
      <c r="H727" s="42">
        <v>1300</v>
      </c>
      <c r="I727" s="6">
        <f>IF(H727="","",INDEX(Systems!F$4:F$981,MATCH($F727,Systems!D$4:D$981,0),1))</f>
        <v>1.5</v>
      </c>
      <c r="J727" s="7">
        <f>IF(H727="","",INDEX(Systems!E$4:E$981,MATCH($F727,Systems!D$4:D$981,0),1))</f>
        <v>10</v>
      </c>
      <c r="K727" s="7" t="s">
        <v>97</v>
      </c>
      <c r="L727" s="7">
        <v>2010</v>
      </c>
      <c r="M727" s="7">
        <v>3</v>
      </c>
      <c r="N727" s="6">
        <f t="shared" si="1358"/>
        <v>1950</v>
      </c>
      <c r="O727" s="7">
        <f t="shared" si="1359"/>
        <v>2020</v>
      </c>
      <c r="P727" s="2" t="str">
        <f t="shared" si="1360"/>
        <v/>
      </c>
      <c r="Q727" s="2" t="str">
        <f t="shared" si="1361"/>
        <v/>
      </c>
      <c r="R727" s="2">
        <f t="shared" si="1362"/>
        <v>2067</v>
      </c>
      <c r="S727" s="2" t="str">
        <f t="shared" si="1363"/>
        <v/>
      </c>
      <c r="T727" s="2" t="str">
        <f t="shared" si="1364"/>
        <v/>
      </c>
      <c r="U727" s="2" t="str">
        <f t="shared" si="1365"/>
        <v/>
      </c>
      <c r="V727" s="2" t="str">
        <f t="shared" si="1366"/>
        <v/>
      </c>
      <c r="W727" s="2" t="str">
        <f t="shared" si="1367"/>
        <v/>
      </c>
      <c r="X727" s="2" t="str">
        <f t="shared" si="1368"/>
        <v/>
      </c>
      <c r="Y727" s="2" t="str">
        <f t="shared" si="1369"/>
        <v/>
      </c>
      <c r="Z727" s="2" t="str">
        <f t="shared" si="1370"/>
        <v/>
      </c>
      <c r="AA727" s="2" t="str">
        <f t="shared" si="1371"/>
        <v/>
      </c>
      <c r="AB727" s="2">
        <f t="shared" si="1372"/>
        <v>2651.9999999999995</v>
      </c>
      <c r="AC727" s="2" t="str">
        <f t="shared" si="1373"/>
        <v/>
      </c>
      <c r="AD727" s="2" t="str">
        <f t="shared" si="1374"/>
        <v/>
      </c>
      <c r="AE727" s="2" t="str">
        <f t="shared" si="1375"/>
        <v/>
      </c>
      <c r="AF727" s="2" t="str">
        <f t="shared" si="1376"/>
        <v/>
      </c>
      <c r="AG727" s="2" t="str">
        <f t="shared" si="1377"/>
        <v/>
      </c>
      <c r="AH727" s="2" t="str">
        <f t="shared" si="1378"/>
        <v/>
      </c>
      <c r="AI727" s="2" t="str">
        <f t="shared" si="1379"/>
        <v/>
      </c>
    </row>
    <row r="728" spans="2:35" x14ac:dyDescent="0.25">
      <c r="B728" s="41" t="s">
        <v>347</v>
      </c>
      <c r="C728" s="41" t="s">
        <v>345</v>
      </c>
      <c r="D728" s="41" t="s">
        <v>5</v>
      </c>
      <c r="E728" s="42" t="s">
        <v>436</v>
      </c>
      <c r="F728" s="41" t="s">
        <v>55</v>
      </c>
      <c r="G728" s="154" t="s">
        <v>511</v>
      </c>
      <c r="H728" s="42">
        <v>1</v>
      </c>
      <c r="I728" s="6">
        <f>IF(H728="","",INDEX(Systems!F$4:F$981,MATCH($F728,Systems!D$4:D$981,0),1))</f>
        <v>9000</v>
      </c>
      <c r="J728" s="7">
        <f>IF(H728="","",INDEX(Systems!E$4:E$981,MATCH($F728,Systems!D$4:D$981,0),1))</f>
        <v>18</v>
      </c>
      <c r="K728" s="7" t="s">
        <v>97</v>
      </c>
      <c r="L728" s="7">
        <v>2003</v>
      </c>
      <c r="M728" s="7">
        <v>3</v>
      </c>
      <c r="N728" s="6">
        <f t="shared" si="1358"/>
        <v>9000</v>
      </c>
      <c r="O728" s="7">
        <f t="shared" si="1359"/>
        <v>2021</v>
      </c>
      <c r="P728" s="2" t="str">
        <f t="shared" si="1360"/>
        <v/>
      </c>
      <c r="Q728" s="2" t="str">
        <f t="shared" si="1361"/>
        <v/>
      </c>
      <c r="R728" s="2" t="str">
        <f t="shared" si="1362"/>
        <v/>
      </c>
      <c r="S728" s="2">
        <f t="shared" si="1363"/>
        <v>9810</v>
      </c>
      <c r="T728" s="2" t="str">
        <f t="shared" si="1364"/>
        <v/>
      </c>
      <c r="U728" s="2" t="str">
        <f t="shared" si="1365"/>
        <v/>
      </c>
      <c r="V728" s="2" t="str">
        <f t="shared" si="1366"/>
        <v/>
      </c>
      <c r="W728" s="2" t="str">
        <f t="shared" si="1367"/>
        <v/>
      </c>
      <c r="X728" s="2" t="str">
        <f t="shared" si="1368"/>
        <v/>
      </c>
      <c r="Y728" s="2" t="str">
        <f t="shared" si="1369"/>
        <v/>
      </c>
      <c r="Z728" s="2" t="str">
        <f t="shared" si="1370"/>
        <v/>
      </c>
      <c r="AA728" s="2" t="str">
        <f t="shared" si="1371"/>
        <v/>
      </c>
      <c r="AB728" s="2" t="str">
        <f t="shared" si="1372"/>
        <v/>
      </c>
      <c r="AC728" s="2" t="str">
        <f t="shared" si="1373"/>
        <v/>
      </c>
      <c r="AD728" s="2" t="str">
        <f t="shared" si="1374"/>
        <v/>
      </c>
      <c r="AE728" s="2" t="str">
        <f t="shared" si="1375"/>
        <v/>
      </c>
      <c r="AF728" s="2" t="str">
        <f t="shared" si="1376"/>
        <v/>
      </c>
      <c r="AG728" s="2" t="str">
        <f t="shared" si="1377"/>
        <v/>
      </c>
      <c r="AH728" s="2" t="str">
        <f t="shared" si="1378"/>
        <v/>
      </c>
      <c r="AI728" s="2" t="str">
        <f t="shared" si="1379"/>
        <v/>
      </c>
    </row>
    <row r="729" spans="2:35" x14ac:dyDescent="0.25">
      <c r="B729" s="41" t="s">
        <v>347</v>
      </c>
      <c r="C729" s="41" t="s">
        <v>345</v>
      </c>
      <c r="D729" s="41" t="s">
        <v>9</v>
      </c>
      <c r="E729" s="42" t="s">
        <v>436</v>
      </c>
      <c r="F729" s="41" t="s">
        <v>131</v>
      </c>
      <c r="G729" s="154"/>
      <c r="H729" s="42">
        <v>1000</v>
      </c>
      <c r="I729" s="6">
        <f>IF(H729="","",INDEX(Systems!F$4:F$981,MATCH($F729,Systems!D$4:D$981,0),1))</f>
        <v>4.95</v>
      </c>
      <c r="J729" s="7">
        <f>IF(H729="","",INDEX(Systems!E$4:E$981,MATCH($F729,Systems!D$4:D$981,0),1))</f>
        <v>20</v>
      </c>
      <c r="K729" s="7" t="s">
        <v>97</v>
      </c>
      <c r="L729" s="7">
        <v>2017</v>
      </c>
      <c r="M729" s="7">
        <v>3</v>
      </c>
      <c r="N729" s="6">
        <f t="shared" si="1358"/>
        <v>4950</v>
      </c>
      <c r="O729" s="7">
        <f t="shared" si="1359"/>
        <v>2037</v>
      </c>
      <c r="P729" s="2" t="str">
        <f t="shared" si="1360"/>
        <v/>
      </c>
      <c r="Q729" s="2" t="str">
        <f t="shared" si="1361"/>
        <v/>
      </c>
      <c r="R729" s="2" t="str">
        <f t="shared" si="1362"/>
        <v/>
      </c>
      <c r="S729" s="2" t="str">
        <f t="shared" si="1363"/>
        <v/>
      </c>
      <c r="T729" s="2" t="str">
        <f t="shared" si="1364"/>
        <v/>
      </c>
      <c r="U729" s="2" t="str">
        <f t="shared" si="1365"/>
        <v/>
      </c>
      <c r="V729" s="2" t="str">
        <f t="shared" si="1366"/>
        <v/>
      </c>
      <c r="W729" s="2" t="str">
        <f t="shared" si="1367"/>
        <v/>
      </c>
      <c r="X729" s="2" t="str">
        <f t="shared" si="1368"/>
        <v/>
      </c>
      <c r="Y729" s="2" t="str">
        <f t="shared" si="1369"/>
        <v/>
      </c>
      <c r="Z729" s="2" t="str">
        <f t="shared" si="1370"/>
        <v/>
      </c>
      <c r="AA729" s="2" t="str">
        <f t="shared" si="1371"/>
        <v/>
      </c>
      <c r="AB729" s="2" t="str">
        <f t="shared" si="1372"/>
        <v/>
      </c>
      <c r="AC729" s="2" t="str">
        <f t="shared" si="1373"/>
        <v/>
      </c>
      <c r="AD729" s="2" t="str">
        <f t="shared" si="1374"/>
        <v/>
      </c>
      <c r="AE729" s="2" t="str">
        <f t="shared" si="1375"/>
        <v/>
      </c>
      <c r="AF729" s="2" t="str">
        <f t="shared" si="1376"/>
        <v/>
      </c>
      <c r="AG729" s="2" t="str">
        <f t="shared" si="1377"/>
        <v/>
      </c>
      <c r="AH729" s="2" t="str">
        <f t="shared" si="1378"/>
        <v/>
      </c>
      <c r="AI729" s="2">
        <f t="shared" si="1379"/>
        <v>7771.4999999999991</v>
      </c>
    </row>
    <row r="730" spans="2:35" x14ac:dyDescent="0.25">
      <c r="B730" s="41" t="s">
        <v>347</v>
      </c>
      <c r="C730" s="41" t="s">
        <v>345</v>
      </c>
      <c r="D730" s="41" t="s">
        <v>3</v>
      </c>
      <c r="E730" s="42" t="s">
        <v>406</v>
      </c>
      <c r="F730" s="41" t="s">
        <v>501</v>
      </c>
      <c r="G730" s="154"/>
      <c r="H730" s="42">
        <v>7875</v>
      </c>
      <c r="I730" s="6">
        <f>IF(H730="","",INDEX(Systems!F$4:F$981,MATCH($F730,Systems!D$4:D$981,0),1))</f>
        <v>16.25</v>
      </c>
      <c r="J730" s="7">
        <f>IF(H730="","",INDEX(Systems!E$4:E$981,MATCH($F730,Systems!D$4:D$981,0),1))</f>
        <v>25</v>
      </c>
      <c r="K730" s="7" t="s">
        <v>97</v>
      </c>
      <c r="L730" s="7">
        <v>1990</v>
      </c>
      <c r="M730" s="7">
        <v>1</v>
      </c>
      <c r="N730" s="6">
        <f t="shared" si="1358"/>
        <v>127968.75</v>
      </c>
      <c r="O730" s="7">
        <f t="shared" si="1359"/>
        <v>2018</v>
      </c>
      <c r="P730" s="2">
        <f t="shared" si="1360"/>
        <v>127968.75</v>
      </c>
      <c r="Q730" s="2" t="str">
        <f t="shared" si="1361"/>
        <v/>
      </c>
      <c r="R730" s="2" t="str">
        <f t="shared" si="1362"/>
        <v/>
      </c>
      <c r="S730" s="2" t="str">
        <f t="shared" si="1363"/>
        <v/>
      </c>
      <c r="T730" s="2" t="str">
        <f t="shared" si="1364"/>
        <v/>
      </c>
      <c r="U730" s="2" t="str">
        <f t="shared" si="1365"/>
        <v/>
      </c>
      <c r="V730" s="2" t="str">
        <f t="shared" si="1366"/>
        <v/>
      </c>
      <c r="W730" s="2" t="str">
        <f t="shared" si="1367"/>
        <v/>
      </c>
      <c r="X730" s="2" t="str">
        <f t="shared" si="1368"/>
        <v/>
      </c>
      <c r="Y730" s="2" t="str">
        <f t="shared" si="1369"/>
        <v/>
      </c>
      <c r="Z730" s="2" t="str">
        <f t="shared" si="1370"/>
        <v/>
      </c>
      <c r="AA730" s="2" t="str">
        <f t="shared" si="1371"/>
        <v/>
      </c>
      <c r="AB730" s="2" t="str">
        <f t="shared" si="1372"/>
        <v/>
      </c>
      <c r="AC730" s="2" t="str">
        <f t="shared" si="1373"/>
        <v/>
      </c>
      <c r="AD730" s="2" t="str">
        <f t="shared" si="1374"/>
        <v/>
      </c>
      <c r="AE730" s="2" t="str">
        <f t="shared" si="1375"/>
        <v/>
      </c>
      <c r="AF730" s="2" t="str">
        <f t="shared" si="1376"/>
        <v/>
      </c>
      <c r="AG730" s="2" t="str">
        <f t="shared" si="1377"/>
        <v/>
      </c>
      <c r="AH730" s="2" t="str">
        <f t="shared" si="1378"/>
        <v/>
      </c>
      <c r="AI730" s="2" t="str">
        <f t="shared" si="1379"/>
        <v/>
      </c>
    </row>
    <row r="731" spans="2:35" x14ac:dyDescent="0.25">
      <c r="B731" s="41" t="s">
        <v>347</v>
      </c>
      <c r="C731" s="41" t="s">
        <v>345</v>
      </c>
      <c r="D731" s="41" t="s">
        <v>7</v>
      </c>
      <c r="E731" s="42" t="s">
        <v>406</v>
      </c>
      <c r="F731" s="41" t="s">
        <v>50</v>
      </c>
      <c r="G731" s="154" t="s">
        <v>505</v>
      </c>
      <c r="H731" s="42">
        <v>5500</v>
      </c>
      <c r="I731" s="6">
        <f>IF(H731="","",INDEX(Systems!F$4:F$981,MATCH($F731,Systems!D$4:D$981,0),1))</f>
        <v>1.6</v>
      </c>
      <c r="J731" s="7">
        <f>IF(H731="","",INDEX(Systems!E$4:E$981,MATCH($F731,Systems!D$4:D$981,0),1))</f>
        <v>10</v>
      </c>
      <c r="K731" s="7" t="s">
        <v>97</v>
      </c>
      <c r="L731" s="7">
        <v>2010</v>
      </c>
      <c r="M731" s="7">
        <v>3</v>
      </c>
      <c r="N731" s="6">
        <f t="shared" si="1358"/>
        <v>8800</v>
      </c>
      <c r="O731" s="7">
        <f t="shared" si="1359"/>
        <v>2020</v>
      </c>
      <c r="P731" s="2" t="str">
        <f t="shared" si="1360"/>
        <v/>
      </c>
      <c r="Q731" s="2" t="str">
        <f t="shared" si="1361"/>
        <v/>
      </c>
      <c r="R731" s="2">
        <f t="shared" si="1362"/>
        <v>9328</v>
      </c>
      <c r="S731" s="2" t="str">
        <f t="shared" si="1363"/>
        <v/>
      </c>
      <c r="T731" s="2" t="str">
        <f t="shared" si="1364"/>
        <v/>
      </c>
      <c r="U731" s="2" t="str">
        <f t="shared" si="1365"/>
        <v/>
      </c>
      <c r="V731" s="2" t="str">
        <f t="shared" si="1366"/>
        <v/>
      </c>
      <c r="W731" s="2" t="str">
        <f t="shared" si="1367"/>
        <v/>
      </c>
      <c r="X731" s="2" t="str">
        <f t="shared" si="1368"/>
        <v/>
      </c>
      <c r="Y731" s="2" t="str">
        <f t="shared" si="1369"/>
        <v/>
      </c>
      <c r="Z731" s="2" t="str">
        <f t="shared" si="1370"/>
        <v/>
      </c>
      <c r="AA731" s="2" t="str">
        <f t="shared" si="1371"/>
        <v/>
      </c>
      <c r="AB731" s="2">
        <f t="shared" si="1372"/>
        <v>11967.999999999998</v>
      </c>
      <c r="AC731" s="2" t="str">
        <f t="shared" si="1373"/>
        <v/>
      </c>
      <c r="AD731" s="2" t="str">
        <f t="shared" si="1374"/>
        <v/>
      </c>
      <c r="AE731" s="2" t="str">
        <f t="shared" si="1375"/>
        <v/>
      </c>
      <c r="AF731" s="2" t="str">
        <f t="shared" si="1376"/>
        <v/>
      </c>
      <c r="AG731" s="2" t="str">
        <f t="shared" si="1377"/>
        <v/>
      </c>
      <c r="AH731" s="2" t="str">
        <f t="shared" si="1378"/>
        <v/>
      </c>
      <c r="AI731" s="2" t="str">
        <f t="shared" si="1379"/>
        <v/>
      </c>
    </row>
    <row r="732" spans="2:35" x14ac:dyDescent="0.25">
      <c r="B732" s="41" t="s">
        <v>347</v>
      </c>
      <c r="C732" s="41" t="s">
        <v>345</v>
      </c>
      <c r="D732" s="41" t="s">
        <v>7</v>
      </c>
      <c r="E732" s="42" t="s">
        <v>357</v>
      </c>
      <c r="F732" s="41" t="s">
        <v>312</v>
      </c>
      <c r="G732" s="154"/>
      <c r="H732" s="42">
        <v>1000</v>
      </c>
      <c r="I732" s="6">
        <f>IF(H732="","",INDEX(Systems!F$4:F$981,MATCH($F732,Systems!D$4:D$981,0),1))</f>
        <v>7.46</v>
      </c>
      <c r="J732" s="7">
        <f>IF(H732="","",INDEX(Systems!E$4:E$981,MATCH($F732,Systems!D$4:D$981,0),1))</f>
        <v>20</v>
      </c>
      <c r="K732" s="7" t="s">
        <v>97</v>
      </c>
      <c r="L732" s="7">
        <v>2005</v>
      </c>
      <c r="M732" s="7">
        <v>3</v>
      </c>
      <c r="N732" s="6">
        <f t="shared" si="1358"/>
        <v>7460</v>
      </c>
      <c r="O732" s="7">
        <f t="shared" si="1359"/>
        <v>2025</v>
      </c>
      <c r="P732" s="2" t="str">
        <f t="shared" si="1360"/>
        <v/>
      </c>
      <c r="Q732" s="2" t="str">
        <f t="shared" si="1361"/>
        <v/>
      </c>
      <c r="R732" s="2" t="str">
        <f t="shared" si="1362"/>
        <v/>
      </c>
      <c r="S732" s="2" t="str">
        <f t="shared" si="1363"/>
        <v/>
      </c>
      <c r="T732" s="2" t="str">
        <f t="shared" si="1364"/>
        <v/>
      </c>
      <c r="U732" s="2" t="str">
        <f t="shared" si="1365"/>
        <v/>
      </c>
      <c r="V732" s="2" t="str">
        <f t="shared" si="1366"/>
        <v/>
      </c>
      <c r="W732" s="2">
        <f t="shared" si="1367"/>
        <v>9026.6</v>
      </c>
      <c r="X732" s="2" t="str">
        <f t="shared" si="1368"/>
        <v/>
      </c>
      <c r="Y732" s="2" t="str">
        <f t="shared" si="1369"/>
        <v/>
      </c>
      <c r="Z732" s="2" t="str">
        <f t="shared" si="1370"/>
        <v/>
      </c>
      <c r="AA732" s="2" t="str">
        <f t="shared" si="1371"/>
        <v/>
      </c>
      <c r="AB732" s="2" t="str">
        <f t="shared" si="1372"/>
        <v/>
      </c>
      <c r="AC732" s="2" t="str">
        <f t="shared" si="1373"/>
        <v/>
      </c>
      <c r="AD732" s="2" t="str">
        <f t="shared" si="1374"/>
        <v/>
      </c>
      <c r="AE732" s="2" t="str">
        <f t="shared" si="1375"/>
        <v/>
      </c>
      <c r="AF732" s="2" t="str">
        <f t="shared" si="1376"/>
        <v/>
      </c>
      <c r="AG732" s="2" t="str">
        <f t="shared" si="1377"/>
        <v/>
      </c>
      <c r="AH732" s="2" t="str">
        <f t="shared" si="1378"/>
        <v/>
      </c>
      <c r="AI732" s="2" t="str">
        <f t="shared" si="1379"/>
        <v/>
      </c>
    </row>
    <row r="733" spans="2:35" x14ac:dyDescent="0.25">
      <c r="B733" s="41" t="s">
        <v>347</v>
      </c>
      <c r="C733" s="41" t="s">
        <v>345</v>
      </c>
      <c r="D733" s="41" t="s">
        <v>7</v>
      </c>
      <c r="E733" s="42" t="s">
        <v>357</v>
      </c>
      <c r="F733" s="41" t="s">
        <v>51</v>
      </c>
      <c r="G733" s="154"/>
      <c r="H733" s="42">
        <v>1300</v>
      </c>
      <c r="I733" s="6">
        <f>IF(H733="","",INDEX(Systems!F$4:F$981,MATCH($F733,Systems!D$4:D$981,0),1))</f>
        <v>1.5</v>
      </c>
      <c r="J733" s="7">
        <f>IF(H733="","",INDEX(Systems!E$4:E$981,MATCH($F733,Systems!D$4:D$981,0),1))</f>
        <v>10</v>
      </c>
      <c r="K733" s="7" t="s">
        <v>97</v>
      </c>
      <c r="L733" s="7">
        <v>2010</v>
      </c>
      <c r="M733" s="7">
        <v>3</v>
      </c>
      <c r="N733" s="6">
        <f t="shared" si="1358"/>
        <v>1950</v>
      </c>
      <c r="O733" s="7">
        <f t="shared" si="1359"/>
        <v>2020</v>
      </c>
      <c r="P733" s="2" t="str">
        <f t="shared" si="1360"/>
        <v/>
      </c>
      <c r="Q733" s="2" t="str">
        <f t="shared" si="1361"/>
        <v/>
      </c>
      <c r="R733" s="2">
        <f t="shared" si="1362"/>
        <v>2067</v>
      </c>
      <c r="S733" s="2" t="str">
        <f t="shared" si="1363"/>
        <v/>
      </c>
      <c r="T733" s="2" t="str">
        <f t="shared" si="1364"/>
        <v/>
      </c>
      <c r="U733" s="2" t="str">
        <f t="shared" si="1365"/>
        <v/>
      </c>
      <c r="V733" s="2" t="str">
        <f t="shared" si="1366"/>
        <v/>
      </c>
      <c r="W733" s="2" t="str">
        <f t="shared" si="1367"/>
        <v/>
      </c>
      <c r="X733" s="2" t="str">
        <f t="shared" si="1368"/>
        <v/>
      </c>
      <c r="Y733" s="2" t="str">
        <f t="shared" si="1369"/>
        <v/>
      </c>
      <c r="Z733" s="2" t="str">
        <f t="shared" si="1370"/>
        <v/>
      </c>
      <c r="AA733" s="2" t="str">
        <f t="shared" si="1371"/>
        <v/>
      </c>
      <c r="AB733" s="2">
        <f t="shared" si="1372"/>
        <v>2651.9999999999995</v>
      </c>
      <c r="AC733" s="2" t="str">
        <f t="shared" si="1373"/>
        <v/>
      </c>
      <c r="AD733" s="2" t="str">
        <f t="shared" si="1374"/>
        <v/>
      </c>
      <c r="AE733" s="2" t="str">
        <f t="shared" si="1375"/>
        <v/>
      </c>
      <c r="AF733" s="2" t="str">
        <f t="shared" si="1376"/>
        <v/>
      </c>
      <c r="AG733" s="2" t="str">
        <f t="shared" si="1377"/>
        <v/>
      </c>
      <c r="AH733" s="2" t="str">
        <f t="shared" si="1378"/>
        <v/>
      </c>
      <c r="AI733" s="2" t="str">
        <f t="shared" si="1379"/>
        <v/>
      </c>
    </row>
    <row r="734" spans="2:35" x14ac:dyDescent="0.25">
      <c r="B734" s="41" t="s">
        <v>347</v>
      </c>
      <c r="C734" s="41" t="s">
        <v>345</v>
      </c>
      <c r="D734" s="41" t="s">
        <v>5</v>
      </c>
      <c r="E734" s="42" t="s">
        <v>357</v>
      </c>
      <c r="F734" s="41" t="s">
        <v>55</v>
      </c>
      <c r="G734" s="154" t="s">
        <v>510</v>
      </c>
      <c r="H734" s="42">
        <v>1</v>
      </c>
      <c r="I734" s="6">
        <f>IF(H734="","",INDEX(Systems!F$4:F$981,MATCH($F734,Systems!D$4:D$981,0),1))</f>
        <v>9000</v>
      </c>
      <c r="J734" s="7">
        <f>IF(H734="","",INDEX(Systems!E$4:E$981,MATCH($F734,Systems!D$4:D$981,0),1))</f>
        <v>18</v>
      </c>
      <c r="K734" s="7" t="s">
        <v>97</v>
      </c>
      <c r="L734" s="7">
        <v>2003</v>
      </c>
      <c r="M734" s="7">
        <v>3</v>
      </c>
      <c r="N734" s="6">
        <f t="shared" si="1358"/>
        <v>9000</v>
      </c>
      <c r="O734" s="7">
        <f t="shared" si="1359"/>
        <v>2021</v>
      </c>
      <c r="P734" s="2" t="str">
        <f t="shared" si="1360"/>
        <v/>
      </c>
      <c r="Q734" s="2" t="str">
        <f t="shared" si="1361"/>
        <v/>
      </c>
      <c r="R734" s="2" t="str">
        <f t="shared" si="1362"/>
        <v/>
      </c>
      <c r="S734" s="2">
        <f t="shared" si="1363"/>
        <v>9810</v>
      </c>
      <c r="T734" s="2" t="str">
        <f t="shared" si="1364"/>
        <v/>
      </c>
      <c r="U734" s="2" t="str">
        <f t="shared" si="1365"/>
        <v/>
      </c>
      <c r="V734" s="2" t="str">
        <f t="shared" si="1366"/>
        <v/>
      </c>
      <c r="W734" s="2" t="str">
        <f t="shared" si="1367"/>
        <v/>
      </c>
      <c r="X734" s="2" t="str">
        <f t="shared" si="1368"/>
        <v/>
      </c>
      <c r="Y734" s="2" t="str">
        <f t="shared" si="1369"/>
        <v/>
      </c>
      <c r="Z734" s="2" t="str">
        <f t="shared" si="1370"/>
        <v/>
      </c>
      <c r="AA734" s="2" t="str">
        <f t="shared" si="1371"/>
        <v/>
      </c>
      <c r="AB734" s="2" t="str">
        <f t="shared" si="1372"/>
        <v/>
      </c>
      <c r="AC734" s="2" t="str">
        <f t="shared" si="1373"/>
        <v/>
      </c>
      <c r="AD734" s="2" t="str">
        <f t="shared" si="1374"/>
        <v/>
      </c>
      <c r="AE734" s="2" t="str">
        <f t="shared" si="1375"/>
        <v/>
      </c>
      <c r="AF734" s="2" t="str">
        <f t="shared" si="1376"/>
        <v/>
      </c>
      <c r="AG734" s="2" t="str">
        <f t="shared" si="1377"/>
        <v/>
      </c>
      <c r="AH734" s="2" t="str">
        <f t="shared" si="1378"/>
        <v/>
      </c>
      <c r="AI734" s="2" t="str">
        <f t="shared" si="1379"/>
        <v/>
      </c>
    </row>
    <row r="735" spans="2:35" x14ac:dyDescent="0.25">
      <c r="B735" s="41" t="s">
        <v>347</v>
      </c>
      <c r="C735" s="41" t="s">
        <v>345</v>
      </c>
      <c r="D735" s="41" t="s">
        <v>9</v>
      </c>
      <c r="E735" s="42" t="s">
        <v>357</v>
      </c>
      <c r="F735" s="41" t="s">
        <v>131</v>
      </c>
      <c r="G735" s="154"/>
      <c r="H735" s="42">
        <v>1000</v>
      </c>
      <c r="I735" s="6">
        <f>IF(H735="","",INDEX(Systems!F$4:F$981,MATCH($F735,Systems!D$4:D$981,0),1))</f>
        <v>4.95</v>
      </c>
      <c r="J735" s="7">
        <f>IF(H735="","",INDEX(Systems!E$4:E$981,MATCH($F735,Systems!D$4:D$981,0),1))</f>
        <v>20</v>
      </c>
      <c r="K735" s="7" t="s">
        <v>97</v>
      </c>
      <c r="L735" s="7">
        <v>2017</v>
      </c>
      <c r="M735" s="7">
        <v>3</v>
      </c>
      <c r="N735" s="6">
        <f t="shared" si="1358"/>
        <v>4950</v>
      </c>
      <c r="O735" s="7">
        <f t="shared" si="1359"/>
        <v>2037</v>
      </c>
      <c r="P735" s="2" t="str">
        <f t="shared" si="1360"/>
        <v/>
      </c>
      <c r="Q735" s="2" t="str">
        <f t="shared" si="1361"/>
        <v/>
      </c>
      <c r="R735" s="2" t="str">
        <f t="shared" si="1362"/>
        <v/>
      </c>
      <c r="S735" s="2" t="str">
        <f t="shared" si="1363"/>
        <v/>
      </c>
      <c r="T735" s="2" t="str">
        <f t="shared" si="1364"/>
        <v/>
      </c>
      <c r="U735" s="2" t="str">
        <f t="shared" si="1365"/>
        <v/>
      </c>
      <c r="V735" s="2" t="str">
        <f t="shared" si="1366"/>
        <v/>
      </c>
      <c r="W735" s="2" t="str">
        <f t="shared" si="1367"/>
        <v/>
      </c>
      <c r="X735" s="2" t="str">
        <f t="shared" si="1368"/>
        <v/>
      </c>
      <c r="Y735" s="2" t="str">
        <f t="shared" si="1369"/>
        <v/>
      </c>
      <c r="Z735" s="2" t="str">
        <f t="shared" si="1370"/>
        <v/>
      </c>
      <c r="AA735" s="2" t="str">
        <f t="shared" si="1371"/>
        <v/>
      </c>
      <c r="AB735" s="2" t="str">
        <f t="shared" si="1372"/>
        <v/>
      </c>
      <c r="AC735" s="2" t="str">
        <f t="shared" si="1373"/>
        <v/>
      </c>
      <c r="AD735" s="2" t="str">
        <f t="shared" si="1374"/>
        <v/>
      </c>
      <c r="AE735" s="2" t="str">
        <f t="shared" si="1375"/>
        <v/>
      </c>
      <c r="AF735" s="2" t="str">
        <f t="shared" si="1376"/>
        <v/>
      </c>
      <c r="AG735" s="2" t="str">
        <f t="shared" si="1377"/>
        <v/>
      </c>
      <c r="AH735" s="2" t="str">
        <f t="shared" si="1378"/>
        <v/>
      </c>
      <c r="AI735" s="2">
        <f t="shared" si="1379"/>
        <v>7771.4999999999991</v>
      </c>
    </row>
    <row r="736" spans="2:35" x14ac:dyDescent="0.25">
      <c r="B736" s="41" t="s">
        <v>347</v>
      </c>
      <c r="C736" s="41" t="s">
        <v>345</v>
      </c>
      <c r="D736" s="41" t="s">
        <v>7</v>
      </c>
      <c r="E736" s="42" t="s">
        <v>358</v>
      </c>
      <c r="F736" s="41" t="s">
        <v>312</v>
      </c>
      <c r="G736" s="154"/>
      <c r="H736" s="42">
        <v>1000</v>
      </c>
      <c r="I736" s="6">
        <f>IF(H736="","",INDEX(Systems!F$4:F$981,MATCH($F736,Systems!D$4:D$981,0),1))</f>
        <v>7.46</v>
      </c>
      <c r="J736" s="7">
        <f>IF(H736="","",INDEX(Systems!E$4:E$981,MATCH($F736,Systems!D$4:D$981,0),1))</f>
        <v>20</v>
      </c>
      <c r="K736" s="7" t="s">
        <v>97</v>
      </c>
      <c r="L736" s="7">
        <v>2005</v>
      </c>
      <c r="M736" s="7">
        <v>3</v>
      </c>
      <c r="N736" s="6">
        <f t="shared" ref="N736:N739" si="1380">IF(H736="","",H736*I736)</f>
        <v>7460</v>
      </c>
      <c r="O736" s="7">
        <f t="shared" ref="O736:O739" si="1381">IF(M736="","",IF(IF(M736=1,$C$1,IF(M736=2,L736+(0.8*J736),IF(M736=3,L736+J736)))&lt;$C$1,$C$1,(IF(M736=1,$C$1,IF(M736=2,L736+(0.8*J736),IF(M736=3,L736+J736))))))</f>
        <v>2025</v>
      </c>
      <c r="P736" s="2" t="str">
        <f t="shared" ref="P736:P739" si="1382">IF($B736="","",IF($O736=P$3,$N736*(1+(O$2*0.03)),IF(P$3=$O736+$J736,$N736*(1+(O$2*0.03)),IF(P$3=$O736+2*$J736,$N736*(1+(O$2*0.03)),IF(P$3=$O736+3*$J736,$N736*(1+(O$2*0.03)),IF(P$3=$O736+4*$J736,$N736*(1+(O$2*0.03)),IF(P$3=$O736+5*$J736,$N736*(1+(O$2*0.03)),"")))))))</f>
        <v/>
      </c>
      <c r="Q736" s="2" t="str">
        <f t="shared" ref="Q736:Q739" si="1383">IF($B736="","",IF($O736=Q$3,$N736*(1+(P$2*0.03)),IF(Q$3=$O736+$J736,$N736*(1+(P$2*0.03)),IF(Q$3=$O736+2*$J736,$N736*(1+(P$2*0.03)),IF(Q$3=$O736+3*$J736,$N736*(1+(P$2*0.03)),IF(Q$3=$O736+4*$J736,$N736*(1+(P$2*0.03)),IF(Q$3=$O736+5*$J736,$N736*(1+(P$2*0.03)),"")))))))</f>
        <v/>
      </c>
      <c r="R736" s="2" t="str">
        <f t="shared" ref="R736:R739" si="1384">IF($B736="","",IF($O736=R$3,$N736*(1+(Q$2*0.03)),IF(R$3=$O736+$J736,$N736*(1+(Q$2*0.03)),IF(R$3=$O736+2*$J736,$N736*(1+(Q$2*0.03)),IF(R$3=$O736+3*$J736,$N736*(1+(Q$2*0.03)),IF(R$3=$O736+4*$J736,$N736*(1+(Q$2*0.03)),IF(R$3=$O736+5*$J736,$N736*(1+(Q$2*0.03)),"")))))))</f>
        <v/>
      </c>
      <c r="S736" s="2" t="str">
        <f t="shared" ref="S736:S739" si="1385">IF($B736="","",IF($O736=S$3,$N736*(1+(R$2*0.03)),IF(S$3=$O736+$J736,$N736*(1+(R$2*0.03)),IF(S$3=$O736+2*$J736,$N736*(1+(R$2*0.03)),IF(S$3=$O736+3*$J736,$N736*(1+(R$2*0.03)),IF(S$3=$O736+4*$J736,$N736*(1+(R$2*0.03)),IF(S$3=$O736+5*$J736,$N736*(1+(R$2*0.03)),"")))))))</f>
        <v/>
      </c>
      <c r="T736" s="2" t="str">
        <f t="shared" ref="T736:T739" si="1386">IF($B736="","",IF($O736=T$3,$N736*(1+(S$2*0.03)),IF(T$3=$O736+$J736,$N736*(1+(S$2*0.03)),IF(T$3=$O736+2*$J736,$N736*(1+(S$2*0.03)),IF(T$3=$O736+3*$J736,$N736*(1+(S$2*0.03)),IF(T$3=$O736+4*$J736,$N736*(1+(S$2*0.03)),IF(T$3=$O736+5*$J736,$N736*(1+(S$2*0.03)),"")))))))</f>
        <v/>
      </c>
      <c r="U736" s="2" t="str">
        <f t="shared" ref="U736:U739" si="1387">IF($B736="","",IF($O736=U$3,$N736*(1+(T$2*0.03)),IF(U$3=$O736+$J736,$N736*(1+(T$2*0.03)),IF(U$3=$O736+2*$J736,$N736*(1+(T$2*0.03)),IF(U$3=$O736+3*$J736,$N736*(1+(T$2*0.03)),IF(U$3=$O736+4*$J736,$N736*(1+(T$2*0.03)),IF(U$3=$O736+5*$J736,$N736*(1+(T$2*0.03)),"")))))))</f>
        <v/>
      </c>
      <c r="V736" s="2" t="str">
        <f t="shared" ref="V736:V739" si="1388">IF($B736="","",IF($O736=V$3,$N736*(1+(U$2*0.03)),IF(V$3=$O736+$J736,$N736*(1+(U$2*0.03)),IF(V$3=$O736+2*$J736,$N736*(1+(U$2*0.03)),IF(V$3=$O736+3*$J736,$N736*(1+(U$2*0.03)),IF(V$3=$O736+4*$J736,$N736*(1+(U$2*0.03)),IF(V$3=$O736+5*$J736,$N736*(1+(U$2*0.03)),"")))))))</f>
        <v/>
      </c>
      <c r="W736" s="2">
        <f t="shared" ref="W736:W739" si="1389">IF($B736="","",IF($O736=W$3,$N736*(1+(V$2*0.03)),IF(W$3=$O736+$J736,$N736*(1+(V$2*0.03)),IF(W$3=$O736+2*$J736,$N736*(1+(V$2*0.03)),IF(W$3=$O736+3*$J736,$N736*(1+(V$2*0.03)),IF(W$3=$O736+4*$J736,$N736*(1+(V$2*0.03)),IF(W$3=$O736+5*$J736,$N736*(1+(V$2*0.03)),"")))))))</f>
        <v>9026.6</v>
      </c>
      <c r="X736" s="2" t="str">
        <f t="shared" ref="X736:X739" si="1390">IF($B736="","",IF($O736=X$3,$N736*(1+(W$2*0.03)),IF(X$3=$O736+$J736,$N736*(1+(W$2*0.03)),IF(X$3=$O736+2*$J736,$N736*(1+(W$2*0.03)),IF(X$3=$O736+3*$J736,$N736*(1+(W$2*0.03)),IF(X$3=$O736+4*$J736,$N736*(1+(W$2*0.03)),IF(X$3=$O736+5*$J736,$N736*(1+(W$2*0.03)),"")))))))</f>
        <v/>
      </c>
      <c r="Y736" s="2" t="str">
        <f t="shared" ref="Y736:Y739" si="1391">IF($B736="","",IF($O736=Y$3,$N736*(1+(X$2*0.03)),IF(Y$3=$O736+$J736,$N736*(1+(X$2*0.03)),IF(Y$3=$O736+2*$J736,$N736*(1+(X$2*0.03)),IF(Y$3=$O736+3*$J736,$N736*(1+(X$2*0.03)),IF(Y$3=$O736+4*$J736,$N736*(1+(X$2*0.03)),IF(Y$3=$O736+5*$J736,$N736*(1+(X$2*0.03)),"")))))))</f>
        <v/>
      </c>
      <c r="Z736" s="2" t="str">
        <f t="shared" ref="Z736:Z739" si="1392">IF($B736="","",IF($O736=Z$3,$N736*(1+(Y$2*0.03)),IF(Z$3=$O736+$J736,$N736*(1+(Y$2*0.03)),IF(Z$3=$O736+2*$J736,$N736*(1+(Y$2*0.03)),IF(Z$3=$O736+3*$J736,$N736*(1+(Y$2*0.03)),IF(Z$3=$O736+4*$J736,$N736*(1+(Y$2*0.03)),IF(Z$3=$O736+5*$J736,$N736*(1+(Y$2*0.03)),"")))))))</f>
        <v/>
      </c>
      <c r="AA736" s="2" t="str">
        <f t="shared" ref="AA736:AA739" si="1393">IF($B736="","",IF($O736=AA$3,$N736*(1+(Z$2*0.03)),IF(AA$3=$O736+$J736,$N736*(1+(Z$2*0.03)),IF(AA$3=$O736+2*$J736,$N736*(1+(Z$2*0.03)),IF(AA$3=$O736+3*$J736,$N736*(1+(Z$2*0.03)),IF(AA$3=$O736+4*$J736,$N736*(1+(Z$2*0.03)),IF(AA$3=$O736+5*$J736,$N736*(1+(Z$2*0.03)),"")))))))</f>
        <v/>
      </c>
      <c r="AB736" s="2" t="str">
        <f t="shared" ref="AB736:AB739" si="1394">IF($B736="","",IF($O736=AB$3,$N736*(1+(AA$2*0.03)),IF(AB$3=$O736+$J736,$N736*(1+(AA$2*0.03)),IF(AB$3=$O736+2*$J736,$N736*(1+(AA$2*0.03)),IF(AB$3=$O736+3*$J736,$N736*(1+(AA$2*0.03)),IF(AB$3=$O736+4*$J736,$N736*(1+(AA$2*0.03)),IF(AB$3=$O736+5*$J736,$N736*(1+(AA$2*0.03)),"")))))))</f>
        <v/>
      </c>
      <c r="AC736" s="2" t="str">
        <f t="shared" ref="AC736:AC739" si="1395">IF($B736="","",IF($O736=AC$3,$N736*(1+(AB$2*0.03)),IF(AC$3=$O736+$J736,$N736*(1+(AB$2*0.03)),IF(AC$3=$O736+2*$J736,$N736*(1+(AB$2*0.03)),IF(AC$3=$O736+3*$J736,$N736*(1+(AB$2*0.03)),IF(AC$3=$O736+4*$J736,$N736*(1+(AB$2*0.03)),IF(AC$3=$O736+5*$J736,$N736*(1+(AB$2*0.03)),"")))))))</f>
        <v/>
      </c>
      <c r="AD736" s="2" t="str">
        <f t="shared" ref="AD736:AD739" si="1396">IF($B736="","",IF($O736=AD$3,$N736*(1+(AC$2*0.03)),IF(AD$3=$O736+$J736,$N736*(1+(AC$2*0.03)),IF(AD$3=$O736+2*$J736,$N736*(1+(AC$2*0.03)),IF(AD$3=$O736+3*$J736,$N736*(1+(AC$2*0.03)),IF(AD$3=$O736+4*$J736,$N736*(1+(AC$2*0.03)),IF(AD$3=$O736+5*$J736,$N736*(1+(AC$2*0.03)),"")))))))</f>
        <v/>
      </c>
      <c r="AE736" s="2" t="str">
        <f t="shared" ref="AE736:AE739" si="1397">IF($B736="","",IF($O736=AE$3,$N736*(1+(AD$2*0.03)),IF(AE$3=$O736+$J736,$N736*(1+(AD$2*0.03)),IF(AE$3=$O736+2*$J736,$N736*(1+(AD$2*0.03)),IF(AE$3=$O736+3*$J736,$N736*(1+(AD$2*0.03)),IF(AE$3=$O736+4*$J736,$N736*(1+(AD$2*0.03)),IF(AE$3=$O736+5*$J736,$N736*(1+(AD$2*0.03)),"")))))))</f>
        <v/>
      </c>
      <c r="AF736" s="2" t="str">
        <f t="shared" ref="AF736:AF739" si="1398">IF($B736="","",IF($O736=AF$3,$N736*(1+(AE$2*0.03)),IF(AF$3=$O736+$J736,$N736*(1+(AE$2*0.03)),IF(AF$3=$O736+2*$J736,$N736*(1+(AE$2*0.03)),IF(AF$3=$O736+3*$J736,$N736*(1+(AE$2*0.03)),IF(AF$3=$O736+4*$J736,$N736*(1+(AE$2*0.03)),IF(AF$3=$O736+5*$J736,$N736*(1+(AE$2*0.03)),"")))))))</f>
        <v/>
      </c>
      <c r="AG736" s="2" t="str">
        <f t="shared" ref="AG736:AG739" si="1399">IF($B736="","",IF($O736=AG$3,$N736*(1+(AF$2*0.03)),IF(AG$3=$O736+$J736,$N736*(1+(AF$2*0.03)),IF(AG$3=$O736+2*$J736,$N736*(1+(AF$2*0.03)),IF(AG$3=$O736+3*$J736,$N736*(1+(AF$2*0.03)),IF(AG$3=$O736+4*$J736,$N736*(1+(AF$2*0.03)),IF(AG$3=$O736+5*$J736,$N736*(1+(AF$2*0.03)),"")))))))</f>
        <v/>
      </c>
      <c r="AH736" s="2" t="str">
        <f t="shared" ref="AH736:AH739" si="1400">IF($B736="","",IF($O736=AH$3,$N736*(1+(AG$2*0.03)),IF(AH$3=$O736+$J736,$N736*(1+(AG$2*0.03)),IF(AH$3=$O736+2*$J736,$N736*(1+(AG$2*0.03)),IF(AH$3=$O736+3*$J736,$N736*(1+(AG$2*0.03)),IF(AH$3=$O736+4*$J736,$N736*(1+(AG$2*0.03)),IF(AH$3=$O736+5*$J736,$N736*(1+(AG$2*0.03)),"")))))))</f>
        <v/>
      </c>
      <c r="AI736" s="2" t="str">
        <f t="shared" ref="AI736:AI739" si="1401">IF($B736="","",IF($O736=AI$3,$N736*(1+(AH$2*0.03)),IF(AI$3=$O736+$J736,$N736*(1+(AH$2*0.03)),IF(AI$3=$O736+2*$J736,$N736*(1+(AH$2*0.03)),IF(AI$3=$O736+3*$J736,$N736*(1+(AH$2*0.03)),IF(AI$3=$O736+4*$J736,$N736*(1+(AH$2*0.03)),IF(AI$3=$O736+5*$J736,$N736*(1+(AH$2*0.03)),"")))))))</f>
        <v/>
      </c>
    </row>
    <row r="737" spans="2:35" x14ac:dyDescent="0.25">
      <c r="B737" s="41" t="s">
        <v>347</v>
      </c>
      <c r="C737" s="41" t="s">
        <v>345</v>
      </c>
      <c r="D737" s="41" t="s">
        <v>7</v>
      </c>
      <c r="E737" s="42" t="s">
        <v>358</v>
      </c>
      <c r="F737" s="41" t="s">
        <v>51</v>
      </c>
      <c r="G737" s="154"/>
      <c r="H737" s="42">
        <v>1300</v>
      </c>
      <c r="I737" s="6">
        <f>IF(H737="","",INDEX(Systems!F$4:F$981,MATCH($F737,Systems!D$4:D$981,0),1))</f>
        <v>1.5</v>
      </c>
      <c r="J737" s="7">
        <f>IF(H737="","",INDEX(Systems!E$4:E$981,MATCH($F737,Systems!D$4:D$981,0),1))</f>
        <v>10</v>
      </c>
      <c r="K737" s="7" t="s">
        <v>97</v>
      </c>
      <c r="L737" s="7">
        <v>2010</v>
      </c>
      <c r="M737" s="7">
        <v>3</v>
      </c>
      <c r="N737" s="6">
        <f t="shared" si="1380"/>
        <v>1950</v>
      </c>
      <c r="O737" s="7">
        <f t="shared" si="1381"/>
        <v>2020</v>
      </c>
      <c r="P737" s="2" t="str">
        <f t="shared" si="1382"/>
        <v/>
      </c>
      <c r="Q737" s="2" t="str">
        <f t="shared" si="1383"/>
        <v/>
      </c>
      <c r="R737" s="2">
        <f t="shared" si="1384"/>
        <v>2067</v>
      </c>
      <c r="S737" s="2" t="str">
        <f t="shared" si="1385"/>
        <v/>
      </c>
      <c r="T737" s="2" t="str">
        <f t="shared" si="1386"/>
        <v/>
      </c>
      <c r="U737" s="2" t="str">
        <f t="shared" si="1387"/>
        <v/>
      </c>
      <c r="V737" s="2" t="str">
        <f t="shared" si="1388"/>
        <v/>
      </c>
      <c r="W737" s="2" t="str">
        <f t="shared" si="1389"/>
        <v/>
      </c>
      <c r="X737" s="2" t="str">
        <f t="shared" si="1390"/>
        <v/>
      </c>
      <c r="Y737" s="2" t="str">
        <f t="shared" si="1391"/>
        <v/>
      </c>
      <c r="Z737" s="2" t="str">
        <f t="shared" si="1392"/>
        <v/>
      </c>
      <c r="AA737" s="2" t="str">
        <f t="shared" si="1393"/>
        <v/>
      </c>
      <c r="AB737" s="2">
        <f t="shared" si="1394"/>
        <v>2651.9999999999995</v>
      </c>
      <c r="AC737" s="2" t="str">
        <f t="shared" si="1395"/>
        <v/>
      </c>
      <c r="AD737" s="2" t="str">
        <f t="shared" si="1396"/>
        <v/>
      </c>
      <c r="AE737" s="2" t="str">
        <f t="shared" si="1397"/>
        <v/>
      </c>
      <c r="AF737" s="2" t="str">
        <f t="shared" si="1398"/>
        <v/>
      </c>
      <c r="AG737" s="2" t="str">
        <f t="shared" si="1399"/>
        <v/>
      </c>
      <c r="AH737" s="2" t="str">
        <f t="shared" si="1400"/>
        <v/>
      </c>
      <c r="AI737" s="2" t="str">
        <f t="shared" si="1401"/>
        <v/>
      </c>
    </row>
    <row r="738" spans="2:35" x14ac:dyDescent="0.25">
      <c r="B738" s="41" t="s">
        <v>347</v>
      </c>
      <c r="C738" s="41" t="s">
        <v>345</v>
      </c>
      <c r="D738" s="41" t="s">
        <v>5</v>
      </c>
      <c r="E738" s="42" t="s">
        <v>358</v>
      </c>
      <c r="F738" s="41" t="s">
        <v>55</v>
      </c>
      <c r="G738" s="154" t="s">
        <v>509</v>
      </c>
      <c r="H738" s="42">
        <v>1</v>
      </c>
      <c r="I738" s="6">
        <f>IF(H738="","",INDEX(Systems!F$4:F$981,MATCH($F738,Systems!D$4:D$981,0),1))</f>
        <v>9000</v>
      </c>
      <c r="J738" s="7">
        <f>IF(H738="","",INDEX(Systems!E$4:E$981,MATCH($F738,Systems!D$4:D$981,0),1))</f>
        <v>18</v>
      </c>
      <c r="K738" s="7" t="s">
        <v>97</v>
      </c>
      <c r="L738" s="7">
        <v>2003</v>
      </c>
      <c r="M738" s="7">
        <v>3</v>
      </c>
      <c r="N738" s="6">
        <f t="shared" si="1380"/>
        <v>9000</v>
      </c>
      <c r="O738" s="7">
        <f t="shared" si="1381"/>
        <v>2021</v>
      </c>
      <c r="P738" s="2" t="str">
        <f t="shared" si="1382"/>
        <v/>
      </c>
      <c r="Q738" s="2" t="str">
        <f t="shared" si="1383"/>
        <v/>
      </c>
      <c r="R738" s="2" t="str">
        <f t="shared" si="1384"/>
        <v/>
      </c>
      <c r="S738" s="2">
        <f t="shared" si="1385"/>
        <v>9810</v>
      </c>
      <c r="T738" s="2" t="str">
        <f t="shared" si="1386"/>
        <v/>
      </c>
      <c r="U738" s="2" t="str">
        <f t="shared" si="1387"/>
        <v/>
      </c>
      <c r="V738" s="2" t="str">
        <f t="shared" si="1388"/>
        <v/>
      </c>
      <c r="W738" s="2" t="str">
        <f t="shared" si="1389"/>
        <v/>
      </c>
      <c r="X738" s="2" t="str">
        <f t="shared" si="1390"/>
        <v/>
      </c>
      <c r="Y738" s="2" t="str">
        <f t="shared" si="1391"/>
        <v/>
      </c>
      <c r="Z738" s="2" t="str">
        <f t="shared" si="1392"/>
        <v/>
      </c>
      <c r="AA738" s="2" t="str">
        <f t="shared" si="1393"/>
        <v/>
      </c>
      <c r="AB738" s="2" t="str">
        <f t="shared" si="1394"/>
        <v/>
      </c>
      <c r="AC738" s="2" t="str">
        <f t="shared" si="1395"/>
        <v/>
      </c>
      <c r="AD738" s="2" t="str">
        <f t="shared" si="1396"/>
        <v/>
      </c>
      <c r="AE738" s="2" t="str">
        <f t="shared" si="1397"/>
        <v/>
      </c>
      <c r="AF738" s="2" t="str">
        <f t="shared" si="1398"/>
        <v/>
      </c>
      <c r="AG738" s="2" t="str">
        <f t="shared" si="1399"/>
        <v/>
      </c>
      <c r="AH738" s="2" t="str">
        <f t="shared" si="1400"/>
        <v/>
      </c>
      <c r="AI738" s="2" t="str">
        <f t="shared" si="1401"/>
        <v/>
      </c>
    </row>
    <row r="739" spans="2:35" x14ac:dyDescent="0.25">
      <c r="B739" s="41" t="s">
        <v>347</v>
      </c>
      <c r="C739" s="41" t="s">
        <v>345</v>
      </c>
      <c r="D739" s="41" t="s">
        <v>9</v>
      </c>
      <c r="E739" s="42" t="s">
        <v>358</v>
      </c>
      <c r="F739" s="41" t="s">
        <v>131</v>
      </c>
      <c r="G739" s="154"/>
      <c r="H739" s="42">
        <v>1000</v>
      </c>
      <c r="I739" s="6">
        <f>IF(H739="","",INDEX(Systems!F$4:F$981,MATCH($F739,Systems!D$4:D$981,0),1))</f>
        <v>4.95</v>
      </c>
      <c r="J739" s="7">
        <f>IF(H739="","",INDEX(Systems!E$4:E$981,MATCH($F739,Systems!D$4:D$981,0),1))</f>
        <v>20</v>
      </c>
      <c r="K739" s="7" t="s">
        <v>97</v>
      </c>
      <c r="L739" s="7">
        <v>2017</v>
      </c>
      <c r="M739" s="7">
        <v>3</v>
      </c>
      <c r="N739" s="6">
        <f t="shared" si="1380"/>
        <v>4950</v>
      </c>
      <c r="O739" s="7">
        <f t="shared" si="1381"/>
        <v>2037</v>
      </c>
      <c r="P739" s="2" t="str">
        <f t="shared" si="1382"/>
        <v/>
      </c>
      <c r="Q739" s="2" t="str">
        <f t="shared" si="1383"/>
        <v/>
      </c>
      <c r="R739" s="2" t="str">
        <f t="shared" si="1384"/>
        <v/>
      </c>
      <c r="S739" s="2" t="str">
        <f t="shared" si="1385"/>
        <v/>
      </c>
      <c r="T739" s="2" t="str">
        <f t="shared" si="1386"/>
        <v/>
      </c>
      <c r="U739" s="2" t="str">
        <f t="shared" si="1387"/>
        <v/>
      </c>
      <c r="V739" s="2" t="str">
        <f t="shared" si="1388"/>
        <v/>
      </c>
      <c r="W739" s="2" t="str">
        <f t="shared" si="1389"/>
        <v/>
      </c>
      <c r="X739" s="2" t="str">
        <f t="shared" si="1390"/>
        <v/>
      </c>
      <c r="Y739" s="2" t="str">
        <f t="shared" si="1391"/>
        <v/>
      </c>
      <c r="Z739" s="2" t="str">
        <f t="shared" si="1392"/>
        <v/>
      </c>
      <c r="AA739" s="2" t="str">
        <f t="shared" si="1393"/>
        <v/>
      </c>
      <c r="AB739" s="2" t="str">
        <f t="shared" si="1394"/>
        <v/>
      </c>
      <c r="AC739" s="2" t="str">
        <f t="shared" si="1395"/>
        <v/>
      </c>
      <c r="AD739" s="2" t="str">
        <f t="shared" si="1396"/>
        <v/>
      </c>
      <c r="AE739" s="2" t="str">
        <f t="shared" si="1397"/>
        <v/>
      </c>
      <c r="AF739" s="2" t="str">
        <f t="shared" si="1398"/>
        <v/>
      </c>
      <c r="AG739" s="2" t="str">
        <f t="shared" si="1399"/>
        <v/>
      </c>
      <c r="AH739" s="2" t="str">
        <f t="shared" si="1400"/>
        <v/>
      </c>
      <c r="AI739" s="2">
        <f t="shared" si="1401"/>
        <v>7771.4999999999991</v>
      </c>
    </row>
    <row r="740" spans="2:35" x14ac:dyDescent="0.25">
      <c r="B740" s="41" t="s">
        <v>347</v>
      </c>
      <c r="C740" s="41" t="s">
        <v>345</v>
      </c>
      <c r="D740" s="41" t="s">
        <v>7</v>
      </c>
      <c r="E740" s="42" t="s">
        <v>359</v>
      </c>
      <c r="F740" s="41" t="s">
        <v>312</v>
      </c>
      <c r="G740" s="154"/>
      <c r="H740" s="42">
        <v>1000</v>
      </c>
      <c r="I740" s="6">
        <f>IF(H740="","",INDEX(Systems!F$4:F$981,MATCH($F740,Systems!D$4:D$981,0),1))</f>
        <v>7.46</v>
      </c>
      <c r="J740" s="7">
        <f>IF(H740="","",INDEX(Systems!E$4:E$981,MATCH($F740,Systems!D$4:D$981,0),1))</f>
        <v>20</v>
      </c>
      <c r="K740" s="7" t="s">
        <v>97</v>
      </c>
      <c r="L740" s="7">
        <v>2005</v>
      </c>
      <c r="M740" s="7">
        <v>3</v>
      </c>
      <c r="N740" s="6">
        <f t="shared" ref="N740:N743" si="1402">IF(H740="","",H740*I740)</f>
        <v>7460</v>
      </c>
      <c r="O740" s="7">
        <f t="shared" ref="O740:O743" si="1403">IF(M740="","",IF(IF(M740=1,$C$1,IF(M740=2,L740+(0.8*J740),IF(M740=3,L740+J740)))&lt;$C$1,$C$1,(IF(M740=1,$C$1,IF(M740=2,L740+(0.8*J740),IF(M740=3,L740+J740))))))</f>
        <v>2025</v>
      </c>
      <c r="P740" s="2" t="str">
        <f t="shared" ref="P740:P743" si="1404">IF($B740="","",IF($O740=P$3,$N740*(1+(O$2*0.03)),IF(P$3=$O740+$J740,$N740*(1+(O$2*0.03)),IF(P$3=$O740+2*$J740,$N740*(1+(O$2*0.03)),IF(P$3=$O740+3*$J740,$N740*(1+(O$2*0.03)),IF(P$3=$O740+4*$J740,$N740*(1+(O$2*0.03)),IF(P$3=$O740+5*$J740,$N740*(1+(O$2*0.03)),"")))))))</f>
        <v/>
      </c>
      <c r="Q740" s="2" t="str">
        <f t="shared" ref="Q740:Q743" si="1405">IF($B740="","",IF($O740=Q$3,$N740*(1+(P$2*0.03)),IF(Q$3=$O740+$J740,$N740*(1+(P$2*0.03)),IF(Q$3=$O740+2*$J740,$N740*(1+(P$2*0.03)),IF(Q$3=$O740+3*$J740,$N740*(1+(P$2*0.03)),IF(Q$3=$O740+4*$J740,$N740*(1+(P$2*0.03)),IF(Q$3=$O740+5*$J740,$N740*(1+(P$2*0.03)),"")))))))</f>
        <v/>
      </c>
      <c r="R740" s="2" t="str">
        <f t="shared" ref="R740:R743" si="1406">IF($B740="","",IF($O740=R$3,$N740*(1+(Q$2*0.03)),IF(R$3=$O740+$J740,$N740*(1+(Q$2*0.03)),IF(R$3=$O740+2*$J740,$N740*(1+(Q$2*0.03)),IF(R$3=$O740+3*$J740,$N740*(1+(Q$2*0.03)),IF(R$3=$O740+4*$J740,$N740*(1+(Q$2*0.03)),IF(R$3=$O740+5*$J740,$N740*(1+(Q$2*0.03)),"")))))))</f>
        <v/>
      </c>
      <c r="S740" s="2" t="str">
        <f t="shared" ref="S740:S743" si="1407">IF($B740="","",IF($O740=S$3,$N740*(1+(R$2*0.03)),IF(S$3=$O740+$J740,$N740*(1+(R$2*0.03)),IF(S$3=$O740+2*$J740,$N740*(1+(R$2*0.03)),IF(S$3=$O740+3*$J740,$N740*(1+(R$2*0.03)),IF(S$3=$O740+4*$J740,$N740*(1+(R$2*0.03)),IF(S$3=$O740+5*$J740,$N740*(1+(R$2*0.03)),"")))))))</f>
        <v/>
      </c>
      <c r="T740" s="2" t="str">
        <f t="shared" ref="T740:T743" si="1408">IF($B740="","",IF($O740=T$3,$N740*(1+(S$2*0.03)),IF(T$3=$O740+$J740,$N740*(1+(S$2*0.03)),IF(T$3=$O740+2*$J740,$N740*(1+(S$2*0.03)),IF(T$3=$O740+3*$J740,$N740*(1+(S$2*0.03)),IF(T$3=$O740+4*$J740,$N740*(1+(S$2*0.03)),IF(T$3=$O740+5*$J740,$N740*(1+(S$2*0.03)),"")))))))</f>
        <v/>
      </c>
      <c r="U740" s="2" t="str">
        <f t="shared" ref="U740:U743" si="1409">IF($B740="","",IF($O740=U$3,$N740*(1+(T$2*0.03)),IF(U$3=$O740+$J740,$N740*(1+(T$2*0.03)),IF(U$3=$O740+2*$J740,$N740*(1+(T$2*0.03)),IF(U$3=$O740+3*$J740,$N740*(1+(T$2*0.03)),IF(U$3=$O740+4*$J740,$N740*(1+(T$2*0.03)),IF(U$3=$O740+5*$J740,$N740*(1+(T$2*0.03)),"")))))))</f>
        <v/>
      </c>
      <c r="V740" s="2" t="str">
        <f t="shared" ref="V740:V743" si="1410">IF($B740="","",IF($O740=V$3,$N740*(1+(U$2*0.03)),IF(V$3=$O740+$J740,$N740*(1+(U$2*0.03)),IF(V$3=$O740+2*$J740,$N740*(1+(U$2*0.03)),IF(V$3=$O740+3*$J740,$N740*(1+(U$2*0.03)),IF(V$3=$O740+4*$J740,$N740*(1+(U$2*0.03)),IF(V$3=$O740+5*$J740,$N740*(1+(U$2*0.03)),"")))))))</f>
        <v/>
      </c>
      <c r="W740" s="2">
        <f t="shared" ref="W740:W743" si="1411">IF($B740="","",IF($O740=W$3,$N740*(1+(V$2*0.03)),IF(W$3=$O740+$J740,$N740*(1+(V$2*0.03)),IF(W$3=$O740+2*$J740,$N740*(1+(V$2*0.03)),IF(W$3=$O740+3*$J740,$N740*(1+(V$2*0.03)),IF(W$3=$O740+4*$J740,$N740*(1+(V$2*0.03)),IF(W$3=$O740+5*$J740,$N740*(1+(V$2*0.03)),"")))))))</f>
        <v>9026.6</v>
      </c>
      <c r="X740" s="2" t="str">
        <f t="shared" ref="X740:X743" si="1412">IF($B740="","",IF($O740=X$3,$N740*(1+(W$2*0.03)),IF(X$3=$O740+$J740,$N740*(1+(W$2*0.03)),IF(X$3=$O740+2*$J740,$N740*(1+(W$2*0.03)),IF(X$3=$O740+3*$J740,$N740*(1+(W$2*0.03)),IF(X$3=$O740+4*$J740,$N740*(1+(W$2*0.03)),IF(X$3=$O740+5*$J740,$N740*(1+(W$2*0.03)),"")))))))</f>
        <v/>
      </c>
      <c r="Y740" s="2" t="str">
        <f t="shared" ref="Y740:Y743" si="1413">IF($B740="","",IF($O740=Y$3,$N740*(1+(X$2*0.03)),IF(Y$3=$O740+$J740,$N740*(1+(X$2*0.03)),IF(Y$3=$O740+2*$J740,$N740*(1+(X$2*0.03)),IF(Y$3=$O740+3*$J740,$N740*(1+(X$2*0.03)),IF(Y$3=$O740+4*$J740,$N740*(1+(X$2*0.03)),IF(Y$3=$O740+5*$J740,$N740*(1+(X$2*0.03)),"")))))))</f>
        <v/>
      </c>
      <c r="Z740" s="2" t="str">
        <f t="shared" ref="Z740:Z743" si="1414">IF($B740="","",IF($O740=Z$3,$N740*(1+(Y$2*0.03)),IF(Z$3=$O740+$J740,$N740*(1+(Y$2*0.03)),IF(Z$3=$O740+2*$J740,$N740*(1+(Y$2*0.03)),IF(Z$3=$O740+3*$J740,$N740*(1+(Y$2*0.03)),IF(Z$3=$O740+4*$J740,$N740*(1+(Y$2*0.03)),IF(Z$3=$O740+5*$J740,$N740*(1+(Y$2*0.03)),"")))))))</f>
        <v/>
      </c>
      <c r="AA740" s="2" t="str">
        <f t="shared" ref="AA740:AA743" si="1415">IF($B740="","",IF($O740=AA$3,$N740*(1+(Z$2*0.03)),IF(AA$3=$O740+$J740,$N740*(1+(Z$2*0.03)),IF(AA$3=$O740+2*$J740,$N740*(1+(Z$2*0.03)),IF(AA$3=$O740+3*$J740,$N740*(1+(Z$2*0.03)),IF(AA$3=$O740+4*$J740,$N740*(1+(Z$2*0.03)),IF(AA$3=$O740+5*$J740,$N740*(1+(Z$2*0.03)),"")))))))</f>
        <v/>
      </c>
      <c r="AB740" s="2" t="str">
        <f t="shared" ref="AB740:AB743" si="1416">IF($B740="","",IF($O740=AB$3,$N740*(1+(AA$2*0.03)),IF(AB$3=$O740+$J740,$N740*(1+(AA$2*0.03)),IF(AB$3=$O740+2*$J740,$N740*(1+(AA$2*0.03)),IF(AB$3=$O740+3*$J740,$N740*(1+(AA$2*0.03)),IF(AB$3=$O740+4*$J740,$N740*(1+(AA$2*0.03)),IF(AB$3=$O740+5*$J740,$N740*(1+(AA$2*0.03)),"")))))))</f>
        <v/>
      </c>
      <c r="AC740" s="2" t="str">
        <f t="shared" ref="AC740:AC743" si="1417">IF($B740="","",IF($O740=AC$3,$N740*(1+(AB$2*0.03)),IF(AC$3=$O740+$J740,$N740*(1+(AB$2*0.03)),IF(AC$3=$O740+2*$J740,$N740*(1+(AB$2*0.03)),IF(AC$3=$O740+3*$J740,$N740*(1+(AB$2*0.03)),IF(AC$3=$O740+4*$J740,$N740*(1+(AB$2*0.03)),IF(AC$3=$O740+5*$J740,$N740*(1+(AB$2*0.03)),"")))))))</f>
        <v/>
      </c>
      <c r="AD740" s="2" t="str">
        <f t="shared" ref="AD740:AD743" si="1418">IF($B740="","",IF($O740=AD$3,$N740*(1+(AC$2*0.03)),IF(AD$3=$O740+$J740,$N740*(1+(AC$2*0.03)),IF(AD$3=$O740+2*$J740,$N740*(1+(AC$2*0.03)),IF(AD$3=$O740+3*$J740,$N740*(1+(AC$2*0.03)),IF(AD$3=$O740+4*$J740,$N740*(1+(AC$2*0.03)),IF(AD$3=$O740+5*$J740,$N740*(1+(AC$2*0.03)),"")))))))</f>
        <v/>
      </c>
      <c r="AE740" s="2" t="str">
        <f t="shared" ref="AE740:AE743" si="1419">IF($B740="","",IF($O740=AE$3,$N740*(1+(AD$2*0.03)),IF(AE$3=$O740+$J740,$N740*(1+(AD$2*0.03)),IF(AE$3=$O740+2*$J740,$N740*(1+(AD$2*0.03)),IF(AE$3=$O740+3*$J740,$N740*(1+(AD$2*0.03)),IF(AE$3=$O740+4*$J740,$N740*(1+(AD$2*0.03)),IF(AE$3=$O740+5*$J740,$N740*(1+(AD$2*0.03)),"")))))))</f>
        <v/>
      </c>
      <c r="AF740" s="2" t="str">
        <f t="shared" ref="AF740:AF743" si="1420">IF($B740="","",IF($O740=AF$3,$N740*(1+(AE$2*0.03)),IF(AF$3=$O740+$J740,$N740*(1+(AE$2*0.03)),IF(AF$3=$O740+2*$J740,$N740*(1+(AE$2*0.03)),IF(AF$3=$O740+3*$J740,$N740*(1+(AE$2*0.03)),IF(AF$3=$O740+4*$J740,$N740*(1+(AE$2*0.03)),IF(AF$3=$O740+5*$J740,$N740*(1+(AE$2*0.03)),"")))))))</f>
        <v/>
      </c>
      <c r="AG740" s="2" t="str">
        <f t="shared" ref="AG740:AG743" si="1421">IF($B740="","",IF($O740=AG$3,$N740*(1+(AF$2*0.03)),IF(AG$3=$O740+$J740,$N740*(1+(AF$2*0.03)),IF(AG$3=$O740+2*$J740,$N740*(1+(AF$2*0.03)),IF(AG$3=$O740+3*$J740,$N740*(1+(AF$2*0.03)),IF(AG$3=$O740+4*$J740,$N740*(1+(AF$2*0.03)),IF(AG$3=$O740+5*$J740,$N740*(1+(AF$2*0.03)),"")))))))</f>
        <v/>
      </c>
      <c r="AH740" s="2" t="str">
        <f t="shared" ref="AH740:AH743" si="1422">IF($B740="","",IF($O740=AH$3,$N740*(1+(AG$2*0.03)),IF(AH$3=$O740+$J740,$N740*(1+(AG$2*0.03)),IF(AH$3=$O740+2*$J740,$N740*(1+(AG$2*0.03)),IF(AH$3=$O740+3*$J740,$N740*(1+(AG$2*0.03)),IF(AH$3=$O740+4*$J740,$N740*(1+(AG$2*0.03)),IF(AH$3=$O740+5*$J740,$N740*(1+(AG$2*0.03)),"")))))))</f>
        <v/>
      </c>
      <c r="AI740" s="2" t="str">
        <f t="shared" ref="AI740:AI743" si="1423">IF($B740="","",IF($O740=AI$3,$N740*(1+(AH$2*0.03)),IF(AI$3=$O740+$J740,$N740*(1+(AH$2*0.03)),IF(AI$3=$O740+2*$J740,$N740*(1+(AH$2*0.03)),IF(AI$3=$O740+3*$J740,$N740*(1+(AH$2*0.03)),IF(AI$3=$O740+4*$J740,$N740*(1+(AH$2*0.03)),IF(AI$3=$O740+5*$J740,$N740*(1+(AH$2*0.03)),"")))))))</f>
        <v/>
      </c>
    </row>
    <row r="741" spans="2:35" x14ac:dyDescent="0.25">
      <c r="B741" s="41" t="s">
        <v>347</v>
      </c>
      <c r="C741" s="41" t="s">
        <v>345</v>
      </c>
      <c r="D741" s="41" t="s">
        <v>7</v>
      </c>
      <c r="E741" s="42" t="s">
        <v>359</v>
      </c>
      <c r="F741" s="41" t="s">
        <v>51</v>
      </c>
      <c r="G741" s="154"/>
      <c r="H741" s="42">
        <v>1300</v>
      </c>
      <c r="I741" s="6">
        <f>IF(H741="","",INDEX(Systems!F$4:F$981,MATCH($F741,Systems!D$4:D$981,0),1))</f>
        <v>1.5</v>
      </c>
      <c r="J741" s="7">
        <f>IF(H741="","",INDEX(Systems!E$4:E$981,MATCH($F741,Systems!D$4:D$981,0),1))</f>
        <v>10</v>
      </c>
      <c r="K741" s="7" t="s">
        <v>97</v>
      </c>
      <c r="L741" s="7">
        <v>2010</v>
      </c>
      <c r="M741" s="7">
        <v>3</v>
      </c>
      <c r="N741" s="6">
        <f t="shared" si="1402"/>
        <v>1950</v>
      </c>
      <c r="O741" s="7">
        <f t="shared" si="1403"/>
        <v>2020</v>
      </c>
      <c r="P741" s="2" t="str">
        <f t="shared" si="1404"/>
        <v/>
      </c>
      <c r="Q741" s="2" t="str">
        <f t="shared" si="1405"/>
        <v/>
      </c>
      <c r="R741" s="2">
        <f t="shared" si="1406"/>
        <v>2067</v>
      </c>
      <c r="S741" s="2" t="str">
        <f t="shared" si="1407"/>
        <v/>
      </c>
      <c r="T741" s="2" t="str">
        <f t="shared" si="1408"/>
        <v/>
      </c>
      <c r="U741" s="2" t="str">
        <f t="shared" si="1409"/>
        <v/>
      </c>
      <c r="V741" s="2" t="str">
        <f t="shared" si="1410"/>
        <v/>
      </c>
      <c r="W741" s="2" t="str">
        <f t="shared" si="1411"/>
        <v/>
      </c>
      <c r="X741" s="2" t="str">
        <f t="shared" si="1412"/>
        <v/>
      </c>
      <c r="Y741" s="2" t="str">
        <f t="shared" si="1413"/>
        <v/>
      </c>
      <c r="Z741" s="2" t="str">
        <f t="shared" si="1414"/>
        <v/>
      </c>
      <c r="AA741" s="2" t="str">
        <f t="shared" si="1415"/>
        <v/>
      </c>
      <c r="AB741" s="2">
        <f t="shared" si="1416"/>
        <v>2651.9999999999995</v>
      </c>
      <c r="AC741" s="2" t="str">
        <f t="shared" si="1417"/>
        <v/>
      </c>
      <c r="AD741" s="2" t="str">
        <f t="shared" si="1418"/>
        <v/>
      </c>
      <c r="AE741" s="2" t="str">
        <f t="shared" si="1419"/>
        <v/>
      </c>
      <c r="AF741" s="2" t="str">
        <f t="shared" si="1420"/>
        <v/>
      </c>
      <c r="AG741" s="2" t="str">
        <f t="shared" si="1421"/>
        <v/>
      </c>
      <c r="AH741" s="2" t="str">
        <f t="shared" si="1422"/>
        <v/>
      </c>
      <c r="AI741" s="2" t="str">
        <f t="shared" si="1423"/>
        <v/>
      </c>
    </row>
    <row r="742" spans="2:35" x14ac:dyDescent="0.25">
      <c r="B742" s="41" t="s">
        <v>347</v>
      </c>
      <c r="C742" s="41" t="s">
        <v>345</v>
      </c>
      <c r="D742" s="41" t="s">
        <v>5</v>
      </c>
      <c r="E742" s="42" t="s">
        <v>359</v>
      </c>
      <c r="F742" s="41" t="s">
        <v>55</v>
      </c>
      <c r="G742" s="154" t="s">
        <v>508</v>
      </c>
      <c r="H742" s="42">
        <v>1</v>
      </c>
      <c r="I742" s="6">
        <f>IF(H742="","",INDEX(Systems!F$4:F$981,MATCH($F742,Systems!D$4:D$981,0),1))</f>
        <v>9000</v>
      </c>
      <c r="J742" s="7">
        <f>IF(H742="","",INDEX(Systems!E$4:E$981,MATCH($F742,Systems!D$4:D$981,0),1))</f>
        <v>18</v>
      </c>
      <c r="K742" s="7" t="s">
        <v>97</v>
      </c>
      <c r="L742" s="7">
        <v>2003</v>
      </c>
      <c r="M742" s="7">
        <v>3</v>
      </c>
      <c r="N742" s="6">
        <f t="shared" si="1402"/>
        <v>9000</v>
      </c>
      <c r="O742" s="7">
        <f t="shared" si="1403"/>
        <v>2021</v>
      </c>
      <c r="P742" s="2" t="str">
        <f t="shared" si="1404"/>
        <v/>
      </c>
      <c r="Q742" s="2" t="str">
        <f t="shared" si="1405"/>
        <v/>
      </c>
      <c r="R742" s="2" t="str">
        <f t="shared" si="1406"/>
        <v/>
      </c>
      <c r="S742" s="2">
        <f t="shared" si="1407"/>
        <v>9810</v>
      </c>
      <c r="T742" s="2" t="str">
        <f t="shared" si="1408"/>
        <v/>
      </c>
      <c r="U742" s="2" t="str">
        <f t="shared" si="1409"/>
        <v/>
      </c>
      <c r="V742" s="2" t="str">
        <f t="shared" si="1410"/>
        <v/>
      </c>
      <c r="W742" s="2" t="str">
        <f t="shared" si="1411"/>
        <v/>
      </c>
      <c r="X742" s="2" t="str">
        <f t="shared" si="1412"/>
        <v/>
      </c>
      <c r="Y742" s="2" t="str">
        <f t="shared" si="1413"/>
        <v/>
      </c>
      <c r="Z742" s="2" t="str">
        <f t="shared" si="1414"/>
        <v/>
      </c>
      <c r="AA742" s="2" t="str">
        <f t="shared" si="1415"/>
        <v/>
      </c>
      <c r="AB742" s="2" t="str">
        <f t="shared" si="1416"/>
        <v/>
      </c>
      <c r="AC742" s="2" t="str">
        <f t="shared" si="1417"/>
        <v/>
      </c>
      <c r="AD742" s="2" t="str">
        <f t="shared" si="1418"/>
        <v/>
      </c>
      <c r="AE742" s="2" t="str">
        <f t="shared" si="1419"/>
        <v/>
      </c>
      <c r="AF742" s="2" t="str">
        <f t="shared" si="1420"/>
        <v/>
      </c>
      <c r="AG742" s="2" t="str">
        <f t="shared" si="1421"/>
        <v/>
      </c>
      <c r="AH742" s="2" t="str">
        <f t="shared" si="1422"/>
        <v/>
      </c>
      <c r="AI742" s="2" t="str">
        <f t="shared" si="1423"/>
        <v/>
      </c>
    </row>
    <row r="743" spans="2:35" x14ac:dyDescent="0.25">
      <c r="B743" s="41" t="s">
        <v>347</v>
      </c>
      <c r="C743" s="41" t="s">
        <v>345</v>
      </c>
      <c r="D743" s="41" t="s">
        <v>9</v>
      </c>
      <c r="E743" s="42" t="s">
        <v>359</v>
      </c>
      <c r="F743" s="41" t="s">
        <v>131</v>
      </c>
      <c r="G743" s="154"/>
      <c r="H743" s="42">
        <v>1000</v>
      </c>
      <c r="I743" s="6">
        <f>IF(H743="","",INDEX(Systems!F$4:F$981,MATCH($F743,Systems!D$4:D$981,0),1))</f>
        <v>4.95</v>
      </c>
      <c r="J743" s="7">
        <f>IF(H743="","",INDEX(Systems!E$4:E$981,MATCH($F743,Systems!D$4:D$981,0),1))</f>
        <v>20</v>
      </c>
      <c r="K743" s="7" t="s">
        <v>97</v>
      </c>
      <c r="L743" s="7">
        <v>2017</v>
      </c>
      <c r="M743" s="7">
        <v>3</v>
      </c>
      <c r="N743" s="6">
        <f t="shared" si="1402"/>
        <v>4950</v>
      </c>
      <c r="O743" s="7">
        <f t="shared" si="1403"/>
        <v>2037</v>
      </c>
      <c r="P743" s="2" t="str">
        <f t="shared" si="1404"/>
        <v/>
      </c>
      <c r="Q743" s="2" t="str">
        <f t="shared" si="1405"/>
        <v/>
      </c>
      <c r="R743" s="2" t="str">
        <f t="shared" si="1406"/>
        <v/>
      </c>
      <c r="S743" s="2" t="str">
        <f t="shared" si="1407"/>
        <v/>
      </c>
      <c r="T743" s="2" t="str">
        <f t="shared" si="1408"/>
        <v/>
      </c>
      <c r="U743" s="2" t="str">
        <f t="shared" si="1409"/>
        <v/>
      </c>
      <c r="V743" s="2" t="str">
        <f t="shared" si="1410"/>
        <v/>
      </c>
      <c r="W743" s="2" t="str">
        <f t="shared" si="1411"/>
        <v/>
      </c>
      <c r="X743" s="2" t="str">
        <f t="shared" si="1412"/>
        <v/>
      </c>
      <c r="Y743" s="2" t="str">
        <f t="shared" si="1413"/>
        <v/>
      </c>
      <c r="Z743" s="2" t="str">
        <f t="shared" si="1414"/>
        <v/>
      </c>
      <c r="AA743" s="2" t="str">
        <f t="shared" si="1415"/>
        <v/>
      </c>
      <c r="AB743" s="2" t="str">
        <f t="shared" si="1416"/>
        <v/>
      </c>
      <c r="AC743" s="2" t="str">
        <f t="shared" si="1417"/>
        <v/>
      </c>
      <c r="AD743" s="2" t="str">
        <f t="shared" si="1418"/>
        <v/>
      </c>
      <c r="AE743" s="2" t="str">
        <f t="shared" si="1419"/>
        <v/>
      </c>
      <c r="AF743" s="2" t="str">
        <f t="shared" si="1420"/>
        <v/>
      </c>
      <c r="AG743" s="2" t="str">
        <f t="shared" si="1421"/>
        <v/>
      </c>
      <c r="AH743" s="2" t="str">
        <f t="shared" si="1422"/>
        <v/>
      </c>
      <c r="AI743" s="2">
        <f t="shared" si="1423"/>
        <v>7771.4999999999991</v>
      </c>
    </row>
    <row r="744" spans="2:35" x14ac:dyDescent="0.25">
      <c r="B744" s="41" t="s">
        <v>347</v>
      </c>
      <c r="C744" s="41" t="s">
        <v>345</v>
      </c>
      <c r="D744" s="41" t="s">
        <v>7</v>
      </c>
      <c r="E744" s="42" t="s">
        <v>397</v>
      </c>
      <c r="F744" s="41" t="s">
        <v>312</v>
      </c>
      <c r="G744" s="154"/>
      <c r="H744" s="42">
        <v>1000</v>
      </c>
      <c r="I744" s="6">
        <f>IF(H744="","",INDEX(Systems!F$4:F$981,MATCH($F744,Systems!D$4:D$981,0),1))</f>
        <v>7.46</v>
      </c>
      <c r="J744" s="7">
        <f>IF(H744="","",INDEX(Systems!E$4:E$981,MATCH($F744,Systems!D$4:D$981,0),1))</f>
        <v>20</v>
      </c>
      <c r="K744" s="7" t="s">
        <v>97</v>
      </c>
      <c r="L744" s="7">
        <v>2005</v>
      </c>
      <c r="M744" s="7">
        <v>3</v>
      </c>
      <c r="N744" s="6">
        <f t="shared" ref="N744:N747" si="1424">IF(H744="","",H744*I744)</f>
        <v>7460</v>
      </c>
      <c r="O744" s="7">
        <f t="shared" ref="O744:O747" si="1425">IF(M744="","",IF(IF(M744=1,$C$1,IF(M744=2,L744+(0.8*J744),IF(M744=3,L744+J744)))&lt;$C$1,$C$1,(IF(M744=1,$C$1,IF(M744=2,L744+(0.8*J744),IF(M744=3,L744+J744))))))</f>
        <v>2025</v>
      </c>
      <c r="P744" s="2" t="str">
        <f t="shared" ref="P744:P747" si="1426">IF($B744="","",IF($O744=P$3,$N744*(1+(O$2*0.03)),IF(P$3=$O744+$J744,$N744*(1+(O$2*0.03)),IF(P$3=$O744+2*$J744,$N744*(1+(O$2*0.03)),IF(P$3=$O744+3*$J744,$N744*(1+(O$2*0.03)),IF(P$3=$O744+4*$J744,$N744*(1+(O$2*0.03)),IF(P$3=$O744+5*$J744,$N744*(1+(O$2*0.03)),"")))))))</f>
        <v/>
      </c>
      <c r="Q744" s="2" t="str">
        <f t="shared" ref="Q744:Q747" si="1427">IF($B744="","",IF($O744=Q$3,$N744*(1+(P$2*0.03)),IF(Q$3=$O744+$J744,$N744*(1+(P$2*0.03)),IF(Q$3=$O744+2*$J744,$N744*(1+(P$2*0.03)),IF(Q$3=$O744+3*$J744,$N744*(1+(P$2*0.03)),IF(Q$3=$O744+4*$J744,$N744*(1+(P$2*0.03)),IF(Q$3=$O744+5*$J744,$N744*(1+(P$2*0.03)),"")))))))</f>
        <v/>
      </c>
      <c r="R744" s="2" t="str">
        <f t="shared" ref="R744:R747" si="1428">IF($B744="","",IF($O744=R$3,$N744*(1+(Q$2*0.03)),IF(R$3=$O744+$J744,$N744*(1+(Q$2*0.03)),IF(R$3=$O744+2*$J744,$N744*(1+(Q$2*0.03)),IF(R$3=$O744+3*$J744,$N744*(1+(Q$2*0.03)),IF(R$3=$O744+4*$J744,$N744*(1+(Q$2*0.03)),IF(R$3=$O744+5*$J744,$N744*(1+(Q$2*0.03)),"")))))))</f>
        <v/>
      </c>
      <c r="S744" s="2" t="str">
        <f t="shared" ref="S744:S747" si="1429">IF($B744="","",IF($O744=S$3,$N744*(1+(R$2*0.03)),IF(S$3=$O744+$J744,$N744*(1+(R$2*0.03)),IF(S$3=$O744+2*$J744,$N744*(1+(R$2*0.03)),IF(S$3=$O744+3*$J744,$N744*(1+(R$2*0.03)),IF(S$3=$O744+4*$J744,$N744*(1+(R$2*0.03)),IF(S$3=$O744+5*$J744,$N744*(1+(R$2*0.03)),"")))))))</f>
        <v/>
      </c>
      <c r="T744" s="2" t="str">
        <f t="shared" ref="T744:T747" si="1430">IF($B744="","",IF($O744=T$3,$N744*(1+(S$2*0.03)),IF(T$3=$O744+$J744,$N744*(1+(S$2*0.03)),IF(T$3=$O744+2*$J744,$N744*(1+(S$2*0.03)),IF(T$3=$O744+3*$J744,$N744*(1+(S$2*0.03)),IF(T$3=$O744+4*$J744,$N744*(1+(S$2*0.03)),IF(T$3=$O744+5*$J744,$N744*(1+(S$2*0.03)),"")))))))</f>
        <v/>
      </c>
      <c r="U744" s="2" t="str">
        <f t="shared" ref="U744:U747" si="1431">IF($B744="","",IF($O744=U$3,$N744*(1+(T$2*0.03)),IF(U$3=$O744+$J744,$N744*(1+(T$2*0.03)),IF(U$3=$O744+2*$J744,$N744*(1+(T$2*0.03)),IF(U$3=$O744+3*$J744,$N744*(1+(T$2*0.03)),IF(U$3=$O744+4*$J744,$N744*(1+(T$2*0.03)),IF(U$3=$O744+5*$J744,$N744*(1+(T$2*0.03)),"")))))))</f>
        <v/>
      </c>
      <c r="V744" s="2" t="str">
        <f t="shared" ref="V744:V747" si="1432">IF($B744="","",IF($O744=V$3,$N744*(1+(U$2*0.03)),IF(V$3=$O744+$J744,$N744*(1+(U$2*0.03)),IF(V$3=$O744+2*$J744,$N744*(1+(U$2*0.03)),IF(V$3=$O744+3*$J744,$N744*(1+(U$2*0.03)),IF(V$3=$O744+4*$J744,$N744*(1+(U$2*0.03)),IF(V$3=$O744+5*$J744,$N744*(1+(U$2*0.03)),"")))))))</f>
        <v/>
      </c>
      <c r="W744" s="2">
        <f t="shared" ref="W744:W747" si="1433">IF($B744="","",IF($O744=W$3,$N744*(1+(V$2*0.03)),IF(W$3=$O744+$J744,$N744*(1+(V$2*0.03)),IF(W$3=$O744+2*$J744,$N744*(1+(V$2*0.03)),IF(W$3=$O744+3*$J744,$N744*(1+(V$2*0.03)),IF(W$3=$O744+4*$J744,$N744*(1+(V$2*0.03)),IF(W$3=$O744+5*$J744,$N744*(1+(V$2*0.03)),"")))))))</f>
        <v>9026.6</v>
      </c>
      <c r="X744" s="2" t="str">
        <f t="shared" ref="X744:X747" si="1434">IF($B744="","",IF($O744=X$3,$N744*(1+(W$2*0.03)),IF(X$3=$O744+$J744,$N744*(1+(W$2*0.03)),IF(X$3=$O744+2*$J744,$N744*(1+(W$2*0.03)),IF(X$3=$O744+3*$J744,$N744*(1+(W$2*0.03)),IF(X$3=$O744+4*$J744,$N744*(1+(W$2*0.03)),IF(X$3=$O744+5*$J744,$N744*(1+(W$2*0.03)),"")))))))</f>
        <v/>
      </c>
      <c r="Y744" s="2" t="str">
        <f t="shared" ref="Y744:Y747" si="1435">IF($B744="","",IF($O744=Y$3,$N744*(1+(X$2*0.03)),IF(Y$3=$O744+$J744,$N744*(1+(X$2*0.03)),IF(Y$3=$O744+2*$J744,$N744*(1+(X$2*0.03)),IF(Y$3=$O744+3*$J744,$N744*(1+(X$2*0.03)),IF(Y$3=$O744+4*$J744,$N744*(1+(X$2*0.03)),IF(Y$3=$O744+5*$J744,$N744*(1+(X$2*0.03)),"")))))))</f>
        <v/>
      </c>
      <c r="Z744" s="2" t="str">
        <f t="shared" ref="Z744:Z747" si="1436">IF($B744="","",IF($O744=Z$3,$N744*(1+(Y$2*0.03)),IF(Z$3=$O744+$J744,$N744*(1+(Y$2*0.03)),IF(Z$3=$O744+2*$J744,$N744*(1+(Y$2*0.03)),IF(Z$3=$O744+3*$J744,$N744*(1+(Y$2*0.03)),IF(Z$3=$O744+4*$J744,$N744*(1+(Y$2*0.03)),IF(Z$3=$O744+5*$J744,$N744*(1+(Y$2*0.03)),"")))))))</f>
        <v/>
      </c>
      <c r="AA744" s="2" t="str">
        <f t="shared" ref="AA744:AA747" si="1437">IF($B744="","",IF($O744=AA$3,$N744*(1+(Z$2*0.03)),IF(AA$3=$O744+$J744,$N744*(1+(Z$2*0.03)),IF(AA$3=$O744+2*$J744,$N744*(1+(Z$2*0.03)),IF(AA$3=$O744+3*$J744,$N744*(1+(Z$2*0.03)),IF(AA$3=$O744+4*$J744,$N744*(1+(Z$2*0.03)),IF(AA$3=$O744+5*$J744,$N744*(1+(Z$2*0.03)),"")))))))</f>
        <v/>
      </c>
      <c r="AB744" s="2" t="str">
        <f t="shared" ref="AB744:AB747" si="1438">IF($B744="","",IF($O744=AB$3,$N744*(1+(AA$2*0.03)),IF(AB$3=$O744+$J744,$N744*(1+(AA$2*0.03)),IF(AB$3=$O744+2*$J744,$N744*(1+(AA$2*0.03)),IF(AB$3=$O744+3*$J744,$N744*(1+(AA$2*0.03)),IF(AB$3=$O744+4*$J744,$N744*(1+(AA$2*0.03)),IF(AB$3=$O744+5*$J744,$N744*(1+(AA$2*0.03)),"")))))))</f>
        <v/>
      </c>
      <c r="AC744" s="2" t="str">
        <f t="shared" ref="AC744:AC747" si="1439">IF($B744="","",IF($O744=AC$3,$N744*(1+(AB$2*0.03)),IF(AC$3=$O744+$J744,$N744*(1+(AB$2*0.03)),IF(AC$3=$O744+2*$J744,$N744*(1+(AB$2*0.03)),IF(AC$3=$O744+3*$J744,$N744*(1+(AB$2*0.03)),IF(AC$3=$O744+4*$J744,$N744*(1+(AB$2*0.03)),IF(AC$3=$O744+5*$J744,$N744*(1+(AB$2*0.03)),"")))))))</f>
        <v/>
      </c>
      <c r="AD744" s="2" t="str">
        <f t="shared" ref="AD744:AD747" si="1440">IF($B744="","",IF($O744=AD$3,$N744*(1+(AC$2*0.03)),IF(AD$3=$O744+$J744,$N744*(1+(AC$2*0.03)),IF(AD$3=$O744+2*$J744,$N744*(1+(AC$2*0.03)),IF(AD$3=$O744+3*$J744,$N744*(1+(AC$2*0.03)),IF(AD$3=$O744+4*$J744,$N744*(1+(AC$2*0.03)),IF(AD$3=$O744+5*$J744,$N744*(1+(AC$2*0.03)),"")))))))</f>
        <v/>
      </c>
      <c r="AE744" s="2" t="str">
        <f t="shared" ref="AE744:AE747" si="1441">IF($B744="","",IF($O744=AE$3,$N744*(1+(AD$2*0.03)),IF(AE$3=$O744+$J744,$N744*(1+(AD$2*0.03)),IF(AE$3=$O744+2*$J744,$N744*(1+(AD$2*0.03)),IF(AE$3=$O744+3*$J744,$N744*(1+(AD$2*0.03)),IF(AE$3=$O744+4*$J744,$N744*(1+(AD$2*0.03)),IF(AE$3=$O744+5*$J744,$N744*(1+(AD$2*0.03)),"")))))))</f>
        <v/>
      </c>
      <c r="AF744" s="2" t="str">
        <f t="shared" ref="AF744:AF747" si="1442">IF($B744="","",IF($O744=AF$3,$N744*(1+(AE$2*0.03)),IF(AF$3=$O744+$J744,$N744*(1+(AE$2*0.03)),IF(AF$3=$O744+2*$J744,$N744*(1+(AE$2*0.03)),IF(AF$3=$O744+3*$J744,$N744*(1+(AE$2*0.03)),IF(AF$3=$O744+4*$J744,$N744*(1+(AE$2*0.03)),IF(AF$3=$O744+5*$J744,$N744*(1+(AE$2*0.03)),"")))))))</f>
        <v/>
      </c>
      <c r="AG744" s="2" t="str">
        <f t="shared" ref="AG744:AG747" si="1443">IF($B744="","",IF($O744=AG$3,$N744*(1+(AF$2*0.03)),IF(AG$3=$O744+$J744,$N744*(1+(AF$2*0.03)),IF(AG$3=$O744+2*$J744,$N744*(1+(AF$2*0.03)),IF(AG$3=$O744+3*$J744,$N744*(1+(AF$2*0.03)),IF(AG$3=$O744+4*$J744,$N744*(1+(AF$2*0.03)),IF(AG$3=$O744+5*$J744,$N744*(1+(AF$2*0.03)),"")))))))</f>
        <v/>
      </c>
      <c r="AH744" s="2" t="str">
        <f t="shared" ref="AH744:AH747" si="1444">IF($B744="","",IF($O744=AH$3,$N744*(1+(AG$2*0.03)),IF(AH$3=$O744+$J744,$N744*(1+(AG$2*0.03)),IF(AH$3=$O744+2*$J744,$N744*(1+(AG$2*0.03)),IF(AH$3=$O744+3*$J744,$N744*(1+(AG$2*0.03)),IF(AH$3=$O744+4*$J744,$N744*(1+(AG$2*0.03)),IF(AH$3=$O744+5*$J744,$N744*(1+(AG$2*0.03)),"")))))))</f>
        <v/>
      </c>
      <c r="AI744" s="2" t="str">
        <f t="shared" ref="AI744:AI747" si="1445">IF($B744="","",IF($O744=AI$3,$N744*(1+(AH$2*0.03)),IF(AI$3=$O744+$J744,$N744*(1+(AH$2*0.03)),IF(AI$3=$O744+2*$J744,$N744*(1+(AH$2*0.03)),IF(AI$3=$O744+3*$J744,$N744*(1+(AH$2*0.03)),IF(AI$3=$O744+4*$J744,$N744*(1+(AH$2*0.03)),IF(AI$3=$O744+5*$J744,$N744*(1+(AH$2*0.03)),"")))))))</f>
        <v/>
      </c>
    </row>
    <row r="745" spans="2:35" x14ac:dyDescent="0.25">
      <c r="B745" s="41" t="s">
        <v>347</v>
      </c>
      <c r="C745" s="41" t="s">
        <v>345</v>
      </c>
      <c r="D745" s="41" t="s">
        <v>7</v>
      </c>
      <c r="E745" s="42" t="s">
        <v>397</v>
      </c>
      <c r="F745" s="41" t="s">
        <v>51</v>
      </c>
      <c r="G745" s="154"/>
      <c r="H745" s="42">
        <v>1300</v>
      </c>
      <c r="I745" s="6">
        <f>IF(H745="","",INDEX(Systems!F$4:F$981,MATCH($F745,Systems!D$4:D$981,0),1))</f>
        <v>1.5</v>
      </c>
      <c r="J745" s="7">
        <f>IF(H745="","",INDEX(Systems!E$4:E$981,MATCH($F745,Systems!D$4:D$981,0),1))</f>
        <v>10</v>
      </c>
      <c r="K745" s="7" t="s">
        <v>97</v>
      </c>
      <c r="L745" s="7">
        <v>2010</v>
      </c>
      <c r="M745" s="7">
        <v>3</v>
      </c>
      <c r="N745" s="6">
        <f t="shared" si="1424"/>
        <v>1950</v>
      </c>
      <c r="O745" s="7">
        <f t="shared" si="1425"/>
        <v>2020</v>
      </c>
      <c r="P745" s="2" t="str">
        <f t="shared" si="1426"/>
        <v/>
      </c>
      <c r="Q745" s="2" t="str">
        <f t="shared" si="1427"/>
        <v/>
      </c>
      <c r="R745" s="2">
        <f t="shared" si="1428"/>
        <v>2067</v>
      </c>
      <c r="S745" s="2" t="str">
        <f t="shared" si="1429"/>
        <v/>
      </c>
      <c r="T745" s="2" t="str">
        <f t="shared" si="1430"/>
        <v/>
      </c>
      <c r="U745" s="2" t="str">
        <f t="shared" si="1431"/>
        <v/>
      </c>
      <c r="V745" s="2" t="str">
        <f t="shared" si="1432"/>
        <v/>
      </c>
      <c r="W745" s="2" t="str">
        <f t="shared" si="1433"/>
        <v/>
      </c>
      <c r="X745" s="2" t="str">
        <f t="shared" si="1434"/>
        <v/>
      </c>
      <c r="Y745" s="2" t="str">
        <f t="shared" si="1435"/>
        <v/>
      </c>
      <c r="Z745" s="2" t="str">
        <f t="shared" si="1436"/>
        <v/>
      </c>
      <c r="AA745" s="2" t="str">
        <f t="shared" si="1437"/>
        <v/>
      </c>
      <c r="AB745" s="2">
        <f t="shared" si="1438"/>
        <v>2651.9999999999995</v>
      </c>
      <c r="AC745" s="2" t="str">
        <f t="shared" si="1439"/>
        <v/>
      </c>
      <c r="AD745" s="2" t="str">
        <f t="shared" si="1440"/>
        <v/>
      </c>
      <c r="AE745" s="2" t="str">
        <f t="shared" si="1441"/>
        <v/>
      </c>
      <c r="AF745" s="2" t="str">
        <f t="shared" si="1442"/>
        <v/>
      </c>
      <c r="AG745" s="2" t="str">
        <f t="shared" si="1443"/>
        <v/>
      </c>
      <c r="AH745" s="2" t="str">
        <f t="shared" si="1444"/>
        <v/>
      </c>
      <c r="AI745" s="2" t="str">
        <f t="shared" si="1445"/>
        <v/>
      </c>
    </row>
    <row r="746" spans="2:35" x14ac:dyDescent="0.25">
      <c r="B746" s="41" t="s">
        <v>347</v>
      </c>
      <c r="C746" s="41" t="s">
        <v>345</v>
      </c>
      <c r="D746" s="41" t="s">
        <v>5</v>
      </c>
      <c r="E746" s="42" t="s">
        <v>397</v>
      </c>
      <c r="F746" s="41" t="s">
        <v>55</v>
      </c>
      <c r="G746" s="154" t="s">
        <v>507</v>
      </c>
      <c r="H746" s="42">
        <v>1</v>
      </c>
      <c r="I746" s="6">
        <f>IF(H746="","",INDEX(Systems!F$4:F$981,MATCH($F746,Systems!D$4:D$981,0),1))</f>
        <v>9000</v>
      </c>
      <c r="J746" s="7">
        <f>IF(H746="","",INDEX(Systems!E$4:E$981,MATCH($F746,Systems!D$4:D$981,0),1))</f>
        <v>18</v>
      </c>
      <c r="K746" s="7" t="s">
        <v>97</v>
      </c>
      <c r="L746" s="7">
        <v>2003</v>
      </c>
      <c r="M746" s="7">
        <v>3</v>
      </c>
      <c r="N746" s="6">
        <f t="shared" si="1424"/>
        <v>9000</v>
      </c>
      <c r="O746" s="7">
        <f t="shared" si="1425"/>
        <v>2021</v>
      </c>
      <c r="P746" s="2" t="str">
        <f t="shared" si="1426"/>
        <v/>
      </c>
      <c r="Q746" s="2" t="str">
        <f t="shared" si="1427"/>
        <v/>
      </c>
      <c r="R746" s="2" t="str">
        <f t="shared" si="1428"/>
        <v/>
      </c>
      <c r="S746" s="2">
        <f t="shared" si="1429"/>
        <v>9810</v>
      </c>
      <c r="T746" s="2" t="str">
        <f t="shared" si="1430"/>
        <v/>
      </c>
      <c r="U746" s="2" t="str">
        <f t="shared" si="1431"/>
        <v/>
      </c>
      <c r="V746" s="2" t="str">
        <f t="shared" si="1432"/>
        <v/>
      </c>
      <c r="W746" s="2" t="str">
        <f t="shared" si="1433"/>
        <v/>
      </c>
      <c r="X746" s="2" t="str">
        <f t="shared" si="1434"/>
        <v/>
      </c>
      <c r="Y746" s="2" t="str">
        <f t="shared" si="1435"/>
        <v/>
      </c>
      <c r="Z746" s="2" t="str">
        <f t="shared" si="1436"/>
        <v/>
      </c>
      <c r="AA746" s="2" t="str">
        <f t="shared" si="1437"/>
        <v/>
      </c>
      <c r="AB746" s="2" t="str">
        <f t="shared" si="1438"/>
        <v/>
      </c>
      <c r="AC746" s="2" t="str">
        <f t="shared" si="1439"/>
        <v/>
      </c>
      <c r="AD746" s="2" t="str">
        <f t="shared" si="1440"/>
        <v/>
      </c>
      <c r="AE746" s="2" t="str">
        <f t="shared" si="1441"/>
        <v/>
      </c>
      <c r="AF746" s="2" t="str">
        <f t="shared" si="1442"/>
        <v/>
      </c>
      <c r="AG746" s="2" t="str">
        <f t="shared" si="1443"/>
        <v/>
      </c>
      <c r="AH746" s="2" t="str">
        <f t="shared" si="1444"/>
        <v/>
      </c>
      <c r="AI746" s="2" t="str">
        <f t="shared" si="1445"/>
        <v/>
      </c>
    </row>
    <row r="747" spans="2:35" x14ac:dyDescent="0.25">
      <c r="B747" s="41" t="s">
        <v>347</v>
      </c>
      <c r="C747" s="41" t="s">
        <v>345</v>
      </c>
      <c r="D747" s="41" t="s">
        <v>9</v>
      </c>
      <c r="E747" s="42" t="s">
        <v>397</v>
      </c>
      <c r="F747" s="41" t="s">
        <v>131</v>
      </c>
      <c r="G747" s="154"/>
      <c r="H747" s="42">
        <v>1000</v>
      </c>
      <c r="I747" s="6">
        <f>IF(H747="","",INDEX(Systems!F$4:F$981,MATCH($F747,Systems!D$4:D$981,0),1))</f>
        <v>4.95</v>
      </c>
      <c r="J747" s="7">
        <f>IF(H747="","",INDEX(Systems!E$4:E$981,MATCH($F747,Systems!D$4:D$981,0),1))</f>
        <v>20</v>
      </c>
      <c r="K747" s="7" t="s">
        <v>97</v>
      </c>
      <c r="L747" s="7">
        <v>2017</v>
      </c>
      <c r="M747" s="7">
        <v>3</v>
      </c>
      <c r="N747" s="6">
        <f t="shared" si="1424"/>
        <v>4950</v>
      </c>
      <c r="O747" s="7">
        <f t="shared" si="1425"/>
        <v>2037</v>
      </c>
      <c r="P747" s="2" t="str">
        <f t="shared" si="1426"/>
        <v/>
      </c>
      <c r="Q747" s="2" t="str">
        <f t="shared" si="1427"/>
        <v/>
      </c>
      <c r="R747" s="2" t="str">
        <f t="shared" si="1428"/>
        <v/>
      </c>
      <c r="S747" s="2" t="str">
        <f t="shared" si="1429"/>
        <v/>
      </c>
      <c r="T747" s="2" t="str">
        <f t="shared" si="1430"/>
        <v/>
      </c>
      <c r="U747" s="2" t="str">
        <f t="shared" si="1431"/>
        <v/>
      </c>
      <c r="V747" s="2" t="str">
        <f t="shared" si="1432"/>
        <v/>
      </c>
      <c r="W747" s="2" t="str">
        <f t="shared" si="1433"/>
        <v/>
      </c>
      <c r="X747" s="2" t="str">
        <f t="shared" si="1434"/>
        <v/>
      </c>
      <c r="Y747" s="2" t="str">
        <f t="shared" si="1435"/>
        <v/>
      </c>
      <c r="Z747" s="2" t="str">
        <f t="shared" si="1436"/>
        <v/>
      </c>
      <c r="AA747" s="2" t="str">
        <f t="shared" si="1437"/>
        <v/>
      </c>
      <c r="AB747" s="2" t="str">
        <f t="shared" si="1438"/>
        <v/>
      </c>
      <c r="AC747" s="2" t="str">
        <f t="shared" si="1439"/>
        <v/>
      </c>
      <c r="AD747" s="2" t="str">
        <f t="shared" si="1440"/>
        <v/>
      </c>
      <c r="AE747" s="2" t="str">
        <f t="shared" si="1441"/>
        <v/>
      </c>
      <c r="AF747" s="2" t="str">
        <f t="shared" si="1442"/>
        <v/>
      </c>
      <c r="AG747" s="2" t="str">
        <f t="shared" si="1443"/>
        <v/>
      </c>
      <c r="AH747" s="2" t="str">
        <f t="shared" si="1444"/>
        <v/>
      </c>
      <c r="AI747" s="2">
        <f t="shared" si="1445"/>
        <v>7771.4999999999991</v>
      </c>
    </row>
    <row r="748" spans="2:35" x14ac:dyDescent="0.25">
      <c r="B748" s="41" t="s">
        <v>347</v>
      </c>
      <c r="C748" s="41" t="s">
        <v>345</v>
      </c>
      <c r="D748" s="41" t="s">
        <v>3</v>
      </c>
      <c r="E748" s="42" t="s">
        <v>409</v>
      </c>
      <c r="F748" s="41" t="s">
        <v>20</v>
      </c>
      <c r="G748" s="154"/>
      <c r="H748" s="42">
        <v>5400</v>
      </c>
      <c r="I748" s="6">
        <f>IF(H748="","",INDEX(Systems!F$4:F$981,MATCH($F748,Systems!D$4:D$981,0),1))</f>
        <v>17.71</v>
      </c>
      <c r="J748" s="7">
        <f>IF(H748="","",INDEX(Systems!E$4:E$981,MATCH($F748,Systems!D$4:D$981,0),1))</f>
        <v>30</v>
      </c>
      <c r="K748" s="7" t="s">
        <v>97</v>
      </c>
      <c r="L748" s="7">
        <v>2000</v>
      </c>
      <c r="M748" s="7">
        <v>2</v>
      </c>
      <c r="N748" s="6">
        <f t="shared" si="1243"/>
        <v>95634</v>
      </c>
      <c r="O748" s="7">
        <f t="shared" si="1244"/>
        <v>2024</v>
      </c>
      <c r="P748" s="2" t="str">
        <f t="shared" ref="P748:AI748" si="1446">IF($B748="","",IF($O748=P$3,$N748*(1+(O$2*0.03)),IF(P$3=$O748+$J748,$N748*(1+(O$2*0.03)),IF(P$3=$O748+2*$J748,$N748*(1+(O$2*0.03)),IF(P$3=$O748+3*$J748,$N748*(1+(O$2*0.03)),IF(P$3=$O748+4*$J748,$N748*(1+(O$2*0.03)),IF(P$3=$O748+5*$J748,$N748*(1+(O$2*0.03)),"")))))))</f>
        <v/>
      </c>
      <c r="Q748" s="2" t="str">
        <f t="shared" si="1446"/>
        <v/>
      </c>
      <c r="R748" s="2" t="str">
        <f t="shared" si="1446"/>
        <v/>
      </c>
      <c r="S748" s="2" t="str">
        <f t="shared" si="1446"/>
        <v/>
      </c>
      <c r="T748" s="2" t="str">
        <f t="shared" si="1446"/>
        <v/>
      </c>
      <c r="U748" s="2" t="str">
        <f t="shared" si="1446"/>
        <v/>
      </c>
      <c r="V748" s="2">
        <f t="shared" si="1446"/>
        <v>112848.12</v>
      </c>
      <c r="W748" s="2" t="str">
        <f t="shared" si="1446"/>
        <v/>
      </c>
      <c r="X748" s="2" t="str">
        <f t="shared" si="1446"/>
        <v/>
      </c>
      <c r="Y748" s="2" t="str">
        <f t="shared" si="1446"/>
        <v/>
      </c>
      <c r="Z748" s="2" t="str">
        <f t="shared" si="1446"/>
        <v/>
      </c>
      <c r="AA748" s="2" t="str">
        <f t="shared" si="1446"/>
        <v/>
      </c>
      <c r="AB748" s="2" t="str">
        <f t="shared" si="1446"/>
        <v/>
      </c>
      <c r="AC748" s="2" t="str">
        <f t="shared" si="1446"/>
        <v/>
      </c>
      <c r="AD748" s="2" t="str">
        <f t="shared" si="1446"/>
        <v/>
      </c>
      <c r="AE748" s="2" t="str">
        <f t="shared" si="1446"/>
        <v/>
      </c>
      <c r="AF748" s="2" t="str">
        <f t="shared" si="1446"/>
        <v/>
      </c>
      <c r="AG748" s="2" t="str">
        <f t="shared" si="1446"/>
        <v/>
      </c>
      <c r="AH748" s="2" t="str">
        <f t="shared" si="1446"/>
        <v/>
      </c>
      <c r="AI748" s="2" t="str">
        <f t="shared" si="1446"/>
        <v/>
      </c>
    </row>
    <row r="749" spans="2:35" x14ac:dyDescent="0.25">
      <c r="B749" s="41" t="s">
        <v>347</v>
      </c>
      <c r="C749" s="41" t="s">
        <v>345</v>
      </c>
      <c r="D749" s="41" t="s">
        <v>7</v>
      </c>
      <c r="E749" s="42" t="s">
        <v>409</v>
      </c>
      <c r="F749" s="41" t="s">
        <v>50</v>
      </c>
      <c r="G749" s="154"/>
      <c r="H749" s="42">
        <v>5500</v>
      </c>
      <c r="I749" s="6">
        <f>IF(H749="","",INDEX(Systems!F$4:F$981,MATCH($F749,Systems!D$4:D$981,0),1))</f>
        <v>1.6</v>
      </c>
      <c r="J749" s="7">
        <f>IF(H749="","",INDEX(Systems!E$4:E$981,MATCH($F749,Systems!D$4:D$981,0),1))</f>
        <v>10</v>
      </c>
      <c r="K749" s="7" t="s">
        <v>97</v>
      </c>
      <c r="L749" s="7">
        <v>2010</v>
      </c>
      <c r="M749" s="7">
        <v>3</v>
      </c>
      <c r="N749" s="6">
        <f t="shared" si="1243"/>
        <v>8800</v>
      </c>
      <c r="O749" s="7">
        <f t="shared" si="1244"/>
        <v>2020</v>
      </c>
      <c r="P749" s="2" t="str">
        <f t="shared" ref="P749:AI761" si="1447">IF($B749="","",IF($O749=P$3,$N749*(1+(O$2*0.03)),IF(P$3=$O749+$J749,$N749*(1+(O$2*0.03)),IF(P$3=$O749+2*$J749,$N749*(1+(O$2*0.03)),IF(P$3=$O749+3*$J749,$N749*(1+(O$2*0.03)),IF(P$3=$O749+4*$J749,$N749*(1+(O$2*0.03)),IF(P$3=$O749+5*$J749,$N749*(1+(O$2*0.03)),"")))))))</f>
        <v/>
      </c>
      <c r="Q749" s="2" t="str">
        <f t="shared" si="1447"/>
        <v/>
      </c>
      <c r="R749" s="2">
        <f t="shared" si="1447"/>
        <v>9328</v>
      </c>
      <c r="S749" s="2" t="str">
        <f t="shared" si="1447"/>
        <v/>
      </c>
      <c r="T749" s="2" t="str">
        <f t="shared" si="1447"/>
        <v/>
      </c>
      <c r="U749" s="2" t="str">
        <f t="shared" si="1447"/>
        <v/>
      </c>
      <c r="V749" s="2" t="str">
        <f t="shared" si="1447"/>
        <v/>
      </c>
      <c r="W749" s="2" t="str">
        <f t="shared" si="1447"/>
        <v/>
      </c>
      <c r="X749" s="2" t="str">
        <f t="shared" si="1447"/>
        <v/>
      </c>
      <c r="Y749" s="2" t="str">
        <f t="shared" si="1447"/>
        <v/>
      </c>
      <c r="Z749" s="2" t="str">
        <f t="shared" si="1447"/>
        <v/>
      </c>
      <c r="AA749" s="2" t="str">
        <f t="shared" si="1447"/>
        <v/>
      </c>
      <c r="AB749" s="2">
        <f t="shared" si="1447"/>
        <v>11967.999999999998</v>
      </c>
      <c r="AC749" s="2" t="str">
        <f t="shared" si="1447"/>
        <v/>
      </c>
      <c r="AD749" s="2" t="str">
        <f t="shared" si="1447"/>
        <v/>
      </c>
      <c r="AE749" s="2" t="str">
        <f t="shared" si="1447"/>
        <v/>
      </c>
      <c r="AF749" s="2" t="str">
        <f t="shared" si="1447"/>
        <v/>
      </c>
      <c r="AG749" s="2" t="str">
        <f t="shared" si="1447"/>
        <v/>
      </c>
      <c r="AH749" s="2" t="str">
        <f t="shared" si="1447"/>
        <v/>
      </c>
      <c r="AI749" s="2" t="str">
        <f t="shared" si="1447"/>
        <v/>
      </c>
    </row>
    <row r="750" spans="2:35" x14ac:dyDescent="0.25">
      <c r="B750" s="41" t="s">
        <v>347</v>
      </c>
      <c r="C750" s="41" t="s">
        <v>345</v>
      </c>
      <c r="D750" s="41" t="s">
        <v>7</v>
      </c>
      <c r="E750" s="42" t="s">
        <v>437</v>
      </c>
      <c r="F750" s="41" t="s">
        <v>47</v>
      </c>
      <c r="G750" s="154"/>
      <c r="H750" s="42">
        <v>1000</v>
      </c>
      <c r="I750" s="6">
        <f>IF(H750="","",INDEX(Systems!F$4:F$981,MATCH($F750,Systems!D$4:D$981,0),1))</f>
        <v>9.42</v>
      </c>
      <c r="J750" s="7">
        <f>IF(H750="","",INDEX(Systems!E$4:E$981,MATCH($F750,Systems!D$4:D$981,0),1))</f>
        <v>20</v>
      </c>
      <c r="K750" s="7" t="s">
        <v>97</v>
      </c>
      <c r="L750" s="7">
        <v>2005</v>
      </c>
      <c r="M750" s="7">
        <v>3</v>
      </c>
      <c r="N750" s="6">
        <f t="shared" si="1243"/>
        <v>9420</v>
      </c>
      <c r="O750" s="7">
        <f t="shared" si="1244"/>
        <v>2025</v>
      </c>
      <c r="P750" s="2" t="str">
        <f t="shared" si="1447"/>
        <v/>
      </c>
      <c r="Q750" s="2" t="str">
        <f t="shared" si="1447"/>
        <v/>
      </c>
      <c r="R750" s="2" t="str">
        <f t="shared" si="1447"/>
        <v/>
      </c>
      <c r="S750" s="2" t="str">
        <f t="shared" si="1447"/>
        <v/>
      </c>
      <c r="T750" s="2" t="str">
        <f t="shared" si="1447"/>
        <v/>
      </c>
      <c r="U750" s="2" t="str">
        <f t="shared" si="1447"/>
        <v/>
      </c>
      <c r="V750" s="2" t="str">
        <f t="shared" si="1447"/>
        <v/>
      </c>
      <c r="W750" s="2">
        <f t="shared" si="1447"/>
        <v>11398.199999999999</v>
      </c>
      <c r="X750" s="2" t="str">
        <f t="shared" si="1447"/>
        <v/>
      </c>
      <c r="Y750" s="2" t="str">
        <f t="shared" si="1447"/>
        <v/>
      </c>
      <c r="Z750" s="2" t="str">
        <f t="shared" si="1447"/>
        <v/>
      </c>
      <c r="AA750" s="2" t="str">
        <f t="shared" si="1447"/>
        <v/>
      </c>
      <c r="AB750" s="2" t="str">
        <f t="shared" si="1447"/>
        <v/>
      </c>
      <c r="AC750" s="2" t="str">
        <f t="shared" si="1447"/>
        <v/>
      </c>
      <c r="AD750" s="2" t="str">
        <f t="shared" si="1447"/>
        <v/>
      </c>
      <c r="AE750" s="2" t="str">
        <f t="shared" si="1447"/>
        <v/>
      </c>
      <c r="AF750" s="2" t="str">
        <f t="shared" si="1447"/>
        <v/>
      </c>
      <c r="AG750" s="2" t="str">
        <f t="shared" si="1447"/>
        <v/>
      </c>
      <c r="AH750" s="2" t="str">
        <f t="shared" si="1447"/>
        <v/>
      </c>
      <c r="AI750" s="2" t="str">
        <f t="shared" si="1447"/>
        <v/>
      </c>
    </row>
    <row r="751" spans="2:35" x14ac:dyDescent="0.25">
      <c r="B751" s="41" t="s">
        <v>347</v>
      </c>
      <c r="C751" s="41" t="s">
        <v>345</v>
      </c>
      <c r="D751" s="41" t="s">
        <v>7</v>
      </c>
      <c r="E751" s="42" t="s">
        <v>437</v>
      </c>
      <c r="F751" s="41" t="s">
        <v>51</v>
      </c>
      <c r="G751" s="154"/>
      <c r="H751" s="42">
        <v>1300</v>
      </c>
      <c r="I751" s="6">
        <f>IF(H751="","",INDEX(Systems!F$4:F$981,MATCH($F751,Systems!D$4:D$981,0),1))</f>
        <v>1.5</v>
      </c>
      <c r="J751" s="7">
        <f>IF(H751="","",INDEX(Systems!E$4:E$981,MATCH($F751,Systems!D$4:D$981,0),1))</f>
        <v>10</v>
      </c>
      <c r="K751" s="7" t="s">
        <v>97</v>
      </c>
      <c r="L751" s="7">
        <v>2010</v>
      </c>
      <c r="M751" s="7">
        <v>3</v>
      </c>
      <c r="N751" s="6">
        <f t="shared" si="1243"/>
        <v>1950</v>
      </c>
      <c r="O751" s="7">
        <f t="shared" si="1244"/>
        <v>2020</v>
      </c>
      <c r="P751" s="2" t="str">
        <f t="shared" si="1447"/>
        <v/>
      </c>
      <c r="Q751" s="2" t="str">
        <f t="shared" si="1447"/>
        <v/>
      </c>
      <c r="R751" s="2">
        <f t="shared" si="1447"/>
        <v>2067</v>
      </c>
      <c r="S751" s="2" t="str">
        <f t="shared" si="1447"/>
        <v/>
      </c>
      <c r="T751" s="2" t="str">
        <f t="shared" si="1447"/>
        <v/>
      </c>
      <c r="U751" s="2" t="str">
        <f t="shared" si="1447"/>
        <v/>
      </c>
      <c r="V751" s="2" t="str">
        <f t="shared" si="1447"/>
        <v/>
      </c>
      <c r="W751" s="2" t="str">
        <f t="shared" si="1447"/>
        <v/>
      </c>
      <c r="X751" s="2" t="str">
        <f t="shared" si="1447"/>
        <v/>
      </c>
      <c r="Y751" s="2" t="str">
        <f t="shared" si="1447"/>
        <v/>
      </c>
      <c r="Z751" s="2" t="str">
        <f t="shared" si="1447"/>
        <v/>
      </c>
      <c r="AA751" s="2" t="str">
        <f t="shared" si="1447"/>
        <v/>
      </c>
      <c r="AB751" s="2">
        <f t="shared" si="1447"/>
        <v>2651.9999999999995</v>
      </c>
      <c r="AC751" s="2" t="str">
        <f t="shared" si="1447"/>
        <v/>
      </c>
      <c r="AD751" s="2" t="str">
        <f t="shared" si="1447"/>
        <v/>
      </c>
      <c r="AE751" s="2" t="str">
        <f t="shared" si="1447"/>
        <v/>
      </c>
      <c r="AF751" s="2" t="str">
        <f t="shared" si="1447"/>
        <v/>
      </c>
      <c r="AG751" s="2" t="str">
        <f t="shared" si="1447"/>
        <v/>
      </c>
      <c r="AH751" s="2" t="str">
        <f t="shared" si="1447"/>
        <v/>
      </c>
      <c r="AI751" s="2" t="str">
        <f t="shared" si="1447"/>
        <v/>
      </c>
    </row>
    <row r="752" spans="2:35" x14ac:dyDescent="0.25">
      <c r="B752" s="41" t="s">
        <v>347</v>
      </c>
      <c r="C752" s="41" t="s">
        <v>345</v>
      </c>
      <c r="D752" s="41" t="s">
        <v>5</v>
      </c>
      <c r="E752" s="42" t="s">
        <v>437</v>
      </c>
      <c r="F752" s="41" t="s">
        <v>118</v>
      </c>
      <c r="G752" s="154" t="s">
        <v>527</v>
      </c>
      <c r="H752" s="42">
        <v>1</v>
      </c>
      <c r="I752" s="6">
        <f>IF(H752="","",INDEX(Systems!F$4:F$981,MATCH($F752,Systems!D$4:D$981,0),1))</f>
        <v>6300</v>
      </c>
      <c r="J752" s="7">
        <f>IF(H752="","",INDEX(Systems!E$4:E$981,MATCH($F752,Systems!D$4:D$981,0),1))</f>
        <v>18</v>
      </c>
      <c r="K752" s="7" t="s">
        <v>97</v>
      </c>
      <c r="L752" s="7">
        <v>2003</v>
      </c>
      <c r="M752" s="7">
        <v>3</v>
      </c>
      <c r="N752" s="6">
        <f t="shared" si="1243"/>
        <v>6300</v>
      </c>
      <c r="O752" s="7">
        <f t="shared" si="1244"/>
        <v>2021</v>
      </c>
      <c r="P752" s="2" t="str">
        <f t="shared" si="1447"/>
        <v/>
      </c>
      <c r="Q752" s="2" t="str">
        <f t="shared" si="1447"/>
        <v/>
      </c>
      <c r="R752" s="2" t="str">
        <f t="shared" si="1447"/>
        <v/>
      </c>
      <c r="S752" s="2">
        <f t="shared" si="1447"/>
        <v>6867.0000000000009</v>
      </c>
      <c r="T752" s="2" t="str">
        <f t="shared" si="1447"/>
        <v/>
      </c>
      <c r="U752" s="2" t="str">
        <f t="shared" si="1447"/>
        <v/>
      </c>
      <c r="V752" s="2" t="str">
        <f t="shared" si="1447"/>
        <v/>
      </c>
      <c r="W752" s="2" t="str">
        <f t="shared" si="1447"/>
        <v/>
      </c>
      <c r="X752" s="2" t="str">
        <f t="shared" si="1447"/>
        <v/>
      </c>
      <c r="Y752" s="2" t="str">
        <f t="shared" si="1447"/>
        <v/>
      </c>
      <c r="Z752" s="2" t="str">
        <f t="shared" si="1447"/>
        <v/>
      </c>
      <c r="AA752" s="2" t="str">
        <f t="shared" si="1447"/>
        <v/>
      </c>
      <c r="AB752" s="2" t="str">
        <f t="shared" si="1447"/>
        <v/>
      </c>
      <c r="AC752" s="2" t="str">
        <f t="shared" si="1447"/>
        <v/>
      </c>
      <c r="AD752" s="2" t="str">
        <f t="shared" si="1447"/>
        <v/>
      </c>
      <c r="AE752" s="2" t="str">
        <f t="shared" si="1447"/>
        <v/>
      </c>
      <c r="AF752" s="2" t="str">
        <f t="shared" si="1447"/>
        <v/>
      </c>
      <c r="AG752" s="2" t="str">
        <f t="shared" si="1447"/>
        <v/>
      </c>
      <c r="AH752" s="2" t="str">
        <f t="shared" si="1447"/>
        <v/>
      </c>
      <c r="AI752" s="2" t="str">
        <f t="shared" si="1447"/>
        <v/>
      </c>
    </row>
    <row r="753" spans="2:35" x14ac:dyDescent="0.25">
      <c r="B753" s="41" t="s">
        <v>347</v>
      </c>
      <c r="C753" s="41" t="s">
        <v>345</v>
      </c>
      <c r="D753" s="41" t="s">
        <v>9</v>
      </c>
      <c r="E753" s="42" t="s">
        <v>437</v>
      </c>
      <c r="F753" s="41" t="s">
        <v>131</v>
      </c>
      <c r="G753" s="154"/>
      <c r="H753" s="42">
        <v>1000</v>
      </c>
      <c r="I753" s="6">
        <f>IF(H753="","",INDEX(Systems!F$4:F$981,MATCH($F753,Systems!D$4:D$981,0),1))</f>
        <v>4.95</v>
      </c>
      <c r="J753" s="7">
        <f>IF(H753="","",INDEX(Systems!E$4:E$981,MATCH($F753,Systems!D$4:D$981,0),1))</f>
        <v>20</v>
      </c>
      <c r="K753" s="7" t="s">
        <v>97</v>
      </c>
      <c r="L753" s="7">
        <v>2017</v>
      </c>
      <c r="M753" s="7">
        <v>3</v>
      </c>
      <c r="N753" s="6">
        <f t="shared" si="1243"/>
        <v>4950</v>
      </c>
      <c r="O753" s="7">
        <f t="shared" si="1244"/>
        <v>2037</v>
      </c>
      <c r="P753" s="2" t="str">
        <f t="shared" si="1447"/>
        <v/>
      </c>
      <c r="Q753" s="2" t="str">
        <f t="shared" si="1447"/>
        <v/>
      </c>
      <c r="R753" s="2" t="str">
        <f t="shared" si="1447"/>
        <v/>
      </c>
      <c r="S753" s="2" t="str">
        <f t="shared" si="1447"/>
        <v/>
      </c>
      <c r="T753" s="2" t="str">
        <f t="shared" si="1447"/>
        <v/>
      </c>
      <c r="U753" s="2" t="str">
        <f t="shared" si="1447"/>
        <v/>
      </c>
      <c r="V753" s="2" t="str">
        <f t="shared" si="1447"/>
        <v/>
      </c>
      <c r="W753" s="2" t="str">
        <f t="shared" si="1447"/>
        <v/>
      </c>
      <c r="X753" s="2" t="str">
        <f t="shared" si="1447"/>
        <v/>
      </c>
      <c r="Y753" s="2" t="str">
        <f t="shared" si="1447"/>
        <v/>
      </c>
      <c r="Z753" s="2" t="str">
        <f t="shared" si="1447"/>
        <v/>
      </c>
      <c r="AA753" s="2" t="str">
        <f t="shared" si="1447"/>
        <v/>
      </c>
      <c r="AB753" s="2" t="str">
        <f t="shared" si="1447"/>
        <v/>
      </c>
      <c r="AC753" s="2" t="str">
        <f t="shared" si="1447"/>
        <v/>
      </c>
      <c r="AD753" s="2" t="str">
        <f t="shared" si="1447"/>
        <v/>
      </c>
      <c r="AE753" s="2" t="str">
        <f t="shared" si="1447"/>
        <v/>
      </c>
      <c r="AF753" s="2" t="str">
        <f t="shared" si="1447"/>
        <v/>
      </c>
      <c r="AG753" s="2" t="str">
        <f t="shared" si="1447"/>
        <v/>
      </c>
      <c r="AH753" s="2" t="str">
        <f t="shared" si="1447"/>
        <v/>
      </c>
      <c r="AI753" s="2">
        <f t="shared" si="1447"/>
        <v>7771.4999999999991</v>
      </c>
    </row>
    <row r="754" spans="2:35" x14ac:dyDescent="0.25">
      <c r="B754" s="41" t="s">
        <v>347</v>
      </c>
      <c r="C754" s="41" t="s">
        <v>345</v>
      </c>
      <c r="D754" s="41" t="s">
        <v>8</v>
      </c>
      <c r="E754" s="42" t="s">
        <v>437</v>
      </c>
      <c r="F754" s="41" t="s">
        <v>134</v>
      </c>
      <c r="G754" s="154"/>
      <c r="H754" s="42">
        <v>1</v>
      </c>
      <c r="I754" s="6">
        <f>IF(H754="","",INDEX(Systems!F$4:F$981,MATCH($F754,Systems!D$4:D$981,0),1))</f>
        <v>650</v>
      </c>
      <c r="J754" s="7">
        <f>IF(H754="","",INDEX(Systems!E$4:E$981,MATCH($F754,Systems!D$4:D$981,0),1))</f>
        <v>30</v>
      </c>
      <c r="K754" s="7" t="s">
        <v>97</v>
      </c>
      <c r="L754" s="7">
        <v>1990</v>
      </c>
      <c r="M754" s="7">
        <v>3</v>
      </c>
      <c r="N754" s="6">
        <f t="shared" ref="N754:N757" si="1448">IF(H754="","",H754*I754)</f>
        <v>650</v>
      </c>
      <c r="O754" s="7">
        <f t="shared" ref="O754:O757" si="1449">IF(M754="","",IF(IF(M754=1,$C$1,IF(M754=2,L754+(0.8*J754),IF(M754=3,L754+J754)))&lt;$C$1,$C$1,(IF(M754=1,$C$1,IF(M754=2,L754+(0.8*J754),IF(M754=3,L754+J754))))))</f>
        <v>2020</v>
      </c>
      <c r="P754" s="2" t="str">
        <f t="shared" si="1447"/>
        <v/>
      </c>
      <c r="Q754" s="2" t="str">
        <f t="shared" si="1447"/>
        <v/>
      </c>
      <c r="R754" s="2">
        <f t="shared" si="1447"/>
        <v>689</v>
      </c>
      <c r="S754" s="2" t="str">
        <f t="shared" si="1447"/>
        <v/>
      </c>
      <c r="T754" s="2" t="str">
        <f t="shared" si="1447"/>
        <v/>
      </c>
      <c r="U754" s="2" t="str">
        <f t="shared" si="1447"/>
        <v/>
      </c>
      <c r="V754" s="2" t="str">
        <f t="shared" si="1447"/>
        <v/>
      </c>
      <c r="W754" s="2" t="str">
        <f t="shared" si="1447"/>
        <v/>
      </c>
      <c r="X754" s="2" t="str">
        <f t="shared" si="1447"/>
        <v/>
      </c>
      <c r="Y754" s="2" t="str">
        <f t="shared" si="1447"/>
        <v/>
      </c>
      <c r="Z754" s="2" t="str">
        <f t="shared" si="1447"/>
        <v/>
      </c>
      <c r="AA754" s="2" t="str">
        <f t="shared" si="1447"/>
        <v/>
      </c>
      <c r="AB754" s="2" t="str">
        <f t="shared" si="1447"/>
        <v/>
      </c>
      <c r="AC754" s="2" t="str">
        <f t="shared" si="1447"/>
        <v/>
      </c>
      <c r="AD754" s="2" t="str">
        <f t="shared" si="1447"/>
        <v/>
      </c>
      <c r="AE754" s="2" t="str">
        <f t="shared" si="1447"/>
        <v/>
      </c>
      <c r="AF754" s="2" t="str">
        <f t="shared" si="1447"/>
        <v/>
      </c>
      <c r="AG754" s="2" t="str">
        <f t="shared" si="1447"/>
        <v/>
      </c>
      <c r="AH754" s="2" t="str">
        <f t="shared" si="1447"/>
        <v/>
      </c>
      <c r="AI754" s="2" t="str">
        <f t="shared" si="1447"/>
        <v/>
      </c>
    </row>
    <row r="755" spans="2:35" x14ac:dyDescent="0.25">
      <c r="B755" s="41" t="s">
        <v>347</v>
      </c>
      <c r="C755" s="41" t="s">
        <v>345</v>
      </c>
      <c r="D755" s="41" t="s">
        <v>8</v>
      </c>
      <c r="E755" s="42" t="s">
        <v>437</v>
      </c>
      <c r="F755" s="41" t="s">
        <v>34</v>
      </c>
      <c r="G755" s="154"/>
      <c r="H755" s="42">
        <v>1</v>
      </c>
      <c r="I755" s="6">
        <f>IF(H755="","",INDEX(Systems!F$4:F$981,MATCH($F755,Systems!D$4:D$981,0),1))</f>
        <v>900</v>
      </c>
      <c r="J755" s="7">
        <f>IF(H755="","",INDEX(Systems!E$4:E$981,MATCH($F755,Systems!D$4:D$981,0),1))</f>
        <v>30</v>
      </c>
      <c r="K755" s="7" t="s">
        <v>97</v>
      </c>
      <c r="L755" s="7">
        <v>1990</v>
      </c>
      <c r="M755" s="7">
        <v>3</v>
      </c>
      <c r="N755" s="6">
        <f t="shared" si="1448"/>
        <v>900</v>
      </c>
      <c r="O755" s="7">
        <f t="shared" si="1449"/>
        <v>2020</v>
      </c>
      <c r="P755" s="2" t="str">
        <f t="shared" si="1447"/>
        <v/>
      </c>
      <c r="Q755" s="2" t="str">
        <f t="shared" si="1447"/>
        <v/>
      </c>
      <c r="R755" s="2">
        <f t="shared" si="1447"/>
        <v>954</v>
      </c>
      <c r="S755" s="2" t="str">
        <f t="shared" si="1447"/>
        <v/>
      </c>
      <c r="T755" s="2" t="str">
        <f t="shared" si="1447"/>
        <v/>
      </c>
      <c r="U755" s="2" t="str">
        <f t="shared" si="1447"/>
        <v/>
      </c>
      <c r="V755" s="2" t="str">
        <f t="shared" si="1447"/>
        <v/>
      </c>
      <c r="W755" s="2" t="str">
        <f t="shared" si="1447"/>
        <v/>
      </c>
      <c r="X755" s="2" t="str">
        <f t="shared" si="1447"/>
        <v/>
      </c>
      <c r="Y755" s="2" t="str">
        <f t="shared" si="1447"/>
        <v/>
      </c>
      <c r="Z755" s="2" t="str">
        <f t="shared" si="1447"/>
        <v/>
      </c>
      <c r="AA755" s="2" t="str">
        <f t="shared" si="1447"/>
        <v/>
      </c>
      <c r="AB755" s="2" t="str">
        <f t="shared" si="1447"/>
        <v/>
      </c>
      <c r="AC755" s="2" t="str">
        <f t="shared" si="1447"/>
        <v/>
      </c>
      <c r="AD755" s="2" t="str">
        <f t="shared" si="1447"/>
        <v/>
      </c>
      <c r="AE755" s="2" t="str">
        <f t="shared" si="1447"/>
        <v/>
      </c>
      <c r="AF755" s="2" t="str">
        <f t="shared" si="1447"/>
        <v/>
      </c>
      <c r="AG755" s="2" t="str">
        <f t="shared" si="1447"/>
        <v/>
      </c>
      <c r="AH755" s="2" t="str">
        <f t="shared" si="1447"/>
        <v/>
      </c>
      <c r="AI755" s="2" t="str">
        <f t="shared" si="1447"/>
        <v/>
      </c>
    </row>
    <row r="756" spans="2:35" x14ac:dyDescent="0.25">
      <c r="B756" s="41" t="s">
        <v>347</v>
      </c>
      <c r="C756" s="41" t="s">
        <v>345</v>
      </c>
      <c r="D756" s="41" t="s">
        <v>8</v>
      </c>
      <c r="E756" s="42" t="s">
        <v>437</v>
      </c>
      <c r="F756" s="41" t="s">
        <v>126</v>
      </c>
      <c r="G756" s="154"/>
      <c r="H756" s="42">
        <v>500</v>
      </c>
      <c r="I756" s="6">
        <f>IF(H756="","",INDEX(Systems!F$4:F$981,MATCH($F756,Systems!D$4:D$981,0),1))</f>
        <v>18</v>
      </c>
      <c r="J756" s="7">
        <f>IF(H756="","",INDEX(Systems!E$4:E$981,MATCH($F756,Systems!D$4:D$981,0),1))</f>
        <v>30</v>
      </c>
      <c r="K756" s="7" t="s">
        <v>97</v>
      </c>
      <c r="L756" s="7">
        <v>1990</v>
      </c>
      <c r="M756" s="7">
        <v>3</v>
      </c>
      <c r="N756" s="6">
        <f t="shared" si="1448"/>
        <v>9000</v>
      </c>
      <c r="O756" s="7">
        <f t="shared" si="1449"/>
        <v>2020</v>
      </c>
      <c r="P756" s="2" t="str">
        <f t="shared" si="1447"/>
        <v/>
      </c>
      <c r="Q756" s="2" t="str">
        <f t="shared" si="1447"/>
        <v/>
      </c>
      <c r="R756" s="2">
        <f t="shared" si="1447"/>
        <v>9540</v>
      </c>
      <c r="S756" s="2" t="str">
        <f t="shared" si="1447"/>
        <v/>
      </c>
      <c r="T756" s="2" t="str">
        <f t="shared" si="1447"/>
        <v/>
      </c>
      <c r="U756" s="2" t="str">
        <f t="shared" si="1447"/>
        <v/>
      </c>
      <c r="V756" s="2" t="str">
        <f t="shared" si="1447"/>
        <v/>
      </c>
      <c r="W756" s="2" t="str">
        <f t="shared" si="1447"/>
        <v/>
      </c>
      <c r="X756" s="2" t="str">
        <f t="shared" si="1447"/>
        <v/>
      </c>
      <c r="Y756" s="2" t="str">
        <f t="shared" si="1447"/>
        <v/>
      </c>
      <c r="Z756" s="2" t="str">
        <f t="shared" si="1447"/>
        <v/>
      </c>
      <c r="AA756" s="2" t="str">
        <f t="shared" si="1447"/>
        <v/>
      </c>
      <c r="AB756" s="2" t="str">
        <f t="shared" si="1447"/>
        <v/>
      </c>
      <c r="AC756" s="2" t="str">
        <f t="shared" si="1447"/>
        <v/>
      </c>
      <c r="AD756" s="2" t="str">
        <f t="shared" si="1447"/>
        <v/>
      </c>
      <c r="AE756" s="2" t="str">
        <f t="shared" si="1447"/>
        <v/>
      </c>
      <c r="AF756" s="2" t="str">
        <f t="shared" si="1447"/>
        <v/>
      </c>
      <c r="AG756" s="2" t="str">
        <f t="shared" si="1447"/>
        <v/>
      </c>
      <c r="AH756" s="2" t="str">
        <f t="shared" si="1447"/>
        <v/>
      </c>
      <c r="AI756" s="2" t="str">
        <f t="shared" si="1447"/>
        <v/>
      </c>
    </row>
    <row r="757" spans="2:35" x14ac:dyDescent="0.25">
      <c r="B757" s="41" t="s">
        <v>347</v>
      </c>
      <c r="C757" s="41" t="s">
        <v>345</v>
      </c>
      <c r="D757" s="41" t="s">
        <v>7</v>
      </c>
      <c r="E757" s="42" t="s">
        <v>437</v>
      </c>
      <c r="F757" s="41" t="s">
        <v>288</v>
      </c>
      <c r="G757" s="154" t="s">
        <v>531</v>
      </c>
      <c r="H757" s="42">
        <v>250</v>
      </c>
      <c r="I757" s="6">
        <f>IF(H757="","",INDEX(Systems!F$4:F$981,MATCH($F757,Systems!D$4:D$981,0),1))</f>
        <v>20</v>
      </c>
      <c r="J757" s="7">
        <f>IF(H757="","",INDEX(Systems!E$4:E$981,MATCH($F757,Systems!D$4:D$981,0),1))</f>
        <v>25</v>
      </c>
      <c r="K757" s="7" t="s">
        <v>97</v>
      </c>
      <c r="L757" s="7">
        <v>2000</v>
      </c>
      <c r="M757" s="7">
        <v>3</v>
      </c>
      <c r="N757" s="6">
        <f t="shared" si="1448"/>
        <v>5000</v>
      </c>
      <c r="O757" s="7">
        <f t="shared" si="1449"/>
        <v>2025</v>
      </c>
      <c r="P757" s="2" t="str">
        <f t="shared" si="1447"/>
        <v/>
      </c>
      <c r="Q757" s="2" t="str">
        <f t="shared" si="1447"/>
        <v/>
      </c>
      <c r="R757" s="2" t="str">
        <f t="shared" si="1447"/>
        <v/>
      </c>
      <c r="S757" s="2" t="str">
        <f t="shared" si="1447"/>
        <v/>
      </c>
      <c r="T757" s="2" t="str">
        <f t="shared" si="1447"/>
        <v/>
      </c>
      <c r="U757" s="2" t="str">
        <f t="shared" si="1447"/>
        <v/>
      </c>
      <c r="V757" s="2" t="str">
        <f t="shared" si="1447"/>
        <v/>
      </c>
      <c r="W757" s="2">
        <f t="shared" si="1447"/>
        <v>6050</v>
      </c>
      <c r="X757" s="2" t="str">
        <f t="shared" si="1447"/>
        <v/>
      </c>
      <c r="Y757" s="2" t="str">
        <f t="shared" si="1447"/>
        <v/>
      </c>
      <c r="Z757" s="2" t="str">
        <f t="shared" si="1447"/>
        <v/>
      </c>
      <c r="AA757" s="2" t="str">
        <f t="shared" si="1447"/>
        <v/>
      </c>
      <c r="AB757" s="2" t="str">
        <f t="shared" si="1447"/>
        <v/>
      </c>
      <c r="AC757" s="2" t="str">
        <f t="shared" si="1447"/>
        <v/>
      </c>
      <c r="AD757" s="2" t="str">
        <f t="shared" si="1447"/>
        <v/>
      </c>
      <c r="AE757" s="2" t="str">
        <f t="shared" ref="AE757" si="1450">IF($B757="","",IF($O757=AE$3,$N757*(1+(AD$2*0.03)),IF(AE$3=$O757+$J757,$N757*(1+(AD$2*0.03)),IF(AE$3=$O757+2*$J757,$N757*(1+(AD$2*0.03)),IF(AE$3=$O757+3*$J757,$N757*(1+(AD$2*0.03)),IF(AE$3=$O757+4*$J757,$N757*(1+(AD$2*0.03)),IF(AE$3=$O757+5*$J757,$N757*(1+(AD$2*0.03)),"")))))))</f>
        <v/>
      </c>
      <c r="AF757" s="2" t="str">
        <f t="shared" ref="AF757" si="1451">IF($B757="","",IF($O757=AF$3,$N757*(1+(AE$2*0.03)),IF(AF$3=$O757+$J757,$N757*(1+(AE$2*0.03)),IF(AF$3=$O757+2*$J757,$N757*(1+(AE$2*0.03)),IF(AF$3=$O757+3*$J757,$N757*(1+(AE$2*0.03)),IF(AF$3=$O757+4*$J757,$N757*(1+(AE$2*0.03)),IF(AF$3=$O757+5*$J757,$N757*(1+(AE$2*0.03)),"")))))))</f>
        <v/>
      </c>
      <c r="AG757" s="2" t="str">
        <f t="shared" ref="AG757" si="1452">IF($B757="","",IF($O757=AG$3,$N757*(1+(AF$2*0.03)),IF(AG$3=$O757+$J757,$N757*(1+(AF$2*0.03)),IF(AG$3=$O757+2*$J757,$N757*(1+(AF$2*0.03)),IF(AG$3=$O757+3*$J757,$N757*(1+(AF$2*0.03)),IF(AG$3=$O757+4*$J757,$N757*(1+(AF$2*0.03)),IF(AG$3=$O757+5*$J757,$N757*(1+(AF$2*0.03)),"")))))))</f>
        <v/>
      </c>
      <c r="AH757" s="2" t="str">
        <f t="shared" ref="AH757" si="1453">IF($B757="","",IF($O757=AH$3,$N757*(1+(AG$2*0.03)),IF(AH$3=$O757+$J757,$N757*(1+(AG$2*0.03)),IF(AH$3=$O757+2*$J757,$N757*(1+(AG$2*0.03)),IF(AH$3=$O757+3*$J757,$N757*(1+(AG$2*0.03)),IF(AH$3=$O757+4*$J757,$N757*(1+(AG$2*0.03)),IF(AH$3=$O757+5*$J757,$N757*(1+(AG$2*0.03)),"")))))))</f>
        <v/>
      </c>
      <c r="AI757" s="2" t="str">
        <f t="shared" ref="AI757" si="1454">IF($B757="","",IF($O757=AI$3,$N757*(1+(AH$2*0.03)),IF(AI$3=$O757+$J757,$N757*(1+(AH$2*0.03)),IF(AI$3=$O757+2*$J757,$N757*(1+(AH$2*0.03)),IF(AI$3=$O757+3*$J757,$N757*(1+(AH$2*0.03)),IF(AI$3=$O757+4*$J757,$N757*(1+(AH$2*0.03)),IF(AI$3=$O757+5*$J757,$N757*(1+(AH$2*0.03)),"")))))))</f>
        <v/>
      </c>
    </row>
    <row r="758" spans="2:35" x14ac:dyDescent="0.25">
      <c r="B758" s="41" t="s">
        <v>347</v>
      </c>
      <c r="C758" s="41" t="s">
        <v>345</v>
      </c>
      <c r="D758" s="41" t="s">
        <v>7</v>
      </c>
      <c r="E758" s="42" t="s">
        <v>438</v>
      </c>
      <c r="F758" s="41" t="s">
        <v>312</v>
      </c>
      <c r="G758" s="154"/>
      <c r="H758" s="42">
        <v>1000</v>
      </c>
      <c r="I758" s="6">
        <f>IF(H758="","",INDEX(Systems!F$4:F$981,MATCH($F758,Systems!D$4:D$981,0),1))</f>
        <v>7.46</v>
      </c>
      <c r="J758" s="7">
        <f>IF(H758="","",INDEX(Systems!E$4:E$981,MATCH($F758,Systems!D$4:D$981,0),1))</f>
        <v>20</v>
      </c>
      <c r="K758" s="7" t="s">
        <v>97</v>
      </c>
      <c r="L758" s="7">
        <v>2005</v>
      </c>
      <c r="M758" s="7">
        <v>3</v>
      </c>
      <c r="N758" s="6">
        <f t="shared" si="1243"/>
        <v>7460</v>
      </c>
      <c r="O758" s="7">
        <f t="shared" si="1244"/>
        <v>2025</v>
      </c>
      <c r="P758" s="2" t="str">
        <f t="shared" si="1447"/>
        <v/>
      </c>
      <c r="Q758" s="2" t="str">
        <f t="shared" si="1447"/>
        <v/>
      </c>
      <c r="R758" s="2" t="str">
        <f t="shared" si="1447"/>
        <v/>
      </c>
      <c r="S758" s="2" t="str">
        <f t="shared" si="1447"/>
        <v/>
      </c>
      <c r="T758" s="2" t="str">
        <f t="shared" si="1447"/>
        <v/>
      </c>
      <c r="U758" s="2" t="str">
        <f t="shared" si="1447"/>
        <v/>
      </c>
      <c r="V758" s="2" t="str">
        <f t="shared" si="1447"/>
        <v/>
      </c>
      <c r="W758" s="2">
        <f t="shared" si="1447"/>
        <v>9026.6</v>
      </c>
      <c r="X758" s="2" t="str">
        <f t="shared" si="1447"/>
        <v/>
      </c>
      <c r="Y758" s="2" t="str">
        <f t="shared" si="1447"/>
        <v/>
      </c>
      <c r="Z758" s="2" t="str">
        <f t="shared" si="1447"/>
        <v/>
      </c>
      <c r="AA758" s="2" t="str">
        <f t="shared" si="1447"/>
        <v/>
      </c>
      <c r="AB758" s="2" t="str">
        <f t="shared" si="1447"/>
        <v/>
      </c>
      <c r="AC758" s="2" t="str">
        <f t="shared" si="1447"/>
        <v/>
      </c>
      <c r="AD758" s="2" t="str">
        <f t="shared" si="1447"/>
        <v/>
      </c>
      <c r="AE758" s="2" t="str">
        <f t="shared" si="1447"/>
        <v/>
      </c>
      <c r="AF758" s="2" t="str">
        <f t="shared" si="1447"/>
        <v/>
      </c>
      <c r="AG758" s="2" t="str">
        <f t="shared" si="1447"/>
        <v/>
      </c>
      <c r="AH758" s="2" t="str">
        <f t="shared" si="1447"/>
        <v/>
      </c>
      <c r="AI758" s="2" t="str">
        <f t="shared" si="1447"/>
        <v/>
      </c>
    </row>
    <row r="759" spans="2:35" x14ac:dyDescent="0.25">
      <c r="B759" s="41" t="s">
        <v>347</v>
      </c>
      <c r="C759" s="41" t="s">
        <v>345</v>
      </c>
      <c r="D759" s="41" t="s">
        <v>7</v>
      </c>
      <c r="E759" s="42" t="s">
        <v>438</v>
      </c>
      <c r="F759" s="41" t="s">
        <v>51</v>
      </c>
      <c r="G759" s="154"/>
      <c r="H759" s="42">
        <v>1300</v>
      </c>
      <c r="I759" s="6">
        <f>IF(H759="","",INDEX(Systems!F$4:F$981,MATCH($F759,Systems!D$4:D$981,0),1))</f>
        <v>1.5</v>
      </c>
      <c r="J759" s="7">
        <f>IF(H759="","",INDEX(Systems!E$4:E$981,MATCH($F759,Systems!D$4:D$981,0),1))</f>
        <v>10</v>
      </c>
      <c r="K759" s="7" t="s">
        <v>97</v>
      </c>
      <c r="L759" s="7">
        <v>2010</v>
      </c>
      <c r="M759" s="7">
        <v>3</v>
      </c>
      <c r="N759" s="6">
        <f t="shared" si="1243"/>
        <v>1950</v>
      </c>
      <c r="O759" s="7">
        <f t="shared" si="1244"/>
        <v>2020</v>
      </c>
      <c r="P759" s="2" t="str">
        <f t="shared" si="1447"/>
        <v/>
      </c>
      <c r="Q759" s="2" t="str">
        <f t="shared" si="1447"/>
        <v/>
      </c>
      <c r="R759" s="2">
        <f t="shared" si="1447"/>
        <v>2067</v>
      </c>
      <c r="S759" s="2" t="str">
        <f t="shared" si="1447"/>
        <v/>
      </c>
      <c r="T759" s="2" t="str">
        <f t="shared" si="1447"/>
        <v/>
      </c>
      <c r="U759" s="2" t="str">
        <f t="shared" si="1447"/>
        <v/>
      </c>
      <c r="V759" s="2" t="str">
        <f t="shared" si="1447"/>
        <v/>
      </c>
      <c r="W759" s="2" t="str">
        <f t="shared" si="1447"/>
        <v/>
      </c>
      <c r="X759" s="2" t="str">
        <f t="shared" si="1447"/>
        <v/>
      </c>
      <c r="Y759" s="2" t="str">
        <f t="shared" si="1447"/>
        <v/>
      </c>
      <c r="Z759" s="2" t="str">
        <f t="shared" si="1447"/>
        <v/>
      </c>
      <c r="AA759" s="2" t="str">
        <f t="shared" si="1447"/>
        <v/>
      </c>
      <c r="AB759" s="2">
        <f t="shared" si="1447"/>
        <v>2651.9999999999995</v>
      </c>
      <c r="AC759" s="2" t="str">
        <f t="shared" si="1447"/>
        <v/>
      </c>
      <c r="AD759" s="2" t="str">
        <f t="shared" si="1447"/>
        <v/>
      </c>
      <c r="AE759" s="2" t="str">
        <f t="shared" si="1447"/>
        <v/>
      </c>
      <c r="AF759" s="2" t="str">
        <f t="shared" si="1447"/>
        <v/>
      </c>
      <c r="AG759" s="2" t="str">
        <f t="shared" si="1447"/>
        <v/>
      </c>
      <c r="AH759" s="2" t="str">
        <f t="shared" si="1447"/>
        <v/>
      </c>
      <c r="AI759" s="2" t="str">
        <f t="shared" si="1447"/>
        <v/>
      </c>
    </row>
    <row r="760" spans="2:35" x14ac:dyDescent="0.25">
      <c r="B760" s="41" t="s">
        <v>347</v>
      </c>
      <c r="C760" s="41" t="s">
        <v>345</v>
      </c>
      <c r="D760" s="41" t="s">
        <v>5</v>
      </c>
      <c r="E760" s="42" t="s">
        <v>438</v>
      </c>
      <c r="F760" s="41" t="s">
        <v>55</v>
      </c>
      <c r="G760" s="154" t="s">
        <v>528</v>
      </c>
      <c r="H760" s="42">
        <v>1</v>
      </c>
      <c r="I760" s="6">
        <f>IF(H760="","",INDEX(Systems!F$4:F$981,MATCH($F760,Systems!D$4:D$981,0),1))</f>
        <v>9000</v>
      </c>
      <c r="J760" s="7">
        <f>IF(H760="","",INDEX(Systems!E$4:E$981,MATCH($F760,Systems!D$4:D$981,0),1))</f>
        <v>18</v>
      </c>
      <c r="K760" s="7" t="s">
        <v>97</v>
      </c>
      <c r="L760" s="7">
        <v>2003</v>
      </c>
      <c r="M760" s="7">
        <v>3</v>
      </c>
      <c r="N760" s="6">
        <f t="shared" si="1243"/>
        <v>9000</v>
      </c>
      <c r="O760" s="7">
        <f t="shared" si="1244"/>
        <v>2021</v>
      </c>
      <c r="P760" s="2" t="str">
        <f t="shared" si="1447"/>
        <v/>
      </c>
      <c r="Q760" s="2" t="str">
        <f t="shared" si="1447"/>
        <v/>
      </c>
      <c r="R760" s="2" t="str">
        <f t="shared" si="1447"/>
        <v/>
      </c>
      <c r="S760" s="2">
        <f t="shared" si="1447"/>
        <v>9810</v>
      </c>
      <c r="T760" s="2" t="str">
        <f t="shared" si="1447"/>
        <v/>
      </c>
      <c r="U760" s="2" t="str">
        <f t="shared" si="1447"/>
        <v/>
      </c>
      <c r="V760" s="2" t="str">
        <f t="shared" si="1447"/>
        <v/>
      </c>
      <c r="W760" s="2" t="str">
        <f t="shared" si="1447"/>
        <v/>
      </c>
      <c r="X760" s="2" t="str">
        <f t="shared" si="1447"/>
        <v/>
      </c>
      <c r="Y760" s="2" t="str">
        <f t="shared" si="1447"/>
        <v/>
      </c>
      <c r="Z760" s="2" t="str">
        <f t="shared" si="1447"/>
        <v/>
      </c>
      <c r="AA760" s="2" t="str">
        <f t="shared" si="1447"/>
        <v/>
      </c>
      <c r="AB760" s="2" t="str">
        <f t="shared" si="1447"/>
        <v/>
      </c>
      <c r="AC760" s="2" t="str">
        <f t="shared" si="1447"/>
        <v/>
      </c>
      <c r="AD760" s="2" t="str">
        <f t="shared" si="1447"/>
        <v/>
      </c>
      <c r="AE760" s="2" t="str">
        <f t="shared" si="1447"/>
        <v/>
      </c>
      <c r="AF760" s="2" t="str">
        <f t="shared" si="1447"/>
        <v/>
      </c>
      <c r="AG760" s="2" t="str">
        <f t="shared" si="1447"/>
        <v/>
      </c>
      <c r="AH760" s="2" t="str">
        <f t="shared" si="1447"/>
        <v/>
      </c>
      <c r="AI760" s="2" t="str">
        <f t="shared" si="1447"/>
        <v/>
      </c>
    </row>
    <row r="761" spans="2:35" x14ac:dyDescent="0.25">
      <c r="B761" s="41" t="s">
        <v>347</v>
      </c>
      <c r="C761" s="41" t="s">
        <v>345</v>
      </c>
      <c r="D761" s="41" t="s">
        <v>9</v>
      </c>
      <c r="E761" s="42" t="s">
        <v>438</v>
      </c>
      <c r="F761" s="41" t="s">
        <v>131</v>
      </c>
      <c r="G761" s="154"/>
      <c r="H761" s="42">
        <v>1000</v>
      </c>
      <c r="I761" s="6">
        <f>IF(H761="","",INDEX(Systems!F$4:F$981,MATCH($F761,Systems!D$4:D$981,0),1))</f>
        <v>4.95</v>
      </c>
      <c r="J761" s="7">
        <f>IF(H761="","",INDEX(Systems!E$4:E$981,MATCH($F761,Systems!D$4:D$981,0),1))</f>
        <v>20</v>
      </c>
      <c r="K761" s="7" t="s">
        <v>97</v>
      </c>
      <c r="L761" s="7">
        <v>2017</v>
      </c>
      <c r="M761" s="7">
        <v>3</v>
      </c>
      <c r="N761" s="6">
        <f t="shared" si="1243"/>
        <v>4950</v>
      </c>
      <c r="O761" s="7">
        <f t="shared" si="1244"/>
        <v>2037</v>
      </c>
      <c r="P761" s="2" t="str">
        <f t="shared" si="1447"/>
        <v/>
      </c>
      <c r="Q761" s="2" t="str">
        <f t="shared" si="1447"/>
        <v/>
      </c>
      <c r="R761" s="2" t="str">
        <f t="shared" si="1447"/>
        <v/>
      </c>
      <c r="S761" s="2" t="str">
        <f t="shared" si="1447"/>
        <v/>
      </c>
      <c r="T761" s="2" t="str">
        <f t="shared" si="1447"/>
        <v/>
      </c>
      <c r="U761" s="2" t="str">
        <f t="shared" si="1447"/>
        <v/>
      </c>
      <c r="V761" s="2" t="str">
        <f t="shared" si="1447"/>
        <v/>
      </c>
      <c r="W761" s="2" t="str">
        <f t="shared" si="1447"/>
        <v/>
      </c>
      <c r="X761" s="2" t="str">
        <f t="shared" si="1447"/>
        <v/>
      </c>
      <c r="Y761" s="2" t="str">
        <f t="shared" si="1447"/>
        <v/>
      </c>
      <c r="Z761" s="2" t="str">
        <f t="shared" si="1447"/>
        <v/>
      </c>
      <c r="AA761" s="2" t="str">
        <f t="shared" si="1447"/>
        <v/>
      </c>
      <c r="AB761" s="2" t="str">
        <f t="shared" si="1447"/>
        <v/>
      </c>
      <c r="AC761" s="2" t="str">
        <f t="shared" si="1447"/>
        <v/>
      </c>
      <c r="AD761" s="2" t="str">
        <f t="shared" si="1447"/>
        <v/>
      </c>
      <c r="AE761" s="2" t="str">
        <f t="shared" si="1447"/>
        <v/>
      </c>
      <c r="AF761" s="2" t="str">
        <f t="shared" si="1447"/>
        <v/>
      </c>
      <c r="AG761" s="2" t="str">
        <f t="shared" si="1447"/>
        <v/>
      </c>
      <c r="AH761" s="2" t="str">
        <f t="shared" si="1447"/>
        <v/>
      </c>
      <c r="AI761" s="2">
        <f t="shared" si="1447"/>
        <v>7771.4999999999991</v>
      </c>
    </row>
    <row r="762" spans="2:35" x14ac:dyDescent="0.25">
      <c r="B762" s="41" t="s">
        <v>347</v>
      </c>
      <c r="C762" s="41" t="s">
        <v>345</v>
      </c>
      <c r="D762" s="41" t="s">
        <v>7</v>
      </c>
      <c r="E762" s="42" t="s">
        <v>439</v>
      </c>
      <c r="F762" s="41" t="s">
        <v>312</v>
      </c>
      <c r="G762" s="154"/>
      <c r="H762" s="42">
        <v>1000</v>
      </c>
      <c r="I762" s="6">
        <f>IF(H762="","",INDEX(Systems!F$4:F$981,MATCH($F762,Systems!D$4:D$981,0),1))</f>
        <v>7.46</v>
      </c>
      <c r="J762" s="7">
        <f>IF(H762="","",INDEX(Systems!E$4:E$981,MATCH($F762,Systems!D$4:D$981,0),1))</f>
        <v>20</v>
      </c>
      <c r="K762" s="7" t="s">
        <v>97</v>
      </c>
      <c r="L762" s="7">
        <v>2005</v>
      </c>
      <c r="M762" s="7">
        <v>3</v>
      </c>
      <c r="N762" s="6">
        <f t="shared" ref="N762:N765" si="1455">IF(H762="","",H762*I762)</f>
        <v>7460</v>
      </c>
      <c r="O762" s="7">
        <f t="shared" ref="O762:O765" si="1456">IF(M762="","",IF(IF(M762=1,$C$1,IF(M762=2,L762+(0.8*J762),IF(M762=3,L762+J762)))&lt;$C$1,$C$1,(IF(M762=1,$C$1,IF(M762=2,L762+(0.8*J762),IF(M762=3,L762+J762))))))</f>
        <v>2025</v>
      </c>
      <c r="P762" s="2" t="str">
        <f t="shared" ref="P762:P765" si="1457">IF($B762="","",IF($O762=P$3,$N762*(1+(O$2*0.03)),IF(P$3=$O762+$J762,$N762*(1+(O$2*0.03)),IF(P$3=$O762+2*$J762,$N762*(1+(O$2*0.03)),IF(P$3=$O762+3*$J762,$N762*(1+(O$2*0.03)),IF(P$3=$O762+4*$J762,$N762*(1+(O$2*0.03)),IF(P$3=$O762+5*$J762,$N762*(1+(O$2*0.03)),"")))))))</f>
        <v/>
      </c>
      <c r="Q762" s="2" t="str">
        <f t="shared" ref="Q762:Q765" si="1458">IF($B762="","",IF($O762=Q$3,$N762*(1+(P$2*0.03)),IF(Q$3=$O762+$J762,$N762*(1+(P$2*0.03)),IF(Q$3=$O762+2*$J762,$N762*(1+(P$2*0.03)),IF(Q$3=$O762+3*$J762,$N762*(1+(P$2*0.03)),IF(Q$3=$O762+4*$J762,$N762*(1+(P$2*0.03)),IF(Q$3=$O762+5*$J762,$N762*(1+(P$2*0.03)),"")))))))</f>
        <v/>
      </c>
      <c r="R762" s="2" t="str">
        <f t="shared" ref="R762:R765" si="1459">IF($B762="","",IF($O762=R$3,$N762*(1+(Q$2*0.03)),IF(R$3=$O762+$J762,$N762*(1+(Q$2*0.03)),IF(R$3=$O762+2*$J762,$N762*(1+(Q$2*0.03)),IF(R$3=$O762+3*$J762,$N762*(1+(Q$2*0.03)),IF(R$3=$O762+4*$J762,$N762*(1+(Q$2*0.03)),IF(R$3=$O762+5*$J762,$N762*(1+(Q$2*0.03)),"")))))))</f>
        <v/>
      </c>
      <c r="S762" s="2" t="str">
        <f t="shared" ref="S762:S765" si="1460">IF($B762="","",IF($O762=S$3,$N762*(1+(R$2*0.03)),IF(S$3=$O762+$J762,$N762*(1+(R$2*0.03)),IF(S$3=$O762+2*$J762,$N762*(1+(R$2*0.03)),IF(S$3=$O762+3*$J762,$N762*(1+(R$2*0.03)),IF(S$3=$O762+4*$J762,$N762*(1+(R$2*0.03)),IF(S$3=$O762+5*$J762,$N762*(1+(R$2*0.03)),"")))))))</f>
        <v/>
      </c>
      <c r="T762" s="2" t="str">
        <f t="shared" ref="T762:T765" si="1461">IF($B762="","",IF($O762=T$3,$N762*(1+(S$2*0.03)),IF(T$3=$O762+$J762,$N762*(1+(S$2*0.03)),IF(T$3=$O762+2*$J762,$N762*(1+(S$2*0.03)),IF(T$3=$O762+3*$J762,$N762*(1+(S$2*0.03)),IF(T$3=$O762+4*$J762,$N762*(1+(S$2*0.03)),IF(T$3=$O762+5*$J762,$N762*(1+(S$2*0.03)),"")))))))</f>
        <v/>
      </c>
      <c r="U762" s="2" t="str">
        <f t="shared" ref="U762:U765" si="1462">IF($B762="","",IF($O762=U$3,$N762*(1+(T$2*0.03)),IF(U$3=$O762+$J762,$N762*(1+(T$2*0.03)),IF(U$3=$O762+2*$J762,$N762*(1+(T$2*0.03)),IF(U$3=$O762+3*$J762,$N762*(1+(T$2*0.03)),IF(U$3=$O762+4*$J762,$N762*(1+(T$2*0.03)),IF(U$3=$O762+5*$J762,$N762*(1+(T$2*0.03)),"")))))))</f>
        <v/>
      </c>
      <c r="V762" s="2" t="str">
        <f t="shared" ref="V762:V765" si="1463">IF($B762="","",IF($O762=V$3,$N762*(1+(U$2*0.03)),IF(V$3=$O762+$J762,$N762*(1+(U$2*0.03)),IF(V$3=$O762+2*$J762,$N762*(1+(U$2*0.03)),IF(V$3=$O762+3*$J762,$N762*(1+(U$2*0.03)),IF(V$3=$O762+4*$J762,$N762*(1+(U$2*0.03)),IF(V$3=$O762+5*$J762,$N762*(1+(U$2*0.03)),"")))))))</f>
        <v/>
      </c>
      <c r="W762" s="2">
        <f t="shared" ref="W762:W765" si="1464">IF($B762="","",IF($O762=W$3,$N762*(1+(V$2*0.03)),IF(W$3=$O762+$J762,$N762*(1+(V$2*0.03)),IF(W$3=$O762+2*$J762,$N762*(1+(V$2*0.03)),IF(W$3=$O762+3*$J762,$N762*(1+(V$2*0.03)),IF(W$3=$O762+4*$J762,$N762*(1+(V$2*0.03)),IF(W$3=$O762+5*$J762,$N762*(1+(V$2*0.03)),"")))))))</f>
        <v>9026.6</v>
      </c>
      <c r="X762" s="2" t="str">
        <f t="shared" ref="X762:X765" si="1465">IF($B762="","",IF($O762=X$3,$N762*(1+(W$2*0.03)),IF(X$3=$O762+$J762,$N762*(1+(W$2*0.03)),IF(X$3=$O762+2*$J762,$N762*(1+(W$2*0.03)),IF(X$3=$O762+3*$J762,$N762*(1+(W$2*0.03)),IF(X$3=$O762+4*$J762,$N762*(1+(W$2*0.03)),IF(X$3=$O762+5*$J762,$N762*(1+(W$2*0.03)),"")))))))</f>
        <v/>
      </c>
      <c r="Y762" s="2" t="str">
        <f t="shared" ref="Y762:Y765" si="1466">IF($B762="","",IF($O762=Y$3,$N762*(1+(X$2*0.03)),IF(Y$3=$O762+$J762,$N762*(1+(X$2*0.03)),IF(Y$3=$O762+2*$J762,$N762*(1+(X$2*0.03)),IF(Y$3=$O762+3*$J762,$N762*(1+(X$2*0.03)),IF(Y$3=$O762+4*$J762,$N762*(1+(X$2*0.03)),IF(Y$3=$O762+5*$J762,$N762*(1+(X$2*0.03)),"")))))))</f>
        <v/>
      </c>
      <c r="Z762" s="2" t="str">
        <f t="shared" ref="Z762:Z765" si="1467">IF($B762="","",IF($O762=Z$3,$N762*(1+(Y$2*0.03)),IF(Z$3=$O762+$J762,$N762*(1+(Y$2*0.03)),IF(Z$3=$O762+2*$J762,$N762*(1+(Y$2*0.03)),IF(Z$3=$O762+3*$J762,$N762*(1+(Y$2*0.03)),IF(Z$3=$O762+4*$J762,$N762*(1+(Y$2*0.03)),IF(Z$3=$O762+5*$J762,$N762*(1+(Y$2*0.03)),"")))))))</f>
        <v/>
      </c>
      <c r="AA762" s="2" t="str">
        <f t="shared" ref="AA762:AA765" si="1468">IF($B762="","",IF($O762=AA$3,$N762*(1+(Z$2*0.03)),IF(AA$3=$O762+$J762,$N762*(1+(Z$2*0.03)),IF(AA$3=$O762+2*$J762,$N762*(1+(Z$2*0.03)),IF(AA$3=$O762+3*$J762,$N762*(1+(Z$2*0.03)),IF(AA$3=$O762+4*$J762,$N762*(1+(Z$2*0.03)),IF(AA$3=$O762+5*$J762,$N762*(1+(Z$2*0.03)),"")))))))</f>
        <v/>
      </c>
      <c r="AB762" s="2" t="str">
        <f t="shared" ref="AB762:AB765" si="1469">IF($B762="","",IF($O762=AB$3,$N762*(1+(AA$2*0.03)),IF(AB$3=$O762+$J762,$N762*(1+(AA$2*0.03)),IF(AB$3=$O762+2*$J762,$N762*(1+(AA$2*0.03)),IF(AB$3=$O762+3*$J762,$N762*(1+(AA$2*0.03)),IF(AB$3=$O762+4*$J762,$N762*(1+(AA$2*0.03)),IF(AB$3=$O762+5*$J762,$N762*(1+(AA$2*0.03)),"")))))))</f>
        <v/>
      </c>
      <c r="AC762" s="2" t="str">
        <f t="shared" ref="AC762:AC765" si="1470">IF($B762="","",IF($O762=AC$3,$N762*(1+(AB$2*0.03)),IF(AC$3=$O762+$J762,$N762*(1+(AB$2*0.03)),IF(AC$3=$O762+2*$J762,$N762*(1+(AB$2*0.03)),IF(AC$3=$O762+3*$J762,$N762*(1+(AB$2*0.03)),IF(AC$3=$O762+4*$J762,$N762*(1+(AB$2*0.03)),IF(AC$3=$O762+5*$J762,$N762*(1+(AB$2*0.03)),"")))))))</f>
        <v/>
      </c>
      <c r="AD762" s="2" t="str">
        <f t="shared" ref="AD762:AD765" si="1471">IF($B762="","",IF($O762=AD$3,$N762*(1+(AC$2*0.03)),IF(AD$3=$O762+$J762,$N762*(1+(AC$2*0.03)),IF(AD$3=$O762+2*$J762,$N762*(1+(AC$2*0.03)),IF(AD$3=$O762+3*$J762,$N762*(1+(AC$2*0.03)),IF(AD$3=$O762+4*$J762,$N762*(1+(AC$2*0.03)),IF(AD$3=$O762+5*$J762,$N762*(1+(AC$2*0.03)),"")))))))</f>
        <v/>
      </c>
      <c r="AE762" s="2" t="str">
        <f t="shared" ref="AE762:AE765" si="1472">IF($B762="","",IF($O762=AE$3,$N762*(1+(AD$2*0.03)),IF(AE$3=$O762+$J762,$N762*(1+(AD$2*0.03)),IF(AE$3=$O762+2*$J762,$N762*(1+(AD$2*0.03)),IF(AE$3=$O762+3*$J762,$N762*(1+(AD$2*0.03)),IF(AE$3=$O762+4*$J762,$N762*(1+(AD$2*0.03)),IF(AE$3=$O762+5*$J762,$N762*(1+(AD$2*0.03)),"")))))))</f>
        <v/>
      </c>
      <c r="AF762" s="2" t="str">
        <f t="shared" ref="AF762:AF765" si="1473">IF($B762="","",IF($O762=AF$3,$N762*(1+(AE$2*0.03)),IF(AF$3=$O762+$J762,$N762*(1+(AE$2*0.03)),IF(AF$3=$O762+2*$J762,$N762*(1+(AE$2*0.03)),IF(AF$3=$O762+3*$J762,$N762*(1+(AE$2*0.03)),IF(AF$3=$O762+4*$J762,$N762*(1+(AE$2*0.03)),IF(AF$3=$O762+5*$J762,$N762*(1+(AE$2*0.03)),"")))))))</f>
        <v/>
      </c>
      <c r="AG762" s="2" t="str">
        <f t="shared" ref="AG762:AG765" si="1474">IF($B762="","",IF($O762=AG$3,$N762*(1+(AF$2*0.03)),IF(AG$3=$O762+$J762,$N762*(1+(AF$2*0.03)),IF(AG$3=$O762+2*$J762,$N762*(1+(AF$2*0.03)),IF(AG$3=$O762+3*$J762,$N762*(1+(AF$2*0.03)),IF(AG$3=$O762+4*$J762,$N762*(1+(AF$2*0.03)),IF(AG$3=$O762+5*$J762,$N762*(1+(AF$2*0.03)),"")))))))</f>
        <v/>
      </c>
      <c r="AH762" s="2" t="str">
        <f t="shared" ref="AH762:AH765" si="1475">IF($B762="","",IF($O762=AH$3,$N762*(1+(AG$2*0.03)),IF(AH$3=$O762+$J762,$N762*(1+(AG$2*0.03)),IF(AH$3=$O762+2*$J762,$N762*(1+(AG$2*0.03)),IF(AH$3=$O762+3*$J762,$N762*(1+(AG$2*0.03)),IF(AH$3=$O762+4*$J762,$N762*(1+(AG$2*0.03)),IF(AH$3=$O762+5*$J762,$N762*(1+(AG$2*0.03)),"")))))))</f>
        <v/>
      </c>
      <c r="AI762" s="2" t="str">
        <f t="shared" ref="AI762:AI765" si="1476">IF($B762="","",IF($O762=AI$3,$N762*(1+(AH$2*0.03)),IF(AI$3=$O762+$J762,$N762*(1+(AH$2*0.03)),IF(AI$3=$O762+2*$J762,$N762*(1+(AH$2*0.03)),IF(AI$3=$O762+3*$J762,$N762*(1+(AH$2*0.03)),IF(AI$3=$O762+4*$J762,$N762*(1+(AH$2*0.03)),IF(AI$3=$O762+5*$J762,$N762*(1+(AH$2*0.03)),"")))))))</f>
        <v/>
      </c>
    </row>
    <row r="763" spans="2:35" x14ac:dyDescent="0.25">
      <c r="B763" s="41" t="s">
        <v>347</v>
      </c>
      <c r="C763" s="41" t="s">
        <v>345</v>
      </c>
      <c r="D763" s="41" t="s">
        <v>7</v>
      </c>
      <c r="E763" s="42" t="s">
        <v>439</v>
      </c>
      <c r="F763" s="41" t="s">
        <v>51</v>
      </c>
      <c r="G763" s="154"/>
      <c r="H763" s="42">
        <v>1300</v>
      </c>
      <c r="I763" s="6">
        <f>IF(H763="","",INDEX(Systems!F$4:F$981,MATCH($F763,Systems!D$4:D$981,0),1))</f>
        <v>1.5</v>
      </c>
      <c r="J763" s="7">
        <f>IF(H763="","",INDEX(Systems!E$4:E$981,MATCH($F763,Systems!D$4:D$981,0),1))</f>
        <v>10</v>
      </c>
      <c r="K763" s="7" t="s">
        <v>97</v>
      </c>
      <c r="L763" s="7">
        <v>2010</v>
      </c>
      <c r="M763" s="7">
        <v>3</v>
      </c>
      <c r="N763" s="6">
        <f t="shared" si="1455"/>
        <v>1950</v>
      </c>
      <c r="O763" s="7">
        <f t="shared" si="1456"/>
        <v>2020</v>
      </c>
      <c r="P763" s="2" t="str">
        <f t="shared" si="1457"/>
        <v/>
      </c>
      <c r="Q763" s="2" t="str">
        <f t="shared" si="1458"/>
        <v/>
      </c>
      <c r="R763" s="2">
        <f t="shared" si="1459"/>
        <v>2067</v>
      </c>
      <c r="S763" s="2" t="str">
        <f t="shared" si="1460"/>
        <v/>
      </c>
      <c r="T763" s="2" t="str">
        <f t="shared" si="1461"/>
        <v/>
      </c>
      <c r="U763" s="2" t="str">
        <f t="shared" si="1462"/>
        <v/>
      </c>
      <c r="V763" s="2" t="str">
        <f t="shared" si="1463"/>
        <v/>
      </c>
      <c r="W763" s="2" t="str">
        <f t="shared" si="1464"/>
        <v/>
      </c>
      <c r="X763" s="2" t="str">
        <f t="shared" si="1465"/>
        <v/>
      </c>
      <c r="Y763" s="2" t="str">
        <f t="shared" si="1466"/>
        <v/>
      </c>
      <c r="Z763" s="2" t="str">
        <f t="shared" si="1467"/>
        <v/>
      </c>
      <c r="AA763" s="2" t="str">
        <f t="shared" si="1468"/>
        <v/>
      </c>
      <c r="AB763" s="2">
        <f t="shared" si="1469"/>
        <v>2651.9999999999995</v>
      </c>
      <c r="AC763" s="2" t="str">
        <f t="shared" si="1470"/>
        <v/>
      </c>
      <c r="AD763" s="2" t="str">
        <f t="shared" si="1471"/>
        <v/>
      </c>
      <c r="AE763" s="2" t="str">
        <f t="shared" si="1472"/>
        <v/>
      </c>
      <c r="AF763" s="2" t="str">
        <f t="shared" si="1473"/>
        <v/>
      </c>
      <c r="AG763" s="2" t="str">
        <f t="shared" si="1474"/>
        <v/>
      </c>
      <c r="AH763" s="2" t="str">
        <f t="shared" si="1475"/>
        <v/>
      </c>
      <c r="AI763" s="2" t="str">
        <f t="shared" si="1476"/>
        <v/>
      </c>
    </row>
    <row r="764" spans="2:35" x14ac:dyDescent="0.25">
      <c r="B764" s="41" t="s">
        <v>347</v>
      </c>
      <c r="C764" s="41" t="s">
        <v>345</v>
      </c>
      <c r="D764" s="41" t="s">
        <v>5</v>
      </c>
      <c r="E764" s="42" t="s">
        <v>439</v>
      </c>
      <c r="F764" s="41" t="s">
        <v>55</v>
      </c>
      <c r="G764" s="154" t="s">
        <v>529</v>
      </c>
      <c r="H764" s="42">
        <v>1</v>
      </c>
      <c r="I764" s="6">
        <f>IF(H764="","",INDEX(Systems!F$4:F$981,MATCH($F764,Systems!D$4:D$981,0),1))</f>
        <v>9000</v>
      </c>
      <c r="J764" s="7">
        <f>IF(H764="","",INDEX(Systems!E$4:E$981,MATCH($F764,Systems!D$4:D$981,0),1))</f>
        <v>18</v>
      </c>
      <c r="K764" s="7" t="s">
        <v>97</v>
      </c>
      <c r="L764" s="7">
        <v>2003</v>
      </c>
      <c r="M764" s="7">
        <v>3</v>
      </c>
      <c r="N764" s="6">
        <f t="shared" si="1455"/>
        <v>9000</v>
      </c>
      <c r="O764" s="7">
        <f t="shared" si="1456"/>
        <v>2021</v>
      </c>
      <c r="P764" s="2" t="str">
        <f t="shared" si="1457"/>
        <v/>
      </c>
      <c r="Q764" s="2" t="str">
        <f t="shared" si="1458"/>
        <v/>
      </c>
      <c r="R764" s="2" t="str">
        <f t="shared" si="1459"/>
        <v/>
      </c>
      <c r="S764" s="2">
        <f t="shared" si="1460"/>
        <v>9810</v>
      </c>
      <c r="T764" s="2" t="str">
        <f t="shared" si="1461"/>
        <v/>
      </c>
      <c r="U764" s="2" t="str">
        <f t="shared" si="1462"/>
        <v/>
      </c>
      <c r="V764" s="2" t="str">
        <f t="shared" si="1463"/>
        <v/>
      </c>
      <c r="W764" s="2" t="str">
        <f t="shared" si="1464"/>
        <v/>
      </c>
      <c r="X764" s="2" t="str">
        <f t="shared" si="1465"/>
        <v/>
      </c>
      <c r="Y764" s="2" t="str">
        <f t="shared" si="1466"/>
        <v/>
      </c>
      <c r="Z764" s="2" t="str">
        <f t="shared" si="1467"/>
        <v/>
      </c>
      <c r="AA764" s="2" t="str">
        <f t="shared" si="1468"/>
        <v/>
      </c>
      <c r="AB764" s="2" t="str">
        <f t="shared" si="1469"/>
        <v/>
      </c>
      <c r="AC764" s="2" t="str">
        <f t="shared" si="1470"/>
        <v/>
      </c>
      <c r="AD764" s="2" t="str">
        <f t="shared" si="1471"/>
        <v/>
      </c>
      <c r="AE764" s="2" t="str">
        <f t="shared" si="1472"/>
        <v/>
      </c>
      <c r="AF764" s="2" t="str">
        <f t="shared" si="1473"/>
        <v/>
      </c>
      <c r="AG764" s="2" t="str">
        <f t="shared" si="1474"/>
        <v/>
      </c>
      <c r="AH764" s="2" t="str">
        <f t="shared" si="1475"/>
        <v/>
      </c>
      <c r="AI764" s="2" t="str">
        <f t="shared" si="1476"/>
        <v/>
      </c>
    </row>
    <row r="765" spans="2:35" x14ac:dyDescent="0.25">
      <c r="B765" s="41" t="s">
        <v>347</v>
      </c>
      <c r="C765" s="41" t="s">
        <v>345</v>
      </c>
      <c r="D765" s="41" t="s">
        <v>9</v>
      </c>
      <c r="E765" s="42" t="s">
        <v>439</v>
      </c>
      <c r="F765" s="41" t="s">
        <v>131</v>
      </c>
      <c r="G765" s="154"/>
      <c r="H765" s="42">
        <v>1000</v>
      </c>
      <c r="I765" s="6">
        <f>IF(H765="","",INDEX(Systems!F$4:F$981,MATCH($F765,Systems!D$4:D$981,0),1))</f>
        <v>4.95</v>
      </c>
      <c r="J765" s="7">
        <f>IF(H765="","",INDEX(Systems!E$4:E$981,MATCH($F765,Systems!D$4:D$981,0),1))</f>
        <v>20</v>
      </c>
      <c r="K765" s="7" t="s">
        <v>97</v>
      </c>
      <c r="L765" s="7">
        <v>2017</v>
      </c>
      <c r="M765" s="7">
        <v>3</v>
      </c>
      <c r="N765" s="6">
        <f t="shared" si="1455"/>
        <v>4950</v>
      </c>
      <c r="O765" s="7">
        <f t="shared" si="1456"/>
        <v>2037</v>
      </c>
      <c r="P765" s="2" t="str">
        <f t="shared" si="1457"/>
        <v/>
      </c>
      <c r="Q765" s="2" t="str">
        <f t="shared" si="1458"/>
        <v/>
      </c>
      <c r="R765" s="2" t="str">
        <f t="shared" si="1459"/>
        <v/>
      </c>
      <c r="S765" s="2" t="str">
        <f t="shared" si="1460"/>
        <v/>
      </c>
      <c r="T765" s="2" t="str">
        <f t="shared" si="1461"/>
        <v/>
      </c>
      <c r="U765" s="2" t="str">
        <f t="shared" si="1462"/>
        <v/>
      </c>
      <c r="V765" s="2" t="str">
        <f t="shared" si="1463"/>
        <v/>
      </c>
      <c r="W765" s="2" t="str">
        <f t="shared" si="1464"/>
        <v/>
      </c>
      <c r="X765" s="2" t="str">
        <f t="shared" si="1465"/>
        <v/>
      </c>
      <c r="Y765" s="2" t="str">
        <f t="shared" si="1466"/>
        <v/>
      </c>
      <c r="Z765" s="2" t="str">
        <f t="shared" si="1467"/>
        <v/>
      </c>
      <c r="AA765" s="2" t="str">
        <f t="shared" si="1468"/>
        <v/>
      </c>
      <c r="AB765" s="2" t="str">
        <f t="shared" si="1469"/>
        <v/>
      </c>
      <c r="AC765" s="2" t="str">
        <f t="shared" si="1470"/>
        <v/>
      </c>
      <c r="AD765" s="2" t="str">
        <f t="shared" si="1471"/>
        <v/>
      </c>
      <c r="AE765" s="2" t="str">
        <f t="shared" si="1472"/>
        <v/>
      </c>
      <c r="AF765" s="2" t="str">
        <f t="shared" si="1473"/>
        <v/>
      </c>
      <c r="AG765" s="2" t="str">
        <f t="shared" si="1474"/>
        <v/>
      </c>
      <c r="AH765" s="2" t="str">
        <f t="shared" si="1475"/>
        <v/>
      </c>
      <c r="AI765" s="2">
        <f t="shared" si="1476"/>
        <v>7771.4999999999991</v>
      </c>
    </row>
    <row r="766" spans="2:35" x14ac:dyDescent="0.25">
      <c r="B766" s="41" t="s">
        <v>347</v>
      </c>
      <c r="C766" s="41" t="s">
        <v>345</v>
      </c>
      <c r="D766" s="41" t="s">
        <v>7</v>
      </c>
      <c r="E766" s="42" t="s">
        <v>440</v>
      </c>
      <c r="F766" s="41" t="s">
        <v>312</v>
      </c>
      <c r="G766" s="154"/>
      <c r="H766" s="42">
        <v>1000</v>
      </c>
      <c r="I766" s="6">
        <f>IF(H766="","",INDEX(Systems!F$4:F$981,MATCH($F766,Systems!D$4:D$981,0),1))</f>
        <v>7.46</v>
      </c>
      <c r="J766" s="7">
        <f>IF(H766="","",INDEX(Systems!E$4:E$981,MATCH($F766,Systems!D$4:D$981,0),1))</f>
        <v>20</v>
      </c>
      <c r="K766" s="7" t="s">
        <v>97</v>
      </c>
      <c r="L766" s="7">
        <v>2005</v>
      </c>
      <c r="M766" s="7">
        <v>3</v>
      </c>
      <c r="N766" s="6">
        <f t="shared" ref="N766:N769" si="1477">IF(H766="","",H766*I766)</f>
        <v>7460</v>
      </c>
      <c r="O766" s="7">
        <f t="shared" ref="O766:O769" si="1478">IF(M766="","",IF(IF(M766=1,$C$1,IF(M766=2,L766+(0.8*J766),IF(M766=3,L766+J766)))&lt;$C$1,$C$1,(IF(M766=1,$C$1,IF(M766=2,L766+(0.8*J766),IF(M766=3,L766+J766))))))</f>
        <v>2025</v>
      </c>
      <c r="P766" s="2" t="str">
        <f t="shared" ref="P766:P769" si="1479">IF($B766="","",IF($O766=P$3,$N766*(1+(O$2*0.03)),IF(P$3=$O766+$J766,$N766*(1+(O$2*0.03)),IF(P$3=$O766+2*$J766,$N766*(1+(O$2*0.03)),IF(P$3=$O766+3*$J766,$N766*(1+(O$2*0.03)),IF(P$3=$O766+4*$J766,$N766*(1+(O$2*0.03)),IF(P$3=$O766+5*$J766,$N766*(1+(O$2*0.03)),"")))))))</f>
        <v/>
      </c>
      <c r="Q766" s="2" t="str">
        <f t="shared" ref="Q766:Q769" si="1480">IF($B766="","",IF($O766=Q$3,$N766*(1+(P$2*0.03)),IF(Q$3=$O766+$J766,$N766*(1+(P$2*0.03)),IF(Q$3=$O766+2*$J766,$N766*(1+(P$2*0.03)),IF(Q$3=$O766+3*$J766,$N766*(1+(P$2*0.03)),IF(Q$3=$O766+4*$J766,$N766*(1+(P$2*0.03)),IF(Q$3=$O766+5*$J766,$N766*(1+(P$2*0.03)),"")))))))</f>
        <v/>
      </c>
      <c r="R766" s="2" t="str">
        <f t="shared" ref="R766:R769" si="1481">IF($B766="","",IF($O766=R$3,$N766*(1+(Q$2*0.03)),IF(R$3=$O766+$J766,$N766*(1+(Q$2*0.03)),IF(R$3=$O766+2*$J766,$N766*(1+(Q$2*0.03)),IF(R$3=$O766+3*$J766,$N766*(1+(Q$2*0.03)),IF(R$3=$O766+4*$J766,$N766*(1+(Q$2*0.03)),IF(R$3=$O766+5*$J766,$N766*(1+(Q$2*0.03)),"")))))))</f>
        <v/>
      </c>
      <c r="S766" s="2" t="str">
        <f t="shared" ref="S766:S769" si="1482">IF($B766="","",IF($O766=S$3,$N766*(1+(R$2*0.03)),IF(S$3=$O766+$J766,$N766*(1+(R$2*0.03)),IF(S$3=$O766+2*$J766,$N766*(1+(R$2*0.03)),IF(S$3=$O766+3*$J766,$N766*(1+(R$2*0.03)),IF(S$3=$O766+4*$J766,$N766*(1+(R$2*0.03)),IF(S$3=$O766+5*$J766,$N766*(1+(R$2*0.03)),"")))))))</f>
        <v/>
      </c>
      <c r="T766" s="2" t="str">
        <f t="shared" ref="T766:T769" si="1483">IF($B766="","",IF($O766=T$3,$N766*(1+(S$2*0.03)),IF(T$3=$O766+$J766,$N766*(1+(S$2*0.03)),IF(T$3=$O766+2*$J766,$N766*(1+(S$2*0.03)),IF(T$3=$O766+3*$J766,$N766*(1+(S$2*0.03)),IF(T$3=$O766+4*$J766,$N766*(1+(S$2*0.03)),IF(T$3=$O766+5*$J766,$N766*(1+(S$2*0.03)),"")))))))</f>
        <v/>
      </c>
      <c r="U766" s="2" t="str">
        <f t="shared" ref="U766:U769" si="1484">IF($B766="","",IF($O766=U$3,$N766*(1+(T$2*0.03)),IF(U$3=$O766+$J766,$N766*(1+(T$2*0.03)),IF(U$3=$O766+2*$J766,$N766*(1+(T$2*0.03)),IF(U$3=$O766+3*$J766,$N766*(1+(T$2*0.03)),IF(U$3=$O766+4*$J766,$N766*(1+(T$2*0.03)),IF(U$3=$O766+5*$J766,$N766*(1+(T$2*0.03)),"")))))))</f>
        <v/>
      </c>
      <c r="V766" s="2" t="str">
        <f t="shared" ref="V766:V769" si="1485">IF($B766="","",IF($O766=V$3,$N766*(1+(U$2*0.03)),IF(V$3=$O766+$J766,$N766*(1+(U$2*0.03)),IF(V$3=$O766+2*$J766,$N766*(1+(U$2*0.03)),IF(V$3=$O766+3*$J766,$N766*(1+(U$2*0.03)),IF(V$3=$O766+4*$J766,$N766*(1+(U$2*0.03)),IF(V$3=$O766+5*$J766,$N766*(1+(U$2*0.03)),"")))))))</f>
        <v/>
      </c>
      <c r="W766" s="2">
        <f t="shared" ref="W766:W769" si="1486">IF($B766="","",IF($O766=W$3,$N766*(1+(V$2*0.03)),IF(W$3=$O766+$J766,$N766*(1+(V$2*0.03)),IF(W$3=$O766+2*$J766,$N766*(1+(V$2*0.03)),IF(W$3=$O766+3*$J766,$N766*(1+(V$2*0.03)),IF(W$3=$O766+4*$J766,$N766*(1+(V$2*0.03)),IF(W$3=$O766+5*$J766,$N766*(1+(V$2*0.03)),"")))))))</f>
        <v>9026.6</v>
      </c>
      <c r="X766" s="2" t="str">
        <f t="shared" ref="X766:X769" si="1487">IF($B766="","",IF($O766=X$3,$N766*(1+(W$2*0.03)),IF(X$3=$O766+$J766,$N766*(1+(W$2*0.03)),IF(X$3=$O766+2*$J766,$N766*(1+(W$2*0.03)),IF(X$3=$O766+3*$J766,$N766*(1+(W$2*0.03)),IF(X$3=$O766+4*$J766,$N766*(1+(W$2*0.03)),IF(X$3=$O766+5*$J766,$N766*(1+(W$2*0.03)),"")))))))</f>
        <v/>
      </c>
      <c r="Y766" s="2" t="str">
        <f t="shared" ref="Y766:Y769" si="1488">IF($B766="","",IF($O766=Y$3,$N766*(1+(X$2*0.03)),IF(Y$3=$O766+$J766,$N766*(1+(X$2*0.03)),IF(Y$3=$O766+2*$J766,$N766*(1+(X$2*0.03)),IF(Y$3=$O766+3*$J766,$N766*(1+(X$2*0.03)),IF(Y$3=$O766+4*$J766,$N766*(1+(X$2*0.03)),IF(Y$3=$O766+5*$J766,$N766*(1+(X$2*0.03)),"")))))))</f>
        <v/>
      </c>
      <c r="Z766" s="2" t="str">
        <f t="shared" ref="Z766:Z769" si="1489">IF($B766="","",IF($O766=Z$3,$N766*(1+(Y$2*0.03)),IF(Z$3=$O766+$J766,$N766*(1+(Y$2*0.03)),IF(Z$3=$O766+2*$J766,$N766*(1+(Y$2*0.03)),IF(Z$3=$O766+3*$J766,$N766*(1+(Y$2*0.03)),IF(Z$3=$O766+4*$J766,$N766*(1+(Y$2*0.03)),IF(Z$3=$O766+5*$J766,$N766*(1+(Y$2*0.03)),"")))))))</f>
        <v/>
      </c>
      <c r="AA766" s="2" t="str">
        <f t="shared" ref="AA766:AA769" si="1490">IF($B766="","",IF($O766=AA$3,$N766*(1+(Z$2*0.03)),IF(AA$3=$O766+$J766,$N766*(1+(Z$2*0.03)),IF(AA$3=$O766+2*$J766,$N766*(1+(Z$2*0.03)),IF(AA$3=$O766+3*$J766,$N766*(1+(Z$2*0.03)),IF(AA$3=$O766+4*$J766,$N766*(1+(Z$2*0.03)),IF(AA$3=$O766+5*$J766,$N766*(1+(Z$2*0.03)),"")))))))</f>
        <v/>
      </c>
      <c r="AB766" s="2" t="str">
        <f t="shared" ref="AB766:AB769" si="1491">IF($B766="","",IF($O766=AB$3,$N766*(1+(AA$2*0.03)),IF(AB$3=$O766+$J766,$N766*(1+(AA$2*0.03)),IF(AB$3=$O766+2*$J766,$N766*(1+(AA$2*0.03)),IF(AB$3=$O766+3*$J766,$N766*(1+(AA$2*0.03)),IF(AB$3=$O766+4*$J766,$N766*(1+(AA$2*0.03)),IF(AB$3=$O766+5*$J766,$N766*(1+(AA$2*0.03)),"")))))))</f>
        <v/>
      </c>
      <c r="AC766" s="2" t="str">
        <f t="shared" ref="AC766:AC769" si="1492">IF($B766="","",IF($O766=AC$3,$N766*(1+(AB$2*0.03)),IF(AC$3=$O766+$J766,$N766*(1+(AB$2*0.03)),IF(AC$3=$O766+2*$J766,$N766*(1+(AB$2*0.03)),IF(AC$3=$O766+3*$J766,$N766*(1+(AB$2*0.03)),IF(AC$3=$O766+4*$J766,$N766*(1+(AB$2*0.03)),IF(AC$3=$O766+5*$J766,$N766*(1+(AB$2*0.03)),"")))))))</f>
        <v/>
      </c>
      <c r="AD766" s="2" t="str">
        <f t="shared" ref="AD766:AD769" si="1493">IF($B766="","",IF($O766=AD$3,$N766*(1+(AC$2*0.03)),IF(AD$3=$O766+$J766,$N766*(1+(AC$2*0.03)),IF(AD$3=$O766+2*$J766,$N766*(1+(AC$2*0.03)),IF(AD$3=$O766+3*$J766,$N766*(1+(AC$2*0.03)),IF(AD$3=$O766+4*$J766,$N766*(1+(AC$2*0.03)),IF(AD$3=$O766+5*$J766,$N766*(1+(AC$2*0.03)),"")))))))</f>
        <v/>
      </c>
      <c r="AE766" s="2" t="str">
        <f t="shared" ref="AE766:AE769" si="1494">IF($B766="","",IF($O766=AE$3,$N766*(1+(AD$2*0.03)),IF(AE$3=$O766+$J766,$N766*(1+(AD$2*0.03)),IF(AE$3=$O766+2*$J766,$N766*(1+(AD$2*0.03)),IF(AE$3=$O766+3*$J766,$N766*(1+(AD$2*0.03)),IF(AE$3=$O766+4*$J766,$N766*(1+(AD$2*0.03)),IF(AE$3=$O766+5*$J766,$N766*(1+(AD$2*0.03)),"")))))))</f>
        <v/>
      </c>
      <c r="AF766" s="2" t="str">
        <f t="shared" ref="AF766:AF769" si="1495">IF($B766="","",IF($O766=AF$3,$N766*(1+(AE$2*0.03)),IF(AF$3=$O766+$J766,$N766*(1+(AE$2*0.03)),IF(AF$3=$O766+2*$J766,$N766*(1+(AE$2*0.03)),IF(AF$3=$O766+3*$J766,$N766*(1+(AE$2*0.03)),IF(AF$3=$O766+4*$J766,$N766*(1+(AE$2*0.03)),IF(AF$3=$O766+5*$J766,$N766*(1+(AE$2*0.03)),"")))))))</f>
        <v/>
      </c>
      <c r="AG766" s="2" t="str">
        <f t="shared" ref="AG766:AG769" si="1496">IF($B766="","",IF($O766=AG$3,$N766*(1+(AF$2*0.03)),IF(AG$3=$O766+$J766,$N766*(1+(AF$2*0.03)),IF(AG$3=$O766+2*$J766,$N766*(1+(AF$2*0.03)),IF(AG$3=$O766+3*$J766,$N766*(1+(AF$2*0.03)),IF(AG$3=$O766+4*$J766,$N766*(1+(AF$2*0.03)),IF(AG$3=$O766+5*$J766,$N766*(1+(AF$2*0.03)),"")))))))</f>
        <v/>
      </c>
      <c r="AH766" s="2" t="str">
        <f t="shared" ref="AH766:AH769" si="1497">IF($B766="","",IF($O766=AH$3,$N766*(1+(AG$2*0.03)),IF(AH$3=$O766+$J766,$N766*(1+(AG$2*0.03)),IF(AH$3=$O766+2*$J766,$N766*(1+(AG$2*0.03)),IF(AH$3=$O766+3*$J766,$N766*(1+(AG$2*0.03)),IF(AH$3=$O766+4*$J766,$N766*(1+(AG$2*0.03)),IF(AH$3=$O766+5*$J766,$N766*(1+(AG$2*0.03)),"")))))))</f>
        <v/>
      </c>
      <c r="AI766" s="2" t="str">
        <f t="shared" ref="AI766:AI769" si="1498">IF($B766="","",IF($O766=AI$3,$N766*(1+(AH$2*0.03)),IF(AI$3=$O766+$J766,$N766*(1+(AH$2*0.03)),IF(AI$3=$O766+2*$J766,$N766*(1+(AH$2*0.03)),IF(AI$3=$O766+3*$J766,$N766*(1+(AH$2*0.03)),IF(AI$3=$O766+4*$J766,$N766*(1+(AH$2*0.03)),IF(AI$3=$O766+5*$J766,$N766*(1+(AH$2*0.03)),"")))))))</f>
        <v/>
      </c>
    </row>
    <row r="767" spans="2:35" x14ac:dyDescent="0.25">
      <c r="B767" s="41" t="s">
        <v>347</v>
      </c>
      <c r="C767" s="41" t="s">
        <v>345</v>
      </c>
      <c r="D767" s="41" t="s">
        <v>7</v>
      </c>
      <c r="E767" s="42" t="s">
        <v>440</v>
      </c>
      <c r="F767" s="41" t="s">
        <v>51</v>
      </c>
      <c r="G767" s="154"/>
      <c r="H767" s="42">
        <v>1300</v>
      </c>
      <c r="I767" s="6">
        <f>IF(H767="","",INDEX(Systems!F$4:F$981,MATCH($F767,Systems!D$4:D$981,0),1))</f>
        <v>1.5</v>
      </c>
      <c r="J767" s="7">
        <f>IF(H767="","",INDEX(Systems!E$4:E$981,MATCH($F767,Systems!D$4:D$981,0),1))</f>
        <v>10</v>
      </c>
      <c r="K767" s="7" t="s">
        <v>97</v>
      </c>
      <c r="L767" s="7">
        <v>2010</v>
      </c>
      <c r="M767" s="7">
        <v>3</v>
      </c>
      <c r="N767" s="6">
        <f t="shared" si="1477"/>
        <v>1950</v>
      </c>
      <c r="O767" s="7">
        <f t="shared" si="1478"/>
        <v>2020</v>
      </c>
      <c r="P767" s="2" t="str">
        <f t="shared" si="1479"/>
        <v/>
      </c>
      <c r="Q767" s="2" t="str">
        <f t="shared" si="1480"/>
        <v/>
      </c>
      <c r="R767" s="2">
        <f t="shared" si="1481"/>
        <v>2067</v>
      </c>
      <c r="S767" s="2" t="str">
        <f t="shared" si="1482"/>
        <v/>
      </c>
      <c r="T767" s="2" t="str">
        <f t="shared" si="1483"/>
        <v/>
      </c>
      <c r="U767" s="2" t="str">
        <f t="shared" si="1484"/>
        <v/>
      </c>
      <c r="V767" s="2" t="str">
        <f t="shared" si="1485"/>
        <v/>
      </c>
      <c r="W767" s="2" t="str">
        <f t="shared" si="1486"/>
        <v/>
      </c>
      <c r="X767" s="2" t="str">
        <f t="shared" si="1487"/>
        <v/>
      </c>
      <c r="Y767" s="2" t="str">
        <f t="shared" si="1488"/>
        <v/>
      </c>
      <c r="Z767" s="2" t="str">
        <f t="shared" si="1489"/>
        <v/>
      </c>
      <c r="AA767" s="2" t="str">
        <f t="shared" si="1490"/>
        <v/>
      </c>
      <c r="AB767" s="2">
        <f t="shared" si="1491"/>
        <v>2651.9999999999995</v>
      </c>
      <c r="AC767" s="2" t="str">
        <f t="shared" si="1492"/>
        <v/>
      </c>
      <c r="AD767" s="2" t="str">
        <f t="shared" si="1493"/>
        <v/>
      </c>
      <c r="AE767" s="2" t="str">
        <f t="shared" si="1494"/>
        <v/>
      </c>
      <c r="AF767" s="2" t="str">
        <f t="shared" si="1495"/>
        <v/>
      </c>
      <c r="AG767" s="2" t="str">
        <f t="shared" si="1496"/>
        <v/>
      </c>
      <c r="AH767" s="2" t="str">
        <f t="shared" si="1497"/>
        <v/>
      </c>
      <c r="AI767" s="2" t="str">
        <f t="shared" si="1498"/>
        <v/>
      </c>
    </row>
    <row r="768" spans="2:35" x14ac:dyDescent="0.25">
      <c r="B768" s="41" t="s">
        <v>347</v>
      </c>
      <c r="C768" s="41" t="s">
        <v>345</v>
      </c>
      <c r="D768" s="41" t="s">
        <v>5</v>
      </c>
      <c r="E768" s="42" t="s">
        <v>440</v>
      </c>
      <c r="F768" s="41" t="s">
        <v>55</v>
      </c>
      <c r="G768" s="154" t="s">
        <v>530</v>
      </c>
      <c r="H768" s="42">
        <v>1</v>
      </c>
      <c r="I768" s="6">
        <f>IF(H768="","",INDEX(Systems!F$4:F$981,MATCH($F768,Systems!D$4:D$981,0),1))</f>
        <v>9000</v>
      </c>
      <c r="J768" s="7">
        <f>IF(H768="","",INDEX(Systems!E$4:E$981,MATCH($F768,Systems!D$4:D$981,0),1))</f>
        <v>18</v>
      </c>
      <c r="K768" s="7" t="s">
        <v>97</v>
      </c>
      <c r="L768" s="7">
        <v>2003</v>
      </c>
      <c r="M768" s="7">
        <v>3</v>
      </c>
      <c r="N768" s="6">
        <f t="shared" si="1477"/>
        <v>9000</v>
      </c>
      <c r="O768" s="7">
        <f t="shared" si="1478"/>
        <v>2021</v>
      </c>
      <c r="P768" s="2" t="str">
        <f t="shared" si="1479"/>
        <v/>
      </c>
      <c r="Q768" s="2" t="str">
        <f t="shared" si="1480"/>
        <v/>
      </c>
      <c r="R768" s="2" t="str">
        <f t="shared" si="1481"/>
        <v/>
      </c>
      <c r="S768" s="2">
        <f t="shared" si="1482"/>
        <v>9810</v>
      </c>
      <c r="T768" s="2" t="str">
        <f t="shared" si="1483"/>
        <v/>
      </c>
      <c r="U768" s="2" t="str">
        <f t="shared" si="1484"/>
        <v/>
      </c>
      <c r="V768" s="2" t="str">
        <f t="shared" si="1485"/>
        <v/>
      </c>
      <c r="W768" s="2" t="str">
        <f t="shared" si="1486"/>
        <v/>
      </c>
      <c r="X768" s="2" t="str">
        <f t="shared" si="1487"/>
        <v/>
      </c>
      <c r="Y768" s="2" t="str">
        <f t="shared" si="1488"/>
        <v/>
      </c>
      <c r="Z768" s="2" t="str">
        <f t="shared" si="1489"/>
        <v/>
      </c>
      <c r="AA768" s="2" t="str">
        <f t="shared" si="1490"/>
        <v/>
      </c>
      <c r="AB768" s="2" t="str">
        <f t="shared" si="1491"/>
        <v/>
      </c>
      <c r="AC768" s="2" t="str">
        <f t="shared" si="1492"/>
        <v/>
      </c>
      <c r="AD768" s="2" t="str">
        <f t="shared" si="1493"/>
        <v/>
      </c>
      <c r="AE768" s="2" t="str">
        <f t="shared" si="1494"/>
        <v/>
      </c>
      <c r="AF768" s="2" t="str">
        <f t="shared" si="1495"/>
        <v/>
      </c>
      <c r="AG768" s="2" t="str">
        <f t="shared" si="1496"/>
        <v/>
      </c>
      <c r="AH768" s="2" t="str">
        <f t="shared" si="1497"/>
        <v/>
      </c>
      <c r="AI768" s="2" t="str">
        <f t="shared" si="1498"/>
        <v/>
      </c>
    </row>
    <row r="769" spans="2:35" x14ac:dyDescent="0.25">
      <c r="B769" s="41" t="s">
        <v>347</v>
      </c>
      <c r="C769" s="41" t="s">
        <v>345</v>
      </c>
      <c r="D769" s="41" t="s">
        <v>9</v>
      </c>
      <c r="E769" s="42" t="s">
        <v>440</v>
      </c>
      <c r="F769" s="41" t="s">
        <v>131</v>
      </c>
      <c r="G769" s="154"/>
      <c r="H769" s="42">
        <v>1000</v>
      </c>
      <c r="I769" s="6">
        <f>IF(H769="","",INDEX(Systems!F$4:F$981,MATCH($F769,Systems!D$4:D$981,0),1))</f>
        <v>4.95</v>
      </c>
      <c r="J769" s="7">
        <f>IF(H769="","",INDEX(Systems!E$4:E$981,MATCH($F769,Systems!D$4:D$981,0),1))</f>
        <v>20</v>
      </c>
      <c r="K769" s="7" t="s">
        <v>97</v>
      </c>
      <c r="L769" s="7">
        <v>2017</v>
      </c>
      <c r="M769" s="7">
        <v>3</v>
      </c>
      <c r="N769" s="6">
        <f t="shared" si="1477"/>
        <v>4950</v>
      </c>
      <c r="O769" s="7">
        <f t="shared" si="1478"/>
        <v>2037</v>
      </c>
      <c r="P769" s="2" t="str">
        <f t="shared" si="1479"/>
        <v/>
      </c>
      <c r="Q769" s="2" t="str">
        <f t="shared" si="1480"/>
        <v/>
      </c>
      <c r="R769" s="2" t="str">
        <f t="shared" si="1481"/>
        <v/>
      </c>
      <c r="S769" s="2" t="str">
        <f t="shared" si="1482"/>
        <v/>
      </c>
      <c r="T769" s="2" t="str">
        <f t="shared" si="1483"/>
        <v/>
      </c>
      <c r="U769" s="2" t="str">
        <f t="shared" si="1484"/>
        <v/>
      </c>
      <c r="V769" s="2" t="str">
        <f t="shared" si="1485"/>
        <v/>
      </c>
      <c r="W769" s="2" t="str">
        <f t="shared" si="1486"/>
        <v/>
      </c>
      <c r="X769" s="2" t="str">
        <f t="shared" si="1487"/>
        <v/>
      </c>
      <c r="Y769" s="2" t="str">
        <f t="shared" si="1488"/>
        <v/>
      </c>
      <c r="Z769" s="2" t="str">
        <f t="shared" si="1489"/>
        <v/>
      </c>
      <c r="AA769" s="2" t="str">
        <f t="shared" si="1490"/>
        <v/>
      </c>
      <c r="AB769" s="2" t="str">
        <f t="shared" si="1491"/>
        <v/>
      </c>
      <c r="AC769" s="2" t="str">
        <f t="shared" si="1492"/>
        <v/>
      </c>
      <c r="AD769" s="2" t="str">
        <f t="shared" si="1493"/>
        <v/>
      </c>
      <c r="AE769" s="2" t="str">
        <f t="shared" si="1494"/>
        <v/>
      </c>
      <c r="AF769" s="2" t="str">
        <f t="shared" si="1495"/>
        <v/>
      </c>
      <c r="AG769" s="2" t="str">
        <f t="shared" si="1496"/>
        <v/>
      </c>
      <c r="AH769" s="2" t="str">
        <f t="shared" si="1497"/>
        <v/>
      </c>
      <c r="AI769" s="2">
        <f t="shared" si="1498"/>
        <v>7771.4999999999991</v>
      </c>
    </row>
    <row r="770" spans="2:35" x14ac:dyDescent="0.25">
      <c r="B770" s="41" t="s">
        <v>347</v>
      </c>
      <c r="C770" s="41" t="s">
        <v>345</v>
      </c>
      <c r="D770" s="41" t="s">
        <v>3</v>
      </c>
      <c r="E770" s="42" t="s">
        <v>368</v>
      </c>
      <c r="F770" s="41" t="s">
        <v>26</v>
      </c>
      <c r="G770" s="154"/>
      <c r="H770" s="156">
        <v>1152</v>
      </c>
      <c r="I770" s="6">
        <f>IF(H770="","",INDEX(Systems!F$4:F$981,MATCH($F770,Systems!D$4:D$981,0),1))</f>
        <v>21.78</v>
      </c>
      <c r="J770" s="7">
        <f>IF(H770="","",INDEX(Systems!E$4:E$981,MATCH($F770,Systems!D$4:D$981,0),1))</f>
        <v>25</v>
      </c>
      <c r="K770" s="7" t="s">
        <v>96</v>
      </c>
      <c r="L770" s="7">
        <v>2000</v>
      </c>
      <c r="M770" s="7">
        <v>2</v>
      </c>
      <c r="N770" s="6">
        <f t="shared" si="1243"/>
        <v>25090.560000000001</v>
      </c>
      <c r="O770" s="7">
        <f t="shared" si="1244"/>
        <v>2020</v>
      </c>
      <c r="P770" s="2" t="str">
        <f t="shared" ref="P770:AI770" si="1499">IF($B770="","",IF($O770=P$3,$N770*(1+(O$2*0.03)),IF(P$3=$O770+$J770,$N770*(1+(O$2*0.03)),IF(P$3=$O770+2*$J770,$N770*(1+(O$2*0.03)),IF(P$3=$O770+3*$J770,$N770*(1+(O$2*0.03)),IF(P$3=$O770+4*$J770,$N770*(1+(O$2*0.03)),IF(P$3=$O770+5*$J770,$N770*(1+(O$2*0.03)),"")))))))</f>
        <v/>
      </c>
      <c r="Q770" s="2" t="str">
        <f t="shared" si="1499"/>
        <v/>
      </c>
      <c r="R770" s="2">
        <f t="shared" si="1499"/>
        <v>26595.993600000002</v>
      </c>
      <c r="S770" s="2" t="str">
        <f t="shared" si="1499"/>
        <v/>
      </c>
      <c r="T770" s="2" t="str">
        <f t="shared" si="1499"/>
        <v/>
      </c>
      <c r="U770" s="2" t="str">
        <f t="shared" si="1499"/>
        <v/>
      </c>
      <c r="V770" s="2" t="str">
        <f t="shared" si="1499"/>
        <v/>
      </c>
      <c r="W770" s="2" t="str">
        <f t="shared" si="1499"/>
        <v/>
      </c>
      <c r="X770" s="2" t="str">
        <f t="shared" si="1499"/>
        <v/>
      </c>
      <c r="Y770" s="2" t="str">
        <f t="shared" si="1499"/>
        <v/>
      </c>
      <c r="Z770" s="2" t="str">
        <f t="shared" si="1499"/>
        <v/>
      </c>
      <c r="AA770" s="2" t="str">
        <f t="shared" si="1499"/>
        <v/>
      </c>
      <c r="AB770" s="2" t="str">
        <f t="shared" si="1499"/>
        <v/>
      </c>
      <c r="AC770" s="2" t="str">
        <f t="shared" si="1499"/>
        <v/>
      </c>
      <c r="AD770" s="2" t="str">
        <f t="shared" si="1499"/>
        <v/>
      </c>
      <c r="AE770" s="2" t="str">
        <f t="shared" si="1499"/>
        <v/>
      </c>
      <c r="AF770" s="2" t="str">
        <f t="shared" si="1499"/>
        <v/>
      </c>
      <c r="AG770" s="2" t="str">
        <f t="shared" si="1499"/>
        <v/>
      </c>
      <c r="AH770" s="2" t="str">
        <f t="shared" si="1499"/>
        <v/>
      </c>
      <c r="AI770" s="2" t="str">
        <f t="shared" si="1499"/>
        <v/>
      </c>
    </row>
    <row r="771" spans="2:35" x14ac:dyDescent="0.25">
      <c r="B771" s="41" t="s">
        <v>347</v>
      </c>
      <c r="C771" s="41" t="s">
        <v>345</v>
      </c>
      <c r="D771" s="41" t="s">
        <v>7</v>
      </c>
      <c r="E771" s="42" t="s">
        <v>368</v>
      </c>
      <c r="F771" s="41" t="s">
        <v>50</v>
      </c>
      <c r="G771" s="154"/>
      <c r="H771" s="42">
        <v>1150</v>
      </c>
      <c r="I771" s="6">
        <f>IF(H771="","",INDEX(Systems!F$4:F$981,MATCH($F771,Systems!D$4:D$981,0),1))</f>
        <v>1.6</v>
      </c>
      <c r="J771" s="7">
        <f>IF(H771="","",INDEX(Systems!E$4:E$981,MATCH($F771,Systems!D$4:D$981,0),1))</f>
        <v>10</v>
      </c>
      <c r="K771" s="7" t="s">
        <v>96</v>
      </c>
      <c r="L771" s="7">
        <v>2010</v>
      </c>
      <c r="M771" s="7">
        <v>3</v>
      </c>
      <c r="N771" s="6">
        <f t="shared" si="1243"/>
        <v>1840</v>
      </c>
      <c r="O771" s="7">
        <f t="shared" si="1244"/>
        <v>2020</v>
      </c>
      <c r="P771" s="2" t="str">
        <f t="shared" ref="P771:AI771" si="1500">IF($B771="","",IF($O771=P$3,$N771*(1+(O$2*0.03)),IF(P$3=$O771+$J771,$N771*(1+(O$2*0.03)),IF(P$3=$O771+2*$J771,$N771*(1+(O$2*0.03)),IF(P$3=$O771+3*$J771,$N771*(1+(O$2*0.03)),IF(P$3=$O771+4*$J771,$N771*(1+(O$2*0.03)),IF(P$3=$O771+5*$J771,$N771*(1+(O$2*0.03)),"")))))))</f>
        <v/>
      </c>
      <c r="Q771" s="2" t="str">
        <f t="shared" si="1500"/>
        <v/>
      </c>
      <c r="R771" s="2">
        <f t="shared" si="1500"/>
        <v>1950.4</v>
      </c>
      <c r="S771" s="2" t="str">
        <f t="shared" si="1500"/>
        <v/>
      </c>
      <c r="T771" s="2" t="str">
        <f t="shared" si="1500"/>
        <v/>
      </c>
      <c r="U771" s="2" t="str">
        <f t="shared" si="1500"/>
        <v/>
      </c>
      <c r="V771" s="2" t="str">
        <f t="shared" si="1500"/>
        <v/>
      </c>
      <c r="W771" s="2" t="str">
        <f t="shared" si="1500"/>
        <v/>
      </c>
      <c r="X771" s="2" t="str">
        <f t="shared" si="1500"/>
        <v/>
      </c>
      <c r="Y771" s="2" t="str">
        <f t="shared" si="1500"/>
        <v/>
      </c>
      <c r="Z771" s="2" t="str">
        <f t="shared" si="1500"/>
        <v/>
      </c>
      <c r="AA771" s="2" t="str">
        <f t="shared" si="1500"/>
        <v/>
      </c>
      <c r="AB771" s="2">
        <f t="shared" si="1500"/>
        <v>2502.3999999999996</v>
      </c>
      <c r="AC771" s="2" t="str">
        <f t="shared" si="1500"/>
        <v/>
      </c>
      <c r="AD771" s="2" t="str">
        <f t="shared" si="1500"/>
        <v/>
      </c>
      <c r="AE771" s="2" t="str">
        <f t="shared" si="1500"/>
        <v/>
      </c>
      <c r="AF771" s="2" t="str">
        <f t="shared" si="1500"/>
        <v/>
      </c>
      <c r="AG771" s="2" t="str">
        <f t="shared" si="1500"/>
        <v/>
      </c>
      <c r="AH771" s="2" t="str">
        <f t="shared" si="1500"/>
        <v/>
      </c>
      <c r="AI771" s="2" t="str">
        <f t="shared" si="1500"/>
        <v/>
      </c>
    </row>
    <row r="772" spans="2:35" x14ac:dyDescent="0.25">
      <c r="B772" s="41" t="s">
        <v>347</v>
      </c>
      <c r="C772" s="41" t="s">
        <v>345</v>
      </c>
      <c r="D772" s="41" t="s">
        <v>7</v>
      </c>
      <c r="E772" s="42" t="s">
        <v>368</v>
      </c>
      <c r="F772" s="41" t="s">
        <v>51</v>
      </c>
      <c r="G772" s="154"/>
      <c r="H772" s="42">
        <v>1150</v>
      </c>
      <c r="I772" s="6">
        <f>IF(H772="","",INDEX(Systems!F$4:F$981,MATCH($F772,Systems!D$4:D$981,0),1))</f>
        <v>1.5</v>
      </c>
      <c r="J772" s="7">
        <f>IF(H772="","",INDEX(Systems!E$4:E$981,MATCH($F772,Systems!D$4:D$981,0),1))</f>
        <v>10</v>
      </c>
      <c r="K772" s="7" t="s">
        <v>96</v>
      </c>
      <c r="L772" s="7">
        <v>2010</v>
      </c>
      <c r="M772" s="7">
        <v>2</v>
      </c>
      <c r="N772" s="6">
        <f t="shared" ref="N772" si="1501">IF(H772="","",H772*I772)</f>
        <v>1725</v>
      </c>
      <c r="O772" s="7">
        <f t="shared" ref="O772" si="1502">IF(M772="","",IF(IF(M772=1,$C$1,IF(M772=2,L772+(0.8*J772),IF(M772=3,L772+J772)))&lt;$C$1,$C$1,(IF(M772=1,$C$1,IF(M772=2,L772+(0.8*J772),IF(M772=3,L772+J772))))))</f>
        <v>2018</v>
      </c>
      <c r="P772" s="2">
        <f t="shared" ref="P772" si="1503">IF($B772="","",IF($O772=P$3,$N772*(1+(O$2*0.03)),IF(P$3=$O772+$J772,$N772*(1+(O$2*0.03)),IF(P$3=$O772+2*$J772,$N772*(1+(O$2*0.03)),IF(P$3=$O772+3*$J772,$N772*(1+(O$2*0.03)),IF(P$3=$O772+4*$J772,$N772*(1+(O$2*0.03)),IF(P$3=$O772+5*$J772,$N772*(1+(O$2*0.03)),"")))))))</f>
        <v>1725</v>
      </c>
      <c r="Q772" s="2" t="str">
        <f t="shared" ref="Q772" si="1504">IF($B772="","",IF($O772=Q$3,$N772*(1+(P$2*0.03)),IF(Q$3=$O772+$J772,$N772*(1+(P$2*0.03)),IF(Q$3=$O772+2*$J772,$N772*(1+(P$2*0.03)),IF(Q$3=$O772+3*$J772,$N772*(1+(P$2*0.03)),IF(Q$3=$O772+4*$J772,$N772*(1+(P$2*0.03)),IF(Q$3=$O772+5*$J772,$N772*(1+(P$2*0.03)),"")))))))</f>
        <v/>
      </c>
      <c r="R772" s="2" t="str">
        <f t="shared" ref="R772" si="1505">IF($B772="","",IF($O772=R$3,$N772*(1+(Q$2*0.03)),IF(R$3=$O772+$J772,$N772*(1+(Q$2*0.03)),IF(R$3=$O772+2*$J772,$N772*(1+(Q$2*0.03)),IF(R$3=$O772+3*$J772,$N772*(1+(Q$2*0.03)),IF(R$3=$O772+4*$J772,$N772*(1+(Q$2*0.03)),IF(R$3=$O772+5*$J772,$N772*(1+(Q$2*0.03)),"")))))))</f>
        <v/>
      </c>
      <c r="S772" s="2" t="str">
        <f t="shared" ref="S772" si="1506">IF($B772="","",IF($O772=S$3,$N772*(1+(R$2*0.03)),IF(S$3=$O772+$J772,$N772*(1+(R$2*0.03)),IF(S$3=$O772+2*$J772,$N772*(1+(R$2*0.03)),IF(S$3=$O772+3*$J772,$N772*(1+(R$2*0.03)),IF(S$3=$O772+4*$J772,$N772*(1+(R$2*0.03)),IF(S$3=$O772+5*$J772,$N772*(1+(R$2*0.03)),"")))))))</f>
        <v/>
      </c>
      <c r="T772" s="2" t="str">
        <f t="shared" ref="T772" si="1507">IF($B772="","",IF($O772=T$3,$N772*(1+(S$2*0.03)),IF(T$3=$O772+$J772,$N772*(1+(S$2*0.03)),IF(T$3=$O772+2*$J772,$N772*(1+(S$2*0.03)),IF(T$3=$O772+3*$J772,$N772*(1+(S$2*0.03)),IF(T$3=$O772+4*$J772,$N772*(1+(S$2*0.03)),IF(T$3=$O772+5*$J772,$N772*(1+(S$2*0.03)),"")))))))</f>
        <v/>
      </c>
      <c r="U772" s="2" t="str">
        <f t="shared" ref="U772" si="1508">IF($B772="","",IF($O772=U$3,$N772*(1+(T$2*0.03)),IF(U$3=$O772+$J772,$N772*(1+(T$2*0.03)),IF(U$3=$O772+2*$J772,$N772*(1+(T$2*0.03)),IF(U$3=$O772+3*$J772,$N772*(1+(T$2*0.03)),IF(U$3=$O772+4*$J772,$N772*(1+(T$2*0.03)),IF(U$3=$O772+5*$J772,$N772*(1+(T$2*0.03)),"")))))))</f>
        <v/>
      </c>
      <c r="V772" s="2" t="str">
        <f t="shared" ref="V772" si="1509">IF($B772="","",IF($O772=V$3,$N772*(1+(U$2*0.03)),IF(V$3=$O772+$J772,$N772*(1+(U$2*0.03)),IF(V$3=$O772+2*$J772,$N772*(1+(U$2*0.03)),IF(V$3=$O772+3*$J772,$N772*(1+(U$2*0.03)),IF(V$3=$O772+4*$J772,$N772*(1+(U$2*0.03)),IF(V$3=$O772+5*$J772,$N772*(1+(U$2*0.03)),"")))))))</f>
        <v/>
      </c>
      <c r="W772" s="2" t="str">
        <f t="shared" ref="W772" si="1510">IF($B772="","",IF($O772=W$3,$N772*(1+(V$2*0.03)),IF(W$3=$O772+$J772,$N772*(1+(V$2*0.03)),IF(W$3=$O772+2*$J772,$N772*(1+(V$2*0.03)),IF(W$3=$O772+3*$J772,$N772*(1+(V$2*0.03)),IF(W$3=$O772+4*$J772,$N772*(1+(V$2*0.03)),IF(W$3=$O772+5*$J772,$N772*(1+(V$2*0.03)),"")))))))</f>
        <v/>
      </c>
      <c r="X772" s="2" t="str">
        <f t="shared" ref="X772" si="1511">IF($B772="","",IF($O772=X$3,$N772*(1+(W$2*0.03)),IF(X$3=$O772+$J772,$N772*(1+(W$2*0.03)),IF(X$3=$O772+2*$J772,$N772*(1+(W$2*0.03)),IF(X$3=$O772+3*$J772,$N772*(1+(W$2*0.03)),IF(X$3=$O772+4*$J772,$N772*(1+(W$2*0.03)),IF(X$3=$O772+5*$J772,$N772*(1+(W$2*0.03)),"")))))))</f>
        <v/>
      </c>
      <c r="Y772" s="2" t="str">
        <f t="shared" ref="Y772" si="1512">IF($B772="","",IF($O772=Y$3,$N772*(1+(X$2*0.03)),IF(Y$3=$O772+$J772,$N772*(1+(X$2*0.03)),IF(Y$3=$O772+2*$J772,$N772*(1+(X$2*0.03)),IF(Y$3=$O772+3*$J772,$N772*(1+(X$2*0.03)),IF(Y$3=$O772+4*$J772,$N772*(1+(X$2*0.03)),IF(Y$3=$O772+5*$J772,$N772*(1+(X$2*0.03)),"")))))))</f>
        <v/>
      </c>
      <c r="Z772" s="2">
        <f t="shared" ref="Z772" si="1513">IF($B772="","",IF($O772=Z$3,$N772*(1+(Y$2*0.03)),IF(Z$3=$O772+$J772,$N772*(1+(Y$2*0.03)),IF(Z$3=$O772+2*$J772,$N772*(1+(Y$2*0.03)),IF(Z$3=$O772+3*$J772,$N772*(1+(Y$2*0.03)),IF(Z$3=$O772+4*$J772,$N772*(1+(Y$2*0.03)),IF(Z$3=$O772+5*$J772,$N772*(1+(Y$2*0.03)),"")))))))</f>
        <v>2242.5</v>
      </c>
      <c r="AA772" s="2" t="str">
        <f t="shared" ref="AA772" si="1514">IF($B772="","",IF($O772=AA$3,$N772*(1+(Z$2*0.03)),IF(AA$3=$O772+$J772,$N772*(1+(Z$2*0.03)),IF(AA$3=$O772+2*$J772,$N772*(1+(Z$2*0.03)),IF(AA$3=$O772+3*$J772,$N772*(1+(Z$2*0.03)),IF(AA$3=$O772+4*$J772,$N772*(1+(Z$2*0.03)),IF(AA$3=$O772+5*$J772,$N772*(1+(Z$2*0.03)),"")))))))</f>
        <v/>
      </c>
      <c r="AB772" s="2" t="str">
        <f t="shared" ref="AB772" si="1515">IF($B772="","",IF($O772=AB$3,$N772*(1+(AA$2*0.03)),IF(AB$3=$O772+$J772,$N772*(1+(AA$2*0.03)),IF(AB$3=$O772+2*$J772,$N772*(1+(AA$2*0.03)),IF(AB$3=$O772+3*$J772,$N772*(1+(AA$2*0.03)),IF(AB$3=$O772+4*$J772,$N772*(1+(AA$2*0.03)),IF(AB$3=$O772+5*$J772,$N772*(1+(AA$2*0.03)),"")))))))</f>
        <v/>
      </c>
      <c r="AC772" s="2" t="str">
        <f t="shared" ref="AC772" si="1516">IF($B772="","",IF($O772=AC$3,$N772*(1+(AB$2*0.03)),IF(AC$3=$O772+$J772,$N772*(1+(AB$2*0.03)),IF(AC$3=$O772+2*$J772,$N772*(1+(AB$2*0.03)),IF(AC$3=$O772+3*$J772,$N772*(1+(AB$2*0.03)),IF(AC$3=$O772+4*$J772,$N772*(1+(AB$2*0.03)),IF(AC$3=$O772+5*$J772,$N772*(1+(AB$2*0.03)),"")))))))</f>
        <v/>
      </c>
      <c r="AD772" s="2" t="str">
        <f t="shared" ref="AD772" si="1517">IF($B772="","",IF($O772=AD$3,$N772*(1+(AC$2*0.03)),IF(AD$3=$O772+$J772,$N772*(1+(AC$2*0.03)),IF(AD$3=$O772+2*$J772,$N772*(1+(AC$2*0.03)),IF(AD$3=$O772+3*$J772,$N772*(1+(AC$2*0.03)),IF(AD$3=$O772+4*$J772,$N772*(1+(AC$2*0.03)),IF(AD$3=$O772+5*$J772,$N772*(1+(AC$2*0.03)),"")))))))</f>
        <v/>
      </c>
      <c r="AE772" s="2" t="str">
        <f t="shared" ref="AE772" si="1518">IF($B772="","",IF($O772=AE$3,$N772*(1+(AD$2*0.03)),IF(AE$3=$O772+$J772,$N772*(1+(AD$2*0.03)),IF(AE$3=$O772+2*$J772,$N772*(1+(AD$2*0.03)),IF(AE$3=$O772+3*$J772,$N772*(1+(AD$2*0.03)),IF(AE$3=$O772+4*$J772,$N772*(1+(AD$2*0.03)),IF(AE$3=$O772+5*$J772,$N772*(1+(AD$2*0.03)),"")))))))</f>
        <v/>
      </c>
      <c r="AF772" s="2" t="str">
        <f t="shared" ref="AF772" si="1519">IF($B772="","",IF($O772=AF$3,$N772*(1+(AE$2*0.03)),IF(AF$3=$O772+$J772,$N772*(1+(AE$2*0.03)),IF(AF$3=$O772+2*$J772,$N772*(1+(AE$2*0.03)),IF(AF$3=$O772+3*$J772,$N772*(1+(AE$2*0.03)),IF(AF$3=$O772+4*$J772,$N772*(1+(AE$2*0.03)),IF(AF$3=$O772+5*$J772,$N772*(1+(AE$2*0.03)),"")))))))</f>
        <v/>
      </c>
      <c r="AG772" s="2" t="str">
        <f t="shared" ref="AG772" si="1520">IF($B772="","",IF($O772=AG$3,$N772*(1+(AF$2*0.03)),IF(AG$3=$O772+$J772,$N772*(1+(AF$2*0.03)),IF(AG$3=$O772+2*$J772,$N772*(1+(AF$2*0.03)),IF(AG$3=$O772+3*$J772,$N772*(1+(AF$2*0.03)),IF(AG$3=$O772+4*$J772,$N772*(1+(AF$2*0.03)),IF(AG$3=$O772+5*$J772,$N772*(1+(AF$2*0.03)),"")))))))</f>
        <v/>
      </c>
      <c r="AH772" s="2" t="str">
        <f t="shared" ref="AH772" si="1521">IF($B772="","",IF($O772=AH$3,$N772*(1+(AG$2*0.03)),IF(AH$3=$O772+$J772,$N772*(1+(AG$2*0.03)),IF(AH$3=$O772+2*$J772,$N772*(1+(AG$2*0.03)),IF(AH$3=$O772+3*$J772,$N772*(1+(AG$2*0.03)),IF(AH$3=$O772+4*$J772,$N772*(1+(AG$2*0.03)),IF(AH$3=$O772+5*$J772,$N772*(1+(AG$2*0.03)),"")))))))</f>
        <v/>
      </c>
      <c r="AI772" s="2" t="str">
        <f t="shared" ref="AI772" si="1522">IF($B772="","",IF($O772=AI$3,$N772*(1+(AH$2*0.03)),IF(AI$3=$O772+$J772,$N772*(1+(AH$2*0.03)),IF(AI$3=$O772+2*$J772,$N772*(1+(AH$2*0.03)),IF(AI$3=$O772+3*$J772,$N772*(1+(AH$2*0.03)),IF(AI$3=$O772+4*$J772,$N772*(1+(AH$2*0.03)),IF(AI$3=$O772+5*$J772,$N772*(1+(AH$2*0.03)),"")))))))</f>
        <v/>
      </c>
    </row>
    <row r="773" spans="2:35" x14ac:dyDescent="0.25">
      <c r="B773" s="41" t="s">
        <v>347</v>
      </c>
      <c r="C773" s="41" t="s">
        <v>345</v>
      </c>
      <c r="D773" s="41" t="s">
        <v>7</v>
      </c>
      <c r="E773" s="42" t="s">
        <v>368</v>
      </c>
      <c r="F773" s="41" t="s">
        <v>47</v>
      </c>
      <c r="G773" s="154"/>
      <c r="H773" s="42">
        <v>960</v>
      </c>
      <c r="I773" s="6">
        <f>IF(H773="","",INDEX(Systems!F$4:F$981,MATCH($F773,Systems!D$4:D$981,0),1))</f>
        <v>9.42</v>
      </c>
      <c r="J773" s="7">
        <f>IF(H773="","",INDEX(Systems!E$4:E$981,MATCH($F773,Systems!D$4:D$981,0),1))</f>
        <v>20</v>
      </c>
      <c r="K773" s="7" t="s">
        <v>96</v>
      </c>
      <c r="L773" s="7">
        <v>2002</v>
      </c>
      <c r="M773" s="7">
        <v>2</v>
      </c>
      <c r="N773" s="6">
        <f t="shared" si="1243"/>
        <v>9043.2000000000007</v>
      </c>
      <c r="O773" s="7">
        <f t="shared" si="1244"/>
        <v>2018</v>
      </c>
      <c r="P773" s="2">
        <f t="shared" ref="P773:AI773" si="1523">IF($B773="","",IF($O773=P$3,$N773*(1+(O$2*0.03)),IF(P$3=$O773+$J773,$N773*(1+(O$2*0.03)),IF(P$3=$O773+2*$J773,$N773*(1+(O$2*0.03)),IF(P$3=$O773+3*$J773,$N773*(1+(O$2*0.03)),IF(P$3=$O773+4*$J773,$N773*(1+(O$2*0.03)),IF(P$3=$O773+5*$J773,$N773*(1+(O$2*0.03)),"")))))))</f>
        <v>9043.2000000000007</v>
      </c>
      <c r="Q773" s="2" t="str">
        <f t="shared" si="1523"/>
        <v/>
      </c>
      <c r="R773" s="2" t="str">
        <f t="shared" si="1523"/>
        <v/>
      </c>
      <c r="S773" s="2" t="str">
        <f t="shared" si="1523"/>
        <v/>
      </c>
      <c r="T773" s="2" t="str">
        <f t="shared" si="1523"/>
        <v/>
      </c>
      <c r="U773" s="2" t="str">
        <f t="shared" si="1523"/>
        <v/>
      </c>
      <c r="V773" s="2" t="str">
        <f t="shared" si="1523"/>
        <v/>
      </c>
      <c r="W773" s="2" t="str">
        <f t="shared" si="1523"/>
        <v/>
      </c>
      <c r="X773" s="2" t="str">
        <f t="shared" si="1523"/>
        <v/>
      </c>
      <c r="Y773" s="2" t="str">
        <f t="shared" si="1523"/>
        <v/>
      </c>
      <c r="Z773" s="2" t="str">
        <f t="shared" si="1523"/>
        <v/>
      </c>
      <c r="AA773" s="2" t="str">
        <f t="shared" si="1523"/>
        <v/>
      </c>
      <c r="AB773" s="2" t="str">
        <f t="shared" si="1523"/>
        <v/>
      </c>
      <c r="AC773" s="2" t="str">
        <f t="shared" si="1523"/>
        <v/>
      </c>
      <c r="AD773" s="2" t="str">
        <f t="shared" si="1523"/>
        <v/>
      </c>
      <c r="AE773" s="2" t="str">
        <f t="shared" si="1523"/>
        <v/>
      </c>
      <c r="AF773" s="2" t="str">
        <f t="shared" si="1523"/>
        <v/>
      </c>
      <c r="AG773" s="2" t="str">
        <f t="shared" si="1523"/>
        <v/>
      </c>
      <c r="AH773" s="2" t="str">
        <f t="shared" si="1523"/>
        <v/>
      </c>
      <c r="AI773" s="2" t="str">
        <f t="shared" si="1523"/>
        <v/>
      </c>
    </row>
    <row r="774" spans="2:35" x14ac:dyDescent="0.25">
      <c r="B774" s="41" t="s">
        <v>347</v>
      </c>
      <c r="C774" s="41" t="s">
        <v>345</v>
      </c>
      <c r="D774" s="41" t="s">
        <v>5</v>
      </c>
      <c r="E774" s="42" t="s">
        <v>368</v>
      </c>
      <c r="F774" s="41" t="s">
        <v>60</v>
      </c>
      <c r="G774" s="154"/>
      <c r="H774" s="42">
        <v>1</v>
      </c>
      <c r="I774" s="6">
        <f>IF(H774="","",INDEX(Systems!F$4:F$981,MATCH($F774,Systems!D$4:D$981,0),1))</f>
        <v>12000</v>
      </c>
      <c r="J774" s="7">
        <f>IF(H774="","",INDEX(Systems!E$4:E$981,MATCH($F774,Systems!D$4:D$981,0),1))</f>
        <v>18</v>
      </c>
      <c r="K774" s="7" t="s">
        <v>96</v>
      </c>
      <c r="L774" s="7">
        <v>2002</v>
      </c>
      <c r="M774" s="7">
        <v>3</v>
      </c>
      <c r="N774" s="6">
        <f t="shared" si="1243"/>
        <v>12000</v>
      </c>
      <c r="O774" s="7">
        <f t="shared" si="1244"/>
        <v>2020</v>
      </c>
      <c r="P774" s="2" t="str">
        <f t="shared" ref="P774:AI774" si="1524">IF($B774="","",IF($O774=P$3,$N774*(1+(O$2*0.03)),IF(P$3=$O774+$J774,$N774*(1+(O$2*0.03)),IF(P$3=$O774+2*$J774,$N774*(1+(O$2*0.03)),IF(P$3=$O774+3*$J774,$N774*(1+(O$2*0.03)),IF(P$3=$O774+4*$J774,$N774*(1+(O$2*0.03)),IF(P$3=$O774+5*$J774,$N774*(1+(O$2*0.03)),"")))))))</f>
        <v/>
      </c>
      <c r="Q774" s="2" t="str">
        <f t="shared" si="1524"/>
        <v/>
      </c>
      <c r="R774" s="2">
        <f t="shared" si="1524"/>
        <v>12720</v>
      </c>
      <c r="S774" s="2" t="str">
        <f t="shared" si="1524"/>
        <v/>
      </c>
      <c r="T774" s="2" t="str">
        <f t="shared" si="1524"/>
        <v/>
      </c>
      <c r="U774" s="2" t="str">
        <f t="shared" si="1524"/>
        <v/>
      </c>
      <c r="V774" s="2" t="str">
        <f t="shared" si="1524"/>
        <v/>
      </c>
      <c r="W774" s="2" t="str">
        <f t="shared" si="1524"/>
        <v/>
      </c>
      <c r="X774" s="2" t="str">
        <f t="shared" si="1524"/>
        <v/>
      </c>
      <c r="Y774" s="2" t="str">
        <f t="shared" si="1524"/>
        <v/>
      </c>
      <c r="Z774" s="2" t="str">
        <f t="shared" si="1524"/>
        <v/>
      </c>
      <c r="AA774" s="2" t="str">
        <f t="shared" si="1524"/>
        <v/>
      </c>
      <c r="AB774" s="2" t="str">
        <f t="shared" si="1524"/>
        <v/>
      </c>
      <c r="AC774" s="2" t="str">
        <f t="shared" si="1524"/>
        <v/>
      </c>
      <c r="AD774" s="2" t="str">
        <f t="shared" si="1524"/>
        <v/>
      </c>
      <c r="AE774" s="2" t="str">
        <f t="shared" si="1524"/>
        <v/>
      </c>
      <c r="AF774" s="2" t="str">
        <f t="shared" si="1524"/>
        <v/>
      </c>
      <c r="AG774" s="2" t="str">
        <f t="shared" si="1524"/>
        <v/>
      </c>
      <c r="AH774" s="2" t="str">
        <f t="shared" si="1524"/>
        <v/>
      </c>
      <c r="AI774" s="2" t="str">
        <f t="shared" si="1524"/>
        <v/>
      </c>
    </row>
    <row r="775" spans="2:35" x14ac:dyDescent="0.25">
      <c r="B775" s="41" t="s">
        <v>347</v>
      </c>
      <c r="C775" s="41" t="s">
        <v>345</v>
      </c>
      <c r="D775" s="41" t="s">
        <v>9</v>
      </c>
      <c r="E775" s="42" t="s">
        <v>368</v>
      </c>
      <c r="F775" s="41" t="s">
        <v>131</v>
      </c>
      <c r="G775" s="154"/>
      <c r="H775" s="42">
        <v>960</v>
      </c>
      <c r="I775" s="6">
        <f>IF(H775="","",INDEX(Systems!F$4:F$981,MATCH($F775,Systems!D$4:D$981,0),1))</f>
        <v>4.95</v>
      </c>
      <c r="J775" s="7">
        <f>IF(H775="","",INDEX(Systems!E$4:E$981,MATCH($F775,Systems!D$4:D$981,0),1))</f>
        <v>20</v>
      </c>
      <c r="K775" s="7" t="s">
        <v>96</v>
      </c>
      <c r="L775" s="7">
        <v>2017</v>
      </c>
      <c r="M775" s="7">
        <v>3</v>
      </c>
      <c r="N775" s="6">
        <f t="shared" si="1243"/>
        <v>4752</v>
      </c>
      <c r="O775" s="7">
        <f t="shared" si="1244"/>
        <v>2037</v>
      </c>
      <c r="P775" s="2" t="str">
        <f t="shared" ref="P775:AI780" si="1525">IF($B775="","",IF($O775=P$3,$N775*(1+(O$2*0.03)),IF(P$3=$O775+$J775,$N775*(1+(O$2*0.03)),IF(P$3=$O775+2*$J775,$N775*(1+(O$2*0.03)),IF(P$3=$O775+3*$J775,$N775*(1+(O$2*0.03)),IF(P$3=$O775+4*$J775,$N775*(1+(O$2*0.03)),IF(P$3=$O775+5*$J775,$N775*(1+(O$2*0.03)),"")))))))</f>
        <v/>
      </c>
      <c r="Q775" s="2" t="str">
        <f t="shared" si="1525"/>
        <v/>
      </c>
      <c r="R775" s="2" t="str">
        <f t="shared" si="1525"/>
        <v/>
      </c>
      <c r="S775" s="2" t="str">
        <f t="shared" si="1525"/>
        <v/>
      </c>
      <c r="T775" s="2" t="str">
        <f t="shared" si="1525"/>
        <v/>
      </c>
      <c r="U775" s="2" t="str">
        <f t="shared" si="1525"/>
        <v/>
      </c>
      <c r="V775" s="2" t="str">
        <f t="shared" si="1525"/>
        <v/>
      </c>
      <c r="W775" s="2" t="str">
        <f t="shared" si="1525"/>
        <v/>
      </c>
      <c r="X775" s="2" t="str">
        <f t="shared" si="1525"/>
        <v/>
      </c>
      <c r="Y775" s="2" t="str">
        <f t="shared" si="1525"/>
        <v/>
      </c>
      <c r="Z775" s="2" t="str">
        <f t="shared" si="1525"/>
        <v/>
      </c>
      <c r="AA775" s="2" t="str">
        <f t="shared" si="1525"/>
        <v/>
      </c>
      <c r="AB775" s="2" t="str">
        <f t="shared" si="1525"/>
        <v/>
      </c>
      <c r="AC775" s="2" t="str">
        <f t="shared" si="1525"/>
        <v/>
      </c>
      <c r="AD775" s="2" t="str">
        <f t="shared" si="1525"/>
        <v/>
      </c>
      <c r="AE775" s="2" t="str">
        <f t="shared" si="1525"/>
        <v/>
      </c>
      <c r="AF775" s="2" t="str">
        <f t="shared" si="1525"/>
        <v/>
      </c>
      <c r="AG775" s="2" t="str">
        <f t="shared" si="1525"/>
        <v/>
      </c>
      <c r="AH775" s="2" t="str">
        <f t="shared" si="1525"/>
        <v/>
      </c>
      <c r="AI775" s="2">
        <f t="shared" si="1525"/>
        <v>7460.6399999999994</v>
      </c>
    </row>
    <row r="776" spans="2:35" x14ac:dyDescent="0.25">
      <c r="B776" s="41" t="s">
        <v>347</v>
      </c>
      <c r="C776" s="41" t="s">
        <v>345</v>
      </c>
      <c r="D776" s="41" t="s">
        <v>3</v>
      </c>
      <c r="E776" s="42" t="s">
        <v>369</v>
      </c>
      <c r="F776" s="41" t="s">
        <v>26</v>
      </c>
      <c r="G776" s="154" t="s">
        <v>533</v>
      </c>
      <c r="H776" s="156">
        <v>1152</v>
      </c>
      <c r="I776" s="6">
        <f>IF(H776="","",INDEX(Systems!F$4:F$981,MATCH($F776,Systems!D$4:D$981,0),1))</f>
        <v>21.78</v>
      </c>
      <c r="J776" s="7">
        <f>IF(H776="","",INDEX(Systems!E$4:E$981,MATCH($F776,Systems!D$4:D$981,0),1))</f>
        <v>25</v>
      </c>
      <c r="K776" s="7" t="s">
        <v>96</v>
      </c>
      <c r="L776" s="7">
        <v>2000</v>
      </c>
      <c r="M776" s="7">
        <v>1</v>
      </c>
      <c r="N776" s="6">
        <f t="shared" ref="N776:N781" si="1526">IF(H776="","",H776*I776)</f>
        <v>25090.560000000001</v>
      </c>
      <c r="O776" s="7">
        <f t="shared" ref="O776:O781" si="1527">IF(M776="","",IF(IF(M776=1,$C$1,IF(M776=2,L776+(0.8*J776),IF(M776=3,L776+J776)))&lt;$C$1,$C$1,(IF(M776=1,$C$1,IF(M776=2,L776+(0.8*J776),IF(M776=3,L776+J776))))))</f>
        <v>2018</v>
      </c>
      <c r="P776" s="2">
        <f t="shared" si="1525"/>
        <v>25090.560000000001</v>
      </c>
      <c r="Q776" s="2" t="str">
        <f t="shared" si="1525"/>
        <v/>
      </c>
      <c r="R776" s="2" t="str">
        <f t="shared" si="1525"/>
        <v/>
      </c>
      <c r="S776" s="2" t="str">
        <f t="shared" si="1525"/>
        <v/>
      </c>
      <c r="T776" s="2" t="str">
        <f t="shared" si="1525"/>
        <v/>
      </c>
      <c r="U776" s="2" t="str">
        <f t="shared" si="1525"/>
        <v/>
      </c>
      <c r="V776" s="2" t="str">
        <f t="shared" si="1525"/>
        <v/>
      </c>
      <c r="W776" s="2" t="str">
        <f t="shared" si="1525"/>
        <v/>
      </c>
      <c r="X776" s="2" t="str">
        <f t="shared" si="1525"/>
        <v/>
      </c>
      <c r="Y776" s="2" t="str">
        <f t="shared" si="1525"/>
        <v/>
      </c>
      <c r="Z776" s="2" t="str">
        <f t="shared" si="1525"/>
        <v/>
      </c>
      <c r="AA776" s="2" t="str">
        <f t="shared" si="1525"/>
        <v/>
      </c>
      <c r="AB776" s="2" t="str">
        <f t="shared" si="1525"/>
        <v/>
      </c>
      <c r="AC776" s="2" t="str">
        <f t="shared" si="1525"/>
        <v/>
      </c>
      <c r="AD776" s="2" t="str">
        <f t="shared" si="1525"/>
        <v/>
      </c>
      <c r="AE776" s="2" t="str">
        <f t="shared" si="1525"/>
        <v/>
      </c>
      <c r="AF776" s="2" t="str">
        <f t="shared" si="1525"/>
        <v/>
      </c>
      <c r="AG776" s="2" t="str">
        <f t="shared" si="1525"/>
        <v/>
      </c>
      <c r="AH776" s="2" t="str">
        <f t="shared" si="1525"/>
        <v/>
      </c>
      <c r="AI776" s="2" t="str">
        <f t="shared" si="1525"/>
        <v/>
      </c>
    </row>
    <row r="777" spans="2:35" x14ac:dyDescent="0.25">
      <c r="B777" s="41" t="s">
        <v>347</v>
      </c>
      <c r="C777" s="41" t="s">
        <v>345</v>
      </c>
      <c r="D777" s="41" t="s">
        <v>7</v>
      </c>
      <c r="E777" s="42" t="s">
        <v>369</v>
      </c>
      <c r="F777" s="41" t="s">
        <v>50</v>
      </c>
      <c r="G777" s="154"/>
      <c r="H777" s="42">
        <v>1150</v>
      </c>
      <c r="I777" s="6">
        <f>IF(H777="","",INDEX(Systems!F$4:F$981,MATCH($F777,Systems!D$4:D$981,0),1))</f>
        <v>1.6</v>
      </c>
      <c r="J777" s="7">
        <f>IF(H777="","",INDEX(Systems!E$4:E$981,MATCH($F777,Systems!D$4:D$981,0),1))</f>
        <v>10</v>
      </c>
      <c r="K777" s="7" t="s">
        <v>96</v>
      </c>
      <c r="L777" s="7">
        <v>2010</v>
      </c>
      <c r="M777" s="7">
        <v>3</v>
      </c>
      <c r="N777" s="6">
        <f t="shared" si="1526"/>
        <v>1840</v>
      </c>
      <c r="O777" s="7">
        <f t="shared" si="1527"/>
        <v>2020</v>
      </c>
      <c r="P777" s="2" t="str">
        <f t="shared" si="1525"/>
        <v/>
      </c>
      <c r="Q777" s="2" t="str">
        <f t="shared" si="1525"/>
        <v/>
      </c>
      <c r="R777" s="2">
        <f t="shared" si="1525"/>
        <v>1950.4</v>
      </c>
      <c r="S777" s="2" t="str">
        <f t="shared" si="1525"/>
        <v/>
      </c>
      <c r="T777" s="2" t="str">
        <f t="shared" si="1525"/>
        <v/>
      </c>
      <c r="U777" s="2" t="str">
        <f t="shared" si="1525"/>
        <v/>
      </c>
      <c r="V777" s="2" t="str">
        <f t="shared" si="1525"/>
        <v/>
      </c>
      <c r="W777" s="2" t="str">
        <f t="shared" si="1525"/>
        <v/>
      </c>
      <c r="X777" s="2" t="str">
        <f t="shared" si="1525"/>
        <v/>
      </c>
      <c r="Y777" s="2" t="str">
        <f t="shared" si="1525"/>
        <v/>
      </c>
      <c r="Z777" s="2" t="str">
        <f t="shared" si="1525"/>
        <v/>
      </c>
      <c r="AA777" s="2" t="str">
        <f t="shared" si="1525"/>
        <v/>
      </c>
      <c r="AB777" s="2">
        <f t="shared" si="1525"/>
        <v>2502.3999999999996</v>
      </c>
      <c r="AC777" s="2" t="str">
        <f t="shared" si="1525"/>
        <v/>
      </c>
      <c r="AD777" s="2" t="str">
        <f t="shared" si="1525"/>
        <v/>
      </c>
      <c r="AE777" s="2" t="str">
        <f t="shared" si="1525"/>
        <v/>
      </c>
      <c r="AF777" s="2" t="str">
        <f t="shared" si="1525"/>
        <v/>
      </c>
      <c r="AG777" s="2" t="str">
        <f t="shared" si="1525"/>
        <v/>
      </c>
      <c r="AH777" s="2" t="str">
        <f t="shared" si="1525"/>
        <v/>
      </c>
      <c r="AI777" s="2" t="str">
        <f t="shared" si="1525"/>
        <v/>
      </c>
    </row>
    <row r="778" spans="2:35" x14ac:dyDescent="0.25">
      <c r="B778" s="41" t="s">
        <v>347</v>
      </c>
      <c r="C778" s="41" t="s">
        <v>345</v>
      </c>
      <c r="D778" s="41" t="s">
        <v>7</v>
      </c>
      <c r="E778" s="42" t="s">
        <v>369</v>
      </c>
      <c r="F778" s="41" t="s">
        <v>51</v>
      </c>
      <c r="G778" s="154"/>
      <c r="H778" s="42">
        <v>1150</v>
      </c>
      <c r="I778" s="6">
        <f>IF(H778="","",INDEX(Systems!F$4:F$981,MATCH($F778,Systems!D$4:D$981,0),1))</f>
        <v>1.5</v>
      </c>
      <c r="J778" s="7">
        <f>IF(H778="","",INDEX(Systems!E$4:E$981,MATCH($F778,Systems!D$4:D$981,0),1))</f>
        <v>10</v>
      </c>
      <c r="K778" s="7" t="s">
        <v>96</v>
      </c>
      <c r="L778" s="7">
        <v>2010</v>
      </c>
      <c r="M778" s="7">
        <v>2</v>
      </c>
      <c r="N778" s="6">
        <f t="shared" ref="N778" si="1528">IF(H778="","",H778*I778)</f>
        <v>1725</v>
      </c>
      <c r="O778" s="7">
        <f t="shared" ref="O778" si="1529">IF(M778="","",IF(IF(M778=1,$C$1,IF(M778=2,L778+(0.8*J778),IF(M778=3,L778+J778)))&lt;$C$1,$C$1,(IF(M778=1,$C$1,IF(M778=2,L778+(0.8*J778),IF(M778=3,L778+J778))))))</f>
        <v>2018</v>
      </c>
      <c r="P778" s="2">
        <f t="shared" ref="P778" si="1530">IF($B778="","",IF($O778=P$3,$N778*(1+(O$2*0.03)),IF(P$3=$O778+$J778,$N778*(1+(O$2*0.03)),IF(P$3=$O778+2*$J778,$N778*(1+(O$2*0.03)),IF(P$3=$O778+3*$J778,$N778*(1+(O$2*0.03)),IF(P$3=$O778+4*$J778,$N778*(1+(O$2*0.03)),IF(P$3=$O778+5*$J778,$N778*(1+(O$2*0.03)),"")))))))</f>
        <v>1725</v>
      </c>
      <c r="Q778" s="2" t="str">
        <f t="shared" ref="Q778" si="1531">IF($B778="","",IF($O778=Q$3,$N778*(1+(P$2*0.03)),IF(Q$3=$O778+$J778,$N778*(1+(P$2*0.03)),IF(Q$3=$O778+2*$J778,$N778*(1+(P$2*0.03)),IF(Q$3=$O778+3*$J778,$N778*(1+(P$2*0.03)),IF(Q$3=$O778+4*$J778,$N778*(1+(P$2*0.03)),IF(Q$3=$O778+5*$J778,$N778*(1+(P$2*0.03)),"")))))))</f>
        <v/>
      </c>
      <c r="R778" s="2" t="str">
        <f t="shared" ref="R778" si="1532">IF($B778="","",IF($O778=R$3,$N778*(1+(Q$2*0.03)),IF(R$3=$O778+$J778,$N778*(1+(Q$2*0.03)),IF(R$3=$O778+2*$J778,$N778*(1+(Q$2*0.03)),IF(R$3=$O778+3*$J778,$N778*(1+(Q$2*0.03)),IF(R$3=$O778+4*$J778,$N778*(1+(Q$2*0.03)),IF(R$3=$O778+5*$J778,$N778*(1+(Q$2*0.03)),"")))))))</f>
        <v/>
      </c>
      <c r="S778" s="2" t="str">
        <f t="shared" ref="S778" si="1533">IF($B778="","",IF($O778=S$3,$N778*(1+(R$2*0.03)),IF(S$3=$O778+$J778,$N778*(1+(R$2*0.03)),IF(S$3=$O778+2*$J778,$N778*(1+(R$2*0.03)),IF(S$3=$O778+3*$J778,$N778*(1+(R$2*0.03)),IF(S$3=$O778+4*$J778,$N778*(1+(R$2*0.03)),IF(S$3=$O778+5*$J778,$N778*(1+(R$2*0.03)),"")))))))</f>
        <v/>
      </c>
      <c r="T778" s="2" t="str">
        <f t="shared" ref="T778" si="1534">IF($B778="","",IF($O778=T$3,$N778*(1+(S$2*0.03)),IF(T$3=$O778+$J778,$N778*(1+(S$2*0.03)),IF(T$3=$O778+2*$J778,$N778*(1+(S$2*0.03)),IF(T$3=$O778+3*$J778,$N778*(1+(S$2*0.03)),IF(T$3=$O778+4*$J778,$N778*(1+(S$2*0.03)),IF(T$3=$O778+5*$J778,$N778*(1+(S$2*0.03)),"")))))))</f>
        <v/>
      </c>
      <c r="U778" s="2" t="str">
        <f t="shared" ref="U778" si="1535">IF($B778="","",IF($O778=U$3,$N778*(1+(T$2*0.03)),IF(U$3=$O778+$J778,$N778*(1+(T$2*0.03)),IF(U$3=$O778+2*$J778,$N778*(1+(T$2*0.03)),IF(U$3=$O778+3*$J778,$N778*(1+(T$2*0.03)),IF(U$3=$O778+4*$J778,$N778*(1+(T$2*0.03)),IF(U$3=$O778+5*$J778,$N778*(1+(T$2*0.03)),"")))))))</f>
        <v/>
      </c>
      <c r="V778" s="2" t="str">
        <f t="shared" ref="V778" si="1536">IF($B778="","",IF($O778=V$3,$N778*(1+(U$2*0.03)),IF(V$3=$O778+$J778,$N778*(1+(U$2*0.03)),IF(V$3=$O778+2*$J778,$N778*(1+(U$2*0.03)),IF(V$3=$O778+3*$J778,$N778*(1+(U$2*0.03)),IF(V$3=$O778+4*$J778,$N778*(1+(U$2*0.03)),IF(V$3=$O778+5*$J778,$N778*(1+(U$2*0.03)),"")))))))</f>
        <v/>
      </c>
      <c r="W778" s="2" t="str">
        <f t="shared" ref="W778" si="1537">IF($B778="","",IF($O778=W$3,$N778*(1+(V$2*0.03)),IF(W$3=$O778+$J778,$N778*(1+(V$2*0.03)),IF(W$3=$O778+2*$J778,$N778*(1+(V$2*0.03)),IF(W$3=$O778+3*$J778,$N778*(1+(V$2*0.03)),IF(W$3=$O778+4*$J778,$N778*(1+(V$2*0.03)),IF(W$3=$O778+5*$J778,$N778*(1+(V$2*0.03)),"")))))))</f>
        <v/>
      </c>
      <c r="X778" s="2" t="str">
        <f t="shared" ref="X778" si="1538">IF($B778="","",IF($O778=X$3,$N778*(1+(W$2*0.03)),IF(X$3=$O778+$J778,$N778*(1+(W$2*0.03)),IF(X$3=$O778+2*$J778,$N778*(1+(W$2*0.03)),IF(X$3=$O778+3*$J778,$N778*(1+(W$2*0.03)),IF(X$3=$O778+4*$J778,$N778*(1+(W$2*0.03)),IF(X$3=$O778+5*$J778,$N778*(1+(W$2*0.03)),"")))))))</f>
        <v/>
      </c>
      <c r="Y778" s="2" t="str">
        <f t="shared" ref="Y778" si="1539">IF($B778="","",IF($O778=Y$3,$N778*(1+(X$2*0.03)),IF(Y$3=$O778+$J778,$N778*(1+(X$2*0.03)),IF(Y$3=$O778+2*$J778,$N778*(1+(X$2*0.03)),IF(Y$3=$O778+3*$J778,$N778*(1+(X$2*0.03)),IF(Y$3=$O778+4*$J778,$N778*(1+(X$2*0.03)),IF(Y$3=$O778+5*$J778,$N778*(1+(X$2*0.03)),"")))))))</f>
        <v/>
      </c>
      <c r="Z778" s="2">
        <f t="shared" ref="Z778" si="1540">IF($B778="","",IF($O778=Z$3,$N778*(1+(Y$2*0.03)),IF(Z$3=$O778+$J778,$N778*(1+(Y$2*0.03)),IF(Z$3=$O778+2*$J778,$N778*(1+(Y$2*0.03)),IF(Z$3=$O778+3*$J778,$N778*(1+(Y$2*0.03)),IF(Z$3=$O778+4*$J778,$N778*(1+(Y$2*0.03)),IF(Z$3=$O778+5*$J778,$N778*(1+(Y$2*0.03)),"")))))))</f>
        <v>2242.5</v>
      </c>
      <c r="AA778" s="2" t="str">
        <f t="shared" ref="AA778" si="1541">IF($B778="","",IF($O778=AA$3,$N778*(1+(Z$2*0.03)),IF(AA$3=$O778+$J778,$N778*(1+(Z$2*0.03)),IF(AA$3=$O778+2*$J778,$N778*(1+(Z$2*0.03)),IF(AA$3=$O778+3*$J778,$N778*(1+(Z$2*0.03)),IF(AA$3=$O778+4*$J778,$N778*(1+(Z$2*0.03)),IF(AA$3=$O778+5*$J778,$N778*(1+(Z$2*0.03)),"")))))))</f>
        <v/>
      </c>
      <c r="AB778" s="2" t="str">
        <f t="shared" ref="AB778" si="1542">IF($B778="","",IF($O778=AB$3,$N778*(1+(AA$2*0.03)),IF(AB$3=$O778+$J778,$N778*(1+(AA$2*0.03)),IF(AB$3=$O778+2*$J778,$N778*(1+(AA$2*0.03)),IF(AB$3=$O778+3*$J778,$N778*(1+(AA$2*0.03)),IF(AB$3=$O778+4*$J778,$N778*(1+(AA$2*0.03)),IF(AB$3=$O778+5*$J778,$N778*(1+(AA$2*0.03)),"")))))))</f>
        <v/>
      </c>
      <c r="AC778" s="2" t="str">
        <f t="shared" ref="AC778" si="1543">IF($B778="","",IF($O778=AC$3,$N778*(1+(AB$2*0.03)),IF(AC$3=$O778+$J778,$N778*(1+(AB$2*0.03)),IF(AC$3=$O778+2*$J778,$N778*(1+(AB$2*0.03)),IF(AC$3=$O778+3*$J778,$N778*(1+(AB$2*0.03)),IF(AC$3=$O778+4*$J778,$N778*(1+(AB$2*0.03)),IF(AC$3=$O778+5*$J778,$N778*(1+(AB$2*0.03)),"")))))))</f>
        <v/>
      </c>
      <c r="AD778" s="2" t="str">
        <f t="shared" ref="AD778" si="1544">IF($B778="","",IF($O778=AD$3,$N778*(1+(AC$2*0.03)),IF(AD$3=$O778+$J778,$N778*(1+(AC$2*0.03)),IF(AD$3=$O778+2*$J778,$N778*(1+(AC$2*0.03)),IF(AD$3=$O778+3*$J778,$N778*(1+(AC$2*0.03)),IF(AD$3=$O778+4*$J778,$N778*(1+(AC$2*0.03)),IF(AD$3=$O778+5*$J778,$N778*(1+(AC$2*0.03)),"")))))))</f>
        <v/>
      </c>
      <c r="AE778" s="2" t="str">
        <f t="shared" ref="AE778" si="1545">IF($B778="","",IF($O778=AE$3,$N778*(1+(AD$2*0.03)),IF(AE$3=$O778+$J778,$N778*(1+(AD$2*0.03)),IF(AE$3=$O778+2*$J778,$N778*(1+(AD$2*0.03)),IF(AE$3=$O778+3*$J778,$N778*(1+(AD$2*0.03)),IF(AE$3=$O778+4*$J778,$N778*(1+(AD$2*0.03)),IF(AE$3=$O778+5*$J778,$N778*(1+(AD$2*0.03)),"")))))))</f>
        <v/>
      </c>
      <c r="AF778" s="2" t="str">
        <f t="shared" ref="AF778" si="1546">IF($B778="","",IF($O778=AF$3,$N778*(1+(AE$2*0.03)),IF(AF$3=$O778+$J778,$N778*(1+(AE$2*0.03)),IF(AF$3=$O778+2*$J778,$N778*(1+(AE$2*0.03)),IF(AF$3=$O778+3*$J778,$N778*(1+(AE$2*0.03)),IF(AF$3=$O778+4*$J778,$N778*(1+(AE$2*0.03)),IF(AF$3=$O778+5*$J778,$N778*(1+(AE$2*0.03)),"")))))))</f>
        <v/>
      </c>
      <c r="AG778" s="2" t="str">
        <f t="shared" ref="AG778" si="1547">IF($B778="","",IF($O778=AG$3,$N778*(1+(AF$2*0.03)),IF(AG$3=$O778+$J778,$N778*(1+(AF$2*0.03)),IF(AG$3=$O778+2*$J778,$N778*(1+(AF$2*0.03)),IF(AG$3=$O778+3*$J778,$N778*(1+(AF$2*0.03)),IF(AG$3=$O778+4*$J778,$N778*(1+(AF$2*0.03)),IF(AG$3=$O778+5*$J778,$N778*(1+(AF$2*0.03)),"")))))))</f>
        <v/>
      </c>
      <c r="AH778" s="2" t="str">
        <f t="shared" ref="AH778" si="1548">IF($B778="","",IF($O778=AH$3,$N778*(1+(AG$2*0.03)),IF(AH$3=$O778+$J778,$N778*(1+(AG$2*0.03)),IF(AH$3=$O778+2*$J778,$N778*(1+(AG$2*0.03)),IF(AH$3=$O778+3*$J778,$N778*(1+(AG$2*0.03)),IF(AH$3=$O778+4*$J778,$N778*(1+(AG$2*0.03)),IF(AH$3=$O778+5*$J778,$N778*(1+(AG$2*0.03)),"")))))))</f>
        <v/>
      </c>
      <c r="AI778" s="2" t="str">
        <f t="shared" ref="AI778" si="1549">IF($B778="","",IF($O778=AI$3,$N778*(1+(AH$2*0.03)),IF(AI$3=$O778+$J778,$N778*(1+(AH$2*0.03)),IF(AI$3=$O778+2*$J778,$N778*(1+(AH$2*0.03)),IF(AI$3=$O778+3*$J778,$N778*(1+(AH$2*0.03)),IF(AI$3=$O778+4*$J778,$N778*(1+(AH$2*0.03)),IF(AI$3=$O778+5*$J778,$N778*(1+(AH$2*0.03)),"")))))))</f>
        <v/>
      </c>
    </row>
    <row r="779" spans="2:35" x14ac:dyDescent="0.25">
      <c r="B779" s="41" t="s">
        <v>347</v>
      </c>
      <c r="C779" s="41" t="s">
        <v>345</v>
      </c>
      <c r="D779" s="41" t="s">
        <v>7</v>
      </c>
      <c r="E779" s="42" t="s">
        <v>369</v>
      </c>
      <c r="F779" s="41" t="s">
        <v>47</v>
      </c>
      <c r="G779" s="154"/>
      <c r="H779" s="42">
        <v>960</v>
      </c>
      <c r="I779" s="6">
        <f>IF(H779="","",INDEX(Systems!F$4:F$981,MATCH($F779,Systems!D$4:D$981,0),1))</f>
        <v>9.42</v>
      </c>
      <c r="J779" s="7">
        <f>IF(H779="","",INDEX(Systems!E$4:E$981,MATCH($F779,Systems!D$4:D$981,0),1))</f>
        <v>20</v>
      </c>
      <c r="K779" s="7" t="s">
        <v>96</v>
      </c>
      <c r="L779" s="7">
        <v>2002</v>
      </c>
      <c r="M779" s="7">
        <v>2</v>
      </c>
      <c r="N779" s="6">
        <f t="shared" si="1526"/>
        <v>9043.2000000000007</v>
      </c>
      <c r="O779" s="7">
        <f t="shared" si="1527"/>
        <v>2018</v>
      </c>
      <c r="P779" s="2">
        <f t="shared" si="1525"/>
        <v>9043.2000000000007</v>
      </c>
      <c r="Q779" s="2" t="str">
        <f t="shared" si="1525"/>
        <v/>
      </c>
      <c r="R779" s="2" t="str">
        <f t="shared" si="1525"/>
        <v/>
      </c>
      <c r="S779" s="2" t="str">
        <f t="shared" si="1525"/>
        <v/>
      </c>
      <c r="T779" s="2" t="str">
        <f t="shared" si="1525"/>
        <v/>
      </c>
      <c r="U779" s="2" t="str">
        <f t="shared" si="1525"/>
        <v/>
      </c>
      <c r="V779" s="2" t="str">
        <f t="shared" si="1525"/>
        <v/>
      </c>
      <c r="W779" s="2" t="str">
        <f t="shared" si="1525"/>
        <v/>
      </c>
      <c r="X779" s="2" t="str">
        <f t="shared" si="1525"/>
        <v/>
      </c>
      <c r="Y779" s="2" t="str">
        <f t="shared" si="1525"/>
        <v/>
      </c>
      <c r="Z779" s="2" t="str">
        <f t="shared" si="1525"/>
        <v/>
      </c>
      <c r="AA779" s="2" t="str">
        <f t="shared" si="1525"/>
        <v/>
      </c>
      <c r="AB779" s="2" t="str">
        <f t="shared" si="1525"/>
        <v/>
      </c>
      <c r="AC779" s="2" t="str">
        <f t="shared" si="1525"/>
        <v/>
      </c>
      <c r="AD779" s="2" t="str">
        <f t="shared" si="1525"/>
        <v/>
      </c>
      <c r="AE779" s="2" t="str">
        <f t="shared" si="1525"/>
        <v/>
      </c>
      <c r="AF779" s="2" t="str">
        <f t="shared" si="1525"/>
        <v/>
      </c>
      <c r="AG779" s="2" t="str">
        <f t="shared" si="1525"/>
        <v/>
      </c>
      <c r="AH779" s="2" t="str">
        <f t="shared" si="1525"/>
        <v/>
      </c>
      <c r="AI779" s="2" t="str">
        <f t="shared" si="1525"/>
        <v/>
      </c>
    </row>
    <row r="780" spans="2:35" x14ac:dyDescent="0.25">
      <c r="B780" s="41" t="s">
        <v>347</v>
      </c>
      <c r="C780" s="41" t="s">
        <v>345</v>
      </c>
      <c r="D780" s="41" t="s">
        <v>5</v>
      </c>
      <c r="E780" s="42" t="s">
        <v>369</v>
      </c>
      <c r="F780" s="41" t="s">
        <v>60</v>
      </c>
      <c r="G780" s="154"/>
      <c r="H780" s="42">
        <v>1</v>
      </c>
      <c r="I780" s="6">
        <f>IF(H780="","",INDEX(Systems!F$4:F$981,MATCH($F780,Systems!D$4:D$981,0),1))</f>
        <v>12000</v>
      </c>
      <c r="J780" s="7">
        <f>IF(H780="","",INDEX(Systems!E$4:E$981,MATCH($F780,Systems!D$4:D$981,0),1))</f>
        <v>18</v>
      </c>
      <c r="K780" s="7" t="s">
        <v>96</v>
      </c>
      <c r="L780" s="7">
        <v>2002</v>
      </c>
      <c r="M780" s="7">
        <v>3</v>
      </c>
      <c r="N780" s="6">
        <f t="shared" si="1526"/>
        <v>12000</v>
      </c>
      <c r="O780" s="7">
        <f t="shared" si="1527"/>
        <v>2020</v>
      </c>
      <c r="P780" s="2" t="str">
        <f t="shared" si="1525"/>
        <v/>
      </c>
      <c r="Q780" s="2" t="str">
        <f t="shared" si="1525"/>
        <v/>
      </c>
      <c r="R780" s="2">
        <f t="shared" si="1525"/>
        <v>12720</v>
      </c>
      <c r="S780" s="2" t="str">
        <f t="shared" si="1525"/>
        <v/>
      </c>
      <c r="T780" s="2" t="str">
        <f t="shared" si="1525"/>
        <v/>
      </c>
      <c r="U780" s="2" t="str">
        <f t="shared" si="1525"/>
        <v/>
      </c>
      <c r="V780" s="2" t="str">
        <f t="shared" si="1525"/>
        <v/>
      </c>
      <c r="W780" s="2" t="str">
        <f t="shared" si="1525"/>
        <v/>
      </c>
      <c r="X780" s="2" t="str">
        <f t="shared" si="1525"/>
        <v/>
      </c>
      <c r="Y780" s="2" t="str">
        <f t="shared" si="1525"/>
        <v/>
      </c>
      <c r="Z780" s="2" t="str">
        <f t="shared" si="1525"/>
        <v/>
      </c>
      <c r="AA780" s="2" t="str">
        <f t="shared" si="1525"/>
        <v/>
      </c>
      <c r="AB780" s="2" t="str">
        <f t="shared" si="1525"/>
        <v/>
      </c>
      <c r="AC780" s="2" t="str">
        <f t="shared" si="1525"/>
        <v/>
      </c>
      <c r="AD780" s="2" t="str">
        <f t="shared" si="1525"/>
        <v/>
      </c>
      <c r="AE780" s="2" t="str">
        <f t="shared" si="1525"/>
        <v/>
      </c>
      <c r="AF780" s="2" t="str">
        <f t="shared" si="1525"/>
        <v/>
      </c>
      <c r="AG780" s="2" t="str">
        <f t="shared" si="1525"/>
        <v/>
      </c>
      <c r="AH780" s="2" t="str">
        <f t="shared" si="1525"/>
        <v/>
      </c>
      <c r="AI780" s="2" t="str">
        <f t="shared" si="1525"/>
        <v/>
      </c>
    </row>
    <row r="781" spans="2:35" x14ac:dyDescent="0.25">
      <c r="B781" s="41" t="s">
        <v>347</v>
      </c>
      <c r="C781" s="41" t="s">
        <v>345</v>
      </c>
      <c r="D781" s="41" t="s">
        <v>9</v>
      </c>
      <c r="E781" s="42" t="s">
        <v>369</v>
      </c>
      <c r="F781" s="41" t="s">
        <v>131</v>
      </c>
      <c r="G781" s="154"/>
      <c r="H781" s="42">
        <v>960</v>
      </c>
      <c r="I781" s="6">
        <f>IF(H781="","",INDEX(Systems!F$4:F$981,MATCH($F781,Systems!D$4:D$981,0),1))</f>
        <v>4.95</v>
      </c>
      <c r="J781" s="7">
        <f>IF(H781="","",INDEX(Systems!E$4:E$981,MATCH($F781,Systems!D$4:D$981,0),1))</f>
        <v>20</v>
      </c>
      <c r="K781" s="7" t="s">
        <v>96</v>
      </c>
      <c r="L781" s="7">
        <v>2017</v>
      </c>
      <c r="M781" s="7">
        <v>3</v>
      </c>
      <c r="N781" s="6">
        <f t="shared" si="1526"/>
        <v>4752</v>
      </c>
      <c r="O781" s="7">
        <f t="shared" si="1527"/>
        <v>2037</v>
      </c>
      <c r="P781" s="2" t="str">
        <f t="shared" ref="P781:P786" si="1550">IF($B781="","",IF($O781=P$3,$N781*(1+(O$2*0.03)),IF(P$3=$O781+$J781,$N781*(1+(O$2*0.03)),IF(P$3=$O781+2*$J781,$N781*(1+(O$2*0.03)),IF(P$3=$O781+3*$J781,$N781*(1+(O$2*0.03)),IF(P$3=$O781+4*$J781,$N781*(1+(O$2*0.03)),IF(P$3=$O781+5*$J781,$N781*(1+(O$2*0.03)),"")))))))</f>
        <v/>
      </c>
      <c r="Q781" s="2" t="str">
        <f t="shared" ref="Q781:Q786" si="1551">IF($B781="","",IF($O781=Q$3,$N781*(1+(P$2*0.03)),IF(Q$3=$O781+$J781,$N781*(1+(P$2*0.03)),IF(Q$3=$O781+2*$J781,$N781*(1+(P$2*0.03)),IF(Q$3=$O781+3*$J781,$N781*(1+(P$2*0.03)),IF(Q$3=$O781+4*$J781,$N781*(1+(P$2*0.03)),IF(Q$3=$O781+5*$J781,$N781*(1+(P$2*0.03)),"")))))))</f>
        <v/>
      </c>
      <c r="R781" s="2" t="str">
        <f t="shared" ref="R781:R786" si="1552">IF($B781="","",IF($O781=R$3,$N781*(1+(Q$2*0.03)),IF(R$3=$O781+$J781,$N781*(1+(Q$2*0.03)),IF(R$3=$O781+2*$J781,$N781*(1+(Q$2*0.03)),IF(R$3=$O781+3*$J781,$N781*(1+(Q$2*0.03)),IF(R$3=$O781+4*$J781,$N781*(1+(Q$2*0.03)),IF(R$3=$O781+5*$J781,$N781*(1+(Q$2*0.03)),"")))))))</f>
        <v/>
      </c>
      <c r="S781" s="2" t="str">
        <f t="shared" ref="S781:S786" si="1553">IF($B781="","",IF($O781=S$3,$N781*(1+(R$2*0.03)),IF(S$3=$O781+$J781,$N781*(1+(R$2*0.03)),IF(S$3=$O781+2*$J781,$N781*(1+(R$2*0.03)),IF(S$3=$O781+3*$J781,$N781*(1+(R$2*0.03)),IF(S$3=$O781+4*$J781,$N781*(1+(R$2*0.03)),IF(S$3=$O781+5*$J781,$N781*(1+(R$2*0.03)),"")))))))</f>
        <v/>
      </c>
      <c r="T781" s="2" t="str">
        <f t="shared" ref="T781:T786" si="1554">IF($B781="","",IF($O781=T$3,$N781*(1+(S$2*0.03)),IF(T$3=$O781+$J781,$N781*(1+(S$2*0.03)),IF(T$3=$O781+2*$J781,$N781*(1+(S$2*0.03)),IF(T$3=$O781+3*$J781,$N781*(1+(S$2*0.03)),IF(T$3=$O781+4*$J781,$N781*(1+(S$2*0.03)),IF(T$3=$O781+5*$J781,$N781*(1+(S$2*0.03)),"")))))))</f>
        <v/>
      </c>
      <c r="U781" s="2" t="str">
        <f t="shared" ref="U781:U786" si="1555">IF($B781="","",IF($O781=U$3,$N781*(1+(T$2*0.03)),IF(U$3=$O781+$J781,$N781*(1+(T$2*0.03)),IF(U$3=$O781+2*$J781,$N781*(1+(T$2*0.03)),IF(U$3=$O781+3*$J781,$N781*(1+(T$2*0.03)),IF(U$3=$O781+4*$J781,$N781*(1+(T$2*0.03)),IF(U$3=$O781+5*$J781,$N781*(1+(T$2*0.03)),"")))))))</f>
        <v/>
      </c>
      <c r="V781" s="2" t="str">
        <f t="shared" ref="V781:V786" si="1556">IF($B781="","",IF($O781=V$3,$N781*(1+(U$2*0.03)),IF(V$3=$O781+$J781,$N781*(1+(U$2*0.03)),IF(V$3=$O781+2*$J781,$N781*(1+(U$2*0.03)),IF(V$3=$O781+3*$J781,$N781*(1+(U$2*0.03)),IF(V$3=$O781+4*$J781,$N781*(1+(U$2*0.03)),IF(V$3=$O781+5*$J781,$N781*(1+(U$2*0.03)),"")))))))</f>
        <v/>
      </c>
      <c r="W781" s="2" t="str">
        <f t="shared" ref="W781:W786" si="1557">IF($B781="","",IF($O781=W$3,$N781*(1+(V$2*0.03)),IF(W$3=$O781+$J781,$N781*(1+(V$2*0.03)),IF(W$3=$O781+2*$J781,$N781*(1+(V$2*0.03)),IF(W$3=$O781+3*$J781,$N781*(1+(V$2*0.03)),IF(W$3=$O781+4*$J781,$N781*(1+(V$2*0.03)),IF(W$3=$O781+5*$J781,$N781*(1+(V$2*0.03)),"")))))))</f>
        <v/>
      </c>
      <c r="X781" s="2" t="str">
        <f t="shared" ref="X781:X786" si="1558">IF($B781="","",IF($O781=X$3,$N781*(1+(W$2*0.03)),IF(X$3=$O781+$J781,$N781*(1+(W$2*0.03)),IF(X$3=$O781+2*$J781,$N781*(1+(W$2*0.03)),IF(X$3=$O781+3*$J781,$N781*(1+(W$2*0.03)),IF(X$3=$O781+4*$J781,$N781*(1+(W$2*0.03)),IF(X$3=$O781+5*$J781,$N781*(1+(W$2*0.03)),"")))))))</f>
        <v/>
      </c>
      <c r="Y781" s="2" t="str">
        <f t="shared" ref="Y781:Y786" si="1559">IF($B781="","",IF($O781=Y$3,$N781*(1+(X$2*0.03)),IF(Y$3=$O781+$J781,$N781*(1+(X$2*0.03)),IF(Y$3=$O781+2*$J781,$N781*(1+(X$2*0.03)),IF(Y$3=$O781+3*$J781,$N781*(1+(X$2*0.03)),IF(Y$3=$O781+4*$J781,$N781*(1+(X$2*0.03)),IF(Y$3=$O781+5*$J781,$N781*(1+(X$2*0.03)),"")))))))</f>
        <v/>
      </c>
      <c r="Z781" s="2" t="str">
        <f t="shared" ref="Z781:Z786" si="1560">IF($B781="","",IF($O781=Z$3,$N781*(1+(Y$2*0.03)),IF(Z$3=$O781+$J781,$N781*(1+(Y$2*0.03)),IF(Z$3=$O781+2*$J781,$N781*(1+(Y$2*0.03)),IF(Z$3=$O781+3*$J781,$N781*(1+(Y$2*0.03)),IF(Z$3=$O781+4*$J781,$N781*(1+(Y$2*0.03)),IF(Z$3=$O781+5*$J781,$N781*(1+(Y$2*0.03)),"")))))))</f>
        <v/>
      </c>
      <c r="AA781" s="2" t="str">
        <f t="shared" ref="AA781:AA786" si="1561">IF($B781="","",IF($O781=AA$3,$N781*(1+(Z$2*0.03)),IF(AA$3=$O781+$J781,$N781*(1+(Z$2*0.03)),IF(AA$3=$O781+2*$J781,$N781*(1+(Z$2*0.03)),IF(AA$3=$O781+3*$J781,$N781*(1+(Z$2*0.03)),IF(AA$3=$O781+4*$J781,$N781*(1+(Z$2*0.03)),IF(AA$3=$O781+5*$J781,$N781*(1+(Z$2*0.03)),"")))))))</f>
        <v/>
      </c>
      <c r="AB781" s="2" t="str">
        <f t="shared" ref="AB781:AB786" si="1562">IF($B781="","",IF($O781=AB$3,$N781*(1+(AA$2*0.03)),IF(AB$3=$O781+$J781,$N781*(1+(AA$2*0.03)),IF(AB$3=$O781+2*$J781,$N781*(1+(AA$2*0.03)),IF(AB$3=$O781+3*$J781,$N781*(1+(AA$2*0.03)),IF(AB$3=$O781+4*$J781,$N781*(1+(AA$2*0.03)),IF(AB$3=$O781+5*$J781,$N781*(1+(AA$2*0.03)),"")))))))</f>
        <v/>
      </c>
      <c r="AC781" s="2" t="str">
        <f t="shared" ref="AC781:AC786" si="1563">IF($B781="","",IF($O781=AC$3,$N781*(1+(AB$2*0.03)),IF(AC$3=$O781+$J781,$N781*(1+(AB$2*0.03)),IF(AC$3=$O781+2*$J781,$N781*(1+(AB$2*0.03)),IF(AC$3=$O781+3*$J781,$N781*(1+(AB$2*0.03)),IF(AC$3=$O781+4*$J781,$N781*(1+(AB$2*0.03)),IF(AC$3=$O781+5*$J781,$N781*(1+(AB$2*0.03)),"")))))))</f>
        <v/>
      </c>
      <c r="AD781" s="2" t="str">
        <f t="shared" ref="AD781:AD786" si="1564">IF($B781="","",IF($O781=AD$3,$N781*(1+(AC$2*0.03)),IF(AD$3=$O781+$J781,$N781*(1+(AC$2*0.03)),IF(AD$3=$O781+2*$J781,$N781*(1+(AC$2*0.03)),IF(AD$3=$O781+3*$J781,$N781*(1+(AC$2*0.03)),IF(AD$3=$O781+4*$J781,$N781*(1+(AC$2*0.03)),IF(AD$3=$O781+5*$J781,$N781*(1+(AC$2*0.03)),"")))))))</f>
        <v/>
      </c>
      <c r="AE781" s="2" t="str">
        <f t="shared" ref="AE781:AE786" si="1565">IF($B781="","",IF($O781=AE$3,$N781*(1+(AD$2*0.03)),IF(AE$3=$O781+$J781,$N781*(1+(AD$2*0.03)),IF(AE$3=$O781+2*$J781,$N781*(1+(AD$2*0.03)),IF(AE$3=$O781+3*$J781,$N781*(1+(AD$2*0.03)),IF(AE$3=$O781+4*$J781,$N781*(1+(AD$2*0.03)),IF(AE$3=$O781+5*$J781,$N781*(1+(AD$2*0.03)),"")))))))</f>
        <v/>
      </c>
      <c r="AF781" s="2" t="str">
        <f t="shared" ref="AF781:AF786" si="1566">IF($B781="","",IF($O781=AF$3,$N781*(1+(AE$2*0.03)),IF(AF$3=$O781+$J781,$N781*(1+(AE$2*0.03)),IF(AF$3=$O781+2*$J781,$N781*(1+(AE$2*0.03)),IF(AF$3=$O781+3*$J781,$N781*(1+(AE$2*0.03)),IF(AF$3=$O781+4*$J781,$N781*(1+(AE$2*0.03)),IF(AF$3=$O781+5*$J781,$N781*(1+(AE$2*0.03)),"")))))))</f>
        <v/>
      </c>
      <c r="AG781" s="2" t="str">
        <f t="shared" ref="AG781:AG786" si="1567">IF($B781="","",IF($O781=AG$3,$N781*(1+(AF$2*0.03)),IF(AG$3=$O781+$J781,$N781*(1+(AF$2*0.03)),IF(AG$3=$O781+2*$J781,$N781*(1+(AF$2*0.03)),IF(AG$3=$O781+3*$J781,$N781*(1+(AF$2*0.03)),IF(AG$3=$O781+4*$J781,$N781*(1+(AF$2*0.03)),IF(AG$3=$O781+5*$J781,$N781*(1+(AF$2*0.03)),"")))))))</f>
        <v/>
      </c>
      <c r="AH781" s="2" t="str">
        <f t="shared" ref="AH781:AH786" si="1568">IF($B781="","",IF($O781=AH$3,$N781*(1+(AG$2*0.03)),IF(AH$3=$O781+$J781,$N781*(1+(AG$2*0.03)),IF(AH$3=$O781+2*$J781,$N781*(1+(AG$2*0.03)),IF(AH$3=$O781+3*$J781,$N781*(1+(AG$2*0.03)),IF(AH$3=$O781+4*$J781,$N781*(1+(AG$2*0.03)),IF(AH$3=$O781+5*$J781,$N781*(1+(AG$2*0.03)),"")))))))</f>
        <v/>
      </c>
      <c r="AI781" s="2">
        <f t="shared" ref="AI781:AI786" si="1569">IF($B781="","",IF($O781=AI$3,$N781*(1+(AH$2*0.03)),IF(AI$3=$O781+$J781,$N781*(1+(AH$2*0.03)),IF(AI$3=$O781+2*$J781,$N781*(1+(AH$2*0.03)),IF(AI$3=$O781+3*$J781,$N781*(1+(AH$2*0.03)),IF(AI$3=$O781+4*$J781,$N781*(1+(AH$2*0.03)),IF(AI$3=$O781+5*$J781,$N781*(1+(AH$2*0.03)),"")))))))</f>
        <v>7460.6399999999994</v>
      </c>
    </row>
    <row r="782" spans="2:35" x14ac:dyDescent="0.25">
      <c r="B782" s="41" t="s">
        <v>347</v>
      </c>
      <c r="C782" s="41" t="s">
        <v>345</v>
      </c>
      <c r="D782" s="41" t="s">
        <v>3</v>
      </c>
      <c r="E782" s="42" t="s">
        <v>370</v>
      </c>
      <c r="F782" s="41" t="s">
        <v>26</v>
      </c>
      <c r="G782" s="154"/>
      <c r="H782" s="156">
        <v>1152</v>
      </c>
      <c r="I782" s="6">
        <f>IF(H782="","",INDEX(Systems!F$4:F$981,MATCH($F782,Systems!D$4:D$981,0),1))</f>
        <v>21.78</v>
      </c>
      <c r="J782" s="7">
        <f>IF(H782="","",INDEX(Systems!E$4:E$981,MATCH($F782,Systems!D$4:D$981,0),1))</f>
        <v>25</v>
      </c>
      <c r="K782" s="7" t="s">
        <v>96</v>
      </c>
      <c r="L782" s="7">
        <v>2000</v>
      </c>
      <c r="M782" s="7">
        <v>2</v>
      </c>
      <c r="N782" s="6">
        <f t="shared" ref="N782:N787" si="1570">IF(H782="","",H782*I782)</f>
        <v>25090.560000000001</v>
      </c>
      <c r="O782" s="7">
        <f t="shared" ref="O782:O787" si="1571">IF(M782="","",IF(IF(M782=1,$C$1,IF(M782=2,L782+(0.8*J782),IF(M782=3,L782+J782)))&lt;$C$1,$C$1,(IF(M782=1,$C$1,IF(M782=2,L782+(0.8*J782),IF(M782=3,L782+J782))))))</f>
        <v>2020</v>
      </c>
      <c r="P782" s="2" t="str">
        <f t="shared" si="1550"/>
        <v/>
      </c>
      <c r="Q782" s="2" t="str">
        <f t="shared" si="1551"/>
        <v/>
      </c>
      <c r="R782" s="2">
        <f t="shared" si="1552"/>
        <v>26595.993600000002</v>
      </c>
      <c r="S782" s="2" t="str">
        <f t="shared" si="1553"/>
        <v/>
      </c>
      <c r="T782" s="2" t="str">
        <f t="shared" si="1554"/>
        <v/>
      </c>
      <c r="U782" s="2" t="str">
        <f t="shared" si="1555"/>
        <v/>
      </c>
      <c r="V782" s="2" t="str">
        <f t="shared" si="1556"/>
        <v/>
      </c>
      <c r="W782" s="2" t="str">
        <f t="shared" si="1557"/>
        <v/>
      </c>
      <c r="X782" s="2" t="str">
        <f t="shared" si="1558"/>
        <v/>
      </c>
      <c r="Y782" s="2" t="str">
        <f t="shared" si="1559"/>
        <v/>
      </c>
      <c r="Z782" s="2" t="str">
        <f t="shared" si="1560"/>
        <v/>
      </c>
      <c r="AA782" s="2" t="str">
        <f t="shared" si="1561"/>
        <v/>
      </c>
      <c r="AB782" s="2" t="str">
        <f t="shared" si="1562"/>
        <v/>
      </c>
      <c r="AC782" s="2" t="str">
        <f t="shared" si="1563"/>
        <v/>
      </c>
      <c r="AD782" s="2" t="str">
        <f t="shared" si="1564"/>
        <v/>
      </c>
      <c r="AE782" s="2" t="str">
        <f t="shared" si="1565"/>
        <v/>
      </c>
      <c r="AF782" s="2" t="str">
        <f t="shared" si="1566"/>
        <v/>
      </c>
      <c r="AG782" s="2" t="str">
        <f t="shared" si="1567"/>
        <v/>
      </c>
      <c r="AH782" s="2" t="str">
        <f t="shared" si="1568"/>
        <v/>
      </c>
      <c r="AI782" s="2" t="str">
        <f t="shared" si="1569"/>
        <v/>
      </c>
    </row>
    <row r="783" spans="2:35" x14ac:dyDescent="0.25">
      <c r="B783" s="41" t="s">
        <v>347</v>
      </c>
      <c r="C783" s="41" t="s">
        <v>345</v>
      </c>
      <c r="D783" s="41" t="s">
        <v>7</v>
      </c>
      <c r="E783" s="42" t="s">
        <v>370</v>
      </c>
      <c r="F783" s="41" t="s">
        <v>50</v>
      </c>
      <c r="G783" s="154"/>
      <c r="H783" s="42">
        <v>1150</v>
      </c>
      <c r="I783" s="6">
        <f>IF(H783="","",INDEX(Systems!F$4:F$981,MATCH($F783,Systems!D$4:D$981,0),1))</f>
        <v>1.6</v>
      </c>
      <c r="J783" s="7">
        <f>IF(H783="","",INDEX(Systems!E$4:E$981,MATCH($F783,Systems!D$4:D$981,0),1))</f>
        <v>10</v>
      </c>
      <c r="K783" s="7" t="s">
        <v>96</v>
      </c>
      <c r="L783" s="7">
        <v>2010</v>
      </c>
      <c r="M783" s="7">
        <v>3</v>
      </c>
      <c r="N783" s="6">
        <f t="shared" si="1570"/>
        <v>1840</v>
      </c>
      <c r="O783" s="7">
        <f t="shared" si="1571"/>
        <v>2020</v>
      </c>
      <c r="P783" s="2" t="str">
        <f t="shared" si="1550"/>
        <v/>
      </c>
      <c r="Q783" s="2" t="str">
        <f t="shared" si="1551"/>
        <v/>
      </c>
      <c r="R783" s="2">
        <f t="shared" si="1552"/>
        <v>1950.4</v>
      </c>
      <c r="S783" s="2" t="str">
        <f t="shared" si="1553"/>
        <v/>
      </c>
      <c r="T783" s="2" t="str">
        <f t="shared" si="1554"/>
        <v/>
      </c>
      <c r="U783" s="2" t="str">
        <f t="shared" si="1555"/>
        <v/>
      </c>
      <c r="V783" s="2" t="str">
        <f t="shared" si="1556"/>
        <v/>
      </c>
      <c r="W783" s="2" t="str">
        <f t="shared" si="1557"/>
        <v/>
      </c>
      <c r="X783" s="2" t="str">
        <f t="shared" si="1558"/>
        <v/>
      </c>
      <c r="Y783" s="2" t="str">
        <f t="shared" si="1559"/>
        <v/>
      </c>
      <c r="Z783" s="2" t="str">
        <f t="shared" si="1560"/>
        <v/>
      </c>
      <c r="AA783" s="2" t="str">
        <f t="shared" si="1561"/>
        <v/>
      </c>
      <c r="AB783" s="2">
        <f t="shared" si="1562"/>
        <v>2502.3999999999996</v>
      </c>
      <c r="AC783" s="2" t="str">
        <f t="shared" si="1563"/>
        <v/>
      </c>
      <c r="AD783" s="2" t="str">
        <f t="shared" si="1564"/>
        <v/>
      </c>
      <c r="AE783" s="2" t="str">
        <f t="shared" si="1565"/>
        <v/>
      </c>
      <c r="AF783" s="2" t="str">
        <f t="shared" si="1566"/>
        <v/>
      </c>
      <c r="AG783" s="2" t="str">
        <f t="shared" si="1567"/>
        <v/>
      </c>
      <c r="AH783" s="2" t="str">
        <f t="shared" si="1568"/>
        <v/>
      </c>
      <c r="AI783" s="2" t="str">
        <f t="shared" si="1569"/>
        <v/>
      </c>
    </row>
    <row r="784" spans="2:35" x14ac:dyDescent="0.25">
      <c r="B784" s="41" t="s">
        <v>347</v>
      </c>
      <c r="C784" s="41" t="s">
        <v>345</v>
      </c>
      <c r="D784" s="41" t="s">
        <v>7</v>
      </c>
      <c r="E784" s="42" t="s">
        <v>370</v>
      </c>
      <c r="F784" s="41" t="s">
        <v>51</v>
      </c>
      <c r="G784" s="154"/>
      <c r="H784" s="42">
        <v>1150</v>
      </c>
      <c r="I784" s="6">
        <f>IF(H784="","",INDEX(Systems!F$4:F$981,MATCH($F784,Systems!D$4:D$981,0),1))</f>
        <v>1.5</v>
      </c>
      <c r="J784" s="7">
        <f>IF(H784="","",INDEX(Systems!E$4:E$981,MATCH($F784,Systems!D$4:D$981,0),1))</f>
        <v>10</v>
      </c>
      <c r="K784" s="7" t="s">
        <v>96</v>
      </c>
      <c r="L784" s="7">
        <v>2010</v>
      </c>
      <c r="M784" s="7">
        <v>2</v>
      </c>
      <c r="N784" s="6">
        <f t="shared" si="1570"/>
        <v>1725</v>
      </c>
      <c r="O784" s="7">
        <f t="shared" si="1571"/>
        <v>2018</v>
      </c>
      <c r="P784" s="2">
        <f t="shared" si="1550"/>
        <v>1725</v>
      </c>
      <c r="Q784" s="2" t="str">
        <f t="shared" si="1551"/>
        <v/>
      </c>
      <c r="R784" s="2" t="str">
        <f t="shared" si="1552"/>
        <v/>
      </c>
      <c r="S784" s="2" t="str">
        <f t="shared" si="1553"/>
        <v/>
      </c>
      <c r="T784" s="2" t="str">
        <f t="shared" si="1554"/>
        <v/>
      </c>
      <c r="U784" s="2" t="str">
        <f t="shared" si="1555"/>
        <v/>
      </c>
      <c r="V784" s="2" t="str">
        <f t="shared" si="1556"/>
        <v/>
      </c>
      <c r="W784" s="2" t="str">
        <f t="shared" si="1557"/>
        <v/>
      </c>
      <c r="X784" s="2" t="str">
        <f t="shared" si="1558"/>
        <v/>
      </c>
      <c r="Y784" s="2" t="str">
        <f t="shared" si="1559"/>
        <v/>
      </c>
      <c r="Z784" s="2">
        <f t="shared" si="1560"/>
        <v>2242.5</v>
      </c>
      <c r="AA784" s="2" t="str">
        <f t="shared" si="1561"/>
        <v/>
      </c>
      <c r="AB784" s="2" t="str">
        <f t="shared" si="1562"/>
        <v/>
      </c>
      <c r="AC784" s="2" t="str">
        <f t="shared" si="1563"/>
        <v/>
      </c>
      <c r="AD784" s="2" t="str">
        <f t="shared" si="1564"/>
        <v/>
      </c>
      <c r="AE784" s="2" t="str">
        <f t="shared" si="1565"/>
        <v/>
      </c>
      <c r="AF784" s="2" t="str">
        <f t="shared" si="1566"/>
        <v/>
      </c>
      <c r="AG784" s="2" t="str">
        <f t="shared" si="1567"/>
        <v/>
      </c>
      <c r="AH784" s="2" t="str">
        <f t="shared" si="1568"/>
        <v/>
      </c>
      <c r="AI784" s="2" t="str">
        <f t="shared" si="1569"/>
        <v/>
      </c>
    </row>
    <row r="785" spans="2:35" x14ac:dyDescent="0.25">
      <c r="B785" s="41" t="s">
        <v>347</v>
      </c>
      <c r="C785" s="41" t="s">
        <v>345</v>
      </c>
      <c r="D785" s="41" t="s">
        <v>7</v>
      </c>
      <c r="E785" s="42" t="s">
        <v>370</v>
      </c>
      <c r="F785" s="41" t="s">
        <v>47</v>
      </c>
      <c r="G785" s="154"/>
      <c r="H785" s="42">
        <v>960</v>
      </c>
      <c r="I785" s="6">
        <f>IF(H785="","",INDEX(Systems!F$4:F$981,MATCH($F785,Systems!D$4:D$981,0),1))</f>
        <v>9.42</v>
      </c>
      <c r="J785" s="7">
        <f>IF(H785="","",INDEX(Systems!E$4:E$981,MATCH($F785,Systems!D$4:D$981,0),1))</f>
        <v>20</v>
      </c>
      <c r="K785" s="7" t="s">
        <v>96</v>
      </c>
      <c r="L785" s="7">
        <v>2002</v>
      </c>
      <c r="M785" s="7">
        <v>2</v>
      </c>
      <c r="N785" s="6">
        <f t="shared" si="1570"/>
        <v>9043.2000000000007</v>
      </c>
      <c r="O785" s="7">
        <f t="shared" si="1571"/>
        <v>2018</v>
      </c>
      <c r="P785" s="2">
        <f t="shared" si="1550"/>
        <v>9043.2000000000007</v>
      </c>
      <c r="Q785" s="2" t="str">
        <f t="shared" si="1551"/>
        <v/>
      </c>
      <c r="R785" s="2" t="str">
        <f t="shared" si="1552"/>
        <v/>
      </c>
      <c r="S785" s="2" t="str">
        <f t="shared" si="1553"/>
        <v/>
      </c>
      <c r="T785" s="2" t="str">
        <f t="shared" si="1554"/>
        <v/>
      </c>
      <c r="U785" s="2" t="str">
        <f t="shared" si="1555"/>
        <v/>
      </c>
      <c r="V785" s="2" t="str">
        <f t="shared" si="1556"/>
        <v/>
      </c>
      <c r="W785" s="2" t="str">
        <f t="shared" si="1557"/>
        <v/>
      </c>
      <c r="X785" s="2" t="str">
        <f t="shared" si="1558"/>
        <v/>
      </c>
      <c r="Y785" s="2" t="str">
        <f t="shared" si="1559"/>
        <v/>
      </c>
      <c r="Z785" s="2" t="str">
        <f t="shared" si="1560"/>
        <v/>
      </c>
      <c r="AA785" s="2" t="str">
        <f t="shared" si="1561"/>
        <v/>
      </c>
      <c r="AB785" s="2" t="str">
        <f t="shared" si="1562"/>
        <v/>
      </c>
      <c r="AC785" s="2" t="str">
        <f t="shared" si="1563"/>
        <v/>
      </c>
      <c r="AD785" s="2" t="str">
        <f t="shared" si="1564"/>
        <v/>
      </c>
      <c r="AE785" s="2" t="str">
        <f t="shared" si="1565"/>
        <v/>
      </c>
      <c r="AF785" s="2" t="str">
        <f t="shared" si="1566"/>
        <v/>
      </c>
      <c r="AG785" s="2" t="str">
        <f t="shared" si="1567"/>
        <v/>
      </c>
      <c r="AH785" s="2" t="str">
        <f t="shared" si="1568"/>
        <v/>
      </c>
      <c r="AI785" s="2" t="str">
        <f t="shared" si="1569"/>
        <v/>
      </c>
    </row>
    <row r="786" spans="2:35" x14ac:dyDescent="0.25">
      <c r="B786" s="41" t="s">
        <v>347</v>
      </c>
      <c r="C786" s="41" t="s">
        <v>345</v>
      </c>
      <c r="D786" s="41" t="s">
        <v>5</v>
      </c>
      <c r="E786" s="42" t="s">
        <v>370</v>
      </c>
      <c r="F786" s="41" t="s">
        <v>60</v>
      </c>
      <c r="G786" s="154"/>
      <c r="H786" s="42">
        <v>1</v>
      </c>
      <c r="I786" s="6">
        <f>IF(H786="","",INDEX(Systems!F$4:F$981,MATCH($F786,Systems!D$4:D$981,0),1))</f>
        <v>12000</v>
      </c>
      <c r="J786" s="7">
        <f>IF(H786="","",INDEX(Systems!E$4:E$981,MATCH($F786,Systems!D$4:D$981,0),1))</f>
        <v>18</v>
      </c>
      <c r="K786" s="7" t="s">
        <v>96</v>
      </c>
      <c r="L786" s="7">
        <v>2002</v>
      </c>
      <c r="M786" s="7">
        <v>3</v>
      </c>
      <c r="N786" s="6">
        <f t="shared" si="1570"/>
        <v>12000</v>
      </c>
      <c r="O786" s="7">
        <f t="shared" si="1571"/>
        <v>2020</v>
      </c>
      <c r="P786" s="2" t="str">
        <f t="shared" si="1550"/>
        <v/>
      </c>
      <c r="Q786" s="2" t="str">
        <f t="shared" si="1551"/>
        <v/>
      </c>
      <c r="R786" s="2">
        <f t="shared" si="1552"/>
        <v>12720</v>
      </c>
      <c r="S786" s="2" t="str">
        <f t="shared" si="1553"/>
        <v/>
      </c>
      <c r="T786" s="2" t="str">
        <f t="shared" si="1554"/>
        <v/>
      </c>
      <c r="U786" s="2" t="str">
        <f t="shared" si="1555"/>
        <v/>
      </c>
      <c r="V786" s="2" t="str">
        <f t="shared" si="1556"/>
        <v/>
      </c>
      <c r="W786" s="2" t="str">
        <f t="shared" si="1557"/>
        <v/>
      </c>
      <c r="X786" s="2" t="str">
        <f t="shared" si="1558"/>
        <v/>
      </c>
      <c r="Y786" s="2" t="str">
        <f t="shared" si="1559"/>
        <v/>
      </c>
      <c r="Z786" s="2" t="str">
        <f t="shared" si="1560"/>
        <v/>
      </c>
      <c r="AA786" s="2" t="str">
        <f t="shared" si="1561"/>
        <v/>
      </c>
      <c r="AB786" s="2" t="str">
        <f t="shared" si="1562"/>
        <v/>
      </c>
      <c r="AC786" s="2" t="str">
        <f t="shared" si="1563"/>
        <v/>
      </c>
      <c r="AD786" s="2" t="str">
        <f t="shared" si="1564"/>
        <v/>
      </c>
      <c r="AE786" s="2" t="str">
        <f t="shared" si="1565"/>
        <v/>
      </c>
      <c r="AF786" s="2" t="str">
        <f t="shared" si="1566"/>
        <v/>
      </c>
      <c r="AG786" s="2" t="str">
        <f t="shared" si="1567"/>
        <v/>
      </c>
      <c r="AH786" s="2" t="str">
        <f t="shared" si="1568"/>
        <v/>
      </c>
      <c r="AI786" s="2" t="str">
        <f t="shared" si="1569"/>
        <v/>
      </c>
    </row>
    <row r="787" spans="2:35" x14ac:dyDescent="0.25">
      <c r="B787" s="41" t="s">
        <v>347</v>
      </c>
      <c r="C787" s="41" t="s">
        <v>345</v>
      </c>
      <c r="D787" s="41" t="s">
        <v>9</v>
      </c>
      <c r="E787" s="42" t="s">
        <v>370</v>
      </c>
      <c r="F787" s="41" t="s">
        <v>131</v>
      </c>
      <c r="G787" s="154"/>
      <c r="H787" s="42">
        <v>960</v>
      </c>
      <c r="I787" s="6">
        <f>IF(H787="","",INDEX(Systems!F$4:F$981,MATCH($F787,Systems!D$4:D$981,0),1))</f>
        <v>4.95</v>
      </c>
      <c r="J787" s="7">
        <f>IF(H787="","",INDEX(Systems!E$4:E$981,MATCH($F787,Systems!D$4:D$981,0),1))</f>
        <v>20</v>
      </c>
      <c r="K787" s="7" t="s">
        <v>96</v>
      </c>
      <c r="L787" s="7">
        <v>2017</v>
      </c>
      <c r="M787" s="7">
        <v>3</v>
      </c>
      <c r="N787" s="6">
        <f t="shared" si="1570"/>
        <v>4752</v>
      </c>
      <c r="O787" s="7">
        <f t="shared" si="1571"/>
        <v>2037</v>
      </c>
      <c r="P787" s="2" t="str">
        <f t="shared" ref="P787:P792" si="1572">IF($B787="","",IF($O787=P$3,$N787*(1+(O$2*0.03)),IF(P$3=$O787+$J787,$N787*(1+(O$2*0.03)),IF(P$3=$O787+2*$J787,$N787*(1+(O$2*0.03)),IF(P$3=$O787+3*$J787,$N787*(1+(O$2*0.03)),IF(P$3=$O787+4*$J787,$N787*(1+(O$2*0.03)),IF(P$3=$O787+5*$J787,$N787*(1+(O$2*0.03)),"")))))))</f>
        <v/>
      </c>
      <c r="Q787" s="2" t="str">
        <f t="shared" ref="Q787:Q792" si="1573">IF($B787="","",IF($O787=Q$3,$N787*(1+(P$2*0.03)),IF(Q$3=$O787+$J787,$N787*(1+(P$2*0.03)),IF(Q$3=$O787+2*$J787,$N787*(1+(P$2*0.03)),IF(Q$3=$O787+3*$J787,$N787*(1+(P$2*0.03)),IF(Q$3=$O787+4*$J787,$N787*(1+(P$2*0.03)),IF(Q$3=$O787+5*$J787,$N787*(1+(P$2*0.03)),"")))))))</f>
        <v/>
      </c>
      <c r="R787" s="2" t="str">
        <f t="shared" ref="R787:R792" si="1574">IF($B787="","",IF($O787=R$3,$N787*(1+(Q$2*0.03)),IF(R$3=$O787+$J787,$N787*(1+(Q$2*0.03)),IF(R$3=$O787+2*$J787,$N787*(1+(Q$2*0.03)),IF(R$3=$O787+3*$J787,$N787*(1+(Q$2*0.03)),IF(R$3=$O787+4*$J787,$N787*(1+(Q$2*0.03)),IF(R$3=$O787+5*$J787,$N787*(1+(Q$2*0.03)),"")))))))</f>
        <v/>
      </c>
      <c r="S787" s="2" t="str">
        <f t="shared" ref="S787:S792" si="1575">IF($B787="","",IF($O787=S$3,$N787*(1+(R$2*0.03)),IF(S$3=$O787+$J787,$N787*(1+(R$2*0.03)),IF(S$3=$O787+2*$J787,$N787*(1+(R$2*0.03)),IF(S$3=$O787+3*$J787,$N787*(1+(R$2*0.03)),IF(S$3=$O787+4*$J787,$N787*(1+(R$2*0.03)),IF(S$3=$O787+5*$J787,$N787*(1+(R$2*0.03)),"")))))))</f>
        <v/>
      </c>
      <c r="T787" s="2" t="str">
        <f t="shared" ref="T787:T792" si="1576">IF($B787="","",IF($O787=T$3,$N787*(1+(S$2*0.03)),IF(T$3=$O787+$J787,$N787*(1+(S$2*0.03)),IF(T$3=$O787+2*$J787,$N787*(1+(S$2*0.03)),IF(T$3=$O787+3*$J787,$N787*(1+(S$2*0.03)),IF(T$3=$O787+4*$J787,$N787*(1+(S$2*0.03)),IF(T$3=$O787+5*$J787,$N787*(1+(S$2*0.03)),"")))))))</f>
        <v/>
      </c>
      <c r="U787" s="2" t="str">
        <f t="shared" ref="U787:U792" si="1577">IF($B787="","",IF($O787=U$3,$N787*(1+(T$2*0.03)),IF(U$3=$O787+$J787,$N787*(1+(T$2*0.03)),IF(U$3=$O787+2*$J787,$N787*(1+(T$2*0.03)),IF(U$3=$O787+3*$J787,$N787*(1+(T$2*0.03)),IF(U$3=$O787+4*$J787,$N787*(1+(T$2*0.03)),IF(U$3=$O787+5*$J787,$N787*(1+(T$2*0.03)),"")))))))</f>
        <v/>
      </c>
      <c r="V787" s="2" t="str">
        <f t="shared" ref="V787:V792" si="1578">IF($B787="","",IF($O787=V$3,$N787*(1+(U$2*0.03)),IF(V$3=$O787+$J787,$N787*(1+(U$2*0.03)),IF(V$3=$O787+2*$J787,$N787*(1+(U$2*0.03)),IF(V$3=$O787+3*$J787,$N787*(1+(U$2*0.03)),IF(V$3=$O787+4*$J787,$N787*(1+(U$2*0.03)),IF(V$3=$O787+5*$J787,$N787*(1+(U$2*0.03)),"")))))))</f>
        <v/>
      </c>
      <c r="W787" s="2" t="str">
        <f t="shared" ref="W787:W792" si="1579">IF($B787="","",IF($O787=W$3,$N787*(1+(V$2*0.03)),IF(W$3=$O787+$J787,$N787*(1+(V$2*0.03)),IF(W$3=$O787+2*$J787,$N787*(1+(V$2*0.03)),IF(W$3=$O787+3*$J787,$N787*(1+(V$2*0.03)),IF(W$3=$O787+4*$J787,$N787*(1+(V$2*0.03)),IF(W$3=$O787+5*$J787,$N787*(1+(V$2*0.03)),"")))))))</f>
        <v/>
      </c>
      <c r="X787" s="2" t="str">
        <f t="shared" ref="X787:X792" si="1580">IF($B787="","",IF($O787=X$3,$N787*(1+(W$2*0.03)),IF(X$3=$O787+$J787,$N787*(1+(W$2*0.03)),IF(X$3=$O787+2*$J787,$N787*(1+(W$2*0.03)),IF(X$3=$O787+3*$J787,$N787*(1+(W$2*0.03)),IF(X$3=$O787+4*$J787,$N787*(1+(W$2*0.03)),IF(X$3=$O787+5*$J787,$N787*(1+(W$2*0.03)),"")))))))</f>
        <v/>
      </c>
      <c r="Y787" s="2" t="str">
        <f t="shared" ref="Y787:Y792" si="1581">IF($B787="","",IF($O787=Y$3,$N787*(1+(X$2*0.03)),IF(Y$3=$O787+$J787,$N787*(1+(X$2*0.03)),IF(Y$3=$O787+2*$J787,$N787*(1+(X$2*0.03)),IF(Y$3=$O787+3*$J787,$N787*(1+(X$2*0.03)),IF(Y$3=$O787+4*$J787,$N787*(1+(X$2*0.03)),IF(Y$3=$O787+5*$J787,$N787*(1+(X$2*0.03)),"")))))))</f>
        <v/>
      </c>
      <c r="Z787" s="2" t="str">
        <f t="shared" ref="Z787:Z792" si="1582">IF($B787="","",IF($O787=Z$3,$N787*(1+(Y$2*0.03)),IF(Z$3=$O787+$J787,$N787*(1+(Y$2*0.03)),IF(Z$3=$O787+2*$J787,$N787*(1+(Y$2*0.03)),IF(Z$3=$O787+3*$J787,$N787*(1+(Y$2*0.03)),IF(Z$3=$O787+4*$J787,$N787*(1+(Y$2*0.03)),IF(Z$3=$O787+5*$J787,$N787*(1+(Y$2*0.03)),"")))))))</f>
        <v/>
      </c>
      <c r="AA787" s="2" t="str">
        <f t="shared" ref="AA787:AA792" si="1583">IF($B787="","",IF($O787=AA$3,$N787*(1+(Z$2*0.03)),IF(AA$3=$O787+$J787,$N787*(1+(Z$2*0.03)),IF(AA$3=$O787+2*$J787,$N787*(1+(Z$2*0.03)),IF(AA$3=$O787+3*$J787,$N787*(1+(Z$2*0.03)),IF(AA$3=$O787+4*$J787,$N787*(1+(Z$2*0.03)),IF(AA$3=$O787+5*$J787,$N787*(1+(Z$2*0.03)),"")))))))</f>
        <v/>
      </c>
      <c r="AB787" s="2" t="str">
        <f t="shared" ref="AB787:AB792" si="1584">IF($B787="","",IF($O787=AB$3,$N787*(1+(AA$2*0.03)),IF(AB$3=$O787+$J787,$N787*(1+(AA$2*0.03)),IF(AB$3=$O787+2*$J787,$N787*(1+(AA$2*0.03)),IF(AB$3=$O787+3*$J787,$N787*(1+(AA$2*0.03)),IF(AB$3=$O787+4*$J787,$N787*(1+(AA$2*0.03)),IF(AB$3=$O787+5*$J787,$N787*(1+(AA$2*0.03)),"")))))))</f>
        <v/>
      </c>
      <c r="AC787" s="2" t="str">
        <f t="shared" ref="AC787:AC792" si="1585">IF($B787="","",IF($O787=AC$3,$N787*(1+(AB$2*0.03)),IF(AC$3=$O787+$J787,$N787*(1+(AB$2*0.03)),IF(AC$3=$O787+2*$J787,$N787*(1+(AB$2*0.03)),IF(AC$3=$O787+3*$J787,$N787*(1+(AB$2*0.03)),IF(AC$3=$O787+4*$J787,$N787*(1+(AB$2*0.03)),IF(AC$3=$O787+5*$J787,$N787*(1+(AB$2*0.03)),"")))))))</f>
        <v/>
      </c>
      <c r="AD787" s="2" t="str">
        <f t="shared" ref="AD787:AD792" si="1586">IF($B787="","",IF($O787=AD$3,$N787*(1+(AC$2*0.03)),IF(AD$3=$O787+$J787,$N787*(1+(AC$2*0.03)),IF(AD$3=$O787+2*$J787,$N787*(1+(AC$2*0.03)),IF(AD$3=$O787+3*$J787,$N787*(1+(AC$2*0.03)),IF(AD$3=$O787+4*$J787,$N787*(1+(AC$2*0.03)),IF(AD$3=$O787+5*$J787,$N787*(1+(AC$2*0.03)),"")))))))</f>
        <v/>
      </c>
      <c r="AE787" s="2" t="str">
        <f t="shared" ref="AE787:AE792" si="1587">IF($B787="","",IF($O787=AE$3,$N787*(1+(AD$2*0.03)),IF(AE$3=$O787+$J787,$N787*(1+(AD$2*0.03)),IF(AE$3=$O787+2*$J787,$N787*(1+(AD$2*0.03)),IF(AE$3=$O787+3*$J787,$N787*(1+(AD$2*0.03)),IF(AE$3=$O787+4*$J787,$N787*(1+(AD$2*0.03)),IF(AE$3=$O787+5*$J787,$N787*(1+(AD$2*0.03)),"")))))))</f>
        <v/>
      </c>
      <c r="AF787" s="2" t="str">
        <f t="shared" ref="AF787:AF792" si="1588">IF($B787="","",IF($O787=AF$3,$N787*(1+(AE$2*0.03)),IF(AF$3=$O787+$J787,$N787*(1+(AE$2*0.03)),IF(AF$3=$O787+2*$J787,$N787*(1+(AE$2*0.03)),IF(AF$3=$O787+3*$J787,$N787*(1+(AE$2*0.03)),IF(AF$3=$O787+4*$J787,$N787*(1+(AE$2*0.03)),IF(AF$3=$O787+5*$J787,$N787*(1+(AE$2*0.03)),"")))))))</f>
        <v/>
      </c>
      <c r="AG787" s="2" t="str">
        <f t="shared" ref="AG787:AG792" si="1589">IF($B787="","",IF($O787=AG$3,$N787*(1+(AF$2*0.03)),IF(AG$3=$O787+$J787,$N787*(1+(AF$2*0.03)),IF(AG$3=$O787+2*$J787,$N787*(1+(AF$2*0.03)),IF(AG$3=$O787+3*$J787,$N787*(1+(AF$2*0.03)),IF(AG$3=$O787+4*$J787,$N787*(1+(AF$2*0.03)),IF(AG$3=$O787+5*$J787,$N787*(1+(AF$2*0.03)),"")))))))</f>
        <v/>
      </c>
      <c r="AH787" s="2" t="str">
        <f t="shared" ref="AH787:AH792" si="1590">IF($B787="","",IF($O787=AH$3,$N787*(1+(AG$2*0.03)),IF(AH$3=$O787+$J787,$N787*(1+(AG$2*0.03)),IF(AH$3=$O787+2*$J787,$N787*(1+(AG$2*0.03)),IF(AH$3=$O787+3*$J787,$N787*(1+(AG$2*0.03)),IF(AH$3=$O787+4*$J787,$N787*(1+(AG$2*0.03)),IF(AH$3=$O787+5*$J787,$N787*(1+(AG$2*0.03)),"")))))))</f>
        <v/>
      </c>
      <c r="AI787" s="2">
        <f t="shared" ref="AI787:AI792" si="1591">IF($B787="","",IF($O787=AI$3,$N787*(1+(AH$2*0.03)),IF(AI$3=$O787+$J787,$N787*(1+(AH$2*0.03)),IF(AI$3=$O787+2*$J787,$N787*(1+(AH$2*0.03)),IF(AI$3=$O787+3*$J787,$N787*(1+(AH$2*0.03)),IF(AI$3=$O787+4*$J787,$N787*(1+(AH$2*0.03)),IF(AI$3=$O787+5*$J787,$N787*(1+(AH$2*0.03)),"")))))))</f>
        <v>7460.6399999999994</v>
      </c>
    </row>
    <row r="788" spans="2:35" x14ac:dyDescent="0.25">
      <c r="B788" s="41" t="s">
        <v>347</v>
      </c>
      <c r="C788" s="41" t="s">
        <v>345</v>
      </c>
      <c r="D788" s="41" t="s">
        <v>3</v>
      </c>
      <c r="E788" s="42" t="s">
        <v>371</v>
      </c>
      <c r="F788" s="41" t="s">
        <v>26</v>
      </c>
      <c r="G788" s="154"/>
      <c r="H788" s="156">
        <v>1152</v>
      </c>
      <c r="I788" s="6">
        <f>IF(H788="","",INDEX(Systems!F$4:F$981,MATCH($F788,Systems!D$4:D$981,0),1))</f>
        <v>21.78</v>
      </c>
      <c r="J788" s="7">
        <f>IF(H788="","",INDEX(Systems!E$4:E$981,MATCH($F788,Systems!D$4:D$981,0),1))</f>
        <v>25</v>
      </c>
      <c r="K788" s="7" t="s">
        <v>96</v>
      </c>
      <c r="L788" s="7">
        <v>2000</v>
      </c>
      <c r="M788" s="7">
        <v>1</v>
      </c>
      <c r="N788" s="6">
        <f t="shared" ref="N788:N793" si="1592">IF(H788="","",H788*I788)</f>
        <v>25090.560000000001</v>
      </c>
      <c r="O788" s="7">
        <f t="shared" ref="O788:O793" si="1593">IF(M788="","",IF(IF(M788=1,$C$1,IF(M788=2,L788+(0.8*J788),IF(M788=3,L788+J788)))&lt;$C$1,$C$1,(IF(M788=1,$C$1,IF(M788=2,L788+(0.8*J788),IF(M788=3,L788+J788))))))</f>
        <v>2018</v>
      </c>
      <c r="P788" s="2">
        <f t="shared" si="1572"/>
        <v>25090.560000000001</v>
      </c>
      <c r="Q788" s="2" t="str">
        <f t="shared" si="1573"/>
        <v/>
      </c>
      <c r="R788" s="2" t="str">
        <f t="shared" si="1574"/>
        <v/>
      </c>
      <c r="S788" s="2" t="str">
        <f t="shared" si="1575"/>
        <v/>
      </c>
      <c r="T788" s="2" t="str">
        <f t="shared" si="1576"/>
        <v/>
      </c>
      <c r="U788" s="2" t="str">
        <f t="shared" si="1577"/>
        <v/>
      </c>
      <c r="V788" s="2" t="str">
        <f t="shared" si="1578"/>
        <v/>
      </c>
      <c r="W788" s="2" t="str">
        <f t="shared" si="1579"/>
        <v/>
      </c>
      <c r="X788" s="2" t="str">
        <f t="shared" si="1580"/>
        <v/>
      </c>
      <c r="Y788" s="2" t="str">
        <f t="shared" si="1581"/>
        <v/>
      </c>
      <c r="Z788" s="2" t="str">
        <f t="shared" si="1582"/>
        <v/>
      </c>
      <c r="AA788" s="2" t="str">
        <f t="shared" si="1583"/>
        <v/>
      </c>
      <c r="AB788" s="2" t="str">
        <f t="shared" si="1584"/>
        <v/>
      </c>
      <c r="AC788" s="2" t="str">
        <f t="shared" si="1585"/>
        <v/>
      </c>
      <c r="AD788" s="2" t="str">
        <f t="shared" si="1586"/>
        <v/>
      </c>
      <c r="AE788" s="2" t="str">
        <f t="shared" si="1587"/>
        <v/>
      </c>
      <c r="AF788" s="2" t="str">
        <f t="shared" si="1588"/>
        <v/>
      </c>
      <c r="AG788" s="2" t="str">
        <f t="shared" si="1589"/>
        <v/>
      </c>
      <c r="AH788" s="2" t="str">
        <f t="shared" si="1590"/>
        <v/>
      </c>
      <c r="AI788" s="2" t="str">
        <f t="shared" si="1591"/>
        <v/>
      </c>
    </row>
    <row r="789" spans="2:35" x14ac:dyDescent="0.25">
      <c r="B789" s="41" t="s">
        <v>347</v>
      </c>
      <c r="C789" s="41" t="s">
        <v>345</v>
      </c>
      <c r="D789" s="41" t="s">
        <v>7</v>
      </c>
      <c r="E789" s="42" t="s">
        <v>371</v>
      </c>
      <c r="F789" s="41" t="s">
        <v>50</v>
      </c>
      <c r="G789" s="154"/>
      <c r="H789" s="42">
        <v>1150</v>
      </c>
      <c r="I789" s="6">
        <f>IF(H789="","",INDEX(Systems!F$4:F$981,MATCH($F789,Systems!D$4:D$981,0),1))</f>
        <v>1.6</v>
      </c>
      <c r="J789" s="7">
        <f>IF(H789="","",INDEX(Systems!E$4:E$981,MATCH($F789,Systems!D$4:D$981,0),1))</f>
        <v>10</v>
      </c>
      <c r="K789" s="7" t="s">
        <v>96</v>
      </c>
      <c r="L789" s="7">
        <v>2010</v>
      </c>
      <c r="M789" s="7">
        <v>3</v>
      </c>
      <c r="N789" s="6">
        <f t="shared" si="1592"/>
        <v>1840</v>
      </c>
      <c r="O789" s="7">
        <f t="shared" si="1593"/>
        <v>2020</v>
      </c>
      <c r="P789" s="2" t="str">
        <f t="shared" si="1572"/>
        <v/>
      </c>
      <c r="Q789" s="2" t="str">
        <f t="shared" si="1573"/>
        <v/>
      </c>
      <c r="R789" s="2">
        <f t="shared" si="1574"/>
        <v>1950.4</v>
      </c>
      <c r="S789" s="2" t="str">
        <f t="shared" si="1575"/>
        <v/>
      </c>
      <c r="T789" s="2" t="str">
        <f t="shared" si="1576"/>
        <v/>
      </c>
      <c r="U789" s="2" t="str">
        <f t="shared" si="1577"/>
        <v/>
      </c>
      <c r="V789" s="2" t="str">
        <f t="shared" si="1578"/>
        <v/>
      </c>
      <c r="W789" s="2" t="str">
        <f t="shared" si="1579"/>
        <v/>
      </c>
      <c r="X789" s="2" t="str">
        <f t="shared" si="1580"/>
        <v/>
      </c>
      <c r="Y789" s="2" t="str">
        <f t="shared" si="1581"/>
        <v/>
      </c>
      <c r="Z789" s="2" t="str">
        <f t="shared" si="1582"/>
        <v/>
      </c>
      <c r="AA789" s="2" t="str">
        <f t="shared" si="1583"/>
        <v/>
      </c>
      <c r="AB789" s="2">
        <f t="shared" si="1584"/>
        <v>2502.3999999999996</v>
      </c>
      <c r="AC789" s="2" t="str">
        <f t="shared" si="1585"/>
        <v/>
      </c>
      <c r="AD789" s="2" t="str">
        <f t="shared" si="1586"/>
        <v/>
      </c>
      <c r="AE789" s="2" t="str">
        <f t="shared" si="1587"/>
        <v/>
      </c>
      <c r="AF789" s="2" t="str">
        <f t="shared" si="1588"/>
        <v/>
      </c>
      <c r="AG789" s="2" t="str">
        <f t="shared" si="1589"/>
        <v/>
      </c>
      <c r="AH789" s="2" t="str">
        <f t="shared" si="1590"/>
        <v/>
      </c>
      <c r="AI789" s="2" t="str">
        <f t="shared" si="1591"/>
        <v/>
      </c>
    </row>
    <row r="790" spans="2:35" x14ac:dyDescent="0.25">
      <c r="B790" s="41" t="s">
        <v>347</v>
      </c>
      <c r="C790" s="41" t="s">
        <v>345</v>
      </c>
      <c r="D790" s="41" t="s">
        <v>7</v>
      </c>
      <c r="E790" s="42" t="s">
        <v>371</v>
      </c>
      <c r="F790" s="41" t="s">
        <v>51</v>
      </c>
      <c r="G790" s="154"/>
      <c r="H790" s="42">
        <v>1150</v>
      </c>
      <c r="I790" s="6">
        <f>IF(H790="","",INDEX(Systems!F$4:F$981,MATCH($F790,Systems!D$4:D$981,0),1))</f>
        <v>1.5</v>
      </c>
      <c r="J790" s="7">
        <f>IF(H790="","",INDEX(Systems!E$4:E$981,MATCH($F790,Systems!D$4:D$981,0),1))</f>
        <v>10</v>
      </c>
      <c r="K790" s="7" t="s">
        <v>96</v>
      </c>
      <c r="L790" s="7">
        <v>2010</v>
      </c>
      <c r="M790" s="7">
        <v>2</v>
      </c>
      <c r="N790" s="6">
        <f t="shared" si="1592"/>
        <v>1725</v>
      </c>
      <c r="O790" s="7">
        <f t="shared" si="1593"/>
        <v>2018</v>
      </c>
      <c r="P790" s="2">
        <f t="shared" si="1572"/>
        <v>1725</v>
      </c>
      <c r="Q790" s="2" t="str">
        <f t="shared" si="1573"/>
        <v/>
      </c>
      <c r="R790" s="2" t="str">
        <f t="shared" si="1574"/>
        <v/>
      </c>
      <c r="S790" s="2" t="str">
        <f t="shared" si="1575"/>
        <v/>
      </c>
      <c r="T790" s="2" t="str">
        <f t="shared" si="1576"/>
        <v/>
      </c>
      <c r="U790" s="2" t="str">
        <f t="shared" si="1577"/>
        <v/>
      </c>
      <c r="V790" s="2" t="str">
        <f t="shared" si="1578"/>
        <v/>
      </c>
      <c r="W790" s="2" t="str">
        <f t="shared" si="1579"/>
        <v/>
      </c>
      <c r="X790" s="2" t="str">
        <f t="shared" si="1580"/>
        <v/>
      </c>
      <c r="Y790" s="2" t="str">
        <f t="shared" si="1581"/>
        <v/>
      </c>
      <c r="Z790" s="2">
        <f t="shared" si="1582"/>
        <v>2242.5</v>
      </c>
      <c r="AA790" s="2" t="str">
        <f t="shared" si="1583"/>
        <v/>
      </c>
      <c r="AB790" s="2" t="str">
        <f t="shared" si="1584"/>
        <v/>
      </c>
      <c r="AC790" s="2" t="str">
        <f t="shared" si="1585"/>
        <v/>
      </c>
      <c r="AD790" s="2" t="str">
        <f t="shared" si="1586"/>
        <v/>
      </c>
      <c r="AE790" s="2" t="str">
        <f t="shared" si="1587"/>
        <v/>
      </c>
      <c r="AF790" s="2" t="str">
        <f t="shared" si="1588"/>
        <v/>
      </c>
      <c r="AG790" s="2" t="str">
        <f t="shared" si="1589"/>
        <v/>
      </c>
      <c r="AH790" s="2" t="str">
        <f t="shared" si="1590"/>
        <v/>
      </c>
      <c r="AI790" s="2" t="str">
        <f t="shared" si="1591"/>
        <v/>
      </c>
    </row>
    <row r="791" spans="2:35" x14ac:dyDescent="0.25">
      <c r="B791" s="41" t="s">
        <v>347</v>
      </c>
      <c r="C791" s="41" t="s">
        <v>345</v>
      </c>
      <c r="D791" s="41" t="s">
        <v>7</v>
      </c>
      <c r="E791" s="42" t="s">
        <v>371</v>
      </c>
      <c r="F791" s="41" t="s">
        <v>47</v>
      </c>
      <c r="G791" s="154"/>
      <c r="H791" s="42">
        <v>960</v>
      </c>
      <c r="I791" s="6">
        <f>IF(H791="","",INDEX(Systems!F$4:F$981,MATCH($F791,Systems!D$4:D$981,0),1))</f>
        <v>9.42</v>
      </c>
      <c r="J791" s="7">
        <f>IF(H791="","",INDEX(Systems!E$4:E$981,MATCH($F791,Systems!D$4:D$981,0),1))</f>
        <v>20</v>
      </c>
      <c r="K791" s="7" t="s">
        <v>96</v>
      </c>
      <c r="L791" s="7">
        <v>2002</v>
      </c>
      <c r="M791" s="7">
        <v>2</v>
      </c>
      <c r="N791" s="6">
        <f t="shared" si="1592"/>
        <v>9043.2000000000007</v>
      </c>
      <c r="O791" s="7">
        <f t="shared" si="1593"/>
        <v>2018</v>
      </c>
      <c r="P791" s="2">
        <f t="shared" si="1572"/>
        <v>9043.2000000000007</v>
      </c>
      <c r="Q791" s="2" t="str">
        <f t="shared" si="1573"/>
        <v/>
      </c>
      <c r="R791" s="2" t="str">
        <f t="shared" si="1574"/>
        <v/>
      </c>
      <c r="S791" s="2" t="str">
        <f t="shared" si="1575"/>
        <v/>
      </c>
      <c r="T791" s="2" t="str">
        <f t="shared" si="1576"/>
        <v/>
      </c>
      <c r="U791" s="2" t="str">
        <f t="shared" si="1577"/>
        <v/>
      </c>
      <c r="V791" s="2" t="str">
        <f t="shared" si="1578"/>
        <v/>
      </c>
      <c r="W791" s="2" t="str">
        <f t="shared" si="1579"/>
        <v/>
      </c>
      <c r="X791" s="2" t="str">
        <f t="shared" si="1580"/>
        <v/>
      </c>
      <c r="Y791" s="2" t="str">
        <f t="shared" si="1581"/>
        <v/>
      </c>
      <c r="Z791" s="2" t="str">
        <f t="shared" si="1582"/>
        <v/>
      </c>
      <c r="AA791" s="2" t="str">
        <f t="shared" si="1583"/>
        <v/>
      </c>
      <c r="AB791" s="2" t="str">
        <f t="shared" si="1584"/>
        <v/>
      </c>
      <c r="AC791" s="2" t="str">
        <f t="shared" si="1585"/>
        <v/>
      </c>
      <c r="AD791" s="2" t="str">
        <f t="shared" si="1586"/>
        <v/>
      </c>
      <c r="AE791" s="2" t="str">
        <f t="shared" si="1587"/>
        <v/>
      </c>
      <c r="AF791" s="2" t="str">
        <f t="shared" si="1588"/>
        <v/>
      </c>
      <c r="AG791" s="2" t="str">
        <f t="shared" si="1589"/>
        <v/>
      </c>
      <c r="AH791" s="2" t="str">
        <f t="shared" si="1590"/>
        <v/>
      </c>
      <c r="AI791" s="2" t="str">
        <f t="shared" si="1591"/>
        <v/>
      </c>
    </row>
    <row r="792" spans="2:35" x14ac:dyDescent="0.25">
      <c r="B792" s="41" t="s">
        <v>347</v>
      </c>
      <c r="C792" s="41" t="s">
        <v>345</v>
      </c>
      <c r="D792" s="41" t="s">
        <v>5</v>
      </c>
      <c r="E792" s="42" t="s">
        <v>371</v>
      </c>
      <c r="F792" s="41" t="s">
        <v>60</v>
      </c>
      <c r="G792" s="154"/>
      <c r="H792" s="42">
        <v>1</v>
      </c>
      <c r="I792" s="6">
        <f>IF(H792="","",INDEX(Systems!F$4:F$981,MATCH($F792,Systems!D$4:D$981,0),1))</f>
        <v>12000</v>
      </c>
      <c r="J792" s="7">
        <f>IF(H792="","",INDEX(Systems!E$4:E$981,MATCH($F792,Systems!D$4:D$981,0),1))</f>
        <v>18</v>
      </c>
      <c r="K792" s="7" t="s">
        <v>96</v>
      </c>
      <c r="L792" s="7">
        <v>2002</v>
      </c>
      <c r="M792" s="7">
        <v>3</v>
      </c>
      <c r="N792" s="6">
        <f t="shared" si="1592"/>
        <v>12000</v>
      </c>
      <c r="O792" s="7">
        <f t="shared" si="1593"/>
        <v>2020</v>
      </c>
      <c r="P792" s="2" t="str">
        <f t="shared" si="1572"/>
        <v/>
      </c>
      <c r="Q792" s="2" t="str">
        <f t="shared" si="1573"/>
        <v/>
      </c>
      <c r="R792" s="2">
        <f t="shared" si="1574"/>
        <v>12720</v>
      </c>
      <c r="S792" s="2" t="str">
        <f t="shared" si="1575"/>
        <v/>
      </c>
      <c r="T792" s="2" t="str">
        <f t="shared" si="1576"/>
        <v/>
      </c>
      <c r="U792" s="2" t="str">
        <f t="shared" si="1577"/>
        <v/>
      </c>
      <c r="V792" s="2" t="str">
        <f t="shared" si="1578"/>
        <v/>
      </c>
      <c r="W792" s="2" t="str">
        <f t="shared" si="1579"/>
        <v/>
      </c>
      <c r="X792" s="2" t="str">
        <f t="shared" si="1580"/>
        <v/>
      </c>
      <c r="Y792" s="2" t="str">
        <f t="shared" si="1581"/>
        <v/>
      </c>
      <c r="Z792" s="2" t="str">
        <f t="shared" si="1582"/>
        <v/>
      </c>
      <c r="AA792" s="2" t="str">
        <f t="shared" si="1583"/>
        <v/>
      </c>
      <c r="AB792" s="2" t="str">
        <f t="shared" si="1584"/>
        <v/>
      </c>
      <c r="AC792" s="2" t="str">
        <f t="shared" si="1585"/>
        <v/>
      </c>
      <c r="AD792" s="2" t="str">
        <f t="shared" si="1586"/>
        <v/>
      </c>
      <c r="AE792" s="2" t="str">
        <f t="shared" si="1587"/>
        <v/>
      </c>
      <c r="AF792" s="2" t="str">
        <f t="shared" si="1588"/>
        <v/>
      </c>
      <c r="AG792" s="2" t="str">
        <f t="shared" si="1589"/>
        <v/>
      </c>
      <c r="AH792" s="2" t="str">
        <f t="shared" si="1590"/>
        <v/>
      </c>
      <c r="AI792" s="2" t="str">
        <f t="shared" si="1591"/>
        <v/>
      </c>
    </row>
    <row r="793" spans="2:35" x14ac:dyDescent="0.25">
      <c r="B793" s="41" t="s">
        <v>347</v>
      </c>
      <c r="C793" s="41" t="s">
        <v>345</v>
      </c>
      <c r="D793" s="41" t="s">
        <v>9</v>
      </c>
      <c r="E793" s="42" t="s">
        <v>371</v>
      </c>
      <c r="F793" s="41" t="s">
        <v>131</v>
      </c>
      <c r="G793" s="154"/>
      <c r="H793" s="42">
        <v>960</v>
      </c>
      <c r="I793" s="6">
        <f>IF(H793="","",INDEX(Systems!F$4:F$981,MATCH($F793,Systems!D$4:D$981,0),1))</f>
        <v>4.95</v>
      </c>
      <c r="J793" s="7">
        <f>IF(H793="","",INDEX(Systems!E$4:E$981,MATCH($F793,Systems!D$4:D$981,0),1))</f>
        <v>20</v>
      </c>
      <c r="K793" s="7" t="s">
        <v>96</v>
      </c>
      <c r="L793" s="7">
        <v>2017</v>
      </c>
      <c r="M793" s="7">
        <v>3</v>
      </c>
      <c r="N793" s="6">
        <f t="shared" si="1592"/>
        <v>4752</v>
      </c>
      <c r="O793" s="7">
        <f t="shared" si="1593"/>
        <v>2037</v>
      </c>
      <c r="P793" s="2" t="str">
        <f t="shared" ref="P793" si="1594">IF($B793="","",IF($O793=P$3,$N793*(1+(O$2*0.03)),IF(P$3=$O793+$J793,$N793*(1+(O$2*0.03)),IF(P$3=$O793+2*$J793,$N793*(1+(O$2*0.03)),IF(P$3=$O793+3*$J793,$N793*(1+(O$2*0.03)),IF(P$3=$O793+4*$J793,$N793*(1+(O$2*0.03)),IF(P$3=$O793+5*$J793,$N793*(1+(O$2*0.03)),"")))))))</f>
        <v/>
      </c>
      <c r="Q793" s="2" t="str">
        <f t="shared" ref="Q793" si="1595">IF($B793="","",IF($O793=Q$3,$N793*(1+(P$2*0.03)),IF(Q$3=$O793+$J793,$N793*(1+(P$2*0.03)),IF(Q$3=$O793+2*$J793,$N793*(1+(P$2*0.03)),IF(Q$3=$O793+3*$J793,$N793*(1+(P$2*0.03)),IF(Q$3=$O793+4*$J793,$N793*(1+(P$2*0.03)),IF(Q$3=$O793+5*$J793,$N793*(1+(P$2*0.03)),"")))))))</f>
        <v/>
      </c>
      <c r="R793" s="2" t="str">
        <f t="shared" ref="R793" si="1596">IF($B793="","",IF($O793=R$3,$N793*(1+(Q$2*0.03)),IF(R$3=$O793+$J793,$N793*(1+(Q$2*0.03)),IF(R$3=$O793+2*$J793,$N793*(1+(Q$2*0.03)),IF(R$3=$O793+3*$J793,$N793*(1+(Q$2*0.03)),IF(R$3=$O793+4*$J793,$N793*(1+(Q$2*0.03)),IF(R$3=$O793+5*$J793,$N793*(1+(Q$2*0.03)),"")))))))</f>
        <v/>
      </c>
      <c r="S793" s="2" t="str">
        <f t="shared" ref="S793" si="1597">IF($B793="","",IF($O793=S$3,$N793*(1+(R$2*0.03)),IF(S$3=$O793+$J793,$N793*(1+(R$2*0.03)),IF(S$3=$O793+2*$J793,$N793*(1+(R$2*0.03)),IF(S$3=$O793+3*$J793,$N793*(1+(R$2*0.03)),IF(S$3=$O793+4*$J793,$N793*(1+(R$2*0.03)),IF(S$3=$O793+5*$J793,$N793*(1+(R$2*0.03)),"")))))))</f>
        <v/>
      </c>
      <c r="T793" s="2" t="str">
        <f t="shared" ref="T793" si="1598">IF($B793="","",IF($O793=T$3,$N793*(1+(S$2*0.03)),IF(T$3=$O793+$J793,$N793*(1+(S$2*0.03)),IF(T$3=$O793+2*$J793,$N793*(1+(S$2*0.03)),IF(T$3=$O793+3*$J793,$N793*(1+(S$2*0.03)),IF(T$3=$O793+4*$J793,$N793*(1+(S$2*0.03)),IF(T$3=$O793+5*$J793,$N793*(1+(S$2*0.03)),"")))))))</f>
        <v/>
      </c>
      <c r="U793" s="2" t="str">
        <f t="shared" ref="U793" si="1599">IF($B793="","",IF($O793=U$3,$N793*(1+(T$2*0.03)),IF(U$3=$O793+$J793,$N793*(1+(T$2*0.03)),IF(U$3=$O793+2*$J793,$N793*(1+(T$2*0.03)),IF(U$3=$O793+3*$J793,$N793*(1+(T$2*0.03)),IF(U$3=$O793+4*$J793,$N793*(1+(T$2*0.03)),IF(U$3=$O793+5*$J793,$N793*(1+(T$2*0.03)),"")))))))</f>
        <v/>
      </c>
      <c r="V793" s="2" t="str">
        <f t="shared" ref="V793" si="1600">IF($B793="","",IF($O793=V$3,$N793*(1+(U$2*0.03)),IF(V$3=$O793+$J793,$N793*(1+(U$2*0.03)),IF(V$3=$O793+2*$J793,$N793*(1+(U$2*0.03)),IF(V$3=$O793+3*$J793,$N793*(1+(U$2*0.03)),IF(V$3=$O793+4*$J793,$N793*(1+(U$2*0.03)),IF(V$3=$O793+5*$J793,$N793*(1+(U$2*0.03)),"")))))))</f>
        <v/>
      </c>
      <c r="W793" s="2" t="str">
        <f t="shared" ref="W793" si="1601">IF($B793="","",IF($O793=W$3,$N793*(1+(V$2*0.03)),IF(W$3=$O793+$J793,$N793*(1+(V$2*0.03)),IF(W$3=$O793+2*$J793,$N793*(1+(V$2*0.03)),IF(W$3=$O793+3*$J793,$N793*(1+(V$2*0.03)),IF(W$3=$O793+4*$J793,$N793*(1+(V$2*0.03)),IF(W$3=$O793+5*$J793,$N793*(1+(V$2*0.03)),"")))))))</f>
        <v/>
      </c>
      <c r="X793" s="2" t="str">
        <f t="shared" ref="X793" si="1602">IF($B793="","",IF($O793=X$3,$N793*(1+(W$2*0.03)),IF(X$3=$O793+$J793,$N793*(1+(W$2*0.03)),IF(X$3=$O793+2*$J793,$N793*(1+(W$2*0.03)),IF(X$3=$O793+3*$J793,$N793*(1+(W$2*0.03)),IF(X$3=$O793+4*$J793,$N793*(1+(W$2*0.03)),IF(X$3=$O793+5*$J793,$N793*(1+(W$2*0.03)),"")))))))</f>
        <v/>
      </c>
      <c r="Y793" s="2" t="str">
        <f t="shared" ref="Y793" si="1603">IF($B793="","",IF($O793=Y$3,$N793*(1+(X$2*0.03)),IF(Y$3=$O793+$J793,$N793*(1+(X$2*0.03)),IF(Y$3=$O793+2*$J793,$N793*(1+(X$2*0.03)),IF(Y$3=$O793+3*$J793,$N793*(1+(X$2*0.03)),IF(Y$3=$O793+4*$J793,$N793*(1+(X$2*0.03)),IF(Y$3=$O793+5*$J793,$N793*(1+(X$2*0.03)),"")))))))</f>
        <v/>
      </c>
      <c r="Z793" s="2" t="str">
        <f t="shared" ref="Z793" si="1604">IF($B793="","",IF($O793=Z$3,$N793*(1+(Y$2*0.03)),IF(Z$3=$O793+$J793,$N793*(1+(Y$2*0.03)),IF(Z$3=$O793+2*$J793,$N793*(1+(Y$2*0.03)),IF(Z$3=$O793+3*$J793,$N793*(1+(Y$2*0.03)),IF(Z$3=$O793+4*$J793,$N793*(1+(Y$2*0.03)),IF(Z$3=$O793+5*$J793,$N793*(1+(Y$2*0.03)),"")))))))</f>
        <v/>
      </c>
      <c r="AA793" s="2" t="str">
        <f t="shared" ref="AA793" si="1605">IF($B793="","",IF($O793=AA$3,$N793*(1+(Z$2*0.03)),IF(AA$3=$O793+$J793,$N793*(1+(Z$2*0.03)),IF(AA$3=$O793+2*$J793,$N793*(1+(Z$2*0.03)),IF(AA$3=$O793+3*$J793,$N793*(1+(Z$2*0.03)),IF(AA$3=$O793+4*$J793,$N793*(1+(Z$2*0.03)),IF(AA$3=$O793+5*$J793,$N793*(1+(Z$2*0.03)),"")))))))</f>
        <v/>
      </c>
      <c r="AB793" s="2" t="str">
        <f t="shared" ref="AB793" si="1606">IF($B793="","",IF($O793=AB$3,$N793*(1+(AA$2*0.03)),IF(AB$3=$O793+$J793,$N793*(1+(AA$2*0.03)),IF(AB$3=$O793+2*$J793,$N793*(1+(AA$2*0.03)),IF(AB$3=$O793+3*$J793,$N793*(1+(AA$2*0.03)),IF(AB$3=$O793+4*$J793,$N793*(1+(AA$2*0.03)),IF(AB$3=$O793+5*$J793,$N793*(1+(AA$2*0.03)),"")))))))</f>
        <v/>
      </c>
      <c r="AC793" s="2" t="str">
        <f t="shared" ref="AC793" si="1607">IF($B793="","",IF($O793=AC$3,$N793*(1+(AB$2*0.03)),IF(AC$3=$O793+$J793,$N793*(1+(AB$2*0.03)),IF(AC$3=$O793+2*$J793,$N793*(1+(AB$2*0.03)),IF(AC$3=$O793+3*$J793,$N793*(1+(AB$2*0.03)),IF(AC$3=$O793+4*$J793,$N793*(1+(AB$2*0.03)),IF(AC$3=$O793+5*$J793,$N793*(1+(AB$2*0.03)),"")))))))</f>
        <v/>
      </c>
      <c r="AD793" s="2" t="str">
        <f t="shared" ref="AD793" si="1608">IF($B793="","",IF($O793=AD$3,$N793*(1+(AC$2*0.03)),IF(AD$3=$O793+$J793,$N793*(1+(AC$2*0.03)),IF(AD$3=$O793+2*$J793,$N793*(1+(AC$2*0.03)),IF(AD$3=$O793+3*$J793,$N793*(1+(AC$2*0.03)),IF(AD$3=$O793+4*$J793,$N793*(1+(AC$2*0.03)),IF(AD$3=$O793+5*$J793,$N793*(1+(AC$2*0.03)),"")))))))</f>
        <v/>
      </c>
      <c r="AE793" s="2" t="str">
        <f t="shared" ref="AE793" si="1609">IF($B793="","",IF($O793=AE$3,$N793*(1+(AD$2*0.03)),IF(AE$3=$O793+$J793,$N793*(1+(AD$2*0.03)),IF(AE$3=$O793+2*$J793,$N793*(1+(AD$2*0.03)),IF(AE$3=$O793+3*$J793,$N793*(1+(AD$2*0.03)),IF(AE$3=$O793+4*$J793,$N793*(1+(AD$2*0.03)),IF(AE$3=$O793+5*$J793,$N793*(1+(AD$2*0.03)),"")))))))</f>
        <v/>
      </c>
      <c r="AF793" s="2" t="str">
        <f t="shared" ref="AF793" si="1610">IF($B793="","",IF($O793=AF$3,$N793*(1+(AE$2*0.03)),IF(AF$3=$O793+$J793,$N793*(1+(AE$2*0.03)),IF(AF$3=$O793+2*$J793,$N793*(1+(AE$2*0.03)),IF(AF$3=$O793+3*$J793,$N793*(1+(AE$2*0.03)),IF(AF$3=$O793+4*$J793,$N793*(1+(AE$2*0.03)),IF(AF$3=$O793+5*$J793,$N793*(1+(AE$2*0.03)),"")))))))</f>
        <v/>
      </c>
      <c r="AG793" s="2" t="str">
        <f t="shared" ref="AG793" si="1611">IF($B793="","",IF($O793=AG$3,$N793*(1+(AF$2*0.03)),IF(AG$3=$O793+$J793,$N793*(1+(AF$2*0.03)),IF(AG$3=$O793+2*$J793,$N793*(1+(AF$2*0.03)),IF(AG$3=$O793+3*$J793,$N793*(1+(AF$2*0.03)),IF(AG$3=$O793+4*$J793,$N793*(1+(AF$2*0.03)),IF(AG$3=$O793+5*$J793,$N793*(1+(AF$2*0.03)),"")))))))</f>
        <v/>
      </c>
      <c r="AH793" s="2" t="str">
        <f t="shared" ref="AH793" si="1612">IF($B793="","",IF($O793=AH$3,$N793*(1+(AG$2*0.03)),IF(AH$3=$O793+$J793,$N793*(1+(AG$2*0.03)),IF(AH$3=$O793+2*$J793,$N793*(1+(AG$2*0.03)),IF(AH$3=$O793+3*$J793,$N793*(1+(AG$2*0.03)),IF(AH$3=$O793+4*$J793,$N793*(1+(AG$2*0.03)),IF(AH$3=$O793+5*$J793,$N793*(1+(AG$2*0.03)),"")))))))</f>
        <v/>
      </c>
      <c r="AI793" s="2">
        <f t="shared" ref="AI793" si="1613">IF($B793="","",IF($O793=AI$3,$N793*(1+(AH$2*0.03)),IF(AI$3=$O793+$J793,$N793*(1+(AH$2*0.03)),IF(AI$3=$O793+2*$J793,$N793*(1+(AH$2*0.03)),IF(AI$3=$O793+3*$J793,$N793*(1+(AH$2*0.03)),IF(AI$3=$O793+4*$J793,$N793*(1+(AH$2*0.03)),IF(AI$3=$O793+5*$J793,$N793*(1+(AH$2*0.03)),"")))))))</f>
        <v>7460.6399999999994</v>
      </c>
    </row>
    <row r="794" spans="2:35" x14ac:dyDescent="0.25">
      <c r="B794" s="41" t="s">
        <v>347</v>
      </c>
      <c r="C794" s="41" t="s">
        <v>346</v>
      </c>
      <c r="D794" s="41" t="s">
        <v>4</v>
      </c>
      <c r="E794" s="42" t="s">
        <v>381</v>
      </c>
      <c r="F794" s="41" t="s">
        <v>33</v>
      </c>
      <c r="G794" s="154"/>
      <c r="H794" s="42">
        <v>37625</v>
      </c>
      <c r="I794" s="6">
        <f>IF(H794="","",INDEX(Systems!F$4:F$981,MATCH($F794,Systems!D$4:D$981,0),1))</f>
        <v>7.05</v>
      </c>
      <c r="J794" s="7">
        <f>IF(H794="","",INDEX(Systems!E$4:E$981,MATCH($F794,Systems!D$4:D$981,0),1))</f>
        <v>30</v>
      </c>
      <c r="K794" s="7" t="s">
        <v>97</v>
      </c>
      <c r="L794" s="7">
        <v>2005</v>
      </c>
      <c r="M794" s="7">
        <v>2</v>
      </c>
      <c r="N794" s="6">
        <f t="shared" si="1243"/>
        <v>265256.25</v>
      </c>
      <c r="O794" s="7">
        <f t="shared" si="1244"/>
        <v>2029</v>
      </c>
      <c r="P794" s="2" t="str">
        <f t="shared" ref="P794:AI794" si="1614">IF($B794="","",IF($O794=P$3,$N794*(1+(O$2*0.03)),IF(P$3=$O794+$J794,$N794*(1+(O$2*0.03)),IF(P$3=$O794+2*$J794,$N794*(1+(O$2*0.03)),IF(P$3=$O794+3*$J794,$N794*(1+(O$2*0.03)),IF(P$3=$O794+4*$J794,$N794*(1+(O$2*0.03)),IF(P$3=$O794+5*$J794,$N794*(1+(O$2*0.03)),"")))))))</f>
        <v/>
      </c>
      <c r="Q794" s="2" t="str">
        <f t="shared" si="1614"/>
        <v/>
      </c>
      <c r="R794" s="2" t="str">
        <f t="shared" si="1614"/>
        <v/>
      </c>
      <c r="S794" s="2" t="str">
        <f t="shared" si="1614"/>
        <v/>
      </c>
      <c r="T794" s="2" t="str">
        <f t="shared" si="1614"/>
        <v/>
      </c>
      <c r="U794" s="2" t="str">
        <f t="shared" si="1614"/>
        <v/>
      </c>
      <c r="V794" s="2" t="str">
        <f t="shared" si="1614"/>
        <v/>
      </c>
      <c r="W794" s="2" t="str">
        <f t="shared" si="1614"/>
        <v/>
      </c>
      <c r="X794" s="2" t="str">
        <f t="shared" si="1614"/>
        <v/>
      </c>
      <c r="Y794" s="2" t="str">
        <f t="shared" si="1614"/>
        <v/>
      </c>
      <c r="Z794" s="2" t="str">
        <f t="shared" si="1614"/>
        <v/>
      </c>
      <c r="AA794" s="2">
        <f t="shared" si="1614"/>
        <v>352790.8125</v>
      </c>
      <c r="AB794" s="2" t="str">
        <f t="shared" si="1614"/>
        <v/>
      </c>
      <c r="AC794" s="2" t="str">
        <f t="shared" si="1614"/>
        <v/>
      </c>
      <c r="AD794" s="2" t="str">
        <f t="shared" si="1614"/>
        <v/>
      </c>
      <c r="AE794" s="2" t="str">
        <f t="shared" si="1614"/>
        <v/>
      </c>
      <c r="AF794" s="2" t="str">
        <f t="shared" si="1614"/>
        <v/>
      </c>
      <c r="AG794" s="2" t="str">
        <f t="shared" si="1614"/>
        <v/>
      </c>
      <c r="AH794" s="2" t="str">
        <f t="shared" si="1614"/>
        <v/>
      </c>
      <c r="AI794" s="2" t="str">
        <f t="shared" si="1614"/>
        <v/>
      </c>
    </row>
    <row r="795" spans="2:35" x14ac:dyDescent="0.25">
      <c r="B795" s="41" t="s">
        <v>347</v>
      </c>
      <c r="C795" s="41" t="s">
        <v>346</v>
      </c>
      <c r="D795" t="s">
        <v>4</v>
      </c>
      <c r="E795" s="42" t="s">
        <v>381</v>
      </c>
      <c r="F795" t="s">
        <v>98</v>
      </c>
      <c r="H795" s="7">
        <v>37625</v>
      </c>
      <c r="I795" s="6">
        <f>IF(H795="","",INDEX(Systems!F$4:F$981,MATCH($F795,Systems!D$4:D$981,0),1))</f>
        <v>0.34</v>
      </c>
      <c r="J795" s="7">
        <f>IF(H795="","",INDEX(Systems!E$4:E$981,MATCH($F795,Systems!D$4:D$981,0),1))</f>
        <v>5</v>
      </c>
      <c r="K795" s="7" t="s">
        <v>97</v>
      </c>
      <c r="L795" s="7">
        <v>2016</v>
      </c>
      <c r="M795" s="7">
        <v>2</v>
      </c>
      <c r="N795" s="6">
        <f t="shared" si="1243"/>
        <v>12792.500000000002</v>
      </c>
      <c r="O795" s="7">
        <f t="shared" si="1244"/>
        <v>2020</v>
      </c>
      <c r="P795" s="2" t="str">
        <f t="shared" ref="P795:AI795" si="1615">IF($B795="","",IF($O795=P$3,$N795*(1+(O$2*0.03)),IF(P$3=$O795+$J795,$N795*(1+(O$2*0.03)),IF(P$3=$O795+2*$J795,$N795*(1+(O$2*0.03)),IF(P$3=$O795+3*$J795,$N795*(1+(O$2*0.03)),IF(P$3=$O795+4*$J795,$N795*(1+(O$2*0.03)),IF(P$3=$O795+5*$J795,$N795*(1+(O$2*0.03)),"")))))))</f>
        <v/>
      </c>
      <c r="Q795" s="2" t="str">
        <f t="shared" si="1615"/>
        <v/>
      </c>
      <c r="R795" s="2">
        <f t="shared" si="1615"/>
        <v>13560.050000000003</v>
      </c>
      <c r="S795" s="2" t="str">
        <f t="shared" si="1615"/>
        <v/>
      </c>
      <c r="T795" s="2" t="str">
        <f t="shared" si="1615"/>
        <v/>
      </c>
      <c r="U795" s="2" t="str">
        <f t="shared" si="1615"/>
        <v/>
      </c>
      <c r="V795" s="2" t="str">
        <f t="shared" si="1615"/>
        <v/>
      </c>
      <c r="W795" s="2">
        <f t="shared" si="1615"/>
        <v>15478.925000000001</v>
      </c>
      <c r="X795" s="2" t="str">
        <f t="shared" si="1615"/>
        <v/>
      </c>
      <c r="Y795" s="2" t="str">
        <f t="shared" si="1615"/>
        <v/>
      </c>
      <c r="Z795" s="2" t="str">
        <f t="shared" si="1615"/>
        <v/>
      </c>
      <c r="AA795" s="2" t="str">
        <f t="shared" si="1615"/>
        <v/>
      </c>
      <c r="AB795" s="2">
        <f t="shared" si="1615"/>
        <v>17397.8</v>
      </c>
      <c r="AC795" s="2" t="str">
        <f t="shared" si="1615"/>
        <v/>
      </c>
      <c r="AD795" s="2" t="str">
        <f t="shared" si="1615"/>
        <v/>
      </c>
      <c r="AE795" s="2" t="str">
        <f t="shared" si="1615"/>
        <v/>
      </c>
      <c r="AF795" s="2" t="str">
        <f t="shared" si="1615"/>
        <v/>
      </c>
      <c r="AG795" s="2">
        <f t="shared" si="1615"/>
        <v>19316.675000000003</v>
      </c>
      <c r="AH795" s="2" t="str">
        <f t="shared" si="1615"/>
        <v/>
      </c>
      <c r="AI795" s="2" t="str">
        <f t="shared" si="1615"/>
        <v/>
      </c>
    </row>
    <row r="796" spans="2:35" x14ac:dyDescent="0.25">
      <c r="B796" s="41" t="s">
        <v>347</v>
      </c>
      <c r="C796" s="41" t="s">
        <v>346</v>
      </c>
      <c r="D796" t="s">
        <v>4</v>
      </c>
      <c r="E796" s="42" t="s">
        <v>441</v>
      </c>
      <c r="F796" t="s">
        <v>32</v>
      </c>
      <c r="H796" s="7">
        <v>24175</v>
      </c>
      <c r="I796" s="6">
        <f>IF(H796="","",INDEX(Systems!F$4:F$981,MATCH($F796,Systems!D$4:D$981,0),1))</f>
        <v>4</v>
      </c>
      <c r="J796" s="7">
        <f>IF(H796="","",INDEX(Systems!E$4:E$981,MATCH($F796,Systems!D$4:D$981,0),1))</f>
        <v>30</v>
      </c>
      <c r="K796" s="7" t="s">
        <v>97</v>
      </c>
      <c r="L796" s="7">
        <v>2005</v>
      </c>
      <c r="M796" s="7">
        <v>1</v>
      </c>
      <c r="N796" s="6">
        <f t="shared" si="1243"/>
        <v>96700</v>
      </c>
      <c r="O796" s="7">
        <f t="shared" si="1244"/>
        <v>2018</v>
      </c>
      <c r="P796" s="2">
        <f t="shared" ref="P796:AI796" si="1616">IF($B796="","",IF($O796=P$3,$N796*(1+(O$2*0.03)),IF(P$3=$O796+$J796,$N796*(1+(O$2*0.03)),IF(P$3=$O796+2*$J796,$N796*(1+(O$2*0.03)),IF(P$3=$O796+3*$J796,$N796*(1+(O$2*0.03)),IF(P$3=$O796+4*$J796,$N796*(1+(O$2*0.03)),IF(P$3=$O796+5*$J796,$N796*(1+(O$2*0.03)),"")))))))</f>
        <v>96700</v>
      </c>
      <c r="Q796" s="2" t="str">
        <f t="shared" si="1616"/>
        <v/>
      </c>
      <c r="R796" s="2" t="str">
        <f t="shared" si="1616"/>
        <v/>
      </c>
      <c r="S796" s="2" t="str">
        <f t="shared" si="1616"/>
        <v/>
      </c>
      <c r="T796" s="2" t="str">
        <f t="shared" si="1616"/>
        <v/>
      </c>
      <c r="U796" s="2" t="str">
        <f t="shared" si="1616"/>
        <v/>
      </c>
      <c r="V796" s="2" t="str">
        <f t="shared" si="1616"/>
        <v/>
      </c>
      <c r="W796" s="2" t="str">
        <f t="shared" si="1616"/>
        <v/>
      </c>
      <c r="X796" s="2" t="str">
        <f t="shared" si="1616"/>
        <v/>
      </c>
      <c r="Y796" s="2" t="str">
        <f t="shared" si="1616"/>
        <v/>
      </c>
      <c r="Z796" s="2" t="str">
        <f t="shared" si="1616"/>
        <v/>
      </c>
      <c r="AA796" s="2" t="str">
        <f t="shared" si="1616"/>
        <v/>
      </c>
      <c r="AB796" s="2" t="str">
        <f t="shared" si="1616"/>
        <v/>
      </c>
      <c r="AC796" s="2" t="str">
        <f t="shared" si="1616"/>
        <v/>
      </c>
      <c r="AD796" s="2" t="str">
        <f t="shared" si="1616"/>
        <v/>
      </c>
      <c r="AE796" s="2" t="str">
        <f t="shared" si="1616"/>
        <v/>
      </c>
      <c r="AF796" s="2" t="str">
        <f t="shared" si="1616"/>
        <v/>
      </c>
      <c r="AG796" s="2" t="str">
        <f t="shared" si="1616"/>
        <v/>
      </c>
      <c r="AH796" s="2" t="str">
        <f t="shared" si="1616"/>
        <v/>
      </c>
      <c r="AI796" s="2" t="str">
        <f t="shared" si="1616"/>
        <v/>
      </c>
    </row>
    <row r="797" spans="2:35" x14ac:dyDescent="0.25">
      <c r="B797" s="41" t="s">
        <v>347</v>
      </c>
      <c r="C797" s="41" t="s">
        <v>346</v>
      </c>
      <c r="D797" t="s">
        <v>4</v>
      </c>
      <c r="E797" s="42" t="s">
        <v>441</v>
      </c>
      <c r="F797" t="s">
        <v>98</v>
      </c>
      <c r="H797" s="7">
        <v>24175</v>
      </c>
      <c r="I797" s="6">
        <f>IF(H797="","",INDEX(Systems!F$4:F$981,MATCH($F797,Systems!D$4:D$981,0),1))</f>
        <v>0.34</v>
      </c>
      <c r="J797" s="7">
        <f>IF(H797="","",INDEX(Systems!E$4:E$981,MATCH($F797,Systems!D$4:D$981,0),1))</f>
        <v>5</v>
      </c>
      <c r="K797" s="7" t="s">
        <v>97</v>
      </c>
      <c r="L797" s="7">
        <v>2015</v>
      </c>
      <c r="M797" s="7">
        <v>2</v>
      </c>
      <c r="N797" s="6">
        <f t="shared" si="1243"/>
        <v>8219.5</v>
      </c>
      <c r="O797" s="7">
        <f t="shared" si="1244"/>
        <v>2019</v>
      </c>
      <c r="P797" s="2" t="str">
        <f t="shared" ref="P797:AI797" si="1617">IF($B797="","",IF($O797=P$3,$N797*(1+(O$2*0.03)),IF(P$3=$O797+$J797,$N797*(1+(O$2*0.03)),IF(P$3=$O797+2*$J797,$N797*(1+(O$2*0.03)),IF(P$3=$O797+3*$J797,$N797*(1+(O$2*0.03)),IF(P$3=$O797+4*$J797,$N797*(1+(O$2*0.03)),IF(P$3=$O797+5*$J797,$N797*(1+(O$2*0.03)),"")))))))</f>
        <v/>
      </c>
      <c r="Q797" s="2">
        <f t="shared" si="1617"/>
        <v>8466.0850000000009</v>
      </c>
      <c r="R797" s="2" t="str">
        <f t="shared" si="1617"/>
        <v/>
      </c>
      <c r="S797" s="2" t="str">
        <f t="shared" si="1617"/>
        <v/>
      </c>
      <c r="T797" s="2" t="str">
        <f t="shared" si="1617"/>
        <v/>
      </c>
      <c r="U797" s="2" t="str">
        <f t="shared" si="1617"/>
        <v/>
      </c>
      <c r="V797" s="2">
        <f t="shared" si="1617"/>
        <v>9699.01</v>
      </c>
      <c r="W797" s="2" t="str">
        <f t="shared" si="1617"/>
        <v/>
      </c>
      <c r="X797" s="2" t="str">
        <f t="shared" si="1617"/>
        <v/>
      </c>
      <c r="Y797" s="2" t="str">
        <f t="shared" si="1617"/>
        <v/>
      </c>
      <c r="Z797" s="2" t="str">
        <f t="shared" si="1617"/>
        <v/>
      </c>
      <c r="AA797" s="2">
        <f t="shared" si="1617"/>
        <v>10931.935000000001</v>
      </c>
      <c r="AB797" s="2" t="str">
        <f t="shared" si="1617"/>
        <v/>
      </c>
      <c r="AC797" s="2" t="str">
        <f t="shared" si="1617"/>
        <v/>
      </c>
      <c r="AD797" s="2" t="str">
        <f t="shared" si="1617"/>
        <v/>
      </c>
      <c r="AE797" s="2" t="str">
        <f t="shared" si="1617"/>
        <v/>
      </c>
      <c r="AF797" s="2">
        <f t="shared" si="1617"/>
        <v>12164.86</v>
      </c>
      <c r="AG797" s="2" t="str">
        <f t="shared" si="1617"/>
        <v/>
      </c>
      <c r="AH797" s="2" t="str">
        <f t="shared" si="1617"/>
        <v/>
      </c>
      <c r="AI797" s="2" t="str">
        <f t="shared" si="1617"/>
        <v/>
      </c>
    </row>
    <row r="798" spans="2:35" x14ac:dyDescent="0.25">
      <c r="B798" s="41" t="s">
        <v>347</v>
      </c>
      <c r="C798" s="41" t="s">
        <v>346</v>
      </c>
      <c r="D798" t="s">
        <v>4</v>
      </c>
      <c r="E798" s="42" t="s">
        <v>457</v>
      </c>
      <c r="F798" t="s">
        <v>32</v>
      </c>
      <c r="G798" s="38" t="s">
        <v>535</v>
      </c>
      <c r="H798" s="7">
        <v>16800</v>
      </c>
      <c r="I798" s="6">
        <f>IF(H798="","",INDEX(Systems!F$4:F$981,MATCH($F798,Systems!D$4:D$981,0),1))</f>
        <v>4</v>
      </c>
      <c r="J798" s="7">
        <f>IF(H798="","",INDEX(Systems!E$4:E$981,MATCH($F798,Systems!D$4:D$981,0),1))</f>
        <v>30</v>
      </c>
      <c r="K798" s="7" t="s">
        <v>97</v>
      </c>
      <c r="L798" s="7">
        <v>2005</v>
      </c>
      <c r="M798" s="7">
        <v>1</v>
      </c>
      <c r="N798" s="6">
        <f t="shared" si="1243"/>
        <v>67200</v>
      </c>
      <c r="O798" s="7">
        <f t="shared" si="1244"/>
        <v>2018</v>
      </c>
      <c r="P798" s="2">
        <f t="shared" ref="P798:AI798" si="1618">IF($B798="","",IF($O798=P$3,$N798*(1+(O$2*0.03)),IF(P$3=$O798+$J798,$N798*(1+(O$2*0.03)),IF(P$3=$O798+2*$J798,$N798*(1+(O$2*0.03)),IF(P$3=$O798+3*$J798,$N798*(1+(O$2*0.03)),IF(P$3=$O798+4*$J798,$N798*(1+(O$2*0.03)),IF(P$3=$O798+5*$J798,$N798*(1+(O$2*0.03)),"")))))))</f>
        <v>67200</v>
      </c>
      <c r="Q798" s="2" t="str">
        <f t="shared" si="1618"/>
        <v/>
      </c>
      <c r="R798" s="2" t="str">
        <f t="shared" si="1618"/>
        <v/>
      </c>
      <c r="S798" s="2" t="str">
        <f t="shared" si="1618"/>
        <v/>
      </c>
      <c r="T798" s="2" t="str">
        <f t="shared" si="1618"/>
        <v/>
      </c>
      <c r="U798" s="2" t="str">
        <f t="shared" si="1618"/>
        <v/>
      </c>
      <c r="V798" s="2" t="str">
        <f t="shared" si="1618"/>
        <v/>
      </c>
      <c r="W798" s="2" t="str">
        <f t="shared" si="1618"/>
        <v/>
      </c>
      <c r="X798" s="2" t="str">
        <f t="shared" si="1618"/>
        <v/>
      </c>
      <c r="Y798" s="2" t="str">
        <f t="shared" si="1618"/>
        <v/>
      </c>
      <c r="Z798" s="2" t="str">
        <f t="shared" si="1618"/>
        <v/>
      </c>
      <c r="AA798" s="2" t="str">
        <f t="shared" si="1618"/>
        <v/>
      </c>
      <c r="AB798" s="2" t="str">
        <f t="shared" si="1618"/>
        <v/>
      </c>
      <c r="AC798" s="2" t="str">
        <f t="shared" si="1618"/>
        <v/>
      </c>
      <c r="AD798" s="2" t="str">
        <f t="shared" si="1618"/>
        <v/>
      </c>
      <c r="AE798" s="2" t="str">
        <f t="shared" si="1618"/>
        <v/>
      </c>
      <c r="AF798" s="2" t="str">
        <f t="shared" si="1618"/>
        <v/>
      </c>
      <c r="AG798" s="2" t="str">
        <f t="shared" si="1618"/>
        <v/>
      </c>
      <c r="AH798" s="2" t="str">
        <f t="shared" si="1618"/>
        <v/>
      </c>
      <c r="AI798" s="2" t="str">
        <f t="shared" si="1618"/>
        <v/>
      </c>
    </row>
    <row r="799" spans="2:35" x14ac:dyDescent="0.25">
      <c r="B799" s="41" t="s">
        <v>347</v>
      </c>
      <c r="C799" s="41" t="s">
        <v>346</v>
      </c>
      <c r="D799" t="s">
        <v>4</v>
      </c>
      <c r="E799" s="42" t="s">
        <v>457</v>
      </c>
      <c r="F799" t="s">
        <v>98</v>
      </c>
      <c r="H799" s="7">
        <v>16800</v>
      </c>
      <c r="I799" s="6">
        <f>IF(H799="","",INDEX(Systems!F$4:F$981,MATCH($F799,Systems!D$4:D$981,0),1))</f>
        <v>0.34</v>
      </c>
      <c r="J799" s="7">
        <f>IF(H799="","",INDEX(Systems!E$4:E$981,MATCH($F799,Systems!D$4:D$981,0),1))</f>
        <v>5</v>
      </c>
      <c r="K799" s="7" t="s">
        <v>97</v>
      </c>
      <c r="L799" s="7">
        <v>2015</v>
      </c>
      <c r="M799" s="7">
        <v>2</v>
      </c>
      <c r="N799" s="6">
        <f t="shared" si="1243"/>
        <v>5712</v>
      </c>
      <c r="O799" s="7">
        <f t="shared" si="1244"/>
        <v>2019</v>
      </c>
      <c r="P799" s="2" t="str">
        <f t="shared" ref="P799:AI799" si="1619">IF($B799="","",IF($O799=P$3,$N799*(1+(O$2*0.03)),IF(P$3=$O799+$J799,$N799*(1+(O$2*0.03)),IF(P$3=$O799+2*$J799,$N799*(1+(O$2*0.03)),IF(P$3=$O799+3*$J799,$N799*(1+(O$2*0.03)),IF(P$3=$O799+4*$J799,$N799*(1+(O$2*0.03)),IF(P$3=$O799+5*$J799,$N799*(1+(O$2*0.03)),"")))))))</f>
        <v/>
      </c>
      <c r="Q799" s="2">
        <f t="shared" si="1619"/>
        <v>5883.3600000000006</v>
      </c>
      <c r="R799" s="2" t="str">
        <f t="shared" si="1619"/>
        <v/>
      </c>
      <c r="S799" s="2" t="str">
        <f t="shared" si="1619"/>
        <v/>
      </c>
      <c r="T799" s="2" t="str">
        <f t="shared" si="1619"/>
        <v/>
      </c>
      <c r="U799" s="2" t="str">
        <f t="shared" si="1619"/>
        <v/>
      </c>
      <c r="V799" s="2">
        <f t="shared" si="1619"/>
        <v>6740.16</v>
      </c>
      <c r="W799" s="2" t="str">
        <f t="shared" si="1619"/>
        <v/>
      </c>
      <c r="X799" s="2" t="str">
        <f t="shared" si="1619"/>
        <v/>
      </c>
      <c r="Y799" s="2" t="str">
        <f t="shared" si="1619"/>
        <v/>
      </c>
      <c r="Z799" s="2" t="str">
        <f t="shared" si="1619"/>
        <v/>
      </c>
      <c r="AA799" s="2">
        <f t="shared" si="1619"/>
        <v>7596.96</v>
      </c>
      <c r="AB799" s="2" t="str">
        <f t="shared" si="1619"/>
        <v/>
      </c>
      <c r="AC799" s="2" t="str">
        <f t="shared" si="1619"/>
        <v/>
      </c>
      <c r="AD799" s="2" t="str">
        <f t="shared" si="1619"/>
        <v/>
      </c>
      <c r="AE799" s="2" t="str">
        <f t="shared" si="1619"/>
        <v/>
      </c>
      <c r="AF799" s="2">
        <f t="shared" si="1619"/>
        <v>8453.76</v>
      </c>
      <c r="AG799" s="2" t="str">
        <f t="shared" si="1619"/>
        <v/>
      </c>
      <c r="AH799" s="2" t="str">
        <f t="shared" si="1619"/>
        <v/>
      </c>
      <c r="AI799" s="2" t="str">
        <f t="shared" si="1619"/>
        <v/>
      </c>
    </row>
    <row r="800" spans="2:35" x14ac:dyDescent="0.25">
      <c r="B800" s="41" t="s">
        <v>347</v>
      </c>
      <c r="C800" s="41" t="s">
        <v>346</v>
      </c>
      <c r="D800" t="s">
        <v>4</v>
      </c>
      <c r="E800" s="42" t="s">
        <v>534</v>
      </c>
      <c r="F800" t="s">
        <v>32</v>
      </c>
      <c r="H800" s="7">
        <v>5150</v>
      </c>
      <c r="I800" s="6">
        <f>IF(H800="","",INDEX(Systems!F$4:F$981,MATCH($F800,Systems!D$4:D$981,0),1))</f>
        <v>4</v>
      </c>
      <c r="J800" s="7">
        <f>IF(H800="","",INDEX(Systems!E$4:E$981,MATCH($F800,Systems!D$4:D$981,0),1))</f>
        <v>30</v>
      </c>
      <c r="K800" s="7" t="s">
        <v>97</v>
      </c>
      <c r="L800" s="7">
        <v>2005</v>
      </c>
      <c r="M800" s="7">
        <v>2</v>
      </c>
      <c r="N800" s="6">
        <f t="shared" ref="N800" si="1620">IF(H800="","",H800*I800)</f>
        <v>20600</v>
      </c>
      <c r="O800" s="7">
        <f t="shared" ref="O800" si="1621">IF(M800="","",IF(IF(M800=1,$C$1,IF(M800=2,L800+(0.8*J800),IF(M800=3,L800+J800)))&lt;$C$1,$C$1,(IF(M800=1,$C$1,IF(M800=2,L800+(0.8*J800),IF(M800=3,L800+J800))))))</f>
        <v>2029</v>
      </c>
      <c r="P800" s="2" t="str">
        <f t="shared" ref="P800" si="1622">IF($B800="","",IF($O800=P$3,$N800*(1+(O$2*0.03)),IF(P$3=$O800+$J800,$N800*(1+(O$2*0.03)),IF(P$3=$O800+2*$J800,$N800*(1+(O$2*0.03)),IF(P$3=$O800+3*$J800,$N800*(1+(O$2*0.03)),IF(P$3=$O800+4*$J800,$N800*(1+(O$2*0.03)),IF(P$3=$O800+5*$J800,$N800*(1+(O$2*0.03)),"")))))))</f>
        <v/>
      </c>
      <c r="Q800" s="2" t="str">
        <f t="shared" ref="Q800" si="1623">IF($B800="","",IF($O800=Q$3,$N800*(1+(P$2*0.03)),IF(Q$3=$O800+$J800,$N800*(1+(P$2*0.03)),IF(Q$3=$O800+2*$J800,$N800*(1+(P$2*0.03)),IF(Q$3=$O800+3*$J800,$N800*(1+(P$2*0.03)),IF(Q$3=$O800+4*$J800,$N800*(1+(P$2*0.03)),IF(Q$3=$O800+5*$J800,$N800*(1+(P$2*0.03)),"")))))))</f>
        <v/>
      </c>
      <c r="R800" s="2" t="str">
        <f t="shared" ref="R800" si="1624">IF($B800="","",IF($O800=R$3,$N800*(1+(Q$2*0.03)),IF(R$3=$O800+$J800,$N800*(1+(Q$2*0.03)),IF(R$3=$O800+2*$J800,$N800*(1+(Q$2*0.03)),IF(R$3=$O800+3*$J800,$N800*(1+(Q$2*0.03)),IF(R$3=$O800+4*$J800,$N800*(1+(Q$2*0.03)),IF(R$3=$O800+5*$J800,$N800*(1+(Q$2*0.03)),"")))))))</f>
        <v/>
      </c>
      <c r="S800" s="2" t="str">
        <f t="shared" ref="S800" si="1625">IF($B800="","",IF($O800=S$3,$N800*(1+(R$2*0.03)),IF(S$3=$O800+$J800,$N800*(1+(R$2*0.03)),IF(S$3=$O800+2*$J800,$N800*(1+(R$2*0.03)),IF(S$3=$O800+3*$J800,$N800*(1+(R$2*0.03)),IF(S$3=$O800+4*$J800,$N800*(1+(R$2*0.03)),IF(S$3=$O800+5*$J800,$N800*(1+(R$2*0.03)),"")))))))</f>
        <v/>
      </c>
      <c r="T800" s="2" t="str">
        <f t="shared" ref="T800" si="1626">IF($B800="","",IF($O800=T$3,$N800*(1+(S$2*0.03)),IF(T$3=$O800+$J800,$N800*(1+(S$2*0.03)),IF(T$3=$O800+2*$J800,$N800*(1+(S$2*0.03)),IF(T$3=$O800+3*$J800,$N800*(1+(S$2*0.03)),IF(T$3=$O800+4*$J800,$N800*(1+(S$2*0.03)),IF(T$3=$O800+5*$J800,$N800*(1+(S$2*0.03)),"")))))))</f>
        <v/>
      </c>
      <c r="U800" s="2" t="str">
        <f t="shared" ref="U800" si="1627">IF($B800="","",IF($O800=U$3,$N800*(1+(T$2*0.03)),IF(U$3=$O800+$J800,$N800*(1+(T$2*0.03)),IF(U$3=$O800+2*$J800,$N800*(1+(T$2*0.03)),IF(U$3=$O800+3*$J800,$N800*(1+(T$2*0.03)),IF(U$3=$O800+4*$J800,$N800*(1+(T$2*0.03)),IF(U$3=$O800+5*$J800,$N800*(1+(T$2*0.03)),"")))))))</f>
        <v/>
      </c>
      <c r="V800" s="2" t="str">
        <f t="shared" ref="V800" si="1628">IF($B800="","",IF($O800=V$3,$N800*(1+(U$2*0.03)),IF(V$3=$O800+$J800,$N800*(1+(U$2*0.03)),IF(V$3=$O800+2*$J800,$N800*(1+(U$2*0.03)),IF(V$3=$O800+3*$J800,$N800*(1+(U$2*0.03)),IF(V$3=$O800+4*$J800,$N800*(1+(U$2*0.03)),IF(V$3=$O800+5*$J800,$N800*(1+(U$2*0.03)),"")))))))</f>
        <v/>
      </c>
      <c r="W800" s="2" t="str">
        <f t="shared" ref="W800" si="1629">IF($B800="","",IF($O800=W$3,$N800*(1+(V$2*0.03)),IF(W$3=$O800+$J800,$N800*(1+(V$2*0.03)),IF(W$3=$O800+2*$J800,$N800*(1+(V$2*0.03)),IF(W$3=$O800+3*$J800,$N800*(1+(V$2*0.03)),IF(W$3=$O800+4*$J800,$N800*(1+(V$2*0.03)),IF(W$3=$O800+5*$J800,$N800*(1+(V$2*0.03)),"")))))))</f>
        <v/>
      </c>
      <c r="X800" s="2" t="str">
        <f t="shared" ref="X800" si="1630">IF($B800="","",IF($O800=X$3,$N800*(1+(W$2*0.03)),IF(X$3=$O800+$J800,$N800*(1+(W$2*0.03)),IF(X$3=$O800+2*$J800,$N800*(1+(W$2*0.03)),IF(X$3=$O800+3*$J800,$N800*(1+(W$2*0.03)),IF(X$3=$O800+4*$J800,$N800*(1+(W$2*0.03)),IF(X$3=$O800+5*$J800,$N800*(1+(W$2*0.03)),"")))))))</f>
        <v/>
      </c>
      <c r="Y800" s="2" t="str">
        <f t="shared" ref="Y800" si="1631">IF($B800="","",IF($O800=Y$3,$N800*(1+(X$2*0.03)),IF(Y$3=$O800+$J800,$N800*(1+(X$2*0.03)),IF(Y$3=$O800+2*$J800,$N800*(1+(X$2*0.03)),IF(Y$3=$O800+3*$J800,$N800*(1+(X$2*0.03)),IF(Y$3=$O800+4*$J800,$N800*(1+(X$2*0.03)),IF(Y$3=$O800+5*$J800,$N800*(1+(X$2*0.03)),"")))))))</f>
        <v/>
      </c>
      <c r="Z800" s="2" t="str">
        <f t="shared" ref="Z800" si="1632">IF($B800="","",IF($O800=Z$3,$N800*(1+(Y$2*0.03)),IF(Z$3=$O800+$J800,$N800*(1+(Y$2*0.03)),IF(Z$3=$O800+2*$J800,$N800*(1+(Y$2*0.03)),IF(Z$3=$O800+3*$J800,$N800*(1+(Y$2*0.03)),IF(Z$3=$O800+4*$J800,$N800*(1+(Y$2*0.03)),IF(Z$3=$O800+5*$J800,$N800*(1+(Y$2*0.03)),"")))))))</f>
        <v/>
      </c>
      <c r="AA800" s="2">
        <f t="shared" ref="AA800" si="1633">IF($B800="","",IF($O800=AA$3,$N800*(1+(Z$2*0.03)),IF(AA$3=$O800+$J800,$N800*(1+(Z$2*0.03)),IF(AA$3=$O800+2*$J800,$N800*(1+(Z$2*0.03)),IF(AA$3=$O800+3*$J800,$N800*(1+(Z$2*0.03)),IF(AA$3=$O800+4*$J800,$N800*(1+(Z$2*0.03)),IF(AA$3=$O800+5*$J800,$N800*(1+(Z$2*0.03)),"")))))))</f>
        <v>27398</v>
      </c>
      <c r="AB800" s="2" t="str">
        <f t="shared" ref="AB800" si="1634">IF($B800="","",IF($O800=AB$3,$N800*(1+(AA$2*0.03)),IF(AB$3=$O800+$J800,$N800*(1+(AA$2*0.03)),IF(AB$3=$O800+2*$J800,$N800*(1+(AA$2*0.03)),IF(AB$3=$O800+3*$J800,$N800*(1+(AA$2*0.03)),IF(AB$3=$O800+4*$J800,$N800*(1+(AA$2*0.03)),IF(AB$3=$O800+5*$J800,$N800*(1+(AA$2*0.03)),"")))))))</f>
        <v/>
      </c>
      <c r="AC800" s="2" t="str">
        <f t="shared" ref="AC800" si="1635">IF($B800="","",IF($O800=AC$3,$N800*(1+(AB$2*0.03)),IF(AC$3=$O800+$J800,$N800*(1+(AB$2*0.03)),IF(AC$3=$O800+2*$J800,$N800*(1+(AB$2*0.03)),IF(AC$3=$O800+3*$J800,$N800*(1+(AB$2*0.03)),IF(AC$3=$O800+4*$J800,$N800*(1+(AB$2*0.03)),IF(AC$3=$O800+5*$J800,$N800*(1+(AB$2*0.03)),"")))))))</f>
        <v/>
      </c>
      <c r="AD800" s="2" t="str">
        <f t="shared" ref="AD800" si="1636">IF($B800="","",IF($O800=AD$3,$N800*(1+(AC$2*0.03)),IF(AD$3=$O800+$J800,$N800*(1+(AC$2*0.03)),IF(AD$3=$O800+2*$J800,$N800*(1+(AC$2*0.03)),IF(AD$3=$O800+3*$J800,$N800*(1+(AC$2*0.03)),IF(AD$3=$O800+4*$J800,$N800*(1+(AC$2*0.03)),IF(AD$3=$O800+5*$J800,$N800*(1+(AC$2*0.03)),"")))))))</f>
        <v/>
      </c>
      <c r="AE800" s="2" t="str">
        <f t="shared" ref="AE800" si="1637">IF($B800="","",IF($O800=AE$3,$N800*(1+(AD$2*0.03)),IF(AE$3=$O800+$J800,$N800*(1+(AD$2*0.03)),IF(AE$3=$O800+2*$J800,$N800*(1+(AD$2*0.03)),IF(AE$3=$O800+3*$J800,$N800*(1+(AD$2*0.03)),IF(AE$3=$O800+4*$J800,$N800*(1+(AD$2*0.03)),IF(AE$3=$O800+5*$J800,$N800*(1+(AD$2*0.03)),"")))))))</f>
        <v/>
      </c>
      <c r="AF800" s="2" t="str">
        <f t="shared" ref="AF800" si="1638">IF($B800="","",IF($O800=AF$3,$N800*(1+(AE$2*0.03)),IF(AF$3=$O800+$J800,$N800*(1+(AE$2*0.03)),IF(AF$3=$O800+2*$J800,$N800*(1+(AE$2*0.03)),IF(AF$3=$O800+3*$J800,$N800*(1+(AE$2*0.03)),IF(AF$3=$O800+4*$J800,$N800*(1+(AE$2*0.03)),IF(AF$3=$O800+5*$J800,$N800*(1+(AE$2*0.03)),"")))))))</f>
        <v/>
      </c>
      <c r="AG800" s="2" t="str">
        <f t="shared" ref="AG800" si="1639">IF($B800="","",IF($O800=AG$3,$N800*(1+(AF$2*0.03)),IF(AG$3=$O800+$J800,$N800*(1+(AF$2*0.03)),IF(AG$3=$O800+2*$J800,$N800*(1+(AF$2*0.03)),IF(AG$3=$O800+3*$J800,$N800*(1+(AF$2*0.03)),IF(AG$3=$O800+4*$J800,$N800*(1+(AF$2*0.03)),IF(AG$3=$O800+5*$J800,$N800*(1+(AF$2*0.03)),"")))))))</f>
        <v/>
      </c>
      <c r="AH800" s="2" t="str">
        <f t="shared" ref="AH800" si="1640">IF($B800="","",IF($O800=AH$3,$N800*(1+(AG$2*0.03)),IF(AH$3=$O800+$J800,$N800*(1+(AG$2*0.03)),IF(AH$3=$O800+2*$J800,$N800*(1+(AG$2*0.03)),IF(AH$3=$O800+3*$J800,$N800*(1+(AG$2*0.03)),IF(AH$3=$O800+4*$J800,$N800*(1+(AG$2*0.03)),IF(AH$3=$O800+5*$J800,$N800*(1+(AG$2*0.03)),"")))))))</f>
        <v/>
      </c>
      <c r="AI800" s="2" t="str">
        <f t="shared" ref="AI800" si="1641">IF($B800="","",IF($O800=AI$3,$N800*(1+(AH$2*0.03)),IF(AI$3=$O800+$J800,$N800*(1+(AH$2*0.03)),IF(AI$3=$O800+2*$J800,$N800*(1+(AH$2*0.03)),IF(AI$3=$O800+3*$J800,$N800*(1+(AH$2*0.03)),IF(AI$3=$O800+4*$J800,$N800*(1+(AH$2*0.03)),IF(AI$3=$O800+5*$J800,$N800*(1+(AH$2*0.03)),"")))))))</f>
        <v/>
      </c>
    </row>
    <row r="801" spans="2:35" x14ac:dyDescent="0.25">
      <c r="B801" s="41" t="s">
        <v>347</v>
      </c>
      <c r="C801" s="41" t="s">
        <v>346</v>
      </c>
      <c r="D801" t="s">
        <v>4</v>
      </c>
      <c r="E801" s="42" t="s">
        <v>534</v>
      </c>
      <c r="F801" t="s">
        <v>98</v>
      </c>
      <c r="H801" s="7">
        <v>5150</v>
      </c>
      <c r="I801" s="6">
        <f>IF(H801="","",INDEX(Systems!F$4:F$981,MATCH($F801,Systems!D$4:D$981,0),1))</f>
        <v>0.34</v>
      </c>
      <c r="J801" s="7">
        <f>IF(H801="","",INDEX(Systems!E$4:E$981,MATCH($F801,Systems!D$4:D$981,0),1))</f>
        <v>5</v>
      </c>
      <c r="K801" s="7" t="s">
        <v>97</v>
      </c>
      <c r="L801" s="7">
        <v>2015</v>
      </c>
      <c r="M801" s="7">
        <v>2</v>
      </c>
      <c r="N801" s="6">
        <f t="shared" ref="N801" si="1642">IF(H801="","",H801*I801)</f>
        <v>1751.0000000000002</v>
      </c>
      <c r="O801" s="7">
        <f t="shared" ref="O801" si="1643">IF(M801="","",IF(IF(M801=1,$C$1,IF(M801=2,L801+(0.8*J801),IF(M801=3,L801+J801)))&lt;$C$1,$C$1,(IF(M801=1,$C$1,IF(M801=2,L801+(0.8*J801),IF(M801=3,L801+J801))))))</f>
        <v>2019</v>
      </c>
      <c r="P801" s="2" t="str">
        <f t="shared" ref="P801" si="1644">IF($B801="","",IF($O801=P$3,$N801*(1+(O$2*0.03)),IF(P$3=$O801+$J801,$N801*(1+(O$2*0.03)),IF(P$3=$O801+2*$J801,$N801*(1+(O$2*0.03)),IF(P$3=$O801+3*$J801,$N801*(1+(O$2*0.03)),IF(P$3=$O801+4*$J801,$N801*(1+(O$2*0.03)),IF(P$3=$O801+5*$J801,$N801*(1+(O$2*0.03)),"")))))))</f>
        <v/>
      </c>
      <c r="Q801" s="2">
        <f t="shared" ref="Q801" si="1645">IF($B801="","",IF($O801=Q$3,$N801*(1+(P$2*0.03)),IF(Q$3=$O801+$J801,$N801*(1+(P$2*0.03)),IF(Q$3=$O801+2*$J801,$N801*(1+(P$2*0.03)),IF(Q$3=$O801+3*$J801,$N801*(1+(P$2*0.03)),IF(Q$3=$O801+4*$J801,$N801*(1+(P$2*0.03)),IF(Q$3=$O801+5*$J801,$N801*(1+(P$2*0.03)),"")))))))</f>
        <v>1803.5300000000002</v>
      </c>
      <c r="R801" s="2" t="str">
        <f t="shared" ref="R801" si="1646">IF($B801="","",IF($O801=R$3,$N801*(1+(Q$2*0.03)),IF(R$3=$O801+$J801,$N801*(1+(Q$2*0.03)),IF(R$3=$O801+2*$J801,$N801*(1+(Q$2*0.03)),IF(R$3=$O801+3*$J801,$N801*(1+(Q$2*0.03)),IF(R$3=$O801+4*$J801,$N801*(1+(Q$2*0.03)),IF(R$3=$O801+5*$J801,$N801*(1+(Q$2*0.03)),"")))))))</f>
        <v/>
      </c>
      <c r="S801" s="2" t="str">
        <f t="shared" ref="S801" si="1647">IF($B801="","",IF($O801=S$3,$N801*(1+(R$2*0.03)),IF(S$3=$O801+$J801,$N801*(1+(R$2*0.03)),IF(S$3=$O801+2*$J801,$N801*(1+(R$2*0.03)),IF(S$3=$O801+3*$J801,$N801*(1+(R$2*0.03)),IF(S$3=$O801+4*$J801,$N801*(1+(R$2*0.03)),IF(S$3=$O801+5*$J801,$N801*(1+(R$2*0.03)),"")))))))</f>
        <v/>
      </c>
      <c r="T801" s="2" t="str">
        <f t="shared" ref="T801" si="1648">IF($B801="","",IF($O801=T$3,$N801*(1+(S$2*0.03)),IF(T$3=$O801+$J801,$N801*(1+(S$2*0.03)),IF(T$3=$O801+2*$J801,$N801*(1+(S$2*0.03)),IF(T$3=$O801+3*$J801,$N801*(1+(S$2*0.03)),IF(T$3=$O801+4*$J801,$N801*(1+(S$2*0.03)),IF(T$3=$O801+5*$J801,$N801*(1+(S$2*0.03)),"")))))))</f>
        <v/>
      </c>
      <c r="U801" s="2" t="str">
        <f t="shared" ref="U801" si="1649">IF($B801="","",IF($O801=U$3,$N801*(1+(T$2*0.03)),IF(U$3=$O801+$J801,$N801*(1+(T$2*0.03)),IF(U$3=$O801+2*$J801,$N801*(1+(T$2*0.03)),IF(U$3=$O801+3*$J801,$N801*(1+(T$2*0.03)),IF(U$3=$O801+4*$J801,$N801*(1+(T$2*0.03)),IF(U$3=$O801+5*$J801,$N801*(1+(T$2*0.03)),"")))))))</f>
        <v/>
      </c>
      <c r="V801" s="2">
        <f t="shared" ref="V801" si="1650">IF($B801="","",IF($O801=V$3,$N801*(1+(U$2*0.03)),IF(V$3=$O801+$J801,$N801*(1+(U$2*0.03)),IF(V$3=$O801+2*$J801,$N801*(1+(U$2*0.03)),IF(V$3=$O801+3*$J801,$N801*(1+(U$2*0.03)),IF(V$3=$O801+4*$J801,$N801*(1+(U$2*0.03)),IF(V$3=$O801+5*$J801,$N801*(1+(U$2*0.03)),"")))))))</f>
        <v>2066.1800000000003</v>
      </c>
      <c r="W801" s="2" t="str">
        <f t="shared" ref="W801" si="1651">IF($B801="","",IF($O801=W$3,$N801*(1+(V$2*0.03)),IF(W$3=$O801+$J801,$N801*(1+(V$2*0.03)),IF(W$3=$O801+2*$J801,$N801*(1+(V$2*0.03)),IF(W$3=$O801+3*$J801,$N801*(1+(V$2*0.03)),IF(W$3=$O801+4*$J801,$N801*(1+(V$2*0.03)),IF(W$3=$O801+5*$J801,$N801*(1+(V$2*0.03)),"")))))))</f>
        <v/>
      </c>
      <c r="X801" s="2" t="str">
        <f t="shared" ref="X801" si="1652">IF($B801="","",IF($O801=X$3,$N801*(1+(W$2*0.03)),IF(X$3=$O801+$J801,$N801*(1+(W$2*0.03)),IF(X$3=$O801+2*$J801,$N801*(1+(W$2*0.03)),IF(X$3=$O801+3*$J801,$N801*(1+(W$2*0.03)),IF(X$3=$O801+4*$J801,$N801*(1+(W$2*0.03)),IF(X$3=$O801+5*$J801,$N801*(1+(W$2*0.03)),"")))))))</f>
        <v/>
      </c>
      <c r="Y801" s="2" t="str">
        <f t="shared" ref="Y801" si="1653">IF($B801="","",IF($O801=Y$3,$N801*(1+(X$2*0.03)),IF(Y$3=$O801+$J801,$N801*(1+(X$2*0.03)),IF(Y$3=$O801+2*$J801,$N801*(1+(X$2*0.03)),IF(Y$3=$O801+3*$J801,$N801*(1+(X$2*0.03)),IF(Y$3=$O801+4*$J801,$N801*(1+(X$2*0.03)),IF(Y$3=$O801+5*$J801,$N801*(1+(X$2*0.03)),"")))))))</f>
        <v/>
      </c>
      <c r="Z801" s="2" t="str">
        <f t="shared" ref="Z801" si="1654">IF($B801="","",IF($O801=Z$3,$N801*(1+(Y$2*0.03)),IF(Z$3=$O801+$J801,$N801*(1+(Y$2*0.03)),IF(Z$3=$O801+2*$J801,$N801*(1+(Y$2*0.03)),IF(Z$3=$O801+3*$J801,$N801*(1+(Y$2*0.03)),IF(Z$3=$O801+4*$J801,$N801*(1+(Y$2*0.03)),IF(Z$3=$O801+5*$J801,$N801*(1+(Y$2*0.03)),"")))))))</f>
        <v/>
      </c>
      <c r="AA801" s="2">
        <f t="shared" ref="AA801" si="1655">IF($B801="","",IF($O801=AA$3,$N801*(1+(Z$2*0.03)),IF(AA$3=$O801+$J801,$N801*(1+(Z$2*0.03)),IF(AA$3=$O801+2*$J801,$N801*(1+(Z$2*0.03)),IF(AA$3=$O801+3*$J801,$N801*(1+(Z$2*0.03)),IF(AA$3=$O801+4*$J801,$N801*(1+(Z$2*0.03)),IF(AA$3=$O801+5*$J801,$N801*(1+(Z$2*0.03)),"")))))))</f>
        <v>2328.8300000000004</v>
      </c>
      <c r="AB801" s="2" t="str">
        <f t="shared" ref="AB801" si="1656">IF($B801="","",IF($O801=AB$3,$N801*(1+(AA$2*0.03)),IF(AB$3=$O801+$J801,$N801*(1+(AA$2*0.03)),IF(AB$3=$O801+2*$J801,$N801*(1+(AA$2*0.03)),IF(AB$3=$O801+3*$J801,$N801*(1+(AA$2*0.03)),IF(AB$3=$O801+4*$J801,$N801*(1+(AA$2*0.03)),IF(AB$3=$O801+5*$J801,$N801*(1+(AA$2*0.03)),"")))))))</f>
        <v/>
      </c>
      <c r="AC801" s="2" t="str">
        <f t="shared" ref="AC801" si="1657">IF($B801="","",IF($O801=AC$3,$N801*(1+(AB$2*0.03)),IF(AC$3=$O801+$J801,$N801*(1+(AB$2*0.03)),IF(AC$3=$O801+2*$J801,$N801*(1+(AB$2*0.03)),IF(AC$3=$O801+3*$J801,$N801*(1+(AB$2*0.03)),IF(AC$3=$O801+4*$J801,$N801*(1+(AB$2*0.03)),IF(AC$3=$O801+5*$J801,$N801*(1+(AB$2*0.03)),"")))))))</f>
        <v/>
      </c>
      <c r="AD801" s="2" t="str">
        <f t="shared" ref="AD801" si="1658">IF($B801="","",IF($O801=AD$3,$N801*(1+(AC$2*0.03)),IF(AD$3=$O801+$J801,$N801*(1+(AC$2*0.03)),IF(AD$3=$O801+2*$J801,$N801*(1+(AC$2*0.03)),IF(AD$3=$O801+3*$J801,$N801*(1+(AC$2*0.03)),IF(AD$3=$O801+4*$J801,$N801*(1+(AC$2*0.03)),IF(AD$3=$O801+5*$J801,$N801*(1+(AC$2*0.03)),"")))))))</f>
        <v/>
      </c>
      <c r="AE801" s="2" t="str">
        <f t="shared" ref="AE801" si="1659">IF($B801="","",IF($O801=AE$3,$N801*(1+(AD$2*0.03)),IF(AE$3=$O801+$J801,$N801*(1+(AD$2*0.03)),IF(AE$3=$O801+2*$J801,$N801*(1+(AD$2*0.03)),IF(AE$3=$O801+3*$J801,$N801*(1+(AD$2*0.03)),IF(AE$3=$O801+4*$J801,$N801*(1+(AD$2*0.03)),IF(AE$3=$O801+5*$J801,$N801*(1+(AD$2*0.03)),"")))))))</f>
        <v/>
      </c>
      <c r="AF801" s="2">
        <f t="shared" ref="AF801" si="1660">IF($B801="","",IF($O801=AF$3,$N801*(1+(AE$2*0.03)),IF(AF$3=$O801+$J801,$N801*(1+(AE$2*0.03)),IF(AF$3=$O801+2*$J801,$N801*(1+(AE$2*0.03)),IF(AF$3=$O801+3*$J801,$N801*(1+(AE$2*0.03)),IF(AF$3=$O801+4*$J801,$N801*(1+(AE$2*0.03)),IF(AF$3=$O801+5*$J801,$N801*(1+(AE$2*0.03)),"")))))))</f>
        <v>2591.4800000000005</v>
      </c>
      <c r="AG801" s="2" t="str">
        <f t="shared" ref="AG801" si="1661">IF($B801="","",IF($O801=AG$3,$N801*(1+(AF$2*0.03)),IF(AG$3=$O801+$J801,$N801*(1+(AF$2*0.03)),IF(AG$3=$O801+2*$J801,$N801*(1+(AF$2*0.03)),IF(AG$3=$O801+3*$J801,$N801*(1+(AF$2*0.03)),IF(AG$3=$O801+4*$J801,$N801*(1+(AF$2*0.03)),IF(AG$3=$O801+5*$J801,$N801*(1+(AF$2*0.03)),"")))))))</f>
        <v/>
      </c>
      <c r="AH801" s="2" t="str">
        <f t="shared" ref="AH801" si="1662">IF($B801="","",IF($O801=AH$3,$N801*(1+(AG$2*0.03)),IF(AH$3=$O801+$J801,$N801*(1+(AG$2*0.03)),IF(AH$3=$O801+2*$J801,$N801*(1+(AG$2*0.03)),IF(AH$3=$O801+3*$J801,$N801*(1+(AG$2*0.03)),IF(AH$3=$O801+4*$J801,$N801*(1+(AG$2*0.03)),IF(AH$3=$O801+5*$J801,$N801*(1+(AG$2*0.03)),"")))))))</f>
        <v/>
      </c>
      <c r="AI801" s="2" t="str">
        <f t="shared" ref="AI801" si="1663">IF($B801="","",IF($O801=AI$3,$N801*(1+(AH$2*0.03)),IF(AI$3=$O801+$J801,$N801*(1+(AH$2*0.03)),IF(AI$3=$O801+2*$J801,$N801*(1+(AH$2*0.03)),IF(AI$3=$O801+3*$J801,$N801*(1+(AH$2*0.03)),IF(AI$3=$O801+4*$J801,$N801*(1+(AH$2*0.03)),IF(AI$3=$O801+5*$J801,$N801*(1+(AH$2*0.03)),"")))))))</f>
        <v/>
      </c>
    </row>
    <row r="802" spans="2:35" x14ac:dyDescent="0.25">
      <c r="B802" s="41" t="s">
        <v>347</v>
      </c>
      <c r="C802" s="41" t="s">
        <v>346</v>
      </c>
      <c r="D802" t="s">
        <v>4</v>
      </c>
      <c r="E802" s="42" t="s">
        <v>431</v>
      </c>
      <c r="F802" t="s">
        <v>242</v>
      </c>
      <c r="H802" s="7">
        <v>2500</v>
      </c>
      <c r="I802" s="6">
        <f>IF(H802="","",INDEX(Systems!F$4:F$981,MATCH($F802,Systems!D$4:D$981,0),1))</f>
        <v>8.5</v>
      </c>
      <c r="J802" s="7">
        <f>IF(H802="","",INDEX(Systems!E$4:E$981,MATCH($F802,Systems!D$4:D$981,0),1))</f>
        <v>50</v>
      </c>
      <c r="K802" s="7" t="s">
        <v>97</v>
      </c>
      <c r="L802" s="7">
        <v>2010</v>
      </c>
      <c r="M802" s="7">
        <v>3</v>
      </c>
      <c r="N802" s="6">
        <f t="shared" si="1243"/>
        <v>21250</v>
      </c>
      <c r="O802" s="7">
        <f t="shared" si="1244"/>
        <v>2060</v>
      </c>
      <c r="P802" s="2" t="str">
        <f t="shared" ref="P802:AI802" si="1664">IF($B802="","",IF($O802=P$3,$N802*(1+(O$2*0.03)),IF(P$3=$O802+$J802,$N802*(1+(O$2*0.03)),IF(P$3=$O802+2*$J802,$N802*(1+(O$2*0.03)),IF(P$3=$O802+3*$J802,$N802*(1+(O$2*0.03)),IF(P$3=$O802+4*$J802,$N802*(1+(O$2*0.03)),IF(P$3=$O802+5*$J802,$N802*(1+(O$2*0.03)),"")))))))</f>
        <v/>
      </c>
      <c r="Q802" s="2" t="str">
        <f t="shared" si="1664"/>
        <v/>
      </c>
      <c r="R802" s="2" t="str">
        <f t="shared" si="1664"/>
        <v/>
      </c>
      <c r="S802" s="2" t="str">
        <f t="shared" si="1664"/>
        <v/>
      </c>
      <c r="T802" s="2" t="str">
        <f t="shared" si="1664"/>
        <v/>
      </c>
      <c r="U802" s="2" t="str">
        <f t="shared" si="1664"/>
        <v/>
      </c>
      <c r="V802" s="2" t="str">
        <f t="shared" si="1664"/>
        <v/>
      </c>
      <c r="W802" s="2" t="str">
        <f t="shared" si="1664"/>
        <v/>
      </c>
      <c r="X802" s="2" t="str">
        <f t="shared" si="1664"/>
        <v/>
      </c>
      <c r="Y802" s="2" t="str">
        <f t="shared" si="1664"/>
        <v/>
      </c>
      <c r="Z802" s="2" t="str">
        <f t="shared" si="1664"/>
        <v/>
      </c>
      <c r="AA802" s="2" t="str">
        <f t="shared" si="1664"/>
        <v/>
      </c>
      <c r="AB802" s="2" t="str">
        <f t="shared" si="1664"/>
        <v/>
      </c>
      <c r="AC802" s="2" t="str">
        <f t="shared" si="1664"/>
        <v/>
      </c>
      <c r="AD802" s="2" t="str">
        <f t="shared" si="1664"/>
        <v/>
      </c>
      <c r="AE802" s="2" t="str">
        <f t="shared" si="1664"/>
        <v/>
      </c>
      <c r="AF802" s="2" t="str">
        <f t="shared" si="1664"/>
        <v/>
      </c>
      <c r="AG802" s="2" t="str">
        <f t="shared" si="1664"/>
        <v/>
      </c>
      <c r="AH802" s="2" t="str">
        <f t="shared" si="1664"/>
        <v/>
      </c>
      <c r="AI802" s="2" t="str">
        <f t="shared" si="1664"/>
        <v/>
      </c>
    </row>
    <row r="803" spans="2:35" x14ac:dyDescent="0.25">
      <c r="B803" s="41" t="s">
        <v>347</v>
      </c>
      <c r="C803" s="41" t="s">
        <v>346</v>
      </c>
      <c r="D803" t="s">
        <v>12</v>
      </c>
      <c r="E803" s="42" t="s">
        <v>441</v>
      </c>
      <c r="F803" t="s">
        <v>70</v>
      </c>
      <c r="H803" s="7">
        <v>6000</v>
      </c>
      <c r="I803" s="6">
        <f>IF(H803="","",INDEX(Systems!F$4:F$981,MATCH($F803,Systems!D$4:D$981,0),1))</f>
        <v>3.15</v>
      </c>
      <c r="J803" s="7">
        <f>IF(H803="","",INDEX(Systems!E$4:E$981,MATCH($F803,Systems!D$4:D$981,0),1))</f>
        <v>5</v>
      </c>
      <c r="K803" s="7" t="s">
        <v>97</v>
      </c>
      <c r="L803" s="7">
        <v>2015</v>
      </c>
      <c r="M803" s="7">
        <v>2</v>
      </c>
      <c r="N803" s="6">
        <f t="shared" si="1243"/>
        <v>18900</v>
      </c>
      <c r="O803" s="7">
        <f t="shared" si="1244"/>
        <v>2019</v>
      </c>
      <c r="P803" s="2" t="str">
        <f t="shared" ref="P803:AI803" si="1665">IF($B803="","",IF($O803=P$3,$N803*(1+(O$2*0.03)),IF(P$3=$O803+$J803,$N803*(1+(O$2*0.03)),IF(P$3=$O803+2*$J803,$N803*(1+(O$2*0.03)),IF(P$3=$O803+3*$J803,$N803*(1+(O$2*0.03)),IF(P$3=$O803+4*$J803,$N803*(1+(O$2*0.03)),IF(P$3=$O803+5*$J803,$N803*(1+(O$2*0.03)),"")))))))</f>
        <v/>
      </c>
      <c r="Q803" s="2">
        <f t="shared" si="1665"/>
        <v>19467</v>
      </c>
      <c r="R803" s="2" t="str">
        <f t="shared" si="1665"/>
        <v/>
      </c>
      <c r="S803" s="2" t="str">
        <f t="shared" si="1665"/>
        <v/>
      </c>
      <c r="T803" s="2" t="str">
        <f t="shared" si="1665"/>
        <v/>
      </c>
      <c r="U803" s="2" t="str">
        <f t="shared" si="1665"/>
        <v/>
      </c>
      <c r="V803" s="2">
        <f t="shared" si="1665"/>
        <v>22302</v>
      </c>
      <c r="W803" s="2" t="str">
        <f t="shared" si="1665"/>
        <v/>
      </c>
      <c r="X803" s="2" t="str">
        <f t="shared" si="1665"/>
        <v/>
      </c>
      <c r="Y803" s="2" t="str">
        <f t="shared" si="1665"/>
        <v/>
      </c>
      <c r="Z803" s="2" t="str">
        <f t="shared" si="1665"/>
        <v/>
      </c>
      <c r="AA803" s="2">
        <f t="shared" si="1665"/>
        <v>25137</v>
      </c>
      <c r="AB803" s="2" t="str">
        <f t="shared" si="1665"/>
        <v/>
      </c>
      <c r="AC803" s="2" t="str">
        <f t="shared" si="1665"/>
        <v/>
      </c>
      <c r="AD803" s="2" t="str">
        <f t="shared" si="1665"/>
        <v/>
      </c>
      <c r="AE803" s="2" t="str">
        <f t="shared" si="1665"/>
        <v/>
      </c>
      <c r="AF803" s="2">
        <f t="shared" si="1665"/>
        <v>27972</v>
      </c>
      <c r="AG803" s="2" t="str">
        <f t="shared" si="1665"/>
        <v/>
      </c>
      <c r="AH803" s="2" t="str">
        <f t="shared" si="1665"/>
        <v/>
      </c>
      <c r="AI803" s="2" t="str">
        <f t="shared" si="1665"/>
        <v/>
      </c>
    </row>
    <row r="804" spans="2:35" x14ac:dyDescent="0.25">
      <c r="B804" s="41" t="s">
        <v>347</v>
      </c>
      <c r="C804" s="41" t="s">
        <v>346</v>
      </c>
      <c r="D804" t="s">
        <v>12</v>
      </c>
      <c r="E804" s="42" t="s">
        <v>431</v>
      </c>
      <c r="F804" t="s">
        <v>70</v>
      </c>
      <c r="H804" s="7">
        <v>3780</v>
      </c>
      <c r="I804" s="6">
        <f>IF(H804="","",INDEX(Systems!F$4:F$981,MATCH($F804,Systems!D$4:D$981,0),1))</f>
        <v>3.15</v>
      </c>
      <c r="J804" s="7">
        <f>IF(H804="","",INDEX(Systems!E$4:E$981,MATCH($F804,Systems!D$4:D$981,0),1))</f>
        <v>5</v>
      </c>
      <c r="K804" s="7" t="s">
        <v>97</v>
      </c>
      <c r="L804" s="7">
        <v>2015</v>
      </c>
      <c r="M804" s="7">
        <v>2</v>
      </c>
      <c r="N804" s="6">
        <f t="shared" si="1243"/>
        <v>11907</v>
      </c>
      <c r="O804" s="7">
        <f t="shared" si="1244"/>
        <v>2019</v>
      </c>
      <c r="P804" s="2" t="str">
        <f t="shared" ref="P804:AI804" si="1666">IF($B804="","",IF($O804=P$3,$N804*(1+(O$2*0.03)),IF(P$3=$O804+$J804,$N804*(1+(O$2*0.03)),IF(P$3=$O804+2*$J804,$N804*(1+(O$2*0.03)),IF(P$3=$O804+3*$J804,$N804*(1+(O$2*0.03)),IF(P$3=$O804+4*$J804,$N804*(1+(O$2*0.03)),IF(P$3=$O804+5*$J804,$N804*(1+(O$2*0.03)),"")))))))</f>
        <v/>
      </c>
      <c r="Q804" s="2">
        <f t="shared" si="1666"/>
        <v>12264.210000000001</v>
      </c>
      <c r="R804" s="2" t="str">
        <f t="shared" si="1666"/>
        <v/>
      </c>
      <c r="S804" s="2" t="str">
        <f t="shared" si="1666"/>
        <v/>
      </c>
      <c r="T804" s="2" t="str">
        <f t="shared" si="1666"/>
        <v/>
      </c>
      <c r="U804" s="2" t="str">
        <f t="shared" si="1666"/>
        <v/>
      </c>
      <c r="V804" s="2">
        <f t="shared" si="1666"/>
        <v>14050.259999999998</v>
      </c>
      <c r="W804" s="2" t="str">
        <f t="shared" si="1666"/>
        <v/>
      </c>
      <c r="X804" s="2" t="str">
        <f t="shared" si="1666"/>
        <v/>
      </c>
      <c r="Y804" s="2" t="str">
        <f t="shared" si="1666"/>
        <v/>
      </c>
      <c r="Z804" s="2" t="str">
        <f t="shared" si="1666"/>
        <v/>
      </c>
      <c r="AA804" s="2">
        <f t="shared" si="1666"/>
        <v>15836.310000000001</v>
      </c>
      <c r="AB804" s="2" t="str">
        <f t="shared" si="1666"/>
        <v/>
      </c>
      <c r="AC804" s="2" t="str">
        <f t="shared" si="1666"/>
        <v/>
      </c>
      <c r="AD804" s="2" t="str">
        <f t="shared" si="1666"/>
        <v/>
      </c>
      <c r="AE804" s="2" t="str">
        <f t="shared" si="1666"/>
        <v/>
      </c>
      <c r="AF804" s="2">
        <f t="shared" si="1666"/>
        <v>17622.36</v>
      </c>
      <c r="AG804" s="2" t="str">
        <f t="shared" si="1666"/>
        <v/>
      </c>
      <c r="AH804" s="2" t="str">
        <f t="shared" si="1666"/>
        <v/>
      </c>
      <c r="AI804" s="2" t="str">
        <f t="shared" si="1666"/>
        <v/>
      </c>
    </row>
    <row r="805" spans="2:35" x14ac:dyDescent="0.25">
      <c r="B805" s="41" t="s">
        <v>347</v>
      </c>
      <c r="C805" s="41" t="s">
        <v>346</v>
      </c>
      <c r="D805" t="s">
        <v>12</v>
      </c>
      <c r="E805" s="42" t="s">
        <v>534</v>
      </c>
      <c r="F805" t="s">
        <v>70</v>
      </c>
      <c r="H805" s="7">
        <v>2500</v>
      </c>
      <c r="I805" s="6">
        <f>IF(H805="","",INDEX(Systems!F$4:F$981,MATCH($F805,Systems!D$4:D$981,0),1))</f>
        <v>3.15</v>
      </c>
      <c r="J805" s="7">
        <f>IF(H805="","",INDEX(Systems!E$4:E$981,MATCH($F805,Systems!D$4:D$981,0),1))</f>
        <v>5</v>
      </c>
      <c r="K805" s="7" t="s">
        <v>97</v>
      </c>
      <c r="L805" s="7">
        <v>2015</v>
      </c>
      <c r="M805" s="7">
        <v>2</v>
      </c>
      <c r="N805" s="6">
        <f t="shared" si="1243"/>
        <v>7875</v>
      </c>
      <c r="O805" s="7">
        <f t="shared" si="1244"/>
        <v>2019</v>
      </c>
      <c r="P805" s="2" t="str">
        <f t="shared" ref="P805:AI805" si="1667">IF($B805="","",IF($O805=P$3,$N805*(1+(O$2*0.03)),IF(P$3=$O805+$J805,$N805*(1+(O$2*0.03)),IF(P$3=$O805+2*$J805,$N805*(1+(O$2*0.03)),IF(P$3=$O805+3*$J805,$N805*(1+(O$2*0.03)),IF(P$3=$O805+4*$J805,$N805*(1+(O$2*0.03)),IF(P$3=$O805+5*$J805,$N805*(1+(O$2*0.03)),"")))))))</f>
        <v/>
      </c>
      <c r="Q805" s="2">
        <f t="shared" si="1667"/>
        <v>8111.25</v>
      </c>
      <c r="R805" s="2" t="str">
        <f t="shared" si="1667"/>
        <v/>
      </c>
      <c r="S805" s="2" t="str">
        <f t="shared" si="1667"/>
        <v/>
      </c>
      <c r="T805" s="2" t="str">
        <f t="shared" si="1667"/>
        <v/>
      </c>
      <c r="U805" s="2" t="str">
        <f t="shared" si="1667"/>
        <v/>
      </c>
      <c r="V805" s="2">
        <f t="shared" si="1667"/>
        <v>9292.5</v>
      </c>
      <c r="W805" s="2" t="str">
        <f t="shared" si="1667"/>
        <v/>
      </c>
      <c r="X805" s="2" t="str">
        <f t="shared" si="1667"/>
        <v/>
      </c>
      <c r="Y805" s="2" t="str">
        <f t="shared" si="1667"/>
        <v/>
      </c>
      <c r="Z805" s="2" t="str">
        <f t="shared" si="1667"/>
        <v/>
      </c>
      <c r="AA805" s="2">
        <f t="shared" si="1667"/>
        <v>10473.75</v>
      </c>
      <c r="AB805" s="2" t="str">
        <f t="shared" si="1667"/>
        <v/>
      </c>
      <c r="AC805" s="2" t="str">
        <f t="shared" si="1667"/>
        <v/>
      </c>
      <c r="AD805" s="2" t="str">
        <f t="shared" si="1667"/>
        <v/>
      </c>
      <c r="AE805" s="2" t="str">
        <f t="shared" si="1667"/>
        <v/>
      </c>
      <c r="AF805" s="2">
        <f t="shared" si="1667"/>
        <v>11655</v>
      </c>
      <c r="AG805" s="2" t="str">
        <f t="shared" si="1667"/>
        <v/>
      </c>
      <c r="AH805" s="2" t="str">
        <f t="shared" si="1667"/>
        <v/>
      </c>
      <c r="AI805" s="2" t="str">
        <f t="shared" si="1667"/>
        <v/>
      </c>
    </row>
    <row r="806" spans="2:35" x14ac:dyDescent="0.25">
      <c r="B806" s="41" t="s">
        <v>347</v>
      </c>
      <c r="C806" s="41" t="s">
        <v>346</v>
      </c>
      <c r="D806" t="s">
        <v>4</v>
      </c>
      <c r="E806" s="42" t="s">
        <v>385</v>
      </c>
      <c r="F806" t="s">
        <v>242</v>
      </c>
      <c r="H806" s="42">
        <v>14610</v>
      </c>
      <c r="I806" s="6">
        <f>IF(H806="","",INDEX(Systems!F$4:F$981,MATCH($F806,Systems!D$4:D$981,0),1))</f>
        <v>8.5</v>
      </c>
      <c r="J806" s="7">
        <f>IF(H806="","",INDEX(Systems!E$4:E$981,MATCH($F806,Systems!D$4:D$981,0),1))</f>
        <v>50</v>
      </c>
      <c r="K806" s="7" t="s">
        <v>97</v>
      </c>
      <c r="L806" s="7">
        <v>2000</v>
      </c>
      <c r="M806" s="7">
        <v>3</v>
      </c>
      <c r="N806" s="6">
        <f t="shared" si="1243"/>
        <v>124185</v>
      </c>
      <c r="O806" s="7">
        <f t="shared" si="1244"/>
        <v>2050</v>
      </c>
      <c r="P806" s="2" t="str">
        <f t="shared" ref="P806:AI806" si="1668">IF($B806="","",IF($O806=P$3,$N806*(1+(O$2*0.03)),IF(P$3=$O806+$J806,$N806*(1+(O$2*0.03)),IF(P$3=$O806+2*$J806,$N806*(1+(O$2*0.03)),IF(P$3=$O806+3*$J806,$N806*(1+(O$2*0.03)),IF(P$3=$O806+4*$J806,$N806*(1+(O$2*0.03)),IF(P$3=$O806+5*$J806,$N806*(1+(O$2*0.03)),"")))))))</f>
        <v/>
      </c>
      <c r="Q806" s="2" t="str">
        <f t="shared" si="1668"/>
        <v/>
      </c>
      <c r="R806" s="2" t="str">
        <f t="shared" si="1668"/>
        <v/>
      </c>
      <c r="S806" s="2" t="str">
        <f t="shared" si="1668"/>
        <v/>
      </c>
      <c r="T806" s="2" t="str">
        <f t="shared" si="1668"/>
        <v/>
      </c>
      <c r="U806" s="2" t="str">
        <f t="shared" si="1668"/>
        <v/>
      </c>
      <c r="V806" s="2" t="str">
        <f t="shared" si="1668"/>
        <v/>
      </c>
      <c r="W806" s="2" t="str">
        <f t="shared" si="1668"/>
        <v/>
      </c>
      <c r="X806" s="2" t="str">
        <f t="shared" si="1668"/>
        <v/>
      </c>
      <c r="Y806" s="2" t="str">
        <f t="shared" si="1668"/>
        <v/>
      </c>
      <c r="Z806" s="2" t="str">
        <f t="shared" si="1668"/>
        <v/>
      </c>
      <c r="AA806" s="2" t="str">
        <f t="shared" si="1668"/>
        <v/>
      </c>
      <c r="AB806" s="2" t="str">
        <f t="shared" si="1668"/>
        <v/>
      </c>
      <c r="AC806" s="2" t="str">
        <f t="shared" si="1668"/>
        <v/>
      </c>
      <c r="AD806" s="2" t="str">
        <f t="shared" si="1668"/>
        <v/>
      </c>
      <c r="AE806" s="2" t="str">
        <f t="shared" si="1668"/>
        <v/>
      </c>
      <c r="AF806" s="2" t="str">
        <f t="shared" si="1668"/>
        <v/>
      </c>
      <c r="AG806" s="2" t="str">
        <f t="shared" si="1668"/>
        <v/>
      </c>
      <c r="AH806" s="2" t="str">
        <f t="shared" si="1668"/>
        <v/>
      </c>
      <c r="AI806" s="2" t="str">
        <f t="shared" si="1668"/>
        <v/>
      </c>
    </row>
    <row r="807" spans="2:35" x14ac:dyDescent="0.25">
      <c r="B807" s="41" t="s">
        <v>347</v>
      </c>
      <c r="C807" s="41" t="s">
        <v>346</v>
      </c>
      <c r="D807" t="s">
        <v>3</v>
      </c>
      <c r="E807" s="42" t="s">
        <v>541</v>
      </c>
      <c r="F807" t="s">
        <v>21</v>
      </c>
      <c r="H807" s="7">
        <v>10500</v>
      </c>
      <c r="I807" s="6">
        <f>IF(H807="","",INDEX(Systems!F$4:F$981,MATCH($F807,Systems!D$4:D$981,0),1))</f>
        <v>14.05</v>
      </c>
      <c r="J807" s="7">
        <f>IF(H807="","",INDEX(Systems!E$4:E$981,MATCH($F807,Systems!D$4:D$981,0),1))</f>
        <v>25</v>
      </c>
      <c r="K807" s="7" t="s">
        <v>97</v>
      </c>
      <c r="L807" s="7">
        <v>2000</v>
      </c>
      <c r="M807" s="7">
        <v>2</v>
      </c>
      <c r="N807" s="6">
        <f>IF(H807="","",H807*I807)</f>
        <v>147525</v>
      </c>
      <c r="O807" s="7">
        <f>IF(M807="","",IF(IF(M807=1,$C$1,IF(M807=2,L807+(0.8*J807),IF(M807=3,L807+J807)))&lt;$C$1,$C$1,(IF(M807=1,$C$1,IF(M807=2,L807+(0.8*J807),IF(M807=3,L807+J807))))))</f>
        <v>2020</v>
      </c>
      <c r="P807" s="2" t="str">
        <f t="shared" ref="P807:AI807" si="1669">IF($B807="","",IF($O807=P$3,$N807*(1+(O$2*0.03)),IF(P$3=$O807+$J807,$N807*(1+(O$2*0.03)),IF(P$3=$O807+2*$J807,$N807*(1+(O$2*0.03)),IF(P$3=$O807+3*$J807,$N807*(1+(O$2*0.03)),IF(P$3=$O807+4*$J807,$N807*(1+(O$2*0.03)),IF(P$3=$O807+5*$J807,$N807*(1+(O$2*0.03)),"")))))))</f>
        <v/>
      </c>
      <c r="Q807" s="2" t="str">
        <f t="shared" si="1669"/>
        <v/>
      </c>
      <c r="R807" s="2">
        <f t="shared" si="1669"/>
        <v>156376.5</v>
      </c>
      <c r="S807" s="2" t="str">
        <f t="shared" si="1669"/>
        <v/>
      </c>
      <c r="T807" s="2" t="str">
        <f t="shared" si="1669"/>
        <v/>
      </c>
      <c r="U807" s="2" t="str">
        <f t="shared" si="1669"/>
        <v/>
      </c>
      <c r="V807" s="2" t="str">
        <f t="shared" si="1669"/>
        <v/>
      </c>
      <c r="W807" s="2" t="str">
        <f t="shared" si="1669"/>
        <v/>
      </c>
      <c r="X807" s="2" t="str">
        <f t="shared" si="1669"/>
        <v/>
      </c>
      <c r="Y807" s="2" t="str">
        <f t="shared" si="1669"/>
        <v/>
      </c>
      <c r="Z807" s="2" t="str">
        <f t="shared" si="1669"/>
        <v/>
      </c>
      <c r="AA807" s="2" t="str">
        <f t="shared" si="1669"/>
        <v/>
      </c>
      <c r="AB807" s="2" t="str">
        <f t="shared" si="1669"/>
        <v/>
      </c>
      <c r="AC807" s="2" t="str">
        <f t="shared" si="1669"/>
        <v/>
      </c>
      <c r="AD807" s="2" t="str">
        <f t="shared" si="1669"/>
        <v/>
      </c>
      <c r="AE807" s="2" t="str">
        <f t="shared" si="1669"/>
        <v/>
      </c>
      <c r="AF807" s="2" t="str">
        <f t="shared" si="1669"/>
        <v/>
      </c>
      <c r="AG807" s="2" t="str">
        <f t="shared" si="1669"/>
        <v/>
      </c>
      <c r="AH807" s="2" t="str">
        <f t="shared" si="1669"/>
        <v/>
      </c>
      <c r="AI807" s="2" t="str">
        <f t="shared" si="1669"/>
        <v/>
      </c>
    </row>
    <row r="808" spans="2:35" x14ac:dyDescent="0.25">
      <c r="B808" s="41" t="s">
        <v>347</v>
      </c>
      <c r="C808" s="41" t="s">
        <v>346</v>
      </c>
      <c r="D808" t="s">
        <v>3</v>
      </c>
      <c r="E808" s="42" t="s">
        <v>409</v>
      </c>
      <c r="F808" t="s">
        <v>24</v>
      </c>
      <c r="H808" s="7">
        <v>10350</v>
      </c>
      <c r="I808" s="6">
        <f>IF(H808="","",INDEX(Systems!F$4:F$981,MATCH($F808,Systems!D$4:D$981,0),1))</f>
        <v>9.57</v>
      </c>
      <c r="J808" s="7">
        <f>IF(H808="","",INDEX(Systems!E$4:E$981,MATCH($F808,Systems!D$4:D$981,0),1))</f>
        <v>20</v>
      </c>
      <c r="K808" s="7" t="s">
        <v>97</v>
      </c>
      <c r="L808" s="7">
        <v>2015</v>
      </c>
      <c r="M808" s="7">
        <v>3</v>
      </c>
      <c r="N808" s="6">
        <f t="shared" si="1243"/>
        <v>99049.5</v>
      </c>
      <c r="O808" s="7">
        <f t="shared" si="1244"/>
        <v>2035</v>
      </c>
      <c r="P808" s="2" t="str">
        <f t="shared" ref="P808:AI808" si="1670">IF($B808="","",IF($O808=P$3,$N808*(1+(O$2*0.03)),IF(P$3=$O808+$J808,$N808*(1+(O$2*0.03)),IF(P$3=$O808+2*$J808,$N808*(1+(O$2*0.03)),IF(P$3=$O808+3*$J808,$N808*(1+(O$2*0.03)),IF(P$3=$O808+4*$J808,$N808*(1+(O$2*0.03)),IF(P$3=$O808+5*$J808,$N808*(1+(O$2*0.03)),"")))))))</f>
        <v/>
      </c>
      <c r="Q808" s="2" t="str">
        <f t="shared" si="1670"/>
        <v/>
      </c>
      <c r="R808" s="2" t="str">
        <f t="shared" si="1670"/>
        <v/>
      </c>
      <c r="S808" s="2" t="str">
        <f t="shared" si="1670"/>
        <v/>
      </c>
      <c r="T808" s="2" t="str">
        <f t="shared" si="1670"/>
        <v/>
      </c>
      <c r="U808" s="2" t="str">
        <f t="shared" si="1670"/>
        <v/>
      </c>
      <c r="V808" s="2" t="str">
        <f t="shared" si="1670"/>
        <v/>
      </c>
      <c r="W808" s="2" t="str">
        <f t="shared" si="1670"/>
        <v/>
      </c>
      <c r="X808" s="2" t="str">
        <f t="shared" si="1670"/>
        <v/>
      </c>
      <c r="Y808" s="2" t="str">
        <f t="shared" si="1670"/>
        <v/>
      </c>
      <c r="Z808" s="2" t="str">
        <f t="shared" si="1670"/>
        <v/>
      </c>
      <c r="AA808" s="2" t="str">
        <f t="shared" si="1670"/>
        <v/>
      </c>
      <c r="AB808" s="2" t="str">
        <f t="shared" si="1670"/>
        <v/>
      </c>
      <c r="AC808" s="2" t="str">
        <f t="shared" si="1670"/>
        <v/>
      </c>
      <c r="AD808" s="2" t="str">
        <f t="shared" si="1670"/>
        <v/>
      </c>
      <c r="AE808" s="2" t="str">
        <f t="shared" si="1670"/>
        <v/>
      </c>
      <c r="AF808" s="2" t="str">
        <f t="shared" si="1670"/>
        <v/>
      </c>
      <c r="AG808" s="2">
        <f t="shared" si="1670"/>
        <v>149564.745</v>
      </c>
      <c r="AH808" s="2" t="str">
        <f t="shared" si="1670"/>
        <v/>
      </c>
      <c r="AI808" s="2" t="str">
        <f t="shared" si="1670"/>
        <v/>
      </c>
    </row>
    <row r="809" spans="2:35" x14ac:dyDescent="0.25">
      <c r="B809" s="41" t="s">
        <v>347</v>
      </c>
      <c r="C809" s="41" t="s">
        <v>346</v>
      </c>
      <c r="D809" t="s">
        <v>7</v>
      </c>
      <c r="E809" s="42" t="s">
        <v>409</v>
      </c>
      <c r="F809" t="s">
        <v>50</v>
      </c>
      <c r="H809" s="7">
        <v>5800</v>
      </c>
      <c r="I809" s="6">
        <f>IF(H809="","",INDEX(Systems!F$4:F$981,MATCH($F809,Systems!D$4:D$981,0),1))</f>
        <v>1.6</v>
      </c>
      <c r="J809" s="7">
        <f>IF(H809="","",INDEX(Systems!E$4:E$981,MATCH($F809,Systems!D$4:D$981,0),1))</f>
        <v>10</v>
      </c>
      <c r="K809" s="7" t="s">
        <v>97</v>
      </c>
      <c r="L809" s="7">
        <v>2015</v>
      </c>
      <c r="M809" s="7">
        <v>3</v>
      </c>
      <c r="N809" s="6">
        <f t="shared" si="1243"/>
        <v>9280</v>
      </c>
      <c r="O809" s="7">
        <f t="shared" si="1244"/>
        <v>2025</v>
      </c>
      <c r="P809" s="2" t="str">
        <f t="shared" ref="P809:AI809" si="1671">IF($B809="","",IF($O809=P$3,$N809*(1+(O$2*0.03)),IF(P$3=$O809+$J809,$N809*(1+(O$2*0.03)),IF(P$3=$O809+2*$J809,$N809*(1+(O$2*0.03)),IF(P$3=$O809+3*$J809,$N809*(1+(O$2*0.03)),IF(P$3=$O809+4*$J809,$N809*(1+(O$2*0.03)),IF(P$3=$O809+5*$J809,$N809*(1+(O$2*0.03)),"")))))))</f>
        <v/>
      </c>
      <c r="Q809" s="2" t="str">
        <f t="shared" si="1671"/>
        <v/>
      </c>
      <c r="R809" s="2" t="str">
        <f t="shared" si="1671"/>
        <v/>
      </c>
      <c r="S809" s="2" t="str">
        <f t="shared" si="1671"/>
        <v/>
      </c>
      <c r="T809" s="2" t="str">
        <f t="shared" si="1671"/>
        <v/>
      </c>
      <c r="U809" s="2" t="str">
        <f t="shared" si="1671"/>
        <v/>
      </c>
      <c r="V809" s="2" t="str">
        <f t="shared" si="1671"/>
        <v/>
      </c>
      <c r="W809" s="2">
        <f t="shared" si="1671"/>
        <v>11228.8</v>
      </c>
      <c r="X809" s="2" t="str">
        <f t="shared" si="1671"/>
        <v/>
      </c>
      <c r="Y809" s="2" t="str">
        <f t="shared" si="1671"/>
        <v/>
      </c>
      <c r="Z809" s="2" t="str">
        <f t="shared" si="1671"/>
        <v/>
      </c>
      <c r="AA809" s="2" t="str">
        <f t="shared" si="1671"/>
        <v/>
      </c>
      <c r="AB809" s="2" t="str">
        <f t="shared" si="1671"/>
        <v/>
      </c>
      <c r="AC809" s="2" t="str">
        <f t="shared" si="1671"/>
        <v/>
      </c>
      <c r="AD809" s="2" t="str">
        <f t="shared" si="1671"/>
        <v/>
      </c>
      <c r="AE809" s="2" t="str">
        <f t="shared" si="1671"/>
        <v/>
      </c>
      <c r="AF809" s="2" t="str">
        <f t="shared" si="1671"/>
        <v/>
      </c>
      <c r="AG809" s="2">
        <f t="shared" si="1671"/>
        <v>14012.8</v>
      </c>
      <c r="AH809" s="2" t="str">
        <f t="shared" si="1671"/>
        <v/>
      </c>
      <c r="AI809" s="2" t="str">
        <f t="shared" si="1671"/>
        <v/>
      </c>
    </row>
    <row r="810" spans="2:35" x14ac:dyDescent="0.25">
      <c r="B810" s="41" t="s">
        <v>347</v>
      </c>
      <c r="C810" s="41" t="s">
        <v>346</v>
      </c>
      <c r="D810" t="s">
        <v>7</v>
      </c>
      <c r="E810" s="42" t="s">
        <v>445</v>
      </c>
      <c r="F810" t="s">
        <v>287</v>
      </c>
      <c r="H810" s="7">
        <v>1200</v>
      </c>
      <c r="I810" s="6">
        <f>IF(H810="","",INDEX(Systems!F$4:F$981,MATCH($F810,Systems!D$4:D$981,0),1))</f>
        <v>7.79</v>
      </c>
      <c r="J810" s="7">
        <f>IF(H810="","",INDEX(Systems!E$4:E$981,MATCH($F810,Systems!D$4:D$981,0),1))</f>
        <v>20</v>
      </c>
      <c r="K810" s="7" t="s">
        <v>97</v>
      </c>
      <c r="L810" s="7">
        <v>2010</v>
      </c>
      <c r="M810" s="7">
        <v>3</v>
      </c>
      <c r="N810" s="6">
        <f t="shared" si="1243"/>
        <v>9348</v>
      </c>
      <c r="O810" s="7">
        <f t="shared" si="1244"/>
        <v>2030</v>
      </c>
      <c r="P810" s="2" t="str">
        <f t="shared" ref="P810:AI810" si="1672">IF($B810="","",IF($O810=P$3,$N810*(1+(O$2*0.03)),IF(P$3=$O810+$J810,$N810*(1+(O$2*0.03)),IF(P$3=$O810+2*$J810,$N810*(1+(O$2*0.03)),IF(P$3=$O810+3*$J810,$N810*(1+(O$2*0.03)),IF(P$3=$O810+4*$J810,$N810*(1+(O$2*0.03)),IF(P$3=$O810+5*$J810,$N810*(1+(O$2*0.03)),"")))))))</f>
        <v/>
      </c>
      <c r="Q810" s="2" t="str">
        <f t="shared" si="1672"/>
        <v/>
      </c>
      <c r="R810" s="2" t="str">
        <f t="shared" si="1672"/>
        <v/>
      </c>
      <c r="S810" s="2" t="str">
        <f t="shared" si="1672"/>
        <v/>
      </c>
      <c r="T810" s="2" t="str">
        <f t="shared" si="1672"/>
        <v/>
      </c>
      <c r="U810" s="2" t="str">
        <f t="shared" si="1672"/>
        <v/>
      </c>
      <c r="V810" s="2" t="str">
        <f t="shared" si="1672"/>
        <v/>
      </c>
      <c r="W810" s="2" t="str">
        <f t="shared" si="1672"/>
        <v/>
      </c>
      <c r="X810" s="2" t="str">
        <f t="shared" si="1672"/>
        <v/>
      </c>
      <c r="Y810" s="2" t="str">
        <f t="shared" si="1672"/>
        <v/>
      </c>
      <c r="Z810" s="2" t="str">
        <f t="shared" si="1672"/>
        <v/>
      </c>
      <c r="AA810" s="2" t="str">
        <f t="shared" si="1672"/>
        <v/>
      </c>
      <c r="AB810" s="2">
        <f t="shared" si="1672"/>
        <v>12713.279999999999</v>
      </c>
      <c r="AC810" s="2" t="str">
        <f t="shared" si="1672"/>
        <v/>
      </c>
      <c r="AD810" s="2" t="str">
        <f t="shared" si="1672"/>
        <v/>
      </c>
      <c r="AE810" s="2" t="str">
        <f t="shared" si="1672"/>
        <v/>
      </c>
      <c r="AF810" s="2" t="str">
        <f t="shared" si="1672"/>
        <v/>
      </c>
      <c r="AG810" s="2" t="str">
        <f t="shared" si="1672"/>
        <v/>
      </c>
      <c r="AH810" s="2" t="str">
        <f t="shared" si="1672"/>
        <v/>
      </c>
      <c r="AI810" s="2" t="str">
        <f t="shared" si="1672"/>
        <v/>
      </c>
    </row>
    <row r="811" spans="2:35" x14ac:dyDescent="0.25">
      <c r="B811" s="41" t="s">
        <v>347</v>
      </c>
      <c r="C811" s="41" t="s">
        <v>346</v>
      </c>
      <c r="D811" t="s">
        <v>7</v>
      </c>
      <c r="E811" s="42" t="s">
        <v>445</v>
      </c>
      <c r="F811" t="s">
        <v>51</v>
      </c>
      <c r="H811" s="7">
        <v>1800</v>
      </c>
      <c r="I811" s="6">
        <f>IF(H811="","",INDEX(Systems!F$4:F$981,MATCH($F811,Systems!D$4:D$981,0),1))</f>
        <v>1.5</v>
      </c>
      <c r="J811" s="7">
        <f>IF(H811="","",INDEX(Systems!E$4:E$981,MATCH($F811,Systems!D$4:D$981,0),1))</f>
        <v>10</v>
      </c>
      <c r="K811" s="7" t="s">
        <v>97</v>
      </c>
      <c r="L811" s="7">
        <v>2015</v>
      </c>
      <c r="M811" s="7">
        <v>3</v>
      </c>
      <c r="N811" s="6">
        <f t="shared" si="1243"/>
        <v>2700</v>
      </c>
      <c r="O811" s="7">
        <f t="shared" si="1244"/>
        <v>2025</v>
      </c>
      <c r="P811" s="2" t="str">
        <f t="shared" ref="P811:AI811" si="1673">IF($B811="","",IF($O811=P$3,$N811*(1+(O$2*0.03)),IF(P$3=$O811+$J811,$N811*(1+(O$2*0.03)),IF(P$3=$O811+2*$J811,$N811*(1+(O$2*0.03)),IF(P$3=$O811+3*$J811,$N811*(1+(O$2*0.03)),IF(P$3=$O811+4*$J811,$N811*(1+(O$2*0.03)),IF(P$3=$O811+5*$J811,$N811*(1+(O$2*0.03)),"")))))))</f>
        <v/>
      </c>
      <c r="Q811" s="2" t="str">
        <f t="shared" si="1673"/>
        <v/>
      </c>
      <c r="R811" s="2" t="str">
        <f t="shared" si="1673"/>
        <v/>
      </c>
      <c r="S811" s="2" t="str">
        <f t="shared" si="1673"/>
        <v/>
      </c>
      <c r="T811" s="2" t="str">
        <f t="shared" si="1673"/>
        <v/>
      </c>
      <c r="U811" s="2" t="str">
        <f t="shared" si="1673"/>
        <v/>
      </c>
      <c r="V811" s="2" t="str">
        <f t="shared" si="1673"/>
        <v/>
      </c>
      <c r="W811" s="2">
        <f t="shared" si="1673"/>
        <v>3267</v>
      </c>
      <c r="X811" s="2" t="str">
        <f t="shared" si="1673"/>
        <v/>
      </c>
      <c r="Y811" s="2" t="str">
        <f t="shared" si="1673"/>
        <v/>
      </c>
      <c r="Z811" s="2" t="str">
        <f t="shared" si="1673"/>
        <v/>
      </c>
      <c r="AA811" s="2" t="str">
        <f t="shared" si="1673"/>
        <v/>
      </c>
      <c r="AB811" s="2" t="str">
        <f t="shared" si="1673"/>
        <v/>
      </c>
      <c r="AC811" s="2" t="str">
        <f t="shared" si="1673"/>
        <v/>
      </c>
      <c r="AD811" s="2" t="str">
        <f t="shared" si="1673"/>
        <v/>
      </c>
      <c r="AE811" s="2" t="str">
        <f t="shared" si="1673"/>
        <v/>
      </c>
      <c r="AF811" s="2" t="str">
        <f t="shared" si="1673"/>
        <v/>
      </c>
      <c r="AG811" s="2">
        <f t="shared" si="1673"/>
        <v>4077</v>
      </c>
      <c r="AH811" s="2" t="str">
        <f t="shared" si="1673"/>
        <v/>
      </c>
      <c r="AI811" s="2" t="str">
        <f t="shared" si="1673"/>
        <v/>
      </c>
    </row>
    <row r="812" spans="2:35" x14ac:dyDescent="0.25">
      <c r="B812" s="41" t="s">
        <v>347</v>
      </c>
      <c r="C812" s="41" t="s">
        <v>346</v>
      </c>
      <c r="D812" t="s">
        <v>9</v>
      </c>
      <c r="E812" s="42" t="s">
        <v>445</v>
      </c>
      <c r="F812" t="s">
        <v>131</v>
      </c>
      <c r="H812" s="7">
        <v>1200</v>
      </c>
      <c r="I812" s="6">
        <f>IF(H812="","",INDEX(Systems!F$4:F$981,MATCH($F812,Systems!D$4:D$981,0),1))</f>
        <v>4.95</v>
      </c>
      <c r="J812" s="7">
        <f>IF(H812="","",INDEX(Systems!E$4:E$981,MATCH($F812,Systems!D$4:D$981,0),1))</f>
        <v>20</v>
      </c>
      <c r="K812" s="7" t="s">
        <v>97</v>
      </c>
      <c r="L812" s="7">
        <v>2017</v>
      </c>
      <c r="M812" s="7">
        <v>3</v>
      </c>
      <c r="N812" s="6">
        <f t="shared" si="1243"/>
        <v>5940</v>
      </c>
      <c r="O812" s="7">
        <f t="shared" si="1244"/>
        <v>2037</v>
      </c>
      <c r="P812" s="2" t="str">
        <f t="shared" ref="P812:AI812" si="1674">IF($B812="","",IF($O812=P$3,$N812*(1+(O$2*0.03)),IF(P$3=$O812+$J812,$N812*(1+(O$2*0.03)),IF(P$3=$O812+2*$J812,$N812*(1+(O$2*0.03)),IF(P$3=$O812+3*$J812,$N812*(1+(O$2*0.03)),IF(P$3=$O812+4*$J812,$N812*(1+(O$2*0.03)),IF(P$3=$O812+5*$J812,$N812*(1+(O$2*0.03)),"")))))))</f>
        <v/>
      </c>
      <c r="Q812" s="2" t="str">
        <f t="shared" si="1674"/>
        <v/>
      </c>
      <c r="R812" s="2" t="str">
        <f t="shared" si="1674"/>
        <v/>
      </c>
      <c r="S812" s="2" t="str">
        <f t="shared" si="1674"/>
        <v/>
      </c>
      <c r="T812" s="2" t="str">
        <f t="shared" si="1674"/>
        <v/>
      </c>
      <c r="U812" s="2" t="str">
        <f t="shared" si="1674"/>
        <v/>
      </c>
      <c r="V812" s="2" t="str">
        <f t="shared" si="1674"/>
        <v/>
      </c>
      <c r="W812" s="2" t="str">
        <f t="shared" si="1674"/>
        <v/>
      </c>
      <c r="X812" s="2" t="str">
        <f t="shared" si="1674"/>
        <v/>
      </c>
      <c r="Y812" s="2" t="str">
        <f t="shared" si="1674"/>
        <v/>
      </c>
      <c r="Z812" s="2" t="str">
        <f t="shared" si="1674"/>
        <v/>
      </c>
      <c r="AA812" s="2" t="str">
        <f t="shared" si="1674"/>
        <v/>
      </c>
      <c r="AB812" s="2" t="str">
        <f t="shared" si="1674"/>
        <v/>
      </c>
      <c r="AC812" s="2" t="str">
        <f t="shared" si="1674"/>
        <v/>
      </c>
      <c r="AD812" s="2" t="str">
        <f t="shared" si="1674"/>
        <v/>
      </c>
      <c r="AE812" s="2" t="str">
        <f t="shared" si="1674"/>
        <v/>
      </c>
      <c r="AF812" s="2" t="str">
        <f t="shared" si="1674"/>
        <v/>
      </c>
      <c r="AG812" s="2" t="str">
        <f t="shared" si="1674"/>
        <v/>
      </c>
      <c r="AH812" s="2" t="str">
        <f t="shared" si="1674"/>
        <v/>
      </c>
      <c r="AI812" s="2">
        <f t="shared" si="1674"/>
        <v>9325.7999999999993</v>
      </c>
    </row>
    <row r="813" spans="2:35" x14ac:dyDescent="0.25">
      <c r="B813" s="41" t="s">
        <v>347</v>
      </c>
      <c r="C813" s="41" t="s">
        <v>346</v>
      </c>
      <c r="D813" t="s">
        <v>114</v>
      </c>
      <c r="E813" s="42" t="s">
        <v>445</v>
      </c>
      <c r="F813" t="s">
        <v>36</v>
      </c>
      <c r="H813" s="7">
        <v>1</v>
      </c>
      <c r="I813" s="6">
        <f>IF(H813="","",INDEX(Systems!F$4:F$981,MATCH($F813,Systems!D$4:D$981,0),1))</f>
        <v>20000</v>
      </c>
      <c r="J813" s="7">
        <f>IF(H813="","",INDEX(Systems!E$4:E$981,MATCH($F813,Systems!D$4:D$981,0),1))</f>
        <v>15</v>
      </c>
      <c r="K813" s="7" t="s">
        <v>97</v>
      </c>
      <c r="L813" s="7">
        <v>2002</v>
      </c>
      <c r="M813" s="7">
        <v>3</v>
      </c>
      <c r="N813" s="6">
        <f t="shared" si="1243"/>
        <v>20000</v>
      </c>
      <c r="O813" s="7">
        <f t="shared" si="1244"/>
        <v>2018</v>
      </c>
      <c r="P813" s="2">
        <f t="shared" ref="P813:AI813" si="1675">IF($B813="","",IF($O813=P$3,$N813*(1+(O$2*0.03)),IF(P$3=$O813+$J813,$N813*(1+(O$2*0.03)),IF(P$3=$O813+2*$J813,$N813*(1+(O$2*0.03)),IF(P$3=$O813+3*$J813,$N813*(1+(O$2*0.03)),IF(P$3=$O813+4*$J813,$N813*(1+(O$2*0.03)),IF(P$3=$O813+5*$J813,$N813*(1+(O$2*0.03)),"")))))))</f>
        <v>20000</v>
      </c>
      <c r="Q813" s="2" t="str">
        <f t="shared" si="1675"/>
        <v/>
      </c>
      <c r="R813" s="2" t="str">
        <f t="shared" si="1675"/>
        <v/>
      </c>
      <c r="S813" s="2" t="str">
        <f t="shared" si="1675"/>
        <v/>
      </c>
      <c r="T813" s="2" t="str">
        <f t="shared" si="1675"/>
        <v/>
      </c>
      <c r="U813" s="2" t="str">
        <f t="shared" si="1675"/>
        <v/>
      </c>
      <c r="V813" s="2" t="str">
        <f t="shared" si="1675"/>
        <v/>
      </c>
      <c r="W813" s="2" t="str">
        <f t="shared" si="1675"/>
        <v/>
      </c>
      <c r="X813" s="2" t="str">
        <f t="shared" si="1675"/>
        <v/>
      </c>
      <c r="Y813" s="2" t="str">
        <f t="shared" si="1675"/>
        <v/>
      </c>
      <c r="Z813" s="2" t="str">
        <f t="shared" si="1675"/>
        <v/>
      </c>
      <c r="AA813" s="2" t="str">
        <f t="shared" si="1675"/>
        <v/>
      </c>
      <c r="AB813" s="2" t="str">
        <f t="shared" si="1675"/>
        <v/>
      </c>
      <c r="AC813" s="2" t="str">
        <f t="shared" si="1675"/>
        <v/>
      </c>
      <c r="AD813" s="2" t="str">
        <f t="shared" si="1675"/>
        <v/>
      </c>
      <c r="AE813" s="2">
        <f t="shared" si="1675"/>
        <v>29000</v>
      </c>
      <c r="AF813" s="2" t="str">
        <f t="shared" si="1675"/>
        <v/>
      </c>
      <c r="AG813" s="2" t="str">
        <f t="shared" si="1675"/>
        <v/>
      </c>
      <c r="AH813" s="2" t="str">
        <f t="shared" si="1675"/>
        <v/>
      </c>
      <c r="AI813" s="2" t="str">
        <f t="shared" si="1675"/>
        <v/>
      </c>
    </row>
    <row r="814" spans="2:35" x14ac:dyDescent="0.25">
      <c r="B814" s="41" t="s">
        <v>347</v>
      </c>
      <c r="C814" s="41" t="s">
        <v>346</v>
      </c>
      <c r="D814" t="s">
        <v>114</v>
      </c>
      <c r="E814" s="42" t="s">
        <v>445</v>
      </c>
      <c r="F814" t="s">
        <v>127</v>
      </c>
      <c r="H814" s="7">
        <v>1</v>
      </c>
      <c r="I814" s="6">
        <f>IF(H814="","",INDEX(Systems!F$4:F$981,MATCH($F814,Systems!D$4:D$981,0),1))</f>
        <v>40000</v>
      </c>
      <c r="J814" s="7">
        <f>IF(H814="","",INDEX(Systems!E$4:E$981,MATCH($F814,Systems!D$4:D$981,0),1))</f>
        <v>20</v>
      </c>
      <c r="K814" s="7" t="s">
        <v>97</v>
      </c>
      <c r="L814" s="7">
        <v>2005</v>
      </c>
      <c r="M814" s="7">
        <v>3</v>
      </c>
      <c r="N814" s="6">
        <f t="shared" si="1243"/>
        <v>40000</v>
      </c>
      <c r="O814" s="7">
        <f t="shared" si="1244"/>
        <v>2025</v>
      </c>
      <c r="P814" s="2" t="str">
        <f t="shared" ref="P814:AI814" si="1676">IF($B814="","",IF($O814=P$3,$N814*(1+(O$2*0.03)),IF(P$3=$O814+$J814,$N814*(1+(O$2*0.03)),IF(P$3=$O814+2*$J814,$N814*(1+(O$2*0.03)),IF(P$3=$O814+3*$J814,$N814*(1+(O$2*0.03)),IF(P$3=$O814+4*$J814,$N814*(1+(O$2*0.03)),IF(P$3=$O814+5*$J814,$N814*(1+(O$2*0.03)),"")))))))</f>
        <v/>
      </c>
      <c r="Q814" s="2" t="str">
        <f t="shared" si="1676"/>
        <v/>
      </c>
      <c r="R814" s="2" t="str">
        <f t="shared" si="1676"/>
        <v/>
      </c>
      <c r="S814" s="2" t="str">
        <f t="shared" si="1676"/>
        <v/>
      </c>
      <c r="T814" s="2" t="str">
        <f t="shared" si="1676"/>
        <v/>
      </c>
      <c r="U814" s="2" t="str">
        <f t="shared" si="1676"/>
        <v/>
      </c>
      <c r="V814" s="2" t="str">
        <f t="shared" si="1676"/>
        <v/>
      </c>
      <c r="W814" s="2">
        <f t="shared" si="1676"/>
        <v>48400</v>
      </c>
      <c r="X814" s="2" t="str">
        <f t="shared" si="1676"/>
        <v/>
      </c>
      <c r="Y814" s="2" t="str">
        <f t="shared" si="1676"/>
        <v/>
      </c>
      <c r="Z814" s="2" t="str">
        <f t="shared" si="1676"/>
        <v/>
      </c>
      <c r="AA814" s="2" t="str">
        <f t="shared" si="1676"/>
        <v/>
      </c>
      <c r="AB814" s="2" t="str">
        <f t="shared" si="1676"/>
        <v/>
      </c>
      <c r="AC814" s="2" t="str">
        <f t="shared" si="1676"/>
        <v/>
      </c>
      <c r="AD814" s="2" t="str">
        <f t="shared" si="1676"/>
        <v/>
      </c>
      <c r="AE814" s="2" t="str">
        <f t="shared" si="1676"/>
        <v/>
      </c>
      <c r="AF814" s="2" t="str">
        <f t="shared" si="1676"/>
        <v/>
      </c>
      <c r="AG814" s="2" t="str">
        <f t="shared" si="1676"/>
        <v/>
      </c>
      <c r="AH814" s="2" t="str">
        <f t="shared" si="1676"/>
        <v/>
      </c>
      <c r="AI814" s="2" t="str">
        <f t="shared" si="1676"/>
        <v/>
      </c>
    </row>
    <row r="815" spans="2:35" x14ac:dyDescent="0.25">
      <c r="B815" s="41" t="s">
        <v>347</v>
      </c>
      <c r="C815" s="41" t="s">
        <v>346</v>
      </c>
      <c r="D815" t="s">
        <v>5</v>
      </c>
      <c r="E815" s="42" t="s">
        <v>445</v>
      </c>
      <c r="F815" t="s">
        <v>55</v>
      </c>
      <c r="H815" s="7">
        <v>2</v>
      </c>
      <c r="I815" s="6">
        <f>IF(H815="","",INDEX(Systems!F$4:F$981,MATCH($F815,Systems!D$4:D$981,0),1))</f>
        <v>9000</v>
      </c>
      <c r="J815" s="7">
        <f>IF(H815="","",INDEX(Systems!E$4:E$981,MATCH($F815,Systems!D$4:D$981,0),1))</f>
        <v>18</v>
      </c>
      <c r="K815" s="7" t="s">
        <v>97</v>
      </c>
      <c r="L815" s="7">
        <v>1997</v>
      </c>
      <c r="M815" s="7">
        <v>3</v>
      </c>
      <c r="N815" s="6">
        <f t="shared" si="1243"/>
        <v>18000</v>
      </c>
      <c r="O815" s="7">
        <f t="shared" si="1244"/>
        <v>2018</v>
      </c>
      <c r="P815" s="2">
        <f t="shared" ref="P815:AI815" si="1677">IF($B815="","",IF($O815=P$3,$N815*(1+(O$2*0.03)),IF(P$3=$O815+$J815,$N815*(1+(O$2*0.03)),IF(P$3=$O815+2*$J815,$N815*(1+(O$2*0.03)),IF(P$3=$O815+3*$J815,$N815*(1+(O$2*0.03)),IF(P$3=$O815+4*$J815,$N815*(1+(O$2*0.03)),IF(P$3=$O815+5*$J815,$N815*(1+(O$2*0.03)),"")))))))</f>
        <v>18000</v>
      </c>
      <c r="Q815" s="2" t="str">
        <f t="shared" si="1677"/>
        <v/>
      </c>
      <c r="R815" s="2" t="str">
        <f t="shared" si="1677"/>
        <v/>
      </c>
      <c r="S815" s="2" t="str">
        <f t="shared" si="1677"/>
        <v/>
      </c>
      <c r="T815" s="2" t="str">
        <f t="shared" si="1677"/>
        <v/>
      </c>
      <c r="U815" s="2" t="str">
        <f t="shared" si="1677"/>
        <v/>
      </c>
      <c r="V815" s="2" t="str">
        <f t="shared" si="1677"/>
        <v/>
      </c>
      <c r="W815" s="2" t="str">
        <f t="shared" si="1677"/>
        <v/>
      </c>
      <c r="X815" s="2" t="str">
        <f t="shared" si="1677"/>
        <v/>
      </c>
      <c r="Y815" s="2" t="str">
        <f t="shared" si="1677"/>
        <v/>
      </c>
      <c r="Z815" s="2" t="str">
        <f t="shared" si="1677"/>
        <v/>
      </c>
      <c r="AA815" s="2" t="str">
        <f t="shared" si="1677"/>
        <v/>
      </c>
      <c r="AB815" s="2" t="str">
        <f t="shared" si="1677"/>
        <v/>
      </c>
      <c r="AC815" s="2" t="str">
        <f t="shared" si="1677"/>
        <v/>
      </c>
      <c r="AD815" s="2" t="str">
        <f t="shared" si="1677"/>
        <v/>
      </c>
      <c r="AE815" s="2" t="str">
        <f t="shared" si="1677"/>
        <v/>
      </c>
      <c r="AF815" s="2" t="str">
        <f t="shared" si="1677"/>
        <v/>
      </c>
      <c r="AG815" s="2" t="str">
        <f t="shared" si="1677"/>
        <v/>
      </c>
      <c r="AH815" s="2">
        <f t="shared" si="1677"/>
        <v>27720</v>
      </c>
      <c r="AI815" s="2" t="str">
        <f t="shared" si="1677"/>
        <v/>
      </c>
    </row>
    <row r="816" spans="2:35" x14ac:dyDescent="0.25">
      <c r="B816" s="41" t="s">
        <v>347</v>
      </c>
      <c r="C816" s="41" t="s">
        <v>346</v>
      </c>
      <c r="D816" t="s">
        <v>8</v>
      </c>
      <c r="E816" s="42" t="s">
        <v>445</v>
      </c>
      <c r="F816" t="s">
        <v>126</v>
      </c>
      <c r="H816" s="7">
        <v>1000</v>
      </c>
      <c r="I816" s="6">
        <f>IF(H816="","",INDEX(Systems!F$4:F$981,MATCH($F816,Systems!D$4:D$981,0),1))</f>
        <v>18</v>
      </c>
      <c r="J816" s="7">
        <f>IF(H816="","",INDEX(Systems!E$4:E$981,MATCH($F816,Systems!D$4:D$981,0),1))</f>
        <v>30</v>
      </c>
      <c r="K816" s="7" t="s">
        <v>97</v>
      </c>
      <c r="L816" s="7">
        <v>2005</v>
      </c>
      <c r="M816" s="7">
        <v>3</v>
      </c>
      <c r="N816" s="6">
        <f t="shared" si="1243"/>
        <v>18000</v>
      </c>
      <c r="O816" s="7">
        <f t="shared" si="1244"/>
        <v>2035</v>
      </c>
      <c r="P816" s="2" t="str">
        <f t="shared" ref="P816:AI816" si="1678">IF($B816="","",IF($O816=P$3,$N816*(1+(O$2*0.03)),IF(P$3=$O816+$J816,$N816*(1+(O$2*0.03)),IF(P$3=$O816+2*$J816,$N816*(1+(O$2*0.03)),IF(P$3=$O816+3*$J816,$N816*(1+(O$2*0.03)),IF(P$3=$O816+4*$J816,$N816*(1+(O$2*0.03)),IF(P$3=$O816+5*$J816,$N816*(1+(O$2*0.03)),"")))))))</f>
        <v/>
      </c>
      <c r="Q816" s="2" t="str">
        <f t="shared" si="1678"/>
        <v/>
      </c>
      <c r="R816" s="2" t="str">
        <f t="shared" si="1678"/>
        <v/>
      </c>
      <c r="S816" s="2" t="str">
        <f t="shared" si="1678"/>
        <v/>
      </c>
      <c r="T816" s="2" t="str">
        <f t="shared" si="1678"/>
        <v/>
      </c>
      <c r="U816" s="2" t="str">
        <f t="shared" si="1678"/>
        <v/>
      </c>
      <c r="V816" s="2" t="str">
        <f t="shared" si="1678"/>
        <v/>
      </c>
      <c r="W816" s="2" t="str">
        <f t="shared" si="1678"/>
        <v/>
      </c>
      <c r="X816" s="2" t="str">
        <f t="shared" si="1678"/>
        <v/>
      </c>
      <c r="Y816" s="2" t="str">
        <f t="shared" si="1678"/>
        <v/>
      </c>
      <c r="Z816" s="2" t="str">
        <f t="shared" si="1678"/>
        <v/>
      </c>
      <c r="AA816" s="2" t="str">
        <f t="shared" si="1678"/>
        <v/>
      </c>
      <c r="AB816" s="2" t="str">
        <f t="shared" si="1678"/>
        <v/>
      </c>
      <c r="AC816" s="2" t="str">
        <f t="shared" si="1678"/>
        <v/>
      </c>
      <c r="AD816" s="2" t="str">
        <f t="shared" si="1678"/>
        <v/>
      </c>
      <c r="AE816" s="2" t="str">
        <f t="shared" si="1678"/>
        <v/>
      </c>
      <c r="AF816" s="2" t="str">
        <f t="shared" si="1678"/>
        <v/>
      </c>
      <c r="AG816" s="2">
        <f t="shared" si="1678"/>
        <v>27180</v>
      </c>
      <c r="AH816" s="2" t="str">
        <f t="shared" si="1678"/>
        <v/>
      </c>
      <c r="AI816" s="2" t="str">
        <f t="shared" si="1678"/>
        <v/>
      </c>
    </row>
    <row r="817" spans="2:35" x14ac:dyDescent="0.25">
      <c r="B817" s="41" t="s">
        <v>347</v>
      </c>
      <c r="C817" s="41" t="s">
        <v>346</v>
      </c>
      <c r="D817" t="s">
        <v>7</v>
      </c>
      <c r="E817" s="42" t="s">
        <v>351</v>
      </c>
      <c r="F817" t="s">
        <v>47</v>
      </c>
      <c r="H817" s="7">
        <v>1000</v>
      </c>
      <c r="I817" s="6">
        <f>IF(H817="","",INDEX(Systems!F$4:F$981,MATCH($F817,Systems!D$4:D$981,0),1))</f>
        <v>9.42</v>
      </c>
      <c r="J817" s="7">
        <f>IF(H817="","",INDEX(Systems!E$4:E$981,MATCH($F817,Systems!D$4:D$981,0),1))</f>
        <v>20</v>
      </c>
      <c r="K817" s="7" t="s">
        <v>97</v>
      </c>
      <c r="L817" s="7">
        <v>2005</v>
      </c>
      <c r="M817" s="7">
        <v>3</v>
      </c>
      <c r="N817" s="6">
        <f t="shared" si="1243"/>
        <v>9420</v>
      </c>
      <c r="O817" s="7">
        <f t="shared" si="1244"/>
        <v>2025</v>
      </c>
      <c r="P817" s="2" t="str">
        <f t="shared" ref="P817:AI817" si="1679">IF($B817="","",IF($O817=P$3,$N817*(1+(O$2*0.03)),IF(P$3=$O817+$J817,$N817*(1+(O$2*0.03)),IF(P$3=$O817+2*$J817,$N817*(1+(O$2*0.03)),IF(P$3=$O817+3*$J817,$N817*(1+(O$2*0.03)),IF(P$3=$O817+4*$J817,$N817*(1+(O$2*0.03)),IF(P$3=$O817+5*$J817,$N817*(1+(O$2*0.03)),"")))))))</f>
        <v/>
      </c>
      <c r="Q817" s="2" t="str">
        <f t="shared" si="1679"/>
        <v/>
      </c>
      <c r="R817" s="2" t="str">
        <f t="shared" si="1679"/>
        <v/>
      </c>
      <c r="S817" s="2" t="str">
        <f t="shared" si="1679"/>
        <v/>
      </c>
      <c r="T817" s="2" t="str">
        <f t="shared" si="1679"/>
        <v/>
      </c>
      <c r="U817" s="2" t="str">
        <f t="shared" si="1679"/>
        <v/>
      </c>
      <c r="V817" s="2" t="str">
        <f t="shared" si="1679"/>
        <v/>
      </c>
      <c r="W817" s="2">
        <f t="shared" si="1679"/>
        <v>11398.199999999999</v>
      </c>
      <c r="X817" s="2" t="str">
        <f t="shared" si="1679"/>
        <v/>
      </c>
      <c r="Y817" s="2" t="str">
        <f t="shared" si="1679"/>
        <v/>
      </c>
      <c r="Z817" s="2" t="str">
        <f t="shared" si="1679"/>
        <v/>
      </c>
      <c r="AA817" s="2" t="str">
        <f t="shared" si="1679"/>
        <v/>
      </c>
      <c r="AB817" s="2" t="str">
        <f t="shared" si="1679"/>
        <v/>
      </c>
      <c r="AC817" s="2" t="str">
        <f t="shared" si="1679"/>
        <v/>
      </c>
      <c r="AD817" s="2" t="str">
        <f t="shared" si="1679"/>
        <v/>
      </c>
      <c r="AE817" s="2" t="str">
        <f t="shared" si="1679"/>
        <v/>
      </c>
      <c r="AF817" s="2" t="str">
        <f t="shared" si="1679"/>
        <v/>
      </c>
      <c r="AG817" s="2" t="str">
        <f t="shared" si="1679"/>
        <v/>
      </c>
      <c r="AH817" s="2" t="str">
        <f t="shared" si="1679"/>
        <v/>
      </c>
      <c r="AI817" s="2" t="str">
        <f t="shared" si="1679"/>
        <v/>
      </c>
    </row>
    <row r="818" spans="2:35" x14ac:dyDescent="0.25">
      <c r="B818" s="41" t="s">
        <v>347</v>
      </c>
      <c r="C818" s="41" t="s">
        <v>346</v>
      </c>
      <c r="D818" t="s">
        <v>7</v>
      </c>
      <c r="E818" s="42" t="s">
        <v>351</v>
      </c>
      <c r="F818" t="s">
        <v>51</v>
      </c>
      <c r="H818" s="7">
        <v>1300</v>
      </c>
      <c r="I818" s="6">
        <f>IF(H818="","",INDEX(Systems!F$4:F$981,MATCH($F818,Systems!D$4:D$981,0),1))</f>
        <v>1.5</v>
      </c>
      <c r="J818" s="7">
        <f>IF(H818="","",INDEX(Systems!E$4:E$981,MATCH($F818,Systems!D$4:D$981,0),1))</f>
        <v>10</v>
      </c>
      <c r="K818" s="7" t="s">
        <v>97</v>
      </c>
      <c r="L818" s="7">
        <v>2015</v>
      </c>
      <c r="M818" s="7">
        <v>3</v>
      </c>
      <c r="N818" s="6">
        <f t="shared" si="1243"/>
        <v>1950</v>
      </c>
      <c r="O818" s="7">
        <f t="shared" si="1244"/>
        <v>2025</v>
      </c>
      <c r="P818" s="2" t="str">
        <f t="shared" ref="P818:AI818" si="1680">IF($B818="","",IF($O818=P$3,$N818*(1+(O$2*0.03)),IF(P$3=$O818+$J818,$N818*(1+(O$2*0.03)),IF(P$3=$O818+2*$J818,$N818*(1+(O$2*0.03)),IF(P$3=$O818+3*$J818,$N818*(1+(O$2*0.03)),IF(P$3=$O818+4*$J818,$N818*(1+(O$2*0.03)),IF(P$3=$O818+5*$J818,$N818*(1+(O$2*0.03)),"")))))))</f>
        <v/>
      </c>
      <c r="Q818" s="2" t="str">
        <f t="shared" si="1680"/>
        <v/>
      </c>
      <c r="R818" s="2" t="str">
        <f t="shared" si="1680"/>
        <v/>
      </c>
      <c r="S818" s="2" t="str">
        <f t="shared" si="1680"/>
        <v/>
      </c>
      <c r="T818" s="2" t="str">
        <f t="shared" si="1680"/>
        <v/>
      </c>
      <c r="U818" s="2" t="str">
        <f t="shared" si="1680"/>
        <v/>
      </c>
      <c r="V818" s="2" t="str">
        <f t="shared" si="1680"/>
        <v/>
      </c>
      <c r="W818" s="2">
        <f t="shared" si="1680"/>
        <v>2359.5</v>
      </c>
      <c r="X818" s="2" t="str">
        <f t="shared" si="1680"/>
        <v/>
      </c>
      <c r="Y818" s="2" t="str">
        <f t="shared" si="1680"/>
        <v/>
      </c>
      <c r="Z818" s="2" t="str">
        <f t="shared" si="1680"/>
        <v/>
      </c>
      <c r="AA818" s="2" t="str">
        <f t="shared" si="1680"/>
        <v/>
      </c>
      <c r="AB818" s="2" t="str">
        <f t="shared" si="1680"/>
        <v/>
      </c>
      <c r="AC818" s="2" t="str">
        <f t="shared" si="1680"/>
        <v/>
      </c>
      <c r="AD818" s="2" t="str">
        <f t="shared" si="1680"/>
        <v/>
      </c>
      <c r="AE818" s="2" t="str">
        <f t="shared" si="1680"/>
        <v/>
      </c>
      <c r="AF818" s="2" t="str">
        <f t="shared" si="1680"/>
        <v/>
      </c>
      <c r="AG818" s="2">
        <f t="shared" si="1680"/>
        <v>2944.5</v>
      </c>
      <c r="AH818" s="2" t="str">
        <f t="shared" si="1680"/>
        <v/>
      </c>
      <c r="AI818" s="2" t="str">
        <f t="shared" si="1680"/>
        <v/>
      </c>
    </row>
    <row r="819" spans="2:35" x14ac:dyDescent="0.25">
      <c r="B819" s="41" t="s">
        <v>347</v>
      </c>
      <c r="C819" s="41" t="s">
        <v>346</v>
      </c>
      <c r="D819" t="s">
        <v>9</v>
      </c>
      <c r="E819" s="42" t="s">
        <v>351</v>
      </c>
      <c r="F819" t="s">
        <v>131</v>
      </c>
      <c r="H819" s="7">
        <v>1000</v>
      </c>
      <c r="I819" s="6">
        <f>IF(H819="","",INDEX(Systems!F$4:F$981,MATCH($F819,Systems!D$4:D$981,0),1))</f>
        <v>4.95</v>
      </c>
      <c r="J819" s="7">
        <f>IF(H819="","",INDEX(Systems!E$4:E$981,MATCH($F819,Systems!D$4:D$981,0),1))</f>
        <v>20</v>
      </c>
      <c r="K819" s="7" t="s">
        <v>97</v>
      </c>
      <c r="L819" s="7">
        <v>2017</v>
      </c>
      <c r="M819" s="7">
        <v>3</v>
      </c>
      <c r="N819" s="6">
        <f t="shared" si="1243"/>
        <v>4950</v>
      </c>
      <c r="O819" s="7">
        <f t="shared" si="1244"/>
        <v>2037</v>
      </c>
      <c r="P819" s="2" t="str">
        <f t="shared" ref="P819:AI819" si="1681">IF($B819="","",IF($O819=P$3,$N819*(1+(O$2*0.03)),IF(P$3=$O819+$J819,$N819*(1+(O$2*0.03)),IF(P$3=$O819+2*$J819,$N819*(1+(O$2*0.03)),IF(P$3=$O819+3*$J819,$N819*(1+(O$2*0.03)),IF(P$3=$O819+4*$J819,$N819*(1+(O$2*0.03)),IF(P$3=$O819+5*$J819,$N819*(1+(O$2*0.03)),"")))))))</f>
        <v/>
      </c>
      <c r="Q819" s="2" t="str">
        <f t="shared" si="1681"/>
        <v/>
      </c>
      <c r="R819" s="2" t="str">
        <f t="shared" si="1681"/>
        <v/>
      </c>
      <c r="S819" s="2" t="str">
        <f t="shared" si="1681"/>
        <v/>
      </c>
      <c r="T819" s="2" t="str">
        <f t="shared" si="1681"/>
        <v/>
      </c>
      <c r="U819" s="2" t="str">
        <f t="shared" si="1681"/>
        <v/>
      </c>
      <c r="V819" s="2" t="str">
        <f t="shared" si="1681"/>
        <v/>
      </c>
      <c r="W819" s="2" t="str">
        <f t="shared" si="1681"/>
        <v/>
      </c>
      <c r="X819" s="2" t="str">
        <f t="shared" si="1681"/>
        <v/>
      </c>
      <c r="Y819" s="2" t="str">
        <f t="shared" si="1681"/>
        <v/>
      </c>
      <c r="Z819" s="2" t="str">
        <f t="shared" si="1681"/>
        <v/>
      </c>
      <c r="AA819" s="2" t="str">
        <f t="shared" si="1681"/>
        <v/>
      </c>
      <c r="AB819" s="2" t="str">
        <f t="shared" si="1681"/>
        <v/>
      </c>
      <c r="AC819" s="2" t="str">
        <f t="shared" si="1681"/>
        <v/>
      </c>
      <c r="AD819" s="2" t="str">
        <f t="shared" si="1681"/>
        <v/>
      </c>
      <c r="AE819" s="2" t="str">
        <f t="shared" si="1681"/>
        <v/>
      </c>
      <c r="AF819" s="2" t="str">
        <f t="shared" si="1681"/>
        <v/>
      </c>
      <c r="AG819" s="2" t="str">
        <f t="shared" si="1681"/>
        <v/>
      </c>
      <c r="AH819" s="2" t="str">
        <f t="shared" si="1681"/>
        <v/>
      </c>
      <c r="AI819" s="2">
        <f t="shared" si="1681"/>
        <v>7771.4999999999991</v>
      </c>
    </row>
    <row r="820" spans="2:35" x14ac:dyDescent="0.25">
      <c r="B820" s="41" t="s">
        <v>347</v>
      </c>
      <c r="C820" s="41" t="s">
        <v>346</v>
      </c>
      <c r="D820" t="s">
        <v>5</v>
      </c>
      <c r="E820" s="42" t="s">
        <v>351</v>
      </c>
      <c r="F820" t="s">
        <v>55</v>
      </c>
      <c r="H820" s="7">
        <v>1</v>
      </c>
      <c r="I820" s="6">
        <f>IF(H820="","",INDEX(Systems!F$4:F$981,MATCH($F820,Systems!D$4:D$981,0),1))</f>
        <v>9000</v>
      </c>
      <c r="J820" s="7">
        <f>IF(H820="","",INDEX(Systems!E$4:E$981,MATCH($F820,Systems!D$4:D$981,0),1))</f>
        <v>18</v>
      </c>
      <c r="K820" s="7" t="s">
        <v>97</v>
      </c>
      <c r="L820" s="7">
        <v>1997</v>
      </c>
      <c r="M820" s="7">
        <v>3</v>
      </c>
      <c r="N820" s="6">
        <f t="shared" si="1243"/>
        <v>9000</v>
      </c>
      <c r="O820" s="7">
        <f t="shared" si="1244"/>
        <v>2018</v>
      </c>
      <c r="P820" s="2">
        <f t="shared" ref="P820:AI823" si="1682">IF($B820="","",IF($O820=P$3,$N820*(1+(O$2*0.03)),IF(P$3=$O820+$J820,$N820*(1+(O$2*0.03)),IF(P$3=$O820+2*$J820,$N820*(1+(O$2*0.03)),IF(P$3=$O820+3*$J820,$N820*(1+(O$2*0.03)),IF(P$3=$O820+4*$J820,$N820*(1+(O$2*0.03)),IF(P$3=$O820+5*$J820,$N820*(1+(O$2*0.03)),"")))))))</f>
        <v>9000</v>
      </c>
      <c r="Q820" s="2" t="str">
        <f t="shared" si="1682"/>
        <v/>
      </c>
      <c r="R820" s="2" t="str">
        <f t="shared" si="1682"/>
        <v/>
      </c>
      <c r="S820" s="2" t="str">
        <f t="shared" si="1682"/>
        <v/>
      </c>
      <c r="T820" s="2" t="str">
        <f t="shared" si="1682"/>
        <v/>
      </c>
      <c r="U820" s="2" t="str">
        <f t="shared" si="1682"/>
        <v/>
      </c>
      <c r="V820" s="2" t="str">
        <f t="shared" si="1682"/>
        <v/>
      </c>
      <c r="W820" s="2" t="str">
        <f t="shared" si="1682"/>
        <v/>
      </c>
      <c r="X820" s="2" t="str">
        <f t="shared" si="1682"/>
        <v/>
      </c>
      <c r="Y820" s="2" t="str">
        <f t="shared" si="1682"/>
        <v/>
      </c>
      <c r="Z820" s="2" t="str">
        <f t="shared" si="1682"/>
        <v/>
      </c>
      <c r="AA820" s="2" t="str">
        <f t="shared" si="1682"/>
        <v/>
      </c>
      <c r="AB820" s="2" t="str">
        <f t="shared" si="1682"/>
        <v/>
      </c>
      <c r="AC820" s="2" t="str">
        <f t="shared" si="1682"/>
        <v/>
      </c>
      <c r="AD820" s="2" t="str">
        <f t="shared" si="1682"/>
        <v/>
      </c>
      <c r="AE820" s="2" t="str">
        <f t="shared" si="1682"/>
        <v/>
      </c>
      <c r="AF820" s="2" t="str">
        <f t="shared" si="1682"/>
        <v/>
      </c>
      <c r="AG820" s="2" t="str">
        <f t="shared" si="1682"/>
        <v/>
      </c>
      <c r="AH820" s="2">
        <f t="shared" si="1682"/>
        <v>13860</v>
      </c>
      <c r="AI820" s="2" t="str">
        <f t="shared" si="1682"/>
        <v/>
      </c>
    </row>
    <row r="821" spans="2:35" x14ac:dyDescent="0.25">
      <c r="B821" s="41" t="s">
        <v>347</v>
      </c>
      <c r="C821" s="41" t="s">
        <v>346</v>
      </c>
      <c r="D821" t="s">
        <v>7</v>
      </c>
      <c r="E821" s="42" t="s">
        <v>349</v>
      </c>
      <c r="F821" t="s">
        <v>47</v>
      </c>
      <c r="H821" s="7">
        <v>1000</v>
      </c>
      <c r="I821" s="6">
        <f>IF(H821="","",INDEX(Systems!F$4:F$981,MATCH($F821,Systems!D$4:D$981,0),1))</f>
        <v>9.42</v>
      </c>
      <c r="J821" s="7">
        <f>IF(H821="","",INDEX(Systems!E$4:E$981,MATCH($F821,Systems!D$4:D$981,0),1))</f>
        <v>20</v>
      </c>
      <c r="K821" s="7" t="s">
        <v>97</v>
      </c>
      <c r="L821" s="7">
        <v>2005</v>
      </c>
      <c r="M821" s="7">
        <v>3</v>
      </c>
      <c r="N821" s="6">
        <f t="shared" ref="N821:N824" si="1683">IF(H821="","",H821*I821)</f>
        <v>9420</v>
      </c>
      <c r="O821" s="7">
        <f t="shared" ref="O821:O824" si="1684">IF(M821="","",IF(IF(M821=1,$C$1,IF(M821=2,L821+(0.8*J821),IF(M821=3,L821+J821)))&lt;$C$1,$C$1,(IF(M821=1,$C$1,IF(M821=2,L821+(0.8*J821),IF(M821=3,L821+J821))))))</f>
        <v>2025</v>
      </c>
      <c r="P821" s="2" t="str">
        <f t="shared" si="1682"/>
        <v/>
      </c>
      <c r="Q821" s="2" t="str">
        <f t="shared" si="1682"/>
        <v/>
      </c>
      <c r="R821" s="2" t="str">
        <f t="shared" si="1682"/>
        <v/>
      </c>
      <c r="S821" s="2" t="str">
        <f t="shared" si="1682"/>
        <v/>
      </c>
      <c r="T821" s="2" t="str">
        <f t="shared" si="1682"/>
        <v/>
      </c>
      <c r="U821" s="2" t="str">
        <f t="shared" si="1682"/>
        <v/>
      </c>
      <c r="V821" s="2" t="str">
        <f t="shared" si="1682"/>
        <v/>
      </c>
      <c r="W821" s="2">
        <f t="shared" si="1682"/>
        <v>11398.199999999999</v>
      </c>
      <c r="X821" s="2" t="str">
        <f t="shared" si="1682"/>
        <v/>
      </c>
      <c r="Y821" s="2" t="str">
        <f t="shared" si="1682"/>
        <v/>
      </c>
      <c r="Z821" s="2" t="str">
        <f t="shared" si="1682"/>
        <v/>
      </c>
      <c r="AA821" s="2" t="str">
        <f t="shared" si="1682"/>
        <v/>
      </c>
      <c r="AB821" s="2" t="str">
        <f t="shared" si="1682"/>
        <v/>
      </c>
      <c r="AC821" s="2" t="str">
        <f t="shared" si="1682"/>
        <v/>
      </c>
      <c r="AD821" s="2" t="str">
        <f t="shared" si="1682"/>
        <v/>
      </c>
      <c r="AE821" s="2" t="str">
        <f t="shared" si="1682"/>
        <v/>
      </c>
      <c r="AF821" s="2" t="str">
        <f t="shared" si="1682"/>
        <v/>
      </c>
      <c r="AG821" s="2" t="str">
        <f t="shared" si="1682"/>
        <v/>
      </c>
      <c r="AH821" s="2" t="str">
        <f t="shared" si="1682"/>
        <v/>
      </c>
      <c r="AI821" s="2" t="str">
        <f t="shared" si="1682"/>
        <v/>
      </c>
    </row>
    <row r="822" spans="2:35" x14ac:dyDescent="0.25">
      <c r="B822" s="41" t="s">
        <v>347</v>
      </c>
      <c r="C822" s="41" t="s">
        <v>346</v>
      </c>
      <c r="D822" t="s">
        <v>7</v>
      </c>
      <c r="E822" s="42" t="s">
        <v>349</v>
      </c>
      <c r="F822" t="s">
        <v>51</v>
      </c>
      <c r="H822" s="7">
        <v>1300</v>
      </c>
      <c r="I822" s="6">
        <f>IF(H822="","",INDEX(Systems!F$4:F$981,MATCH($F822,Systems!D$4:D$981,0),1))</f>
        <v>1.5</v>
      </c>
      <c r="J822" s="7">
        <f>IF(H822="","",INDEX(Systems!E$4:E$981,MATCH($F822,Systems!D$4:D$981,0),1))</f>
        <v>10</v>
      </c>
      <c r="K822" s="7" t="s">
        <v>97</v>
      </c>
      <c r="L822" s="7">
        <v>2015</v>
      </c>
      <c r="M822" s="7">
        <v>3</v>
      </c>
      <c r="N822" s="6">
        <f t="shared" si="1683"/>
        <v>1950</v>
      </c>
      <c r="O822" s="7">
        <f t="shared" si="1684"/>
        <v>2025</v>
      </c>
      <c r="P822" s="2" t="str">
        <f t="shared" si="1682"/>
        <v/>
      </c>
      <c r="Q822" s="2" t="str">
        <f t="shared" si="1682"/>
        <v/>
      </c>
      <c r="R822" s="2" t="str">
        <f t="shared" si="1682"/>
        <v/>
      </c>
      <c r="S822" s="2" t="str">
        <f t="shared" si="1682"/>
        <v/>
      </c>
      <c r="T822" s="2" t="str">
        <f t="shared" si="1682"/>
        <v/>
      </c>
      <c r="U822" s="2" t="str">
        <f t="shared" si="1682"/>
        <v/>
      </c>
      <c r="V822" s="2" t="str">
        <f t="shared" si="1682"/>
        <v/>
      </c>
      <c r="W822" s="2">
        <f t="shared" si="1682"/>
        <v>2359.5</v>
      </c>
      <c r="X822" s="2" t="str">
        <f t="shared" si="1682"/>
        <v/>
      </c>
      <c r="Y822" s="2" t="str">
        <f t="shared" si="1682"/>
        <v/>
      </c>
      <c r="Z822" s="2" t="str">
        <f t="shared" si="1682"/>
        <v/>
      </c>
      <c r="AA822" s="2" t="str">
        <f t="shared" si="1682"/>
        <v/>
      </c>
      <c r="AB822" s="2" t="str">
        <f t="shared" si="1682"/>
        <v/>
      </c>
      <c r="AC822" s="2" t="str">
        <f t="shared" si="1682"/>
        <v/>
      </c>
      <c r="AD822" s="2" t="str">
        <f t="shared" si="1682"/>
        <v/>
      </c>
      <c r="AE822" s="2" t="str">
        <f t="shared" si="1682"/>
        <v/>
      </c>
      <c r="AF822" s="2" t="str">
        <f t="shared" si="1682"/>
        <v/>
      </c>
      <c r="AG822" s="2">
        <f t="shared" si="1682"/>
        <v>2944.5</v>
      </c>
      <c r="AH822" s="2" t="str">
        <f t="shared" si="1682"/>
        <v/>
      </c>
      <c r="AI822" s="2" t="str">
        <f t="shared" si="1682"/>
        <v/>
      </c>
    </row>
    <row r="823" spans="2:35" x14ac:dyDescent="0.25">
      <c r="B823" s="41" t="s">
        <v>347</v>
      </c>
      <c r="C823" s="41" t="s">
        <v>346</v>
      </c>
      <c r="D823" t="s">
        <v>9</v>
      </c>
      <c r="E823" s="42" t="s">
        <v>349</v>
      </c>
      <c r="F823" t="s">
        <v>131</v>
      </c>
      <c r="H823" s="7">
        <v>1000</v>
      </c>
      <c r="I823" s="6">
        <f>IF(H823="","",INDEX(Systems!F$4:F$981,MATCH($F823,Systems!D$4:D$981,0),1))</f>
        <v>4.95</v>
      </c>
      <c r="J823" s="7">
        <f>IF(H823="","",INDEX(Systems!E$4:E$981,MATCH($F823,Systems!D$4:D$981,0),1))</f>
        <v>20</v>
      </c>
      <c r="K823" s="7" t="s">
        <v>97</v>
      </c>
      <c r="L823" s="7">
        <v>2017</v>
      </c>
      <c r="M823" s="7">
        <v>3</v>
      </c>
      <c r="N823" s="6">
        <f t="shared" si="1683"/>
        <v>4950</v>
      </c>
      <c r="O823" s="7">
        <f t="shared" si="1684"/>
        <v>2037</v>
      </c>
      <c r="P823" s="2" t="str">
        <f t="shared" si="1682"/>
        <v/>
      </c>
      <c r="Q823" s="2" t="str">
        <f t="shared" si="1682"/>
        <v/>
      </c>
      <c r="R823" s="2" t="str">
        <f t="shared" si="1682"/>
        <v/>
      </c>
      <c r="S823" s="2" t="str">
        <f t="shared" si="1682"/>
        <v/>
      </c>
      <c r="T823" s="2" t="str">
        <f t="shared" si="1682"/>
        <v/>
      </c>
      <c r="U823" s="2" t="str">
        <f t="shared" si="1682"/>
        <v/>
      </c>
      <c r="V823" s="2" t="str">
        <f t="shared" si="1682"/>
        <v/>
      </c>
      <c r="W823" s="2" t="str">
        <f t="shared" si="1682"/>
        <v/>
      </c>
      <c r="X823" s="2" t="str">
        <f t="shared" si="1682"/>
        <v/>
      </c>
      <c r="Y823" s="2" t="str">
        <f t="shared" si="1682"/>
        <v/>
      </c>
      <c r="Z823" s="2" t="str">
        <f t="shared" si="1682"/>
        <v/>
      </c>
      <c r="AA823" s="2" t="str">
        <f t="shared" si="1682"/>
        <v/>
      </c>
      <c r="AB823" s="2" t="str">
        <f t="shared" si="1682"/>
        <v/>
      </c>
      <c r="AC823" s="2" t="str">
        <f t="shared" si="1682"/>
        <v/>
      </c>
      <c r="AD823" s="2" t="str">
        <f t="shared" si="1682"/>
        <v/>
      </c>
      <c r="AE823" s="2" t="str">
        <f t="shared" si="1682"/>
        <v/>
      </c>
      <c r="AF823" s="2" t="str">
        <f t="shared" si="1682"/>
        <v/>
      </c>
      <c r="AG823" s="2" t="str">
        <f t="shared" si="1682"/>
        <v/>
      </c>
      <c r="AH823" s="2" t="str">
        <f t="shared" si="1682"/>
        <v/>
      </c>
      <c r="AI823" s="2">
        <f t="shared" si="1682"/>
        <v>7771.4999999999991</v>
      </c>
    </row>
    <row r="824" spans="2:35" x14ac:dyDescent="0.25">
      <c r="B824" s="41" t="s">
        <v>347</v>
      </c>
      <c r="C824" s="41" t="s">
        <v>346</v>
      </c>
      <c r="D824" t="s">
        <v>5</v>
      </c>
      <c r="E824" s="42" t="s">
        <v>349</v>
      </c>
      <c r="F824" t="s">
        <v>55</v>
      </c>
      <c r="H824" s="7">
        <v>1</v>
      </c>
      <c r="I824" s="6">
        <f>IF(H824="","",INDEX(Systems!F$4:F$981,MATCH($F824,Systems!D$4:D$981,0),1))</f>
        <v>9000</v>
      </c>
      <c r="J824" s="7">
        <f>IF(H824="","",INDEX(Systems!E$4:E$981,MATCH($F824,Systems!D$4:D$981,0),1))</f>
        <v>18</v>
      </c>
      <c r="K824" s="7" t="s">
        <v>97</v>
      </c>
      <c r="L824" s="7">
        <v>1997</v>
      </c>
      <c r="M824" s="7">
        <v>3</v>
      </c>
      <c r="N824" s="6">
        <f t="shared" si="1683"/>
        <v>9000</v>
      </c>
      <c r="O824" s="7">
        <f t="shared" si="1684"/>
        <v>2018</v>
      </c>
      <c r="P824" s="2">
        <f t="shared" ref="P824:P827" si="1685">IF($B824="","",IF($O824=P$3,$N824*(1+(O$2*0.03)),IF(P$3=$O824+$J824,$N824*(1+(O$2*0.03)),IF(P$3=$O824+2*$J824,$N824*(1+(O$2*0.03)),IF(P$3=$O824+3*$J824,$N824*(1+(O$2*0.03)),IF(P$3=$O824+4*$J824,$N824*(1+(O$2*0.03)),IF(P$3=$O824+5*$J824,$N824*(1+(O$2*0.03)),"")))))))</f>
        <v>9000</v>
      </c>
      <c r="Q824" s="2" t="str">
        <f t="shared" ref="Q824:Q827" si="1686">IF($B824="","",IF($O824=Q$3,$N824*(1+(P$2*0.03)),IF(Q$3=$O824+$J824,$N824*(1+(P$2*0.03)),IF(Q$3=$O824+2*$J824,$N824*(1+(P$2*0.03)),IF(Q$3=$O824+3*$J824,$N824*(1+(P$2*0.03)),IF(Q$3=$O824+4*$J824,$N824*(1+(P$2*0.03)),IF(Q$3=$O824+5*$J824,$N824*(1+(P$2*0.03)),"")))))))</f>
        <v/>
      </c>
      <c r="R824" s="2" t="str">
        <f t="shared" ref="R824:R827" si="1687">IF($B824="","",IF($O824=R$3,$N824*(1+(Q$2*0.03)),IF(R$3=$O824+$J824,$N824*(1+(Q$2*0.03)),IF(R$3=$O824+2*$J824,$N824*(1+(Q$2*0.03)),IF(R$3=$O824+3*$J824,$N824*(1+(Q$2*0.03)),IF(R$3=$O824+4*$J824,$N824*(1+(Q$2*0.03)),IF(R$3=$O824+5*$J824,$N824*(1+(Q$2*0.03)),"")))))))</f>
        <v/>
      </c>
      <c r="S824" s="2" t="str">
        <f t="shared" ref="S824:S827" si="1688">IF($B824="","",IF($O824=S$3,$N824*(1+(R$2*0.03)),IF(S$3=$O824+$J824,$N824*(1+(R$2*0.03)),IF(S$3=$O824+2*$J824,$N824*(1+(R$2*0.03)),IF(S$3=$O824+3*$J824,$N824*(1+(R$2*0.03)),IF(S$3=$O824+4*$J824,$N824*(1+(R$2*0.03)),IF(S$3=$O824+5*$J824,$N824*(1+(R$2*0.03)),"")))))))</f>
        <v/>
      </c>
      <c r="T824" s="2" t="str">
        <f t="shared" ref="T824:T827" si="1689">IF($B824="","",IF($O824=T$3,$N824*(1+(S$2*0.03)),IF(T$3=$O824+$J824,$N824*(1+(S$2*0.03)),IF(T$3=$O824+2*$J824,$N824*(1+(S$2*0.03)),IF(T$3=$O824+3*$J824,$N824*(1+(S$2*0.03)),IF(T$3=$O824+4*$J824,$N824*(1+(S$2*0.03)),IF(T$3=$O824+5*$J824,$N824*(1+(S$2*0.03)),"")))))))</f>
        <v/>
      </c>
      <c r="U824" s="2" t="str">
        <f t="shared" ref="U824:U827" si="1690">IF($B824="","",IF($O824=U$3,$N824*(1+(T$2*0.03)),IF(U$3=$O824+$J824,$N824*(1+(T$2*0.03)),IF(U$3=$O824+2*$J824,$N824*(1+(T$2*0.03)),IF(U$3=$O824+3*$J824,$N824*(1+(T$2*0.03)),IF(U$3=$O824+4*$J824,$N824*(1+(T$2*0.03)),IF(U$3=$O824+5*$J824,$N824*(1+(T$2*0.03)),"")))))))</f>
        <v/>
      </c>
      <c r="V824" s="2" t="str">
        <f t="shared" ref="V824:V827" si="1691">IF($B824="","",IF($O824=V$3,$N824*(1+(U$2*0.03)),IF(V$3=$O824+$J824,$N824*(1+(U$2*0.03)),IF(V$3=$O824+2*$J824,$N824*(1+(U$2*0.03)),IF(V$3=$O824+3*$J824,$N824*(1+(U$2*0.03)),IF(V$3=$O824+4*$J824,$N824*(1+(U$2*0.03)),IF(V$3=$O824+5*$J824,$N824*(1+(U$2*0.03)),"")))))))</f>
        <v/>
      </c>
      <c r="W824" s="2" t="str">
        <f t="shared" ref="W824:W827" si="1692">IF($B824="","",IF($O824=W$3,$N824*(1+(V$2*0.03)),IF(W$3=$O824+$J824,$N824*(1+(V$2*0.03)),IF(W$3=$O824+2*$J824,$N824*(1+(V$2*0.03)),IF(W$3=$O824+3*$J824,$N824*(1+(V$2*0.03)),IF(W$3=$O824+4*$J824,$N824*(1+(V$2*0.03)),IF(W$3=$O824+5*$J824,$N824*(1+(V$2*0.03)),"")))))))</f>
        <v/>
      </c>
      <c r="X824" s="2" t="str">
        <f t="shared" ref="X824:X827" si="1693">IF($B824="","",IF($O824=X$3,$N824*(1+(W$2*0.03)),IF(X$3=$O824+$J824,$N824*(1+(W$2*0.03)),IF(X$3=$O824+2*$J824,$N824*(1+(W$2*0.03)),IF(X$3=$O824+3*$J824,$N824*(1+(W$2*0.03)),IF(X$3=$O824+4*$J824,$N824*(1+(W$2*0.03)),IF(X$3=$O824+5*$J824,$N824*(1+(W$2*0.03)),"")))))))</f>
        <v/>
      </c>
      <c r="Y824" s="2" t="str">
        <f t="shared" ref="Y824:Y827" si="1694">IF($B824="","",IF($O824=Y$3,$N824*(1+(X$2*0.03)),IF(Y$3=$O824+$J824,$N824*(1+(X$2*0.03)),IF(Y$3=$O824+2*$J824,$N824*(1+(X$2*0.03)),IF(Y$3=$O824+3*$J824,$N824*(1+(X$2*0.03)),IF(Y$3=$O824+4*$J824,$N824*(1+(X$2*0.03)),IF(Y$3=$O824+5*$J824,$N824*(1+(X$2*0.03)),"")))))))</f>
        <v/>
      </c>
      <c r="Z824" s="2" t="str">
        <f t="shared" ref="Z824:Z827" si="1695">IF($B824="","",IF($O824=Z$3,$N824*(1+(Y$2*0.03)),IF(Z$3=$O824+$J824,$N824*(1+(Y$2*0.03)),IF(Z$3=$O824+2*$J824,$N824*(1+(Y$2*0.03)),IF(Z$3=$O824+3*$J824,$N824*(1+(Y$2*0.03)),IF(Z$3=$O824+4*$J824,$N824*(1+(Y$2*0.03)),IF(Z$3=$O824+5*$J824,$N824*(1+(Y$2*0.03)),"")))))))</f>
        <v/>
      </c>
      <c r="AA824" s="2" t="str">
        <f t="shared" ref="AA824:AA827" si="1696">IF($B824="","",IF($O824=AA$3,$N824*(1+(Z$2*0.03)),IF(AA$3=$O824+$J824,$N824*(1+(Z$2*0.03)),IF(AA$3=$O824+2*$J824,$N824*(1+(Z$2*0.03)),IF(AA$3=$O824+3*$J824,$N824*(1+(Z$2*0.03)),IF(AA$3=$O824+4*$J824,$N824*(1+(Z$2*0.03)),IF(AA$3=$O824+5*$J824,$N824*(1+(Z$2*0.03)),"")))))))</f>
        <v/>
      </c>
      <c r="AB824" s="2" t="str">
        <f t="shared" ref="AB824:AB827" si="1697">IF($B824="","",IF($O824=AB$3,$N824*(1+(AA$2*0.03)),IF(AB$3=$O824+$J824,$N824*(1+(AA$2*0.03)),IF(AB$3=$O824+2*$J824,$N824*(1+(AA$2*0.03)),IF(AB$3=$O824+3*$J824,$N824*(1+(AA$2*0.03)),IF(AB$3=$O824+4*$J824,$N824*(1+(AA$2*0.03)),IF(AB$3=$O824+5*$J824,$N824*(1+(AA$2*0.03)),"")))))))</f>
        <v/>
      </c>
      <c r="AC824" s="2" t="str">
        <f t="shared" ref="AC824:AC827" si="1698">IF($B824="","",IF($O824=AC$3,$N824*(1+(AB$2*0.03)),IF(AC$3=$O824+$J824,$N824*(1+(AB$2*0.03)),IF(AC$3=$O824+2*$J824,$N824*(1+(AB$2*0.03)),IF(AC$3=$O824+3*$J824,$N824*(1+(AB$2*0.03)),IF(AC$3=$O824+4*$J824,$N824*(1+(AB$2*0.03)),IF(AC$3=$O824+5*$J824,$N824*(1+(AB$2*0.03)),"")))))))</f>
        <v/>
      </c>
      <c r="AD824" s="2" t="str">
        <f t="shared" ref="AD824:AD827" si="1699">IF($B824="","",IF($O824=AD$3,$N824*(1+(AC$2*0.03)),IF(AD$3=$O824+$J824,$N824*(1+(AC$2*0.03)),IF(AD$3=$O824+2*$J824,$N824*(1+(AC$2*0.03)),IF(AD$3=$O824+3*$J824,$N824*(1+(AC$2*0.03)),IF(AD$3=$O824+4*$J824,$N824*(1+(AC$2*0.03)),IF(AD$3=$O824+5*$J824,$N824*(1+(AC$2*0.03)),"")))))))</f>
        <v/>
      </c>
      <c r="AE824" s="2" t="str">
        <f t="shared" ref="AE824:AE827" si="1700">IF($B824="","",IF($O824=AE$3,$N824*(1+(AD$2*0.03)),IF(AE$3=$O824+$J824,$N824*(1+(AD$2*0.03)),IF(AE$3=$O824+2*$J824,$N824*(1+(AD$2*0.03)),IF(AE$3=$O824+3*$J824,$N824*(1+(AD$2*0.03)),IF(AE$3=$O824+4*$J824,$N824*(1+(AD$2*0.03)),IF(AE$3=$O824+5*$J824,$N824*(1+(AD$2*0.03)),"")))))))</f>
        <v/>
      </c>
      <c r="AF824" s="2" t="str">
        <f t="shared" ref="AF824:AF827" si="1701">IF($B824="","",IF($O824=AF$3,$N824*(1+(AE$2*0.03)),IF(AF$3=$O824+$J824,$N824*(1+(AE$2*0.03)),IF(AF$3=$O824+2*$J824,$N824*(1+(AE$2*0.03)),IF(AF$3=$O824+3*$J824,$N824*(1+(AE$2*0.03)),IF(AF$3=$O824+4*$J824,$N824*(1+(AE$2*0.03)),IF(AF$3=$O824+5*$J824,$N824*(1+(AE$2*0.03)),"")))))))</f>
        <v/>
      </c>
      <c r="AG824" s="2" t="str">
        <f t="shared" ref="AG824:AG827" si="1702">IF($B824="","",IF($O824=AG$3,$N824*(1+(AF$2*0.03)),IF(AG$3=$O824+$J824,$N824*(1+(AF$2*0.03)),IF(AG$3=$O824+2*$J824,$N824*(1+(AF$2*0.03)),IF(AG$3=$O824+3*$J824,$N824*(1+(AF$2*0.03)),IF(AG$3=$O824+4*$J824,$N824*(1+(AF$2*0.03)),IF(AG$3=$O824+5*$J824,$N824*(1+(AF$2*0.03)),"")))))))</f>
        <v/>
      </c>
      <c r="AH824" s="2">
        <f t="shared" ref="AH824:AH827" si="1703">IF($B824="","",IF($O824=AH$3,$N824*(1+(AG$2*0.03)),IF(AH$3=$O824+$J824,$N824*(1+(AG$2*0.03)),IF(AH$3=$O824+2*$J824,$N824*(1+(AG$2*0.03)),IF(AH$3=$O824+3*$J824,$N824*(1+(AG$2*0.03)),IF(AH$3=$O824+4*$J824,$N824*(1+(AG$2*0.03)),IF(AH$3=$O824+5*$J824,$N824*(1+(AG$2*0.03)),"")))))))</f>
        <v>13860</v>
      </c>
      <c r="AI824" s="2" t="str">
        <f t="shared" ref="AI824:AI827" si="1704">IF($B824="","",IF($O824=AI$3,$N824*(1+(AH$2*0.03)),IF(AI$3=$O824+$J824,$N824*(1+(AH$2*0.03)),IF(AI$3=$O824+2*$J824,$N824*(1+(AH$2*0.03)),IF(AI$3=$O824+3*$J824,$N824*(1+(AH$2*0.03)),IF(AI$3=$O824+4*$J824,$N824*(1+(AH$2*0.03)),IF(AI$3=$O824+5*$J824,$N824*(1+(AH$2*0.03)),"")))))))</f>
        <v/>
      </c>
    </row>
    <row r="825" spans="2:35" x14ac:dyDescent="0.25">
      <c r="B825" s="41" t="s">
        <v>347</v>
      </c>
      <c r="C825" s="41" t="s">
        <v>346</v>
      </c>
      <c r="D825" t="s">
        <v>7</v>
      </c>
      <c r="E825" s="42" t="s">
        <v>350</v>
      </c>
      <c r="F825" t="s">
        <v>47</v>
      </c>
      <c r="H825" s="7">
        <v>1000</v>
      </c>
      <c r="I825" s="6">
        <f>IF(H825="","",INDEX(Systems!F$4:F$981,MATCH($F825,Systems!D$4:D$981,0),1))</f>
        <v>9.42</v>
      </c>
      <c r="J825" s="7">
        <f>IF(H825="","",INDEX(Systems!E$4:E$981,MATCH($F825,Systems!D$4:D$981,0),1))</f>
        <v>20</v>
      </c>
      <c r="K825" s="7" t="s">
        <v>97</v>
      </c>
      <c r="L825" s="7">
        <v>2005</v>
      </c>
      <c r="M825" s="7">
        <v>3</v>
      </c>
      <c r="N825" s="6">
        <f t="shared" ref="N825:N828" si="1705">IF(H825="","",H825*I825)</f>
        <v>9420</v>
      </c>
      <c r="O825" s="7">
        <f t="shared" ref="O825:O828" si="1706">IF(M825="","",IF(IF(M825=1,$C$1,IF(M825=2,L825+(0.8*J825),IF(M825=3,L825+J825)))&lt;$C$1,$C$1,(IF(M825=1,$C$1,IF(M825=2,L825+(0.8*J825),IF(M825=3,L825+J825))))))</f>
        <v>2025</v>
      </c>
      <c r="P825" s="2" t="str">
        <f t="shared" si="1685"/>
        <v/>
      </c>
      <c r="Q825" s="2" t="str">
        <f t="shared" si="1686"/>
        <v/>
      </c>
      <c r="R825" s="2" t="str">
        <f t="shared" si="1687"/>
        <v/>
      </c>
      <c r="S825" s="2" t="str">
        <f t="shared" si="1688"/>
        <v/>
      </c>
      <c r="T825" s="2" t="str">
        <f t="shared" si="1689"/>
        <v/>
      </c>
      <c r="U825" s="2" t="str">
        <f t="shared" si="1690"/>
        <v/>
      </c>
      <c r="V825" s="2" t="str">
        <f t="shared" si="1691"/>
        <v/>
      </c>
      <c r="W825" s="2">
        <f t="shared" si="1692"/>
        <v>11398.199999999999</v>
      </c>
      <c r="X825" s="2" t="str">
        <f t="shared" si="1693"/>
        <v/>
      </c>
      <c r="Y825" s="2" t="str">
        <f t="shared" si="1694"/>
        <v/>
      </c>
      <c r="Z825" s="2" t="str">
        <f t="shared" si="1695"/>
        <v/>
      </c>
      <c r="AA825" s="2" t="str">
        <f t="shared" si="1696"/>
        <v/>
      </c>
      <c r="AB825" s="2" t="str">
        <f t="shared" si="1697"/>
        <v/>
      </c>
      <c r="AC825" s="2" t="str">
        <f t="shared" si="1698"/>
        <v/>
      </c>
      <c r="AD825" s="2" t="str">
        <f t="shared" si="1699"/>
        <v/>
      </c>
      <c r="AE825" s="2" t="str">
        <f t="shared" si="1700"/>
        <v/>
      </c>
      <c r="AF825" s="2" t="str">
        <f t="shared" si="1701"/>
        <v/>
      </c>
      <c r="AG825" s="2" t="str">
        <f t="shared" si="1702"/>
        <v/>
      </c>
      <c r="AH825" s="2" t="str">
        <f t="shared" si="1703"/>
        <v/>
      </c>
      <c r="AI825" s="2" t="str">
        <f t="shared" si="1704"/>
        <v/>
      </c>
    </row>
    <row r="826" spans="2:35" x14ac:dyDescent="0.25">
      <c r="B826" s="41" t="s">
        <v>347</v>
      </c>
      <c r="C826" s="41" t="s">
        <v>346</v>
      </c>
      <c r="D826" t="s">
        <v>7</v>
      </c>
      <c r="E826" s="42" t="s">
        <v>350</v>
      </c>
      <c r="F826" t="s">
        <v>51</v>
      </c>
      <c r="H826" s="7">
        <v>1300</v>
      </c>
      <c r="I826" s="6">
        <f>IF(H826="","",INDEX(Systems!F$4:F$981,MATCH($F826,Systems!D$4:D$981,0),1))</f>
        <v>1.5</v>
      </c>
      <c r="J826" s="7">
        <f>IF(H826="","",INDEX(Systems!E$4:E$981,MATCH($F826,Systems!D$4:D$981,0),1))</f>
        <v>10</v>
      </c>
      <c r="K826" s="7" t="s">
        <v>97</v>
      </c>
      <c r="L826" s="7">
        <v>2015</v>
      </c>
      <c r="M826" s="7">
        <v>3</v>
      </c>
      <c r="N826" s="6">
        <f t="shared" si="1705"/>
        <v>1950</v>
      </c>
      <c r="O826" s="7">
        <f t="shared" si="1706"/>
        <v>2025</v>
      </c>
      <c r="P826" s="2" t="str">
        <f t="shared" si="1685"/>
        <v/>
      </c>
      <c r="Q826" s="2" t="str">
        <f t="shared" si="1686"/>
        <v/>
      </c>
      <c r="R826" s="2" t="str">
        <f t="shared" si="1687"/>
        <v/>
      </c>
      <c r="S826" s="2" t="str">
        <f t="shared" si="1688"/>
        <v/>
      </c>
      <c r="T826" s="2" t="str">
        <f t="shared" si="1689"/>
        <v/>
      </c>
      <c r="U826" s="2" t="str">
        <f t="shared" si="1690"/>
        <v/>
      </c>
      <c r="V826" s="2" t="str">
        <f t="shared" si="1691"/>
        <v/>
      </c>
      <c r="W826" s="2">
        <f t="shared" si="1692"/>
        <v>2359.5</v>
      </c>
      <c r="X826" s="2" t="str">
        <f t="shared" si="1693"/>
        <v/>
      </c>
      <c r="Y826" s="2" t="str">
        <f t="shared" si="1694"/>
        <v/>
      </c>
      <c r="Z826" s="2" t="str">
        <f t="shared" si="1695"/>
        <v/>
      </c>
      <c r="AA826" s="2" t="str">
        <f t="shared" si="1696"/>
        <v/>
      </c>
      <c r="AB826" s="2" t="str">
        <f t="shared" si="1697"/>
        <v/>
      </c>
      <c r="AC826" s="2" t="str">
        <f t="shared" si="1698"/>
        <v/>
      </c>
      <c r="AD826" s="2" t="str">
        <f t="shared" si="1699"/>
        <v/>
      </c>
      <c r="AE826" s="2" t="str">
        <f t="shared" si="1700"/>
        <v/>
      </c>
      <c r="AF826" s="2" t="str">
        <f t="shared" si="1701"/>
        <v/>
      </c>
      <c r="AG826" s="2">
        <f t="shared" si="1702"/>
        <v>2944.5</v>
      </c>
      <c r="AH826" s="2" t="str">
        <f t="shared" si="1703"/>
        <v/>
      </c>
      <c r="AI826" s="2" t="str">
        <f t="shared" si="1704"/>
        <v/>
      </c>
    </row>
    <row r="827" spans="2:35" x14ac:dyDescent="0.25">
      <c r="B827" s="41" t="s">
        <v>347</v>
      </c>
      <c r="C827" s="41" t="s">
        <v>346</v>
      </c>
      <c r="D827" t="s">
        <v>9</v>
      </c>
      <c r="E827" s="42" t="s">
        <v>350</v>
      </c>
      <c r="F827" t="s">
        <v>131</v>
      </c>
      <c r="H827" s="7">
        <v>1000</v>
      </c>
      <c r="I827" s="6">
        <f>IF(H827="","",INDEX(Systems!F$4:F$981,MATCH($F827,Systems!D$4:D$981,0),1))</f>
        <v>4.95</v>
      </c>
      <c r="J827" s="7">
        <f>IF(H827="","",INDEX(Systems!E$4:E$981,MATCH($F827,Systems!D$4:D$981,0),1))</f>
        <v>20</v>
      </c>
      <c r="K827" s="7" t="s">
        <v>97</v>
      </c>
      <c r="L827" s="7">
        <v>2017</v>
      </c>
      <c r="M827" s="7">
        <v>3</v>
      </c>
      <c r="N827" s="6">
        <f t="shared" si="1705"/>
        <v>4950</v>
      </c>
      <c r="O827" s="7">
        <f t="shared" si="1706"/>
        <v>2037</v>
      </c>
      <c r="P827" s="2" t="str">
        <f t="shared" si="1685"/>
        <v/>
      </c>
      <c r="Q827" s="2" t="str">
        <f t="shared" si="1686"/>
        <v/>
      </c>
      <c r="R827" s="2" t="str">
        <f t="shared" si="1687"/>
        <v/>
      </c>
      <c r="S827" s="2" t="str">
        <f t="shared" si="1688"/>
        <v/>
      </c>
      <c r="T827" s="2" t="str">
        <f t="shared" si="1689"/>
        <v/>
      </c>
      <c r="U827" s="2" t="str">
        <f t="shared" si="1690"/>
        <v/>
      </c>
      <c r="V827" s="2" t="str">
        <f t="shared" si="1691"/>
        <v/>
      </c>
      <c r="W827" s="2" t="str">
        <f t="shared" si="1692"/>
        <v/>
      </c>
      <c r="X827" s="2" t="str">
        <f t="shared" si="1693"/>
        <v/>
      </c>
      <c r="Y827" s="2" t="str">
        <f t="shared" si="1694"/>
        <v/>
      </c>
      <c r="Z827" s="2" t="str">
        <f t="shared" si="1695"/>
        <v/>
      </c>
      <c r="AA827" s="2" t="str">
        <f t="shared" si="1696"/>
        <v/>
      </c>
      <c r="AB827" s="2" t="str">
        <f t="shared" si="1697"/>
        <v/>
      </c>
      <c r="AC827" s="2" t="str">
        <f t="shared" si="1698"/>
        <v/>
      </c>
      <c r="AD827" s="2" t="str">
        <f t="shared" si="1699"/>
        <v/>
      </c>
      <c r="AE827" s="2" t="str">
        <f t="shared" si="1700"/>
        <v/>
      </c>
      <c r="AF827" s="2" t="str">
        <f t="shared" si="1701"/>
        <v/>
      </c>
      <c r="AG827" s="2" t="str">
        <f t="shared" si="1702"/>
        <v/>
      </c>
      <c r="AH827" s="2" t="str">
        <f t="shared" si="1703"/>
        <v/>
      </c>
      <c r="AI827" s="2">
        <f t="shared" si="1704"/>
        <v>7771.4999999999991</v>
      </c>
    </row>
    <row r="828" spans="2:35" x14ac:dyDescent="0.25">
      <c r="B828" s="41" t="s">
        <v>347</v>
      </c>
      <c r="C828" s="41" t="s">
        <v>346</v>
      </c>
      <c r="D828" t="s">
        <v>5</v>
      </c>
      <c r="E828" s="42" t="s">
        <v>350</v>
      </c>
      <c r="F828" t="s">
        <v>55</v>
      </c>
      <c r="H828" s="7">
        <v>1</v>
      </c>
      <c r="I828" s="6">
        <f>IF(H828="","",INDEX(Systems!F$4:F$981,MATCH($F828,Systems!D$4:D$981,0),1))</f>
        <v>9000</v>
      </c>
      <c r="J828" s="7">
        <f>IF(H828="","",INDEX(Systems!E$4:E$981,MATCH($F828,Systems!D$4:D$981,0),1))</f>
        <v>18</v>
      </c>
      <c r="K828" s="7" t="s">
        <v>97</v>
      </c>
      <c r="L828" s="7">
        <v>1997</v>
      </c>
      <c r="M828" s="7">
        <v>3</v>
      </c>
      <c r="N828" s="6">
        <f t="shared" si="1705"/>
        <v>9000</v>
      </c>
      <c r="O828" s="7">
        <f t="shared" si="1706"/>
        <v>2018</v>
      </c>
      <c r="P828" s="2">
        <f t="shared" ref="P828:P831" si="1707">IF($B828="","",IF($O828=P$3,$N828*(1+(O$2*0.03)),IF(P$3=$O828+$J828,$N828*(1+(O$2*0.03)),IF(P$3=$O828+2*$J828,$N828*(1+(O$2*0.03)),IF(P$3=$O828+3*$J828,$N828*(1+(O$2*0.03)),IF(P$3=$O828+4*$J828,$N828*(1+(O$2*0.03)),IF(P$3=$O828+5*$J828,$N828*(1+(O$2*0.03)),"")))))))</f>
        <v>9000</v>
      </c>
      <c r="Q828" s="2" t="str">
        <f t="shared" ref="Q828:Q831" si="1708">IF($B828="","",IF($O828=Q$3,$N828*(1+(P$2*0.03)),IF(Q$3=$O828+$J828,$N828*(1+(P$2*0.03)),IF(Q$3=$O828+2*$J828,$N828*(1+(P$2*0.03)),IF(Q$3=$O828+3*$J828,$N828*(1+(P$2*0.03)),IF(Q$3=$O828+4*$J828,$N828*(1+(P$2*0.03)),IF(Q$3=$O828+5*$J828,$N828*(1+(P$2*0.03)),"")))))))</f>
        <v/>
      </c>
      <c r="R828" s="2" t="str">
        <f t="shared" ref="R828:R831" si="1709">IF($B828="","",IF($O828=R$3,$N828*(1+(Q$2*0.03)),IF(R$3=$O828+$J828,$N828*(1+(Q$2*0.03)),IF(R$3=$O828+2*$J828,$N828*(1+(Q$2*0.03)),IF(R$3=$O828+3*$J828,$N828*(1+(Q$2*0.03)),IF(R$3=$O828+4*$J828,$N828*(1+(Q$2*0.03)),IF(R$3=$O828+5*$J828,$N828*(1+(Q$2*0.03)),"")))))))</f>
        <v/>
      </c>
      <c r="S828" s="2" t="str">
        <f t="shared" ref="S828:S831" si="1710">IF($B828="","",IF($O828=S$3,$N828*(1+(R$2*0.03)),IF(S$3=$O828+$J828,$N828*(1+(R$2*0.03)),IF(S$3=$O828+2*$J828,$N828*(1+(R$2*0.03)),IF(S$3=$O828+3*$J828,$N828*(1+(R$2*0.03)),IF(S$3=$O828+4*$J828,$N828*(1+(R$2*0.03)),IF(S$3=$O828+5*$J828,$N828*(1+(R$2*0.03)),"")))))))</f>
        <v/>
      </c>
      <c r="T828" s="2" t="str">
        <f t="shared" ref="T828:T831" si="1711">IF($B828="","",IF($O828=T$3,$N828*(1+(S$2*0.03)),IF(T$3=$O828+$J828,$N828*(1+(S$2*0.03)),IF(T$3=$O828+2*$J828,$N828*(1+(S$2*0.03)),IF(T$3=$O828+3*$J828,$N828*(1+(S$2*0.03)),IF(T$3=$O828+4*$J828,$N828*(1+(S$2*0.03)),IF(T$3=$O828+5*$J828,$N828*(1+(S$2*0.03)),"")))))))</f>
        <v/>
      </c>
      <c r="U828" s="2" t="str">
        <f t="shared" ref="U828:U831" si="1712">IF($B828="","",IF($O828=U$3,$N828*(1+(T$2*0.03)),IF(U$3=$O828+$J828,$N828*(1+(T$2*0.03)),IF(U$3=$O828+2*$J828,$N828*(1+(T$2*0.03)),IF(U$3=$O828+3*$J828,$N828*(1+(T$2*0.03)),IF(U$3=$O828+4*$J828,$N828*(1+(T$2*0.03)),IF(U$3=$O828+5*$J828,$N828*(1+(T$2*0.03)),"")))))))</f>
        <v/>
      </c>
      <c r="V828" s="2" t="str">
        <f t="shared" ref="V828:V831" si="1713">IF($B828="","",IF($O828=V$3,$N828*(1+(U$2*0.03)),IF(V$3=$O828+$J828,$N828*(1+(U$2*0.03)),IF(V$3=$O828+2*$J828,$N828*(1+(U$2*0.03)),IF(V$3=$O828+3*$J828,$N828*(1+(U$2*0.03)),IF(V$3=$O828+4*$J828,$N828*(1+(U$2*0.03)),IF(V$3=$O828+5*$J828,$N828*(1+(U$2*0.03)),"")))))))</f>
        <v/>
      </c>
      <c r="W828" s="2" t="str">
        <f t="shared" ref="W828:W831" si="1714">IF($B828="","",IF($O828=W$3,$N828*(1+(V$2*0.03)),IF(W$3=$O828+$J828,$N828*(1+(V$2*0.03)),IF(W$3=$O828+2*$J828,$N828*(1+(V$2*0.03)),IF(W$3=$O828+3*$J828,$N828*(1+(V$2*0.03)),IF(W$3=$O828+4*$J828,$N828*(1+(V$2*0.03)),IF(W$3=$O828+5*$J828,$N828*(1+(V$2*0.03)),"")))))))</f>
        <v/>
      </c>
      <c r="X828" s="2" t="str">
        <f t="shared" ref="X828:X831" si="1715">IF($B828="","",IF($O828=X$3,$N828*(1+(W$2*0.03)),IF(X$3=$O828+$J828,$N828*(1+(W$2*0.03)),IF(X$3=$O828+2*$J828,$N828*(1+(W$2*0.03)),IF(X$3=$O828+3*$J828,$N828*(1+(W$2*0.03)),IF(X$3=$O828+4*$J828,$N828*(1+(W$2*0.03)),IF(X$3=$O828+5*$J828,$N828*(1+(W$2*0.03)),"")))))))</f>
        <v/>
      </c>
      <c r="Y828" s="2" t="str">
        <f t="shared" ref="Y828:Y831" si="1716">IF($B828="","",IF($O828=Y$3,$N828*(1+(X$2*0.03)),IF(Y$3=$O828+$J828,$N828*(1+(X$2*0.03)),IF(Y$3=$O828+2*$J828,$N828*(1+(X$2*0.03)),IF(Y$3=$O828+3*$J828,$N828*(1+(X$2*0.03)),IF(Y$3=$O828+4*$J828,$N828*(1+(X$2*0.03)),IF(Y$3=$O828+5*$J828,$N828*(1+(X$2*0.03)),"")))))))</f>
        <v/>
      </c>
      <c r="Z828" s="2" t="str">
        <f t="shared" ref="Z828:Z831" si="1717">IF($B828="","",IF($O828=Z$3,$N828*(1+(Y$2*0.03)),IF(Z$3=$O828+$J828,$N828*(1+(Y$2*0.03)),IF(Z$3=$O828+2*$J828,$N828*(1+(Y$2*0.03)),IF(Z$3=$O828+3*$J828,$N828*(1+(Y$2*0.03)),IF(Z$3=$O828+4*$J828,$N828*(1+(Y$2*0.03)),IF(Z$3=$O828+5*$J828,$N828*(1+(Y$2*0.03)),"")))))))</f>
        <v/>
      </c>
      <c r="AA828" s="2" t="str">
        <f t="shared" ref="AA828:AA831" si="1718">IF($B828="","",IF($O828=AA$3,$N828*(1+(Z$2*0.03)),IF(AA$3=$O828+$J828,$N828*(1+(Z$2*0.03)),IF(AA$3=$O828+2*$J828,$N828*(1+(Z$2*0.03)),IF(AA$3=$O828+3*$J828,$N828*(1+(Z$2*0.03)),IF(AA$3=$O828+4*$J828,$N828*(1+(Z$2*0.03)),IF(AA$3=$O828+5*$J828,$N828*(1+(Z$2*0.03)),"")))))))</f>
        <v/>
      </c>
      <c r="AB828" s="2" t="str">
        <f t="shared" ref="AB828:AB831" si="1719">IF($B828="","",IF($O828=AB$3,$N828*(1+(AA$2*0.03)),IF(AB$3=$O828+$J828,$N828*(1+(AA$2*0.03)),IF(AB$3=$O828+2*$J828,$N828*(1+(AA$2*0.03)),IF(AB$3=$O828+3*$J828,$N828*(1+(AA$2*0.03)),IF(AB$3=$O828+4*$J828,$N828*(1+(AA$2*0.03)),IF(AB$3=$O828+5*$J828,$N828*(1+(AA$2*0.03)),"")))))))</f>
        <v/>
      </c>
      <c r="AC828" s="2" t="str">
        <f t="shared" ref="AC828:AC831" si="1720">IF($B828="","",IF($O828=AC$3,$N828*(1+(AB$2*0.03)),IF(AC$3=$O828+$J828,$N828*(1+(AB$2*0.03)),IF(AC$3=$O828+2*$J828,$N828*(1+(AB$2*0.03)),IF(AC$3=$O828+3*$J828,$N828*(1+(AB$2*0.03)),IF(AC$3=$O828+4*$J828,$N828*(1+(AB$2*0.03)),IF(AC$3=$O828+5*$J828,$N828*(1+(AB$2*0.03)),"")))))))</f>
        <v/>
      </c>
      <c r="AD828" s="2" t="str">
        <f t="shared" ref="AD828:AD831" si="1721">IF($B828="","",IF($O828=AD$3,$N828*(1+(AC$2*0.03)),IF(AD$3=$O828+$J828,$N828*(1+(AC$2*0.03)),IF(AD$3=$O828+2*$J828,$N828*(1+(AC$2*0.03)),IF(AD$3=$O828+3*$J828,$N828*(1+(AC$2*0.03)),IF(AD$3=$O828+4*$J828,$N828*(1+(AC$2*0.03)),IF(AD$3=$O828+5*$J828,$N828*(1+(AC$2*0.03)),"")))))))</f>
        <v/>
      </c>
      <c r="AE828" s="2" t="str">
        <f t="shared" ref="AE828:AE831" si="1722">IF($B828="","",IF($O828=AE$3,$N828*(1+(AD$2*0.03)),IF(AE$3=$O828+$J828,$N828*(1+(AD$2*0.03)),IF(AE$3=$O828+2*$J828,$N828*(1+(AD$2*0.03)),IF(AE$3=$O828+3*$J828,$N828*(1+(AD$2*0.03)),IF(AE$3=$O828+4*$J828,$N828*(1+(AD$2*0.03)),IF(AE$3=$O828+5*$J828,$N828*(1+(AD$2*0.03)),"")))))))</f>
        <v/>
      </c>
      <c r="AF828" s="2" t="str">
        <f t="shared" ref="AF828:AF831" si="1723">IF($B828="","",IF($O828=AF$3,$N828*(1+(AE$2*0.03)),IF(AF$3=$O828+$J828,$N828*(1+(AE$2*0.03)),IF(AF$3=$O828+2*$J828,$N828*(1+(AE$2*0.03)),IF(AF$3=$O828+3*$J828,$N828*(1+(AE$2*0.03)),IF(AF$3=$O828+4*$J828,$N828*(1+(AE$2*0.03)),IF(AF$3=$O828+5*$J828,$N828*(1+(AE$2*0.03)),"")))))))</f>
        <v/>
      </c>
      <c r="AG828" s="2" t="str">
        <f t="shared" ref="AG828:AG831" si="1724">IF($B828="","",IF($O828=AG$3,$N828*(1+(AF$2*0.03)),IF(AG$3=$O828+$J828,$N828*(1+(AF$2*0.03)),IF(AG$3=$O828+2*$J828,$N828*(1+(AF$2*0.03)),IF(AG$3=$O828+3*$J828,$N828*(1+(AF$2*0.03)),IF(AG$3=$O828+4*$J828,$N828*(1+(AF$2*0.03)),IF(AG$3=$O828+5*$J828,$N828*(1+(AF$2*0.03)),"")))))))</f>
        <v/>
      </c>
      <c r="AH828" s="2">
        <f t="shared" ref="AH828:AH831" si="1725">IF($B828="","",IF($O828=AH$3,$N828*(1+(AG$2*0.03)),IF(AH$3=$O828+$J828,$N828*(1+(AG$2*0.03)),IF(AH$3=$O828+2*$J828,$N828*(1+(AG$2*0.03)),IF(AH$3=$O828+3*$J828,$N828*(1+(AG$2*0.03)),IF(AH$3=$O828+4*$J828,$N828*(1+(AG$2*0.03)),IF(AH$3=$O828+5*$J828,$N828*(1+(AG$2*0.03)),"")))))))</f>
        <v>13860</v>
      </c>
      <c r="AI828" s="2" t="str">
        <f t="shared" ref="AI828:AI831" si="1726">IF($B828="","",IF($O828=AI$3,$N828*(1+(AH$2*0.03)),IF(AI$3=$O828+$J828,$N828*(1+(AH$2*0.03)),IF(AI$3=$O828+2*$J828,$N828*(1+(AH$2*0.03)),IF(AI$3=$O828+3*$J828,$N828*(1+(AH$2*0.03)),IF(AI$3=$O828+4*$J828,$N828*(1+(AH$2*0.03)),IF(AI$3=$O828+5*$J828,$N828*(1+(AH$2*0.03)),"")))))))</f>
        <v/>
      </c>
    </row>
    <row r="829" spans="2:35" x14ac:dyDescent="0.25">
      <c r="B829" s="41" t="s">
        <v>347</v>
      </c>
      <c r="C829" s="41" t="s">
        <v>346</v>
      </c>
      <c r="D829" t="s">
        <v>7</v>
      </c>
      <c r="E829" s="42" t="s">
        <v>352</v>
      </c>
      <c r="F829" t="s">
        <v>47</v>
      </c>
      <c r="H829" s="7">
        <v>1000</v>
      </c>
      <c r="I829" s="6">
        <f>IF(H829="","",INDEX(Systems!F$4:F$981,MATCH($F829,Systems!D$4:D$981,0),1))</f>
        <v>9.42</v>
      </c>
      <c r="J829" s="7">
        <f>IF(H829="","",INDEX(Systems!E$4:E$981,MATCH($F829,Systems!D$4:D$981,0),1))</f>
        <v>20</v>
      </c>
      <c r="K829" s="7" t="s">
        <v>97</v>
      </c>
      <c r="L829" s="7">
        <v>2005</v>
      </c>
      <c r="M829" s="7">
        <v>3</v>
      </c>
      <c r="N829" s="6">
        <f t="shared" ref="N829:N832" si="1727">IF(H829="","",H829*I829)</f>
        <v>9420</v>
      </c>
      <c r="O829" s="7">
        <f t="shared" ref="O829:O832" si="1728">IF(M829="","",IF(IF(M829=1,$C$1,IF(M829=2,L829+(0.8*J829),IF(M829=3,L829+J829)))&lt;$C$1,$C$1,(IF(M829=1,$C$1,IF(M829=2,L829+(0.8*J829),IF(M829=3,L829+J829))))))</f>
        <v>2025</v>
      </c>
      <c r="P829" s="2" t="str">
        <f t="shared" si="1707"/>
        <v/>
      </c>
      <c r="Q829" s="2" t="str">
        <f t="shared" si="1708"/>
        <v/>
      </c>
      <c r="R829" s="2" t="str">
        <f t="shared" si="1709"/>
        <v/>
      </c>
      <c r="S829" s="2" t="str">
        <f t="shared" si="1710"/>
        <v/>
      </c>
      <c r="T829" s="2" t="str">
        <f t="shared" si="1711"/>
        <v/>
      </c>
      <c r="U829" s="2" t="str">
        <f t="shared" si="1712"/>
        <v/>
      </c>
      <c r="V829" s="2" t="str">
        <f t="shared" si="1713"/>
        <v/>
      </c>
      <c r="W829" s="2">
        <f t="shared" si="1714"/>
        <v>11398.199999999999</v>
      </c>
      <c r="X829" s="2" t="str">
        <f t="shared" si="1715"/>
        <v/>
      </c>
      <c r="Y829" s="2" t="str">
        <f t="shared" si="1716"/>
        <v/>
      </c>
      <c r="Z829" s="2" t="str">
        <f t="shared" si="1717"/>
        <v/>
      </c>
      <c r="AA829" s="2" t="str">
        <f t="shared" si="1718"/>
        <v/>
      </c>
      <c r="AB829" s="2" t="str">
        <f t="shared" si="1719"/>
        <v/>
      </c>
      <c r="AC829" s="2" t="str">
        <f t="shared" si="1720"/>
        <v/>
      </c>
      <c r="AD829" s="2" t="str">
        <f t="shared" si="1721"/>
        <v/>
      </c>
      <c r="AE829" s="2" t="str">
        <f t="shared" si="1722"/>
        <v/>
      </c>
      <c r="AF829" s="2" t="str">
        <f t="shared" si="1723"/>
        <v/>
      </c>
      <c r="AG829" s="2" t="str">
        <f t="shared" si="1724"/>
        <v/>
      </c>
      <c r="AH829" s="2" t="str">
        <f t="shared" si="1725"/>
        <v/>
      </c>
      <c r="AI829" s="2" t="str">
        <f t="shared" si="1726"/>
        <v/>
      </c>
    </row>
    <row r="830" spans="2:35" x14ac:dyDescent="0.25">
      <c r="B830" s="41" t="s">
        <v>347</v>
      </c>
      <c r="C830" s="41" t="s">
        <v>346</v>
      </c>
      <c r="D830" t="s">
        <v>7</v>
      </c>
      <c r="E830" s="42" t="s">
        <v>352</v>
      </c>
      <c r="F830" t="s">
        <v>51</v>
      </c>
      <c r="H830" s="7">
        <v>1300</v>
      </c>
      <c r="I830" s="6">
        <f>IF(H830="","",INDEX(Systems!F$4:F$981,MATCH($F830,Systems!D$4:D$981,0),1))</f>
        <v>1.5</v>
      </c>
      <c r="J830" s="7">
        <f>IF(H830="","",INDEX(Systems!E$4:E$981,MATCH($F830,Systems!D$4:D$981,0),1))</f>
        <v>10</v>
      </c>
      <c r="K830" s="7" t="s">
        <v>97</v>
      </c>
      <c r="L830" s="7">
        <v>2015</v>
      </c>
      <c r="M830" s="7">
        <v>3</v>
      </c>
      <c r="N830" s="6">
        <f t="shared" si="1727"/>
        <v>1950</v>
      </c>
      <c r="O830" s="7">
        <f t="shared" si="1728"/>
        <v>2025</v>
      </c>
      <c r="P830" s="2" t="str">
        <f t="shared" si="1707"/>
        <v/>
      </c>
      <c r="Q830" s="2" t="str">
        <f t="shared" si="1708"/>
        <v/>
      </c>
      <c r="R830" s="2" t="str">
        <f t="shared" si="1709"/>
        <v/>
      </c>
      <c r="S830" s="2" t="str">
        <f t="shared" si="1710"/>
        <v/>
      </c>
      <c r="T830" s="2" t="str">
        <f t="shared" si="1711"/>
        <v/>
      </c>
      <c r="U830" s="2" t="str">
        <f t="shared" si="1712"/>
        <v/>
      </c>
      <c r="V830" s="2" t="str">
        <f t="shared" si="1713"/>
        <v/>
      </c>
      <c r="W830" s="2">
        <f t="shared" si="1714"/>
        <v>2359.5</v>
      </c>
      <c r="X830" s="2" t="str">
        <f t="shared" si="1715"/>
        <v/>
      </c>
      <c r="Y830" s="2" t="str">
        <f t="shared" si="1716"/>
        <v/>
      </c>
      <c r="Z830" s="2" t="str">
        <f t="shared" si="1717"/>
        <v/>
      </c>
      <c r="AA830" s="2" t="str">
        <f t="shared" si="1718"/>
        <v/>
      </c>
      <c r="AB830" s="2" t="str">
        <f t="shared" si="1719"/>
        <v/>
      </c>
      <c r="AC830" s="2" t="str">
        <f t="shared" si="1720"/>
        <v/>
      </c>
      <c r="AD830" s="2" t="str">
        <f t="shared" si="1721"/>
        <v/>
      </c>
      <c r="AE830" s="2" t="str">
        <f t="shared" si="1722"/>
        <v/>
      </c>
      <c r="AF830" s="2" t="str">
        <f t="shared" si="1723"/>
        <v/>
      </c>
      <c r="AG830" s="2">
        <f t="shared" si="1724"/>
        <v>2944.5</v>
      </c>
      <c r="AH830" s="2" t="str">
        <f t="shared" si="1725"/>
        <v/>
      </c>
      <c r="AI830" s="2" t="str">
        <f t="shared" si="1726"/>
        <v/>
      </c>
    </row>
    <row r="831" spans="2:35" x14ac:dyDescent="0.25">
      <c r="B831" s="41" t="s">
        <v>347</v>
      </c>
      <c r="C831" s="41" t="s">
        <v>346</v>
      </c>
      <c r="D831" t="s">
        <v>9</v>
      </c>
      <c r="E831" s="42" t="s">
        <v>352</v>
      </c>
      <c r="F831" t="s">
        <v>131</v>
      </c>
      <c r="H831" s="7">
        <v>1000</v>
      </c>
      <c r="I831" s="6">
        <f>IF(H831="","",INDEX(Systems!F$4:F$981,MATCH($F831,Systems!D$4:D$981,0),1))</f>
        <v>4.95</v>
      </c>
      <c r="J831" s="7">
        <f>IF(H831="","",INDEX(Systems!E$4:E$981,MATCH($F831,Systems!D$4:D$981,0),1))</f>
        <v>20</v>
      </c>
      <c r="K831" s="7" t="s">
        <v>97</v>
      </c>
      <c r="L831" s="7">
        <v>2017</v>
      </c>
      <c r="M831" s="7">
        <v>3</v>
      </c>
      <c r="N831" s="6">
        <f t="shared" si="1727"/>
        <v>4950</v>
      </c>
      <c r="O831" s="7">
        <f t="shared" si="1728"/>
        <v>2037</v>
      </c>
      <c r="P831" s="2" t="str">
        <f t="shared" si="1707"/>
        <v/>
      </c>
      <c r="Q831" s="2" t="str">
        <f t="shared" si="1708"/>
        <v/>
      </c>
      <c r="R831" s="2" t="str">
        <f t="shared" si="1709"/>
        <v/>
      </c>
      <c r="S831" s="2" t="str">
        <f t="shared" si="1710"/>
        <v/>
      </c>
      <c r="T831" s="2" t="str">
        <f t="shared" si="1711"/>
        <v/>
      </c>
      <c r="U831" s="2" t="str">
        <f t="shared" si="1712"/>
        <v/>
      </c>
      <c r="V831" s="2" t="str">
        <f t="shared" si="1713"/>
        <v/>
      </c>
      <c r="W831" s="2" t="str">
        <f t="shared" si="1714"/>
        <v/>
      </c>
      <c r="X831" s="2" t="str">
        <f t="shared" si="1715"/>
        <v/>
      </c>
      <c r="Y831" s="2" t="str">
        <f t="shared" si="1716"/>
        <v/>
      </c>
      <c r="Z831" s="2" t="str">
        <f t="shared" si="1717"/>
        <v/>
      </c>
      <c r="AA831" s="2" t="str">
        <f t="shared" si="1718"/>
        <v/>
      </c>
      <c r="AB831" s="2" t="str">
        <f t="shared" si="1719"/>
        <v/>
      </c>
      <c r="AC831" s="2" t="str">
        <f t="shared" si="1720"/>
        <v/>
      </c>
      <c r="AD831" s="2" t="str">
        <f t="shared" si="1721"/>
        <v/>
      </c>
      <c r="AE831" s="2" t="str">
        <f t="shared" si="1722"/>
        <v/>
      </c>
      <c r="AF831" s="2" t="str">
        <f t="shared" si="1723"/>
        <v/>
      </c>
      <c r="AG831" s="2" t="str">
        <f t="shared" si="1724"/>
        <v/>
      </c>
      <c r="AH831" s="2" t="str">
        <f t="shared" si="1725"/>
        <v/>
      </c>
      <c r="AI831" s="2">
        <f t="shared" si="1726"/>
        <v>7771.4999999999991</v>
      </c>
    </row>
    <row r="832" spans="2:35" x14ac:dyDescent="0.25">
      <c r="B832" s="41" t="s">
        <v>347</v>
      </c>
      <c r="C832" s="41" t="s">
        <v>346</v>
      </c>
      <c r="D832" t="s">
        <v>5</v>
      </c>
      <c r="E832" s="42" t="s">
        <v>352</v>
      </c>
      <c r="F832" t="s">
        <v>55</v>
      </c>
      <c r="H832" s="7">
        <v>1</v>
      </c>
      <c r="I832" s="6">
        <f>IF(H832="","",INDEX(Systems!F$4:F$981,MATCH($F832,Systems!D$4:D$981,0),1))</f>
        <v>9000</v>
      </c>
      <c r="J832" s="7">
        <f>IF(H832="","",INDEX(Systems!E$4:E$981,MATCH($F832,Systems!D$4:D$981,0),1))</f>
        <v>18</v>
      </c>
      <c r="K832" s="7" t="s">
        <v>97</v>
      </c>
      <c r="L832" s="7">
        <v>1997</v>
      </c>
      <c r="M832" s="7">
        <v>3</v>
      </c>
      <c r="N832" s="6">
        <f t="shared" si="1727"/>
        <v>9000</v>
      </c>
      <c r="O832" s="7">
        <f t="shared" si="1728"/>
        <v>2018</v>
      </c>
      <c r="P832" s="2">
        <f t="shared" ref="P832:P835" si="1729">IF($B832="","",IF($O832=P$3,$N832*(1+(O$2*0.03)),IF(P$3=$O832+$J832,$N832*(1+(O$2*0.03)),IF(P$3=$O832+2*$J832,$N832*(1+(O$2*0.03)),IF(P$3=$O832+3*$J832,$N832*(1+(O$2*0.03)),IF(P$3=$O832+4*$J832,$N832*(1+(O$2*0.03)),IF(P$3=$O832+5*$J832,$N832*(1+(O$2*0.03)),"")))))))</f>
        <v>9000</v>
      </c>
      <c r="Q832" s="2" t="str">
        <f t="shared" ref="Q832:Q835" si="1730">IF($B832="","",IF($O832=Q$3,$N832*(1+(P$2*0.03)),IF(Q$3=$O832+$J832,$N832*(1+(P$2*0.03)),IF(Q$3=$O832+2*$J832,$N832*(1+(P$2*0.03)),IF(Q$3=$O832+3*$J832,$N832*(1+(P$2*0.03)),IF(Q$3=$O832+4*$J832,$N832*(1+(P$2*0.03)),IF(Q$3=$O832+5*$J832,$N832*(1+(P$2*0.03)),"")))))))</f>
        <v/>
      </c>
      <c r="R832" s="2" t="str">
        <f t="shared" ref="R832:R835" si="1731">IF($B832="","",IF($O832=R$3,$N832*(1+(Q$2*0.03)),IF(R$3=$O832+$J832,$N832*(1+(Q$2*0.03)),IF(R$3=$O832+2*$J832,$N832*(1+(Q$2*0.03)),IF(R$3=$O832+3*$J832,$N832*(1+(Q$2*0.03)),IF(R$3=$O832+4*$J832,$N832*(1+(Q$2*0.03)),IF(R$3=$O832+5*$J832,$N832*(1+(Q$2*0.03)),"")))))))</f>
        <v/>
      </c>
      <c r="S832" s="2" t="str">
        <f t="shared" ref="S832:S835" si="1732">IF($B832="","",IF($O832=S$3,$N832*(1+(R$2*0.03)),IF(S$3=$O832+$J832,$N832*(1+(R$2*0.03)),IF(S$3=$O832+2*$J832,$N832*(1+(R$2*0.03)),IF(S$3=$O832+3*$J832,$N832*(1+(R$2*0.03)),IF(S$3=$O832+4*$J832,$N832*(1+(R$2*0.03)),IF(S$3=$O832+5*$J832,$N832*(1+(R$2*0.03)),"")))))))</f>
        <v/>
      </c>
      <c r="T832" s="2" t="str">
        <f t="shared" ref="T832:T835" si="1733">IF($B832="","",IF($O832=T$3,$N832*(1+(S$2*0.03)),IF(T$3=$O832+$J832,$N832*(1+(S$2*0.03)),IF(T$3=$O832+2*$J832,$N832*(1+(S$2*0.03)),IF(T$3=$O832+3*$J832,$N832*(1+(S$2*0.03)),IF(T$3=$O832+4*$J832,$N832*(1+(S$2*0.03)),IF(T$3=$O832+5*$J832,$N832*(1+(S$2*0.03)),"")))))))</f>
        <v/>
      </c>
      <c r="U832" s="2" t="str">
        <f t="shared" ref="U832:U835" si="1734">IF($B832="","",IF($O832=U$3,$N832*(1+(T$2*0.03)),IF(U$3=$O832+$J832,$N832*(1+(T$2*0.03)),IF(U$3=$O832+2*$J832,$N832*(1+(T$2*0.03)),IF(U$3=$O832+3*$J832,$N832*(1+(T$2*0.03)),IF(U$3=$O832+4*$J832,$N832*(1+(T$2*0.03)),IF(U$3=$O832+5*$J832,$N832*(1+(T$2*0.03)),"")))))))</f>
        <v/>
      </c>
      <c r="V832" s="2" t="str">
        <f t="shared" ref="V832:V835" si="1735">IF($B832="","",IF($O832=V$3,$N832*(1+(U$2*0.03)),IF(V$3=$O832+$J832,$N832*(1+(U$2*0.03)),IF(V$3=$O832+2*$J832,$N832*(1+(U$2*0.03)),IF(V$3=$O832+3*$J832,$N832*(1+(U$2*0.03)),IF(V$3=$O832+4*$J832,$N832*(1+(U$2*0.03)),IF(V$3=$O832+5*$J832,$N832*(1+(U$2*0.03)),"")))))))</f>
        <v/>
      </c>
      <c r="W832" s="2" t="str">
        <f t="shared" ref="W832:W835" si="1736">IF($B832="","",IF($O832=W$3,$N832*(1+(V$2*0.03)),IF(W$3=$O832+$J832,$N832*(1+(V$2*0.03)),IF(W$3=$O832+2*$J832,$N832*(1+(V$2*0.03)),IF(W$3=$O832+3*$J832,$N832*(1+(V$2*0.03)),IF(W$3=$O832+4*$J832,$N832*(1+(V$2*0.03)),IF(W$3=$O832+5*$J832,$N832*(1+(V$2*0.03)),"")))))))</f>
        <v/>
      </c>
      <c r="X832" s="2" t="str">
        <f t="shared" ref="X832:X835" si="1737">IF($B832="","",IF($O832=X$3,$N832*(1+(W$2*0.03)),IF(X$3=$O832+$J832,$N832*(1+(W$2*0.03)),IF(X$3=$O832+2*$J832,$N832*(1+(W$2*0.03)),IF(X$3=$O832+3*$J832,$N832*(1+(W$2*0.03)),IF(X$3=$O832+4*$J832,$N832*(1+(W$2*0.03)),IF(X$3=$O832+5*$J832,$N832*(1+(W$2*0.03)),"")))))))</f>
        <v/>
      </c>
      <c r="Y832" s="2" t="str">
        <f t="shared" ref="Y832:Y835" si="1738">IF($B832="","",IF($O832=Y$3,$N832*(1+(X$2*0.03)),IF(Y$3=$O832+$J832,$N832*(1+(X$2*0.03)),IF(Y$3=$O832+2*$J832,$N832*(1+(X$2*0.03)),IF(Y$3=$O832+3*$J832,$N832*(1+(X$2*0.03)),IF(Y$3=$O832+4*$J832,$N832*(1+(X$2*0.03)),IF(Y$3=$O832+5*$J832,$N832*(1+(X$2*0.03)),"")))))))</f>
        <v/>
      </c>
      <c r="Z832" s="2" t="str">
        <f t="shared" ref="Z832:Z835" si="1739">IF($B832="","",IF($O832=Z$3,$N832*(1+(Y$2*0.03)),IF(Z$3=$O832+$J832,$N832*(1+(Y$2*0.03)),IF(Z$3=$O832+2*$J832,$N832*(1+(Y$2*0.03)),IF(Z$3=$O832+3*$J832,$N832*(1+(Y$2*0.03)),IF(Z$3=$O832+4*$J832,$N832*(1+(Y$2*0.03)),IF(Z$3=$O832+5*$J832,$N832*(1+(Y$2*0.03)),"")))))))</f>
        <v/>
      </c>
      <c r="AA832" s="2" t="str">
        <f t="shared" ref="AA832:AA835" si="1740">IF($B832="","",IF($O832=AA$3,$N832*(1+(Z$2*0.03)),IF(AA$3=$O832+$J832,$N832*(1+(Z$2*0.03)),IF(AA$3=$O832+2*$J832,$N832*(1+(Z$2*0.03)),IF(AA$3=$O832+3*$J832,$N832*(1+(Z$2*0.03)),IF(AA$3=$O832+4*$J832,$N832*(1+(Z$2*0.03)),IF(AA$3=$O832+5*$J832,$N832*(1+(Z$2*0.03)),"")))))))</f>
        <v/>
      </c>
      <c r="AB832" s="2" t="str">
        <f t="shared" ref="AB832:AB835" si="1741">IF($B832="","",IF($O832=AB$3,$N832*(1+(AA$2*0.03)),IF(AB$3=$O832+$J832,$N832*(1+(AA$2*0.03)),IF(AB$3=$O832+2*$J832,$N832*(1+(AA$2*0.03)),IF(AB$3=$O832+3*$J832,$N832*(1+(AA$2*0.03)),IF(AB$3=$O832+4*$J832,$N832*(1+(AA$2*0.03)),IF(AB$3=$O832+5*$J832,$N832*(1+(AA$2*0.03)),"")))))))</f>
        <v/>
      </c>
      <c r="AC832" s="2" t="str">
        <f t="shared" ref="AC832:AC835" si="1742">IF($B832="","",IF($O832=AC$3,$N832*(1+(AB$2*0.03)),IF(AC$3=$O832+$J832,$N832*(1+(AB$2*0.03)),IF(AC$3=$O832+2*$J832,$N832*(1+(AB$2*0.03)),IF(AC$3=$O832+3*$J832,$N832*(1+(AB$2*0.03)),IF(AC$3=$O832+4*$J832,$N832*(1+(AB$2*0.03)),IF(AC$3=$O832+5*$J832,$N832*(1+(AB$2*0.03)),"")))))))</f>
        <v/>
      </c>
      <c r="AD832" s="2" t="str">
        <f t="shared" ref="AD832:AD835" si="1743">IF($B832="","",IF($O832=AD$3,$N832*(1+(AC$2*0.03)),IF(AD$3=$O832+$J832,$N832*(1+(AC$2*0.03)),IF(AD$3=$O832+2*$J832,$N832*(1+(AC$2*0.03)),IF(AD$3=$O832+3*$J832,$N832*(1+(AC$2*0.03)),IF(AD$3=$O832+4*$J832,$N832*(1+(AC$2*0.03)),IF(AD$3=$O832+5*$J832,$N832*(1+(AC$2*0.03)),"")))))))</f>
        <v/>
      </c>
      <c r="AE832" s="2" t="str">
        <f t="shared" ref="AE832:AE835" si="1744">IF($B832="","",IF($O832=AE$3,$N832*(1+(AD$2*0.03)),IF(AE$3=$O832+$J832,$N832*(1+(AD$2*0.03)),IF(AE$3=$O832+2*$J832,$N832*(1+(AD$2*0.03)),IF(AE$3=$O832+3*$J832,$N832*(1+(AD$2*0.03)),IF(AE$3=$O832+4*$J832,$N832*(1+(AD$2*0.03)),IF(AE$3=$O832+5*$J832,$N832*(1+(AD$2*0.03)),"")))))))</f>
        <v/>
      </c>
      <c r="AF832" s="2" t="str">
        <f t="shared" ref="AF832:AF835" si="1745">IF($B832="","",IF($O832=AF$3,$N832*(1+(AE$2*0.03)),IF(AF$3=$O832+$J832,$N832*(1+(AE$2*0.03)),IF(AF$3=$O832+2*$J832,$N832*(1+(AE$2*0.03)),IF(AF$3=$O832+3*$J832,$N832*(1+(AE$2*0.03)),IF(AF$3=$O832+4*$J832,$N832*(1+(AE$2*0.03)),IF(AF$3=$O832+5*$J832,$N832*(1+(AE$2*0.03)),"")))))))</f>
        <v/>
      </c>
      <c r="AG832" s="2" t="str">
        <f t="shared" ref="AG832:AG835" si="1746">IF($B832="","",IF($O832=AG$3,$N832*(1+(AF$2*0.03)),IF(AG$3=$O832+$J832,$N832*(1+(AF$2*0.03)),IF(AG$3=$O832+2*$J832,$N832*(1+(AF$2*0.03)),IF(AG$3=$O832+3*$J832,$N832*(1+(AF$2*0.03)),IF(AG$3=$O832+4*$J832,$N832*(1+(AF$2*0.03)),IF(AG$3=$O832+5*$J832,$N832*(1+(AF$2*0.03)),"")))))))</f>
        <v/>
      </c>
      <c r="AH832" s="2">
        <f t="shared" ref="AH832:AH835" si="1747">IF($B832="","",IF($O832=AH$3,$N832*(1+(AG$2*0.03)),IF(AH$3=$O832+$J832,$N832*(1+(AG$2*0.03)),IF(AH$3=$O832+2*$J832,$N832*(1+(AG$2*0.03)),IF(AH$3=$O832+3*$J832,$N832*(1+(AG$2*0.03)),IF(AH$3=$O832+4*$J832,$N832*(1+(AG$2*0.03)),IF(AH$3=$O832+5*$J832,$N832*(1+(AG$2*0.03)),"")))))))</f>
        <v>13860</v>
      </c>
      <c r="AI832" s="2" t="str">
        <f t="shared" ref="AI832:AI835" si="1748">IF($B832="","",IF($O832=AI$3,$N832*(1+(AH$2*0.03)),IF(AI$3=$O832+$J832,$N832*(1+(AH$2*0.03)),IF(AI$3=$O832+2*$J832,$N832*(1+(AH$2*0.03)),IF(AI$3=$O832+3*$J832,$N832*(1+(AH$2*0.03)),IF(AI$3=$O832+4*$J832,$N832*(1+(AH$2*0.03)),IF(AI$3=$O832+5*$J832,$N832*(1+(AH$2*0.03)),"")))))))</f>
        <v/>
      </c>
    </row>
    <row r="833" spans="2:35" x14ac:dyDescent="0.25">
      <c r="B833" s="41" t="s">
        <v>347</v>
      </c>
      <c r="C833" s="41" t="s">
        <v>346</v>
      </c>
      <c r="D833" t="s">
        <v>7</v>
      </c>
      <c r="E833" s="42" t="s">
        <v>353</v>
      </c>
      <c r="F833" t="s">
        <v>47</v>
      </c>
      <c r="H833" s="7">
        <v>1000</v>
      </c>
      <c r="I833" s="6">
        <f>IF(H833="","",INDEX(Systems!F$4:F$981,MATCH($F833,Systems!D$4:D$981,0),1))</f>
        <v>9.42</v>
      </c>
      <c r="J833" s="7">
        <f>IF(H833="","",INDEX(Systems!E$4:E$981,MATCH($F833,Systems!D$4:D$981,0),1))</f>
        <v>20</v>
      </c>
      <c r="K833" s="7" t="s">
        <v>97</v>
      </c>
      <c r="L833" s="7">
        <v>2005</v>
      </c>
      <c r="M833" s="7">
        <v>3</v>
      </c>
      <c r="N833" s="6">
        <f t="shared" ref="N833:N836" si="1749">IF(H833="","",H833*I833)</f>
        <v>9420</v>
      </c>
      <c r="O833" s="7">
        <f t="shared" ref="O833:O836" si="1750">IF(M833="","",IF(IF(M833=1,$C$1,IF(M833=2,L833+(0.8*J833),IF(M833=3,L833+J833)))&lt;$C$1,$C$1,(IF(M833=1,$C$1,IF(M833=2,L833+(0.8*J833),IF(M833=3,L833+J833))))))</f>
        <v>2025</v>
      </c>
      <c r="P833" s="2" t="str">
        <f t="shared" si="1729"/>
        <v/>
      </c>
      <c r="Q833" s="2" t="str">
        <f t="shared" si="1730"/>
        <v/>
      </c>
      <c r="R833" s="2" t="str">
        <f t="shared" si="1731"/>
        <v/>
      </c>
      <c r="S833" s="2" t="str">
        <f t="shared" si="1732"/>
        <v/>
      </c>
      <c r="T833" s="2" t="str">
        <f t="shared" si="1733"/>
        <v/>
      </c>
      <c r="U833" s="2" t="str">
        <f t="shared" si="1734"/>
        <v/>
      </c>
      <c r="V833" s="2" t="str">
        <f t="shared" si="1735"/>
        <v/>
      </c>
      <c r="W833" s="2">
        <f t="shared" si="1736"/>
        <v>11398.199999999999</v>
      </c>
      <c r="X833" s="2" t="str">
        <f t="shared" si="1737"/>
        <v/>
      </c>
      <c r="Y833" s="2" t="str">
        <f t="shared" si="1738"/>
        <v/>
      </c>
      <c r="Z833" s="2" t="str">
        <f t="shared" si="1739"/>
        <v/>
      </c>
      <c r="AA833" s="2" t="str">
        <f t="shared" si="1740"/>
        <v/>
      </c>
      <c r="AB833" s="2" t="str">
        <f t="shared" si="1741"/>
        <v/>
      </c>
      <c r="AC833" s="2" t="str">
        <f t="shared" si="1742"/>
        <v/>
      </c>
      <c r="AD833" s="2" t="str">
        <f t="shared" si="1743"/>
        <v/>
      </c>
      <c r="AE833" s="2" t="str">
        <f t="shared" si="1744"/>
        <v/>
      </c>
      <c r="AF833" s="2" t="str">
        <f t="shared" si="1745"/>
        <v/>
      </c>
      <c r="AG833" s="2" t="str">
        <f t="shared" si="1746"/>
        <v/>
      </c>
      <c r="AH833" s="2" t="str">
        <f t="shared" si="1747"/>
        <v/>
      </c>
      <c r="AI833" s="2" t="str">
        <f t="shared" si="1748"/>
        <v/>
      </c>
    </row>
    <row r="834" spans="2:35" x14ac:dyDescent="0.25">
      <c r="B834" s="41" t="s">
        <v>347</v>
      </c>
      <c r="C834" s="41" t="s">
        <v>346</v>
      </c>
      <c r="D834" t="s">
        <v>7</v>
      </c>
      <c r="E834" s="42" t="s">
        <v>353</v>
      </c>
      <c r="F834" t="s">
        <v>51</v>
      </c>
      <c r="H834" s="7">
        <v>1300</v>
      </c>
      <c r="I834" s="6">
        <f>IF(H834="","",INDEX(Systems!F$4:F$981,MATCH($F834,Systems!D$4:D$981,0),1))</f>
        <v>1.5</v>
      </c>
      <c r="J834" s="7">
        <f>IF(H834="","",INDEX(Systems!E$4:E$981,MATCH($F834,Systems!D$4:D$981,0),1))</f>
        <v>10</v>
      </c>
      <c r="K834" s="7" t="s">
        <v>97</v>
      </c>
      <c r="L834" s="7">
        <v>2015</v>
      </c>
      <c r="M834" s="7">
        <v>3</v>
      </c>
      <c r="N834" s="6">
        <f t="shared" si="1749"/>
        <v>1950</v>
      </c>
      <c r="O834" s="7">
        <f t="shared" si="1750"/>
        <v>2025</v>
      </c>
      <c r="P834" s="2" t="str">
        <f t="shared" si="1729"/>
        <v/>
      </c>
      <c r="Q834" s="2" t="str">
        <f t="shared" si="1730"/>
        <v/>
      </c>
      <c r="R834" s="2" t="str">
        <f t="shared" si="1731"/>
        <v/>
      </c>
      <c r="S834" s="2" t="str">
        <f t="shared" si="1732"/>
        <v/>
      </c>
      <c r="T834" s="2" t="str">
        <f t="shared" si="1733"/>
        <v/>
      </c>
      <c r="U834" s="2" t="str">
        <f t="shared" si="1734"/>
        <v/>
      </c>
      <c r="V834" s="2" t="str">
        <f t="shared" si="1735"/>
        <v/>
      </c>
      <c r="W834" s="2">
        <f t="shared" si="1736"/>
        <v>2359.5</v>
      </c>
      <c r="X834" s="2" t="str">
        <f t="shared" si="1737"/>
        <v/>
      </c>
      <c r="Y834" s="2" t="str">
        <f t="shared" si="1738"/>
        <v/>
      </c>
      <c r="Z834" s="2" t="str">
        <f t="shared" si="1739"/>
        <v/>
      </c>
      <c r="AA834" s="2" t="str">
        <f t="shared" si="1740"/>
        <v/>
      </c>
      <c r="AB834" s="2" t="str">
        <f t="shared" si="1741"/>
        <v/>
      </c>
      <c r="AC834" s="2" t="str">
        <f t="shared" si="1742"/>
        <v/>
      </c>
      <c r="AD834" s="2" t="str">
        <f t="shared" si="1743"/>
        <v/>
      </c>
      <c r="AE834" s="2" t="str">
        <f t="shared" si="1744"/>
        <v/>
      </c>
      <c r="AF834" s="2" t="str">
        <f t="shared" si="1745"/>
        <v/>
      </c>
      <c r="AG834" s="2">
        <f t="shared" si="1746"/>
        <v>2944.5</v>
      </c>
      <c r="AH834" s="2" t="str">
        <f t="shared" si="1747"/>
        <v/>
      </c>
      <c r="AI834" s="2" t="str">
        <f t="shared" si="1748"/>
        <v/>
      </c>
    </row>
    <row r="835" spans="2:35" x14ac:dyDescent="0.25">
      <c r="B835" s="41" t="s">
        <v>347</v>
      </c>
      <c r="C835" s="41" t="s">
        <v>346</v>
      </c>
      <c r="D835" t="s">
        <v>9</v>
      </c>
      <c r="E835" s="42" t="s">
        <v>353</v>
      </c>
      <c r="F835" t="s">
        <v>131</v>
      </c>
      <c r="H835" s="7">
        <v>1000</v>
      </c>
      <c r="I835" s="6">
        <f>IF(H835="","",INDEX(Systems!F$4:F$981,MATCH($F835,Systems!D$4:D$981,0),1))</f>
        <v>4.95</v>
      </c>
      <c r="J835" s="7">
        <f>IF(H835="","",INDEX(Systems!E$4:E$981,MATCH($F835,Systems!D$4:D$981,0),1))</f>
        <v>20</v>
      </c>
      <c r="K835" s="7" t="s">
        <v>97</v>
      </c>
      <c r="L835" s="7">
        <v>2017</v>
      </c>
      <c r="M835" s="7">
        <v>3</v>
      </c>
      <c r="N835" s="6">
        <f t="shared" si="1749"/>
        <v>4950</v>
      </c>
      <c r="O835" s="7">
        <f t="shared" si="1750"/>
        <v>2037</v>
      </c>
      <c r="P835" s="2" t="str">
        <f t="shared" si="1729"/>
        <v/>
      </c>
      <c r="Q835" s="2" t="str">
        <f t="shared" si="1730"/>
        <v/>
      </c>
      <c r="R835" s="2" t="str">
        <f t="shared" si="1731"/>
        <v/>
      </c>
      <c r="S835" s="2" t="str">
        <f t="shared" si="1732"/>
        <v/>
      </c>
      <c r="T835" s="2" t="str">
        <f t="shared" si="1733"/>
        <v/>
      </c>
      <c r="U835" s="2" t="str">
        <f t="shared" si="1734"/>
        <v/>
      </c>
      <c r="V835" s="2" t="str">
        <f t="shared" si="1735"/>
        <v/>
      </c>
      <c r="W835" s="2" t="str">
        <f t="shared" si="1736"/>
        <v/>
      </c>
      <c r="X835" s="2" t="str">
        <f t="shared" si="1737"/>
        <v/>
      </c>
      <c r="Y835" s="2" t="str">
        <f t="shared" si="1738"/>
        <v/>
      </c>
      <c r="Z835" s="2" t="str">
        <f t="shared" si="1739"/>
        <v/>
      </c>
      <c r="AA835" s="2" t="str">
        <f t="shared" si="1740"/>
        <v/>
      </c>
      <c r="AB835" s="2" t="str">
        <f t="shared" si="1741"/>
        <v/>
      </c>
      <c r="AC835" s="2" t="str">
        <f t="shared" si="1742"/>
        <v/>
      </c>
      <c r="AD835" s="2" t="str">
        <f t="shared" si="1743"/>
        <v/>
      </c>
      <c r="AE835" s="2" t="str">
        <f t="shared" si="1744"/>
        <v/>
      </c>
      <c r="AF835" s="2" t="str">
        <f t="shared" si="1745"/>
        <v/>
      </c>
      <c r="AG835" s="2" t="str">
        <f t="shared" si="1746"/>
        <v/>
      </c>
      <c r="AH835" s="2" t="str">
        <f t="shared" si="1747"/>
        <v/>
      </c>
      <c r="AI835" s="2">
        <f t="shared" si="1748"/>
        <v>7771.4999999999991</v>
      </c>
    </row>
    <row r="836" spans="2:35" x14ac:dyDescent="0.25">
      <c r="B836" s="41" t="s">
        <v>347</v>
      </c>
      <c r="C836" s="41" t="s">
        <v>346</v>
      </c>
      <c r="D836" t="s">
        <v>5</v>
      </c>
      <c r="E836" s="42" t="s">
        <v>353</v>
      </c>
      <c r="F836" t="s">
        <v>55</v>
      </c>
      <c r="H836" s="7">
        <v>1</v>
      </c>
      <c r="I836" s="6">
        <f>IF(H836="","",INDEX(Systems!F$4:F$981,MATCH($F836,Systems!D$4:D$981,0),1))</f>
        <v>9000</v>
      </c>
      <c r="J836" s="7">
        <f>IF(H836="","",INDEX(Systems!E$4:E$981,MATCH($F836,Systems!D$4:D$981,0),1))</f>
        <v>18</v>
      </c>
      <c r="K836" s="7" t="s">
        <v>97</v>
      </c>
      <c r="L836" s="7">
        <v>1997</v>
      </c>
      <c r="M836" s="7">
        <v>3</v>
      </c>
      <c r="N836" s="6">
        <f t="shared" si="1749"/>
        <v>9000</v>
      </c>
      <c r="O836" s="7">
        <f t="shared" si="1750"/>
        <v>2018</v>
      </c>
      <c r="P836" s="2">
        <f t="shared" ref="P836" si="1751">IF($B836="","",IF($O836=P$3,$N836*(1+(O$2*0.03)),IF(P$3=$O836+$J836,$N836*(1+(O$2*0.03)),IF(P$3=$O836+2*$J836,$N836*(1+(O$2*0.03)),IF(P$3=$O836+3*$J836,$N836*(1+(O$2*0.03)),IF(P$3=$O836+4*$J836,$N836*(1+(O$2*0.03)),IF(P$3=$O836+5*$J836,$N836*(1+(O$2*0.03)),"")))))))</f>
        <v>9000</v>
      </c>
      <c r="Q836" s="2" t="str">
        <f t="shared" ref="Q836" si="1752">IF($B836="","",IF($O836=Q$3,$N836*(1+(P$2*0.03)),IF(Q$3=$O836+$J836,$N836*(1+(P$2*0.03)),IF(Q$3=$O836+2*$J836,$N836*(1+(P$2*0.03)),IF(Q$3=$O836+3*$J836,$N836*(1+(P$2*0.03)),IF(Q$3=$O836+4*$J836,$N836*(1+(P$2*0.03)),IF(Q$3=$O836+5*$J836,$N836*(1+(P$2*0.03)),"")))))))</f>
        <v/>
      </c>
      <c r="R836" s="2" t="str">
        <f t="shared" ref="R836" si="1753">IF($B836="","",IF($O836=R$3,$N836*(1+(Q$2*0.03)),IF(R$3=$O836+$J836,$N836*(1+(Q$2*0.03)),IF(R$3=$O836+2*$J836,$N836*(1+(Q$2*0.03)),IF(R$3=$O836+3*$J836,$N836*(1+(Q$2*0.03)),IF(R$3=$O836+4*$J836,$N836*(1+(Q$2*0.03)),IF(R$3=$O836+5*$J836,$N836*(1+(Q$2*0.03)),"")))))))</f>
        <v/>
      </c>
      <c r="S836" s="2" t="str">
        <f t="shared" ref="S836" si="1754">IF($B836="","",IF($O836=S$3,$N836*(1+(R$2*0.03)),IF(S$3=$O836+$J836,$N836*(1+(R$2*0.03)),IF(S$3=$O836+2*$J836,$N836*(1+(R$2*0.03)),IF(S$3=$O836+3*$J836,$N836*(1+(R$2*0.03)),IF(S$3=$O836+4*$J836,$N836*(1+(R$2*0.03)),IF(S$3=$O836+5*$J836,$N836*(1+(R$2*0.03)),"")))))))</f>
        <v/>
      </c>
      <c r="T836" s="2" t="str">
        <f t="shared" ref="T836" si="1755">IF($B836="","",IF($O836=T$3,$N836*(1+(S$2*0.03)),IF(T$3=$O836+$J836,$N836*(1+(S$2*0.03)),IF(T$3=$O836+2*$J836,$N836*(1+(S$2*0.03)),IF(T$3=$O836+3*$J836,$N836*(1+(S$2*0.03)),IF(T$3=$O836+4*$J836,$N836*(1+(S$2*0.03)),IF(T$3=$O836+5*$J836,$N836*(1+(S$2*0.03)),"")))))))</f>
        <v/>
      </c>
      <c r="U836" s="2" t="str">
        <f t="shared" ref="U836" si="1756">IF($B836="","",IF($O836=U$3,$N836*(1+(T$2*0.03)),IF(U$3=$O836+$J836,$N836*(1+(T$2*0.03)),IF(U$3=$O836+2*$J836,$N836*(1+(T$2*0.03)),IF(U$3=$O836+3*$J836,$N836*(1+(T$2*0.03)),IF(U$3=$O836+4*$J836,$N836*(1+(T$2*0.03)),IF(U$3=$O836+5*$J836,$N836*(1+(T$2*0.03)),"")))))))</f>
        <v/>
      </c>
      <c r="V836" s="2" t="str">
        <f t="shared" ref="V836" si="1757">IF($B836="","",IF($O836=V$3,$N836*(1+(U$2*0.03)),IF(V$3=$O836+$J836,$N836*(1+(U$2*0.03)),IF(V$3=$O836+2*$J836,$N836*(1+(U$2*0.03)),IF(V$3=$O836+3*$J836,$N836*(1+(U$2*0.03)),IF(V$3=$O836+4*$J836,$N836*(1+(U$2*0.03)),IF(V$3=$O836+5*$J836,$N836*(1+(U$2*0.03)),"")))))))</f>
        <v/>
      </c>
      <c r="W836" s="2" t="str">
        <f t="shared" ref="W836" si="1758">IF($B836="","",IF($O836=W$3,$N836*(1+(V$2*0.03)),IF(W$3=$O836+$J836,$N836*(1+(V$2*0.03)),IF(W$3=$O836+2*$J836,$N836*(1+(V$2*0.03)),IF(W$3=$O836+3*$J836,$N836*(1+(V$2*0.03)),IF(W$3=$O836+4*$J836,$N836*(1+(V$2*0.03)),IF(W$3=$O836+5*$J836,$N836*(1+(V$2*0.03)),"")))))))</f>
        <v/>
      </c>
      <c r="X836" s="2" t="str">
        <f t="shared" ref="X836" si="1759">IF($B836="","",IF($O836=X$3,$N836*(1+(W$2*0.03)),IF(X$3=$O836+$J836,$N836*(1+(W$2*0.03)),IF(X$3=$O836+2*$J836,$N836*(1+(W$2*0.03)),IF(X$3=$O836+3*$J836,$N836*(1+(W$2*0.03)),IF(X$3=$O836+4*$J836,$N836*(1+(W$2*0.03)),IF(X$3=$O836+5*$J836,$N836*(1+(W$2*0.03)),"")))))))</f>
        <v/>
      </c>
      <c r="Y836" s="2" t="str">
        <f t="shared" ref="Y836" si="1760">IF($B836="","",IF($O836=Y$3,$N836*(1+(X$2*0.03)),IF(Y$3=$O836+$J836,$N836*(1+(X$2*0.03)),IF(Y$3=$O836+2*$J836,$N836*(1+(X$2*0.03)),IF(Y$3=$O836+3*$J836,$N836*(1+(X$2*0.03)),IF(Y$3=$O836+4*$J836,$N836*(1+(X$2*0.03)),IF(Y$3=$O836+5*$J836,$N836*(1+(X$2*0.03)),"")))))))</f>
        <v/>
      </c>
      <c r="Z836" s="2" t="str">
        <f t="shared" ref="Z836" si="1761">IF($B836="","",IF($O836=Z$3,$N836*(1+(Y$2*0.03)),IF(Z$3=$O836+$J836,$N836*(1+(Y$2*0.03)),IF(Z$3=$O836+2*$J836,$N836*(1+(Y$2*0.03)),IF(Z$3=$O836+3*$J836,$N836*(1+(Y$2*0.03)),IF(Z$3=$O836+4*$J836,$N836*(1+(Y$2*0.03)),IF(Z$3=$O836+5*$J836,$N836*(1+(Y$2*0.03)),"")))))))</f>
        <v/>
      </c>
      <c r="AA836" s="2" t="str">
        <f t="shared" ref="AA836" si="1762">IF($B836="","",IF($O836=AA$3,$N836*(1+(Z$2*0.03)),IF(AA$3=$O836+$J836,$N836*(1+(Z$2*0.03)),IF(AA$3=$O836+2*$J836,$N836*(1+(Z$2*0.03)),IF(AA$3=$O836+3*$J836,$N836*(1+(Z$2*0.03)),IF(AA$3=$O836+4*$J836,$N836*(1+(Z$2*0.03)),IF(AA$3=$O836+5*$J836,$N836*(1+(Z$2*0.03)),"")))))))</f>
        <v/>
      </c>
      <c r="AB836" s="2" t="str">
        <f t="shared" ref="AB836" si="1763">IF($B836="","",IF($O836=AB$3,$N836*(1+(AA$2*0.03)),IF(AB$3=$O836+$J836,$N836*(1+(AA$2*0.03)),IF(AB$3=$O836+2*$J836,$N836*(1+(AA$2*0.03)),IF(AB$3=$O836+3*$J836,$N836*(1+(AA$2*0.03)),IF(AB$3=$O836+4*$J836,$N836*(1+(AA$2*0.03)),IF(AB$3=$O836+5*$J836,$N836*(1+(AA$2*0.03)),"")))))))</f>
        <v/>
      </c>
      <c r="AC836" s="2" t="str">
        <f t="shared" ref="AC836" si="1764">IF($B836="","",IF($O836=AC$3,$N836*(1+(AB$2*0.03)),IF(AC$3=$O836+$J836,$N836*(1+(AB$2*0.03)),IF(AC$3=$O836+2*$J836,$N836*(1+(AB$2*0.03)),IF(AC$3=$O836+3*$J836,$N836*(1+(AB$2*0.03)),IF(AC$3=$O836+4*$J836,$N836*(1+(AB$2*0.03)),IF(AC$3=$O836+5*$J836,$N836*(1+(AB$2*0.03)),"")))))))</f>
        <v/>
      </c>
      <c r="AD836" s="2" t="str">
        <f t="shared" ref="AD836" si="1765">IF($B836="","",IF($O836=AD$3,$N836*(1+(AC$2*0.03)),IF(AD$3=$O836+$J836,$N836*(1+(AC$2*0.03)),IF(AD$3=$O836+2*$J836,$N836*(1+(AC$2*0.03)),IF(AD$3=$O836+3*$J836,$N836*(1+(AC$2*0.03)),IF(AD$3=$O836+4*$J836,$N836*(1+(AC$2*0.03)),IF(AD$3=$O836+5*$J836,$N836*(1+(AC$2*0.03)),"")))))))</f>
        <v/>
      </c>
      <c r="AE836" s="2" t="str">
        <f t="shared" ref="AE836" si="1766">IF($B836="","",IF($O836=AE$3,$N836*(1+(AD$2*0.03)),IF(AE$3=$O836+$J836,$N836*(1+(AD$2*0.03)),IF(AE$3=$O836+2*$J836,$N836*(1+(AD$2*0.03)),IF(AE$3=$O836+3*$J836,$N836*(1+(AD$2*0.03)),IF(AE$3=$O836+4*$J836,$N836*(1+(AD$2*0.03)),IF(AE$3=$O836+5*$J836,$N836*(1+(AD$2*0.03)),"")))))))</f>
        <v/>
      </c>
      <c r="AF836" s="2" t="str">
        <f t="shared" ref="AF836" si="1767">IF($B836="","",IF($O836=AF$3,$N836*(1+(AE$2*0.03)),IF(AF$3=$O836+$J836,$N836*(1+(AE$2*0.03)),IF(AF$3=$O836+2*$J836,$N836*(1+(AE$2*0.03)),IF(AF$3=$O836+3*$J836,$N836*(1+(AE$2*0.03)),IF(AF$3=$O836+4*$J836,$N836*(1+(AE$2*0.03)),IF(AF$3=$O836+5*$J836,$N836*(1+(AE$2*0.03)),"")))))))</f>
        <v/>
      </c>
      <c r="AG836" s="2" t="str">
        <f t="shared" ref="AG836" si="1768">IF($B836="","",IF($O836=AG$3,$N836*(1+(AF$2*0.03)),IF(AG$3=$O836+$J836,$N836*(1+(AF$2*0.03)),IF(AG$3=$O836+2*$J836,$N836*(1+(AF$2*0.03)),IF(AG$3=$O836+3*$J836,$N836*(1+(AF$2*0.03)),IF(AG$3=$O836+4*$J836,$N836*(1+(AF$2*0.03)),IF(AG$3=$O836+5*$J836,$N836*(1+(AF$2*0.03)),"")))))))</f>
        <v/>
      </c>
      <c r="AH836" s="2">
        <f t="shared" ref="AH836" si="1769">IF($B836="","",IF($O836=AH$3,$N836*(1+(AG$2*0.03)),IF(AH$3=$O836+$J836,$N836*(1+(AG$2*0.03)),IF(AH$3=$O836+2*$J836,$N836*(1+(AG$2*0.03)),IF(AH$3=$O836+3*$J836,$N836*(1+(AG$2*0.03)),IF(AH$3=$O836+4*$J836,$N836*(1+(AG$2*0.03)),IF(AH$3=$O836+5*$J836,$N836*(1+(AG$2*0.03)),"")))))))</f>
        <v>13860</v>
      </c>
      <c r="AI836" s="2" t="str">
        <f t="shared" ref="AI836" si="1770">IF($B836="","",IF($O836=AI$3,$N836*(1+(AH$2*0.03)),IF(AI$3=$O836+$J836,$N836*(1+(AH$2*0.03)),IF(AI$3=$O836+2*$J836,$N836*(1+(AH$2*0.03)),IF(AI$3=$O836+3*$J836,$N836*(1+(AH$2*0.03)),IF(AI$3=$O836+4*$J836,$N836*(1+(AH$2*0.03)),IF(AI$3=$O836+5*$J836,$N836*(1+(AH$2*0.03)),"")))))))</f>
        <v/>
      </c>
    </row>
    <row r="837" spans="2:35" x14ac:dyDescent="0.25">
      <c r="B837" s="41" t="s">
        <v>347</v>
      </c>
      <c r="C837" s="41" t="s">
        <v>346</v>
      </c>
      <c r="D837" t="s">
        <v>8</v>
      </c>
      <c r="E837" s="42" t="s">
        <v>409</v>
      </c>
      <c r="F837" t="s">
        <v>126</v>
      </c>
      <c r="G837" s="38" t="s">
        <v>539</v>
      </c>
      <c r="H837" s="7">
        <v>1400</v>
      </c>
      <c r="I837" s="6">
        <f>IF(H837="","",INDEX(Systems!F$4:F$981,MATCH($F837,Systems!D$4:D$981,0),1))</f>
        <v>18</v>
      </c>
      <c r="J837" s="7">
        <f>IF(H837="","",INDEX(Systems!E$4:E$981,MATCH($F837,Systems!D$4:D$981,0),1))</f>
        <v>30</v>
      </c>
      <c r="K837" s="7" t="s">
        <v>97</v>
      </c>
      <c r="L837" s="7">
        <v>2005</v>
      </c>
      <c r="M837" s="7">
        <v>3</v>
      </c>
      <c r="N837" s="6">
        <f t="shared" si="1243"/>
        <v>25200</v>
      </c>
      <c r="O837" s="7">
        <f t="shared" si="1244"/>
        <v>2035</v>
      </c>
      <c r="P837" s="2" t="str">
        <f t="shared" ref="P837:AI837" si="1771">IF($B837="","",IF($O837=P$3,$N837*(1+(O$2*0.03)),IF(P$3=$O837+$J837,$N837*(1+(O$2*0.03)),IF(P$3=$O837+2*$J837,$N837*(1+(O$2*0.03)),IF(P$3=$O837+3*$J837,$N837*(1+(O$2*0.03)),IF(P$3=$O837+4*$J837,$N837*(1+(O$2*0.03)),IF(P$3=$O837+5*$J837,$N837*(1+(O$2*0.03)),"")))))))</f>
        <v/>
      </c>
      <c r="Q837" s="2" t="str">
        <f t="shared" si="1771"/>
        <v/>
      </c>
      <c r="R837" s="2" t="str">
        <f t="shared" si="1771"/>
        <v/>
      </c>
      <c r="S837" s="2" t="str">
        <f t="shared" si="1771"/>
        <v/>
      </c>
      <c r="T837" s="2" t="str">
        <f t="shared" si="1771"/>
        <v/>
      </c>
      <c r="U837" s="2" t="str">
        <f t="shared" si="1771"/>
        <v/>
      </c>
      <c r="V837" s="2" t="str">
        <f t="shared" si="1771"/>
        <v/>
      </c>
      <c r="W837" s="2" t="str">
        <f t="shared" si="1771"/>
        <v/>
      </c>
      <c r="X837" s="2" t="str">
        <f t="shared" si="1771"/>
        <v/>
      </c>
      <c r="Y837" s="2" t="str">
        <f t="shared" si="1771"/>
        <v/>
      </c>
      <c r="Z837" s="2" t="str">
        <f t="shared" si="1771"/>
        <v/>
      </c>
      <c r="AA837" s="2" t="str">
        <f t="shared" si="1771"/>
        <v/>
      </c>
      <c r="AB837" s="2" t="str">
        <f t="shared" si="1771"/>
        <v/>
      </c>
      <c r="AC837" s="2" t="str">
        <f t="shared" si="1771"/>
        <v/>
      </c>
      <c r="AD837" s="2" t="str">
        <f t="shared" si="1771"/>
        <v/>
      </c>
      <c r="AE837" s="2" t="str">
        <f t="shared" si="1771"/>
        <v/>
      </c>
      <c r="AF837" s="2" t="str">
        <f t="shared" si="1771"/>
        <v/>
      </c>
      <c r="AG837" s="2">
        <f t="shared" si="1771"/>
        <v>38052</v>
      </c>
      <c r="AH837" s="2" t="str">
        <f t="shared" si="1771"/>
        <v/>
      </c>
      <c r="AI837" s="2" t="str">
        <f t="shared" si="1771"/>
        <v/>
      </c>
    </row>
    <row r="838" spans="2:35" x14ac:dyDescent="0.25">
      <c r="B838" s="41" t="s">
        <v>347</v>
      </c>
      <c r="C838" s="41" t="s">
        <v>346</v>
      </c>
      <c r="D838" t="s">
        <v>8</v>
      </c>
      <c r="E838" s="42" t="s">
        <v>409</v>
      </c>
      <c r="F838" t="s">
        <v>134</v>
      </c>
      <c r="G838" s="38" t="s">
        <v>539</v>
      </c>
      <c r="H838" s="7">
        <v>3</v>
      </c>
      <c r="I838" s="6">
        <f>IF(H838="","",INDEX(Systems!F$4:F$981,MATCH($F838,Systems!D$4:D$981,0),1))</f>
        <v>650</v>
      </c>
      <c r="J838" s="7">
        <f>IF(H838="","",INDEX(Systems!E$4:E$981,MATCH($F838,Systems!D$4:D$981,0),1))</f>
        <v>30</v>
      </c>
      <c r="K838" s="7" t="s">
        <v>97</v>
      </c>
      <c r="L838" s="7">
        <v>2005</v>
      </c>
      <c r="M838" s="7">
        <v>3</v>
      </c>
      <c r="N838" s="6">
        <f t="shared" si="1243"/>
        <v>1950</v>
      </c>
      <c r="O838" s="7">
        <f t="shared" si="1244"/>
        <v>2035</v>
      </c>
      <c r="P838" s="2" t="str">
        <f t="shared" ref="P838:AI838" si="1772">IF($B838="","",IF($O838=P$3,$N838*(1+(O$2*0.03)),IF(P$3=$O838+$J838,$N838*(1+(O$2*0.03)),IF(P$3=$O838+2*$J838,$N838*(1+(O$2*0.03)),IF(P$3=$O838+3*$J838,$N838*(1+(O$2*0.03)),IF(P$3=$O838+4*$J838,$N838*(1+(O$2*0.03)),IF(P$3=$O838+5*$J838,$N838*(1+(O$2*0.03)),"")))))))</f>
        <v/>
      </c>
      <c r="Q838" s="2" t="str">
        <f t="shared" si="1772"/>
        <v/>
      </c>
      <c r="R838" s="2" t="str">
        <f t="shared" si="1772"/>
        <v/>
      </c>
      <c r="S838" s="2" t="str">
        <f t="shared" si="1772"/>
        <v/>
      </c>
      <c r="T838" s="2" t="str">
        <f t="shared" si="1772"/>
        <v/>
      </c>
      <c r="U838" s="2" t="str">
        <f t="shared" si="1772"/>
        <v/>
      </c>
      <c r="V838" s="2" t="str">
        <f t="shared" si="1772"/>
        <v/>
      </c>
      <c r="W838" s="2" t="str">
        <f t="shared" si="1772"/>
        <v/>
      </c>
      <c r="X838" s="2" t="str">
        <f t="shared" si="1772"/>
        <v/>
      </c>
      <c r="Y838" s="2" t="str">
        <f t="shared" si="1772"/>
        <v/>
      </c>
      <c r="Z838" s="2" t="str">
        <f t="shared" si="1772"/>
        <v/>
      </c>
      <c r="AA838" s="2" t="str">
        <f t="shared" si="1772"/>
        <v/>
      </c>
      <c r="AB838" s="2" t="str">
        <f t="shared" si="1772"/>
        <v/>
      </c>
      <c r="AC838" s="2" t="str">
        <f t="shared" si="1772"/>
        <v/>
      </c>
      <c r="AD838" s="2" t="str">
        <f t="shared" si="1772"/>
        <v/>
      </c>
      <c r="AE838" s="2" t="str">
        <f t="shared" si="1772"/>
        <v/>
      </c>
      <c r="AF838" s="2" t="str">
        <f t="shared" si="1772"/>
        <v/>
      </c>
      <c r="AG838" s="2">
        <f t="shared" si="1772"/>
        <v>2944.5</v>
      </c>
      <c r="AH838" s="2" t="str">
        <f t="shared" si="1772"/>
        <v/>
      </c>
      <c r="AI838" s="2" t="str">
        <f t="shared" si="1772"/>
        <v/>
      </c>
    </row>
    <row r="839" spans="2:35" x14ac:dyDescent="0.25">
      <c r="B839" s="41" t="s">
        <v>347</v>
      </c>
      <c r="C839" s="41" t="s">
        <v>346</v>
      </c>
      <c r="D839" t="s">
        <v>8</v>
      </c>
      <c r="E839" s="42" t="s">
        <v>409</v>
      </c>
      <c r="F839" t="s">
        <v>34</v>
      </c>
      <c r="G839" s="38" t="s">
        <v>539</v>
      </c>
      <c r="H839" s="7">
        <v>3</v>
      </c>
      <c r="I839" s="6">
        <f>IF(H839="","",INDEX(Systems!F$4:F$981,MATCH($F839,Systems!D$4:D$981,0),1))</f>
        <v>900</v>
      </c>
      <c r="J839" s="7">
        <f>IF(H839="","",INDEX(Systems!E$4:E$981,MATCH($F839,Systems!D$4:D$981,0),1))</f>
        <v>30</v>
      </c>
      <c r="K839" s="7" t="s">
        <v>97</v>
      </c>
      <c r="L839" s="7">
        <v>2005</v>
      </c>
      <c r="M839" s="7">
        <v>3</v>
      </c>
      <c r="N839" s="6">
        <f t="shared" si="1243"/>
        <v>2700</v>
      </c>
      <c r="O839" s="7">
        <f t="shared" si="1244"/>
        <v>2035</v>
      </c>
      <c r="P839" s="2" t="str">
        <f t="shared" ref="P839:AI843" si="1773">IF($B839="","",IF($O839=P$3,$N839*(1+(O$2*0.03)),IF(P$3=$O839+$J839,$N839*(1+(O$2*0.03)),IF(P$3=$O839+2*$J839,$N839*(1+(O$2*0.03)),IF(P$3=$O839+3*$J839,$N839*(1+(O$2*0.03)),IF(P$3=$O839+4*$J839,$N839*(1+(O$2*0.03)),IF(P$3=$O839+5*$J839,$N839*(1+(O$2*0.03)),"")))))))</f>
        <v/>
      </c>
      <c r="Q839" s="2" t="str">
        <f t="shared" si="1773"/>
        <v/>
      </c>
      <c r="R839" s="2" t="str">
        <f t="shared" si="1773"/>
        <v/>
      </c>
      <c r="S839" s="2" t="str">
        <f t="shared" si="1773"/>
        <v/>
      </c>
      <c r="T839" s="2" t="str">
        <f t="shared" si="1773"/>
        <v/>
      </c>
      <c r="U839" s="2" t="str">
        <f t="shared" si="1773"/>
        <v/>
      </c>
      <c r="V839" s="2" t="str">
        <f t="shared" si="1773"/>
        <v/>
      </c>
      <c r="W839" s="2" t="str">
        <f t="shared" si="1773"/>
        <v/>
      </c>
      <c r="X839" s="2" t="str">
        <f t="shared" si="1773"/>
        <v/>
      </c>
      <c r="Y839" s="2" t="str">
        <f t="shared" si="1773"/>
        <v/>
      </c>
      <c r="Z839" s="2" t="str">
        <f t="shared" si="1773"/>
        <v/>
      </c>
      <c r="AA839" s="2" t="str">
        <f t="shared" si="1773"/>
        <v/>
      </c>
      <c r="AB839" s="2" t="str">
        <f t="shared" si="1773"/>
        <v/>
      </c>
      <c r="AC839" s="2" t="str">
        <f t="shared" si="1773"/>
        <v/>
      </c>
      <c r="AD839" s="2" t="str">
        <f t="shared" si="1773"/>
        <v/>
      </c>
      <c r="AE839" s="2" t="str">
        <f t="shared" si="1773"/>
        <v/>
      </c>
      <c r="AF839" s="2" t="str">
        <f t="shared" si="1773"/>
        <v/>
      </c>
      <c r="AG839" s="2">
        <f t="shared" si="1773"/>
        <v>4077</v>
      </c>
      <c r="AH839" s="2" t="str">
        <f t="shared" si="1773"/>
        <v/>
      </c>
      <c r="AI839" s="2" t="str">
        <f t="shared" si="1773"/>
        <v/>
      </c>
    </row>
    <row r="840" spans="2:35" x14ac:dyDescent="0.25">
      <c r="B840" s="41" t="s">
        <v>347</v>
      </c>
      <c r="C840" s="41" t="s">
        <v>346</v>
      </c>
      <c r="D840" t="s">
        <v>8</v>
      </c>
      <c r="E840" s="42" t="s">
        <v>409</v>
      </c>
      <c r="F840" t="s">
        <v>126</v>
      </c>
      <c r="G840" s="38" t="s">
        <v>538</v>
      </c>
      <c r="H840" s="7">
        <v>1400</v>
      </c>
      <c r="I840" s="6">
        <f>IF(H840="","",INDEX(Systems!F$4:F$981,MATCH($F840,Systems!D$4:D$981,0),1))</f>
        <v>18</v>
      </c>
      <c r="J840" s="7">
        <f>IF(H840="","",INDEX(Systems!E$4:E$981,MATCH($F840,Systems!D$4:D$981,0),1))</f>
        <v>30</v>
      </c>
      <c r="K840" s="7" t="s">
        <v>97</v>
      </c>
      <c r="L840" s="7">
        <v>2005</v>
      </c>
      <c r="M840" s="7">
        <v>3</v>
      </c>
      <c r="N840" s="6">
        <f t="shared" si="1243"/>
        <v>25200</v>
      </c>
      <c r="O840" s="7">
        <f t="shared" si="1244"/>
        <v>2035</v>
      </c>
      <c r="P840" s="2" t="str">
        <f t="shared" si="1773"/>
        <v/>
      </c>
      <c r="Q840" s="2" t="str">
        <f t="shared" si="1773"/>
        <v/>
      </c>
      <c r="R840" s="2" t="str">
        <f t="shared" si="1773"/>
        <v/>
      </c>
      <c r="S840" s="2" t="str">
        <f t="shared" si="1773"/>
        <v/>
      </c>
      <c r="T840" s="2" t="str">
        <f t="shared" si="1773"/>
        <v/>
      </c>
      <c r="U840" s="2" t="str">
        <f t="shared" si="1773"/>
        <v/>
      </c>
      <c r="V840" s="2" t="str">
        <f t="shared" si="1773"/>
        <v/>
      </c>
      <c r="W840" s="2" t="str">
        <f t="shared" si="1773"/>
        <v/>
      </c>
      <c r="X840" s="2" t="str">
        <f t="shared" si="1773"/>
        <v/>
      </c>
      <c r="Y840" s="2" t="str">
        <f t="shared" si="1773"/>
        <v/>
      </c>
      <c r="Z840" s="2" t="str">
        <f t="shared" si="1773"/>
        <v/>
      </c>
      <c r="AA840" s="2" t="str">
        <f t="shared" si="1773"/>
        <v/>
      </c>
      <c r="AB840" s="2" t="str">
        <f t="shared" si="1773"/>
        <v/>
      </c>
      <c r="AC840" s="2" t="str">
        <f t="shared" si="1773"/>
        <v/>
      </c>
      <c r="AD840" s="2" t="str">
        <f t="shared" si="1773"/>
        <v/>
      </c>
      <c r="AE840" s="2" t="str">
        <f t="shared" si="1773"/>
        <v/>
      </c>
      <c r="AF840" s="2" t="str">
        <f t="shared" si="1773"/>
        <v/>
      </c>
      <c r="AG840" s="2">
        <f t="shared" si="1773"/>
        <v>38052</v>
      </c>
      <c r="AH840" s="2" t="str">
        <f t="shared" si="1773"/>
        <v/>
      </c>
      <c r="AI840" s="2" t="str">
        <f t="shared" si="1773"/>
        <v/>
      </c>
    </row>
    <row r="841" spans="2:35" x14ac:dyDescent="0.25">
      <c r="B841" s="41" t="s">
        <v>347</v>
      </c>
      <c r="C841" s="41" t="s">
        <v>346</v>
      </c>
      <c r="D841" t="s">
        <v>8</v>
      </c>
      <c r="E841" s="42" t="s">
        <v>409</v>
      </c>
      <c r="F841" t="s">
        <v>134</v>
      </c>
      <c r="G841" s="38" t="s">
        <v>538</v>
      </c>
      <c r="H841" s="7">
        <v>6</v>
      </c>
      <c r="I841" s="6">
        <f>IF(H841="","",INDEX(Systems!F$4:F$981,MATCH($F841,Systems!D$4:D$981,0),1))</f>
        <v>650</v>
      </c>
      <c r="J841" s="7">
        <f>IF(H841="","",INDEX(Systems!E$4:E$981,MATCH($F841,Systems!D$4:D$981,0),1))</f>
        <v>30</v>
      </c>
      <c r="K841" s="7" t="s">
        <v>97</v>
      </c>
      <c r="L841" s="7">
        <v>2005</v>
      </c>
      <c r="M841" s="7">
        <v>3</v>
      </c>
      <c r="N841" s="6">
        <f t="shared" si="1243"/>
        <v>3900</v>
      </c>
      <c r="O841" s="7">
        <f t="shared" si="1244"/>
        <v>2035</v>
      </c>
      <c r="P841" s="2" t="str">
        <f t="shared" si="1773"/>
        <v/>
      </c>
      <c r="Q841" s="2" t="str">
        <f t="shared" si="1773"/>
        <v/>
      </c>
      <c r="R841" s="2" t="str">
        <f t="shared" si="1773"/>
        <v/>
      </c>
      <c r="S841" s="2" t="str">
        <f t="shared" si="1773"/>
        <v/>
      </c>
      <c r="T841" s="2" t="str">
        <f t="shared" si="1773"/>
        <v/>
      </c>
      <c r="U841" s="2" t="str">
        <f t="shared" si="1773"/>
        <v/>
      </c>
      <c r="V841" s="2" t="str">
        <f t="shared" si="1773"/>
        <v/>
      </c>
      <c r="W841" s="2" t="str">
        <f t="shared" si="1773"/>
        <v/>
      </c>
      <c r="X841" s="2" t="str">
        <f t="shared" si="1773"/>
        <v/>
      </c>
      <c r="Y841" s="2" t="str">
        <f t="shared" si="1773"/>
        <v/>
      </c>
      <c r="Z841" s="2" t="str">
        <f t="shared" si="1773"/>
        <v/>
      </c>
      <c r="AA841" s="2" t="str">
        <f t="shared" si="1773"/>
        <v/>
      </c>
      <c r="AB841" s="2" t="str">
        <f t="shared" si="1773"/>
        <v/>
      </c>
      <c r="AC841" s="2" t="str">
        <f t="shared" si="1773"/>
        <v/>
      </c>
      <c r="AD841" s="2" t="str">
        <f t="shared" si="1773"/>
        <v/>
      </c>
      <c r="AE841" s="2" t="str">
        <f t="shared" si="1773"/>
        <v/>
      </c>
      <c r="AF841" s="2" t="str">
        <f t="shared" si="1773"/>
        <v/>
      </c>
      <c r="AG841" s="2">
        <f t="shared" si="1773"/>
        <v>5889</v>
      </c>
      <c r="AH841" s="2" t="str">
        <f t="shared" si="1773"/>
        <v/>
      </c>
      <c r="AI841" s="2" t="str">
        <f t="shared" si="1773"/>
        <v/>
      </c>
    </row>
    <row r="842" spans="2:35" x14ac:dyDescent="0.25">
      <c r="B842" s="41" t="s">
        <v>347</v>
      </c>
      <c r="C842" s="41" t="s">
        <v>346</v>
      </c>
      <c r="D842" t="s">
        <v>8</v>
      </c>
      <c r="E842" s="42" t="s">
        <v>409</v>
      </c>
      <c r="F842" t="s">
        <v>34</v>
      </c>
      <c r="G842" s="38" t="s">
        <v>538</v>
      </c>
      <c r="H842" s="7">
        <v>6</v>
      </c>
      <c r="I842" s="6">
        <f>IF(H842="","",INDEX(Systems!F$4:F$981,MATCH($F842,Systems!D$4:D$981,0),1))</f>
        <v>900</v>
      </c>
      <c r="J842" s="7">
        <f>IF(H842="","",INDEX(Systems!E$4:E$981,MATCH($F842,Systems!D$4:D$981,0),1))</f>
        <v>30</v>
      </c>
      <c r="K842" s="7" t="s">
        <v>97</v>
      </c>
      <c r="L842" s="7">
        <v>2005</v>
      </c>
      <c r="M842" s="7">
        <v>3</v>
      </c>
      <c r="N842" s="6">
        <f t="shared" si="1243"/>
        <v>5400</v>
      </c>
      <c r="O842" s="7">
        <f t="shared" si="1244"/>
        <v>2035</v>
      </c>
      <c r="P842" s="2" t="str">
        <f t="shared" si="1773"/>
        <v/>
      </c>
      <c r="Q842" s="2" t="str">
        <f t="shared" si="1773"/>
        <v/>
      </c>
      <c r="R842" s="2" t="str">
        <f t="shared" si="1773"/>
        <v/>
      </c>
      <c r="S842" s="2" t="str">
        <f t="shared" si="1773"/>
        <v/>
      </c>
      <c r="T842" s="2" t="str">
        <f t="shared" si="1773"/>
        <v/>
      </c>
      <c r="U842" s="2" t="str">
        <f t="shared" si="1773"/>
        <v/>
      </c>
      <c r="V842" s="2" t="str">
        <f t="shared" si="1773"/>
        <v/>
      </c>
      <c r="W842" s="2" t="str">
        <f t="shared" si="1773"/>
        <v/>
      </c>
      <c r="X842" s="2" t="str">
        <f t="shared" si="1773"/>
        <v/>
      </c>
      <c r="Y842" s="2" t="str">
        <f t="shared" si="1773"/>
        <v/>
      </c>
      <c r="Z842" s="2" t="str">
        <f t="shared" si="1773"/>
        <v/>
      </c>
      <c r="AA842" s="2" t="str">
        <f t="shared" si="1773"/>
        <v/>
      </c>
      <c r="AB842" s="2" t="str">
        <f t="shared" si="1773"/>
        <v/>
      </c>
      <c r="AC842" s="2" t="str">
        <f t="shared" si="1773"/>
        <v/>
      </c>
      <c r="AD842" s="2" t="str">
        <f t="shared" si="1773"/>
        <v/>
      </c>
      <c r="AE842" s="2" t="str">
        <f t="shared" si="1773"/>
        <v/>
      </c>
      <c r="AF842" s="2" t="str">
        <f t="shared" si="1773"/>
        <v/>
      </c>
      <c r="AG842" s="2">
        <f t="shared" si="1773"/>
        <v>8154</v>
      </c>
      <c r="AH842" s="2" t="str">
        <f t="shared" si="1773"/>
        <v/>
      </c>
      <c r="AI842" s="2" t="str">
        <f t="shared" si="1773"/>
        <v/>
      </c>
    </row>
    <row r="843" spans="2:35" x14ac:dyDescent="0.25">
      <c r="B843" s="41" t="s">
        <v>347</v>
      </c>
      <c r="C843" s="41" t="s">
        <v>346</v>
      </c>
      <c r="D843" t="s">
        <v>8</v>
      </c>
      <c r="E843" s="42" t="s">
        <v>409</v>
      </c>
      <c r="F843" t="s">
        <v>133</v>
      </c>
      <c r="G843" s="38" t="s">
        <v>538</v>
      </c>
      <c r="H843" s="7">
        <v>3</v>
      </c>
      <c r="I843" s="6">
        <f>IF(H843="","",INDEX(Systems!F$4:F$981,MATCH($F843,Systems!D$4:D$981,0),1))</f>
        <v>750</v>
      </c>
      <c r="J843" s="7">
        <f>IF(H843="","",INDEX(Systems!E$4:E$981,MATCH($F843,Systems!D$4:D$981,0),1))</f>
        <v>30</v>
      </c>
      <c r="K843" s="7" t="s">
        <v>97</v>
      </c>
      <c r="L843" s="7">
        <v>2005</v>
      </c>
      <c r="M843" s="7">
        <v>3</v>
      </c>
      <c r="N843" s="6">
        <f t="shared" si="1243"/>
        <v>2250</v>
      </c>
      <c r="O843" s="7">
        <f t="shared" si="1244"/>
        <v>2035</v>
      </c>
      <c r="P843" s="2" t="str">
        <f t="shared" si="1773"/>
        <v/>
      </c>
      <c r="Q843" s="2" t="str">
        <f t="shared" si="1773"/>
        <v/>
      </c>
      <c r="R843" s="2" t="str">
        <f t="shared" si="1773"/>
        <v/>
      </c>
      <c r="S843" s="2" t="str">
        <f t="shared" si="1773"/>
        <v/>
      </c>
      <c r="T843" s="2" t="str">
        <f t="shared" si="1773"/>
        <v/>
      </c>
      <c r="U843" s="2" t="str">
        <f t="shared" si="1773"/>
        <v/>
      </c>
      <c r="V843" s="2" t="str">
        <f t="shared" si="1773"/>
        <v/>
      </c>
      <c r="W843" s="2" t="str">
        <f t="shared" si="1773"/>
        <v/>
      </c>
      <c r="X843" s="2" t="str">
        <f t="shared" si="1773"/>
        <v/>
      </c>
      <c r="Y843" s="2" t="str">
        <f t="shared" si="1773"/>
        <v/>
      </c>
      <c r="Z843" s="2" t="str">
        <f t="shared" si="1773"/>
        <v/>
      </c>
      <c r="AA843" s="2" t="str">
        <f t="shared" si="1773"/>
        <v/>
      </c>
      <c r="AB843" s="2" t="str">
        <f t="shared" si="1773"/>
        <v/>
      </c>
      <c r="AC843" s="2" t="str">
        <f t="shared" si="1773"/>
        <v/>
      </c>
      <c r="AD843" s="2" t="str">
        <f t="shared" si="1773"/>
        <v/>
      </c>
      <c r="AE843" s="2" t="str">
        <f t="shared" si="1773"/>
        <v/>
      </c>
      <c r="AF843" s="2" t="str">
        <f t="shared" si="1773"/>
        <v/>
      </c>
      <c r="AG843" s="2">
        <f t="shared" si="1773"/>
        <v>3397.5</v>
      </c>
      <c r="AH843" s="2" t="str">
        <f t="shared" si="1773"/>
        <v/>
      </c>
      <c r="AI843" s="2" t="str">
        <f t="shared" si="1773"/>
        <v/>
      </c>
    </row>
    <row r="844" spans="2:35" x14ac:dyDescent="0.25">
      <c r="B844" s="41" t="s">
        <v>347</v>
      </c>
      <c r="C844" s="41" t="s">
        <v>346</v>
      </c>
      <c r="D844" t="s">
        <v>3</v>
      </c>
      <c r="E844" s="42" t="s">
        <v>459</v>
      </c>
      <c r="F844" t="s">
        <v>24</v>
      </c>
      <c r="H844" s="7">
        <v>8860</v>
      </c>
      <c r="I844" s="6">
        <f>IF(H844="","",INDEX(Systems!F$4:F$981,MATCH($F844,Systems!D$4:D$981,0),1))</f>
        <v>9.57</v>
      </c>
      <c r="J844" s="7">
        <f>IF(H844="","",INDEX(Systems!E$4:E$981,MATCH($F844,Systems!D$4:D$981,0),1))</f>
        <v>20</v>
      </c>
      <c r="K844" s="7" t="s">
        <v>97</v>
      </c>
      <c r="L844" s="7">
        <v>2015</v>
      </c>
      <c r="M844" s="7">
        <v>3</v>
      </c>
      <c r="N844" s="6">
        <f t="shared" si="1243"/>
        <v>84790.2</v>
      </c>
      <c r="O844" s="7">
        <f t="shared" si="1244"/>
        <v>2035</v>
      </c>
      <c r="P844" s="2" t="str">
        <f t="shared" ref="P844:AI844" si="1774">IF($B844="","",IF($O844=P$3,$N844*(1+(O$2*0.03)),IF(P$3=$O844+$J844,$N844*(1+(O$2*0.03)),IF(P$3=$O844+2*$J844,$N844*(1+(O$2*0.03)),IF(P$3=$O844+3*$J844,$N844*(1+(O$2*0.03)),IF(P$3=$O844+4*$J844,$N844*(1+(O$2*0.03)),IF(P$3=$O844+5*$J844,$N844*(1+(O$2*0.03)),"")))))))</f>
        <v/>
      </c>
      <c r="Q844" s="2" t="str">
        <f t="shared" si="1774"/>
        <v/>
      </c>
      <c r="R844" s="2" t="str">
        <f t="shared" si="1774"/>
        <v/>
      </c>
      <c r="S844" s="2" t="str">
        <f t="shared" si="1774"/>
        <v/>
      </c>
      <c r="T844" s="2" t="str">
        <f t="shared" si="1774"/>
        <v/>
      </c>
      <c r="U844" s="2" t="str">
        <f t="shared" si="1774"/>
        <v/>
      </c>
      <c r="V844" s="2" t="str">
        <f t="shared" si="1774"/>
        <v/>
      </c>
      <c r="W844" s="2" t="str">
        <f t="shared" si="1774"/>
        <v/>
      </c>
      <c r="X844" s="2" t="str">
        <f t="shared" si="1774"/>
        <v/>
      </c>
      <c r="Y844" s="2" t="str">
        <f t="shared" si="1774"/>
        <v/>
      </c>
      <c r="Z844" s="2" t="str">
        <f t="shared" si="1774"/>
        <v/>
      </c>
      <c r="AA844" s="2" t="str">
        <f t="shared" si="1774"/>
        <v/>
      </c>
      <c r="AB844" s="2" t="str">
        <f t="shared" si="1774"/>
        <v/>
      </c>
      <c r="AC844" s="2" t="str">
        <f t="shared" si="1774"/>
        <v/>
      </c>
      <c r="AD844" s="2" t="str">
        <f t="shared" si="1774"/>
        <v/>
      </c>
      <c r="AE844" s="2" t="str">
        <f t="shared" si="1774"/>
        <v/>
      </c>
      <c r="AF844" s="2" t="str">
        <f t="shared" si="1774"/>
        <v/>
      </c>
      <c r="AG844" s="2">
        <f t="shared" si="1774"/>
        <v>128033.20199999999</v>
      </c>
      <c r="AH844" s="2" t="str">
        <f t="shared" si="1774"/>
        <v/>
      </c>
      <c r="AI844" s="2" t="str">
        <f t="shared" si="1774"/>
        <v/>
      </c>
    </row>
    <row r="845" spans="2:35" x14ac:dyDescent="0.25">
      <c r="B845" s="41" t="s">
        <v>347</v>
      </c>
      <c r="C845" s="41" t="s">
        <v>346</v>
      </c>
      <c r="D845" t="s">
        <v>7</v>
      </c>
      <c r="E845" s="42" t="s">
        <v>459</v>
      </c>
      <c r="F845" t="s">
        <v>50</v>
      </c>
      <c r="H845" s="7">
        <v>4200</v>
      </c>
      <c r="I845" s="6">
        <f>IF(H845="","",INDEX(Systems!F$4:F$981,MATCH($F845,Systems!D$4:D$981,0),1))</f>
        <v>1.6</v>
      </c>
      <c r="J845" s="7">
        <f>IF(H845="","",INDEX(Systems!E$4:E$981,MATCH($F845,Systems!D$4:D$981,0),1))</f>
        <v>10</v>
      </c>
      <c r="K845" s="7" t="s">
        <v>97</v>
      </c>
      <c r="L845" s="7">
        <v>2015</v>
      </c>
      <c r="M845" s="7">
        <v>3</v>
      </c>
      <c r="N845" s="6">
        <f t="shared" si="1243"/>
        <v>6720</v>
      </c>
      <c r="O845" s="7">
        <f t="shared" si="1244"/>
        <v>2025</v>
      </c>
      <c r="P845" s="2" t="str">
        <f t="shared" ref="P845:AI845" si="1775">IF($B845="","",IF($O845=P$3,$N845*(1+(O$2*0.03)),IF(P$3=$O845+$J845,$N845*(1+(O$2*0.03)),IF(P$3=$O845+2*$J845,$N845*(1+(O$2*0.03)),IF(P$3=$O845+3*$J845,$N845*(1+(O$2*0.03)),IF(P$3=$O845+4*$J845,$N845*(1+(O$2*0.03)),IF(P$3=$O845+5*$J845,$N845*(1+(O$2*0.03)),"")))))))</f>
        <v/>
      </c>
      <c r="Q845" s="2" t="str">
        <f t="shared" si="1775"/>
        <v/>
      </c>
      <c r="R845" s="2" t="str">
        <f t="shared" si="1775"/>
        <v/>
      </c>
      <c r="S845" s="2" t="str">
        <f t="shared" si="1775"/>
        <v/>
      </c>
      <c r="T845" s="2" t="str">
        <f t="shared" si="1775"/>
        <v/>
      </c>
      <c r="U845" s="2" t="str">
        <f t="shared" si="1775"/>
        <v/>
      </c>
      <c r="V845" s="2" t="str">
        <f t="shared" si="1775"/>
        <v/>
      </c>
      <c r="W845" s="2">
        <f t="shared" si="1775"/>
        <v>8131.2</v>
      </c>
      <c r="X845" s="2" t="str">
        <f t="shared" si="1775"/>
        <v/>
      </c>
      <c r="Y845" s="2" t="str">
        <f t="shared" si="1775"/>
        <v/>
      </c>
      <c r="Z845" s="2" t="str">
        <f t="shared" si="1775"/>
        <v/>
      </c>
      <c r="AA845" s="2" t="str">
        <f t="shared" si="1775"/>
        <v/>
      </c>
      <c r="AB845" s="2" t="str">
        <f t="shared" si="1775"/>
        <v/>
      </c>
      <c r="AC845" s="2" t="str">
        <f t="shared" si="1775"/>
        <v/>
      </c>
      <c r="AD845" s="2" t="str">
        <f t="shared" si="1775"/>
        <v/>
      </c>
      <c r="AE845" s="2" t="str">
        <f t="shared" si="1775"/>
        <v/>
      </c>
      <c r="AF845" s="2" t="str">
        <f t="shared" si="1775"/>
        <v/>
      </c>
      <c r="AG845" s="2">
        <f t="shared" si="1775"/>
        <v>10147.200000000001</v>
      </c>
      <c r="AH845" s="2" t="str">
        <f t="shared" si="1775"/>
        <v/>
      </c>
      <c r="AI845" s="2" t="str">
        <f t="shared" si="1775"/>
        <v/>
      </c>
    </row>
    <row r="846" spans="2:35" x14ac:dyDescent="0.25">
      <c r="B846" s="41" t="s">
        <v>347</v>
      </c>
      <c r="C846" s="41" t="s">
        <v>346</v>
      </c>
      <c r="D846" t="s">
        <v>7</v>
      </c>
      <c r="E846" s="42" t="s">
        <v>394</v>
      </c>
      <c r="F846" t="s">
        <v>47</v>
      </c>
      <c r="H846" s="7">
        <v>1000</v>
      </c>
      <c r="I846" s="6">
        <f>IF(H846="","",INDEX(Systems!F$4:F$981,MATCH($F846,Systems!D$4:D$981,0),1))</f>
        <v>9.42</v>
      </c>
      <c r="J846" s="7">
        <f>IF(H846="","",INDEX(Systems!E$4:E$981,MATCH($F846,Systems!D$4:D$981,0),1))</f>
        <v>20</v>
      </c>
      <c r="K846" s="7" t="s">
        <v>97</v>
      </c>
      <c r="L846" s="7">
        <v>2005</v>
      </c>
      <c r="M846" s="7">
        <v>3</v>
      </c>
      <c r="N846" s="6">
        <f t="shared" si="1243"/>
        <v>9420</v>
      </c>
      <c r="O846" s="7">
        <f t="shared" si="1244"/>
        <v>2025</v>
      </c>
      <c r="P846" s="2" t="str">
        <f t="shared" ref="P846:AI846" si="1776">IF($B846="","",IF($O846=P$3,$N846*(1+(O$2*0.03)),IF(P$3=$O846+$J846,$N846*(1+(O$2*0.03)),IF(P$3=$O846+2*$J846,$N846*(1+(O$2*0.03)),IF(P$3=$O846+3*$J846,$N846*(1+(O$2*0.03)),IF(P$3=$O846+4*$J846,$N846*(1+(O$2*0.03)),IF(P$3=$O846+5*$J846,$N846*(1+(O$2*0.03)),"")))))))</f>
        <v/>
      </c>
      <c r="Q846" s="2" t="str">
        <f t="shared" si="1776"/>
        <v/>
      </c>
      <c r="R846" s="2" t="str">
        <f t="shared" si="1776"/>
        <v/>
      </c>
      <c r="S846" s="2" t="str">
        <f t="shared" si="1776"/>
        <v/>
      </c>
      <c r="T846" s="2" t="str">
        <f t="shared" si="1776"/>
        <v/>
      </c>
      <c r="U846" s="2" t="str">
        <f t="shared" si="1776"/>
        <v/>
      </c>
      <c r="V846" s="2" t="str">
        <f t="shared" si="1776"/>
        <v/>
      </c>
      <c r="W846" s="2">
        <f t="shared" si="1776"/>
        <v>11398.199999999999</v>
      </c>
      <c r="X846" s="2" t="str">
        <f t="shared" si="1776"/>
        <v/>
      </c>
      <c r="Y846" s="2" t="str">
        <f t="shared" si="1776"/>
        <v/>
      </c>
      <c r="Z846" s="2" t="str">
        <f t="shared" si="1776"/>
        <v/>
      </c>
      <c r="AA846" s="2" t="str">
        <f t="shared" si="1776"/>
        <v/>
      </c>
      <c r="AB846" s="2" t="str">
        <f t="shared" si="1776"/>
        <v/>
      </c>
      <c r="AC846" s="2" t="str">
        <f t="shared" si="1776"/>
        <v/>
      </c>
      <c r="AD846" s="2" t="str">
        <f t="shared" si="1776"/>
        <v/>
      </c>
      <c r="AE846" s="2" t="str">
        <f t="shared" si="1776"/>
        <v/>
      </c>
      <c r="AF846" s="2" t="str">
        <f t="shared" si="1776"/>
        <v/>
      </c>
      <c r="AG846" s="2" t="str">
        <f t="shared" si="1776"/>
        <v/>
      </c>
      <c r="AH846" s="2" t="str">
        <f t="shared" si="1776"/>
        <v/>
      </c>
      <c r="AI846" s="2" t="str">
        <f t="shared" si="1776"/>
        <v/>
      </c>
    </row>
    <row r="847" spans="2:35" x14ac:dyDescent="0.25">
      <c r="B847" s="41" t="s">
        <v>347</v>
      </c>
      <c r="C847" s="41" t="s">
        <v>346</v>
      </c>
      <c r="D847" t="s">
        <v>7</v>
      </c>
      <c r="E847" s="42" t="s">
        <v>394</v>
      </c>
      <c r="F847" t="s">
        <v>51</v>
      </c>
      <c r="H847" s="7">
        <v>1300</v>
      </c>
      <c r="I847" s="6">
        <f>IF(H847="","",INDEX(Systems!F$4:F$981,MATCH($F847,Systems!D$4:D$981,0),1))</f>
        <v>1.5</v>
      </c>
      <c r="J847" s="7">
        <f>IF(H847="","",INDEX(Systems!E$4:E$981,MATCH($F847,Systems!D$4:D$981,0),1))</f>
        <v>10</v>
      </c>
      <c r="K847" s="7" t="s">
        <v>97</v>
      </c>
      <c r="L847" s="7">
        <v>2015</v>
      </c>
      <c r="M847" s="7">
        <v>3</v>
      </c>
      <c r="N847" s="6">
        <f t="shared" si="1243"/>
        <v>1950</v>
      </c>
      <c r="O847" s="7">
        <f t="shared" si="1244"/>
        <v>2025</v>
      </c>
      <c r="P847" s="2" t="str">
        <f t="shared" ref="P847:AI847" si="1777">IF($B847="","",IF($O847=P$3,$N847*(1+(O$2*0.03)),IF(P$3=$O847+$J847,$N847*(1+(O$2*0.03)),IF(P$3=$O847+2*$J847,$N847*(1+(O$2*0.03)),IF(P$3=$O847+3*$J847,$N847*(1+(O$2*0.03)),IF(P$3=$O847+4*$J847,$N847*(1+(O$2*0.03)),IF(P$3=$O847+5*$J847,$N847*(1+(O$2*0.03)),"")))))))</f>
        <v/>
      </c>
      <c r="Q847" s="2" t="str">
        <f t="shared" si="1777"/>
        <v/>
      </c>
      <c r="R847" s="2" t="str">
        <f t="shared" si="1777"/>
        <v/>
      </c>
      <c r="S847" s="2" t="str">
        <f t="shared" si="1777"/>
        <v/>
      </c>
      <c r="T847" s="2" t="str">
        <f t="shared" si="1777"/>
        <v/>
      </c>
      <c r="U847" s="2" t="str">
        <f t="shared" si="1777"/>
        <v/>
      </c>
      <c r="V847" s="2" t="str">
        <f t="shared" si="1777"/>
        <v/>
      </c>
      <c r="W847" s="2">
        <f t="shared" si="1777"/>
        <v>2359.5</v>
      </c>
      <c r="X847" s="2" t="str">
        <f t="shared" si="1777"/>
        <v/>
      </c>
      <c r="Y847" s="2" t="str">
        <f t="shared" si="1777"/>
        <v/>
      </c>
      <c r="Z847" s="2" t="str">
        <f t="shared" si="1777"/>
        <v/>
      </c>
      <c r="AA847" s="2" t="str">
        <f t="shared" si="1777"/>
        <v/>
      </c>
      <c r="AB847" s="2" t="str">
        <f t="shared" si="1777"/>
        <v/>
      </c>
      <c r="AC847" s="2" t="str">
        <f t="shared" si="1777"/>
        <v/>
      </c>
      <c r="AD847" s="2" t="str">
        <f t="shared" si="1777"/>
        <v/>
      </c>
      <c r="AE847" s="2" t="str">
        <f t="shared" si="1777"/>
        <v/>
      </c>
      <c r="AF847" s="2" t="str">
        <f t="shared" si="1777"/>
        <v/>
      </c>
      <c r="AG847" s="2">
        <f t="shared" si="1777"/>
        <v>2944.5</v>
      </c>
      <c r="AH847" s="2" t="str">
        <f t="shared" si="1777"/>
        <v/>
      </c>
      <c r="AI847" s="2" t="str">
        <f t="shared" si="1777"/>
        <v/>
      </c>
    </row>
    <row r="848" spans="2:35" x14ac:dyDescent="0.25">
      <c r="B848" s="41" t="s">
        <v>347</v>
      </c>
      <c r="C848" s="41" t="s">
        <v>346</v>
      </c>
      <c r="D848" t="s">
        <v>9</v>
      </c>
      <c r="E848" s="42" t="s">
        <v>394</v>
      </c>
      <c r="F848" t="s">
        <v>131</v>
      </c>
      <c r="H848" s="7">
        <v>1000</v>
      </c>
      <c r="I848" s="6">
        <f>IF(H848="","",INDEX(Systems!F$4:F$981,MATCH($F848,Systems!D$4:D$981,0),1))</f>
        <v>4.95</v>
      </c>
      <c r="J848" s="7">
        <f>IF(H848="","",INDEX(Systems!E$4:E$981,MATCH($F848,Systems!D$4:D$981,0),1))</f>
        <v>20</v>
      </c>
      <c r="K848" s="7" t="s">
        <v>97</v>
      </c>
      <c r="L848" s="7">
        <v>2017</v>
      </c>
      <c r="M848" s="7">
        <v>3</v>
      </c>
      <c r="N848" s="6">
        <f t="shared" si="1243"/>
        <v>4950</v>
      </c>
      <c r="O848" s="7">
        <f t="shared" si="1244"/>
        <v>2037</v>
      </c>
      <c r="P848" s="2" t="str">
        <f t="shared" ref="P848:AI848" si="1778">IF($B848="","",IF($O848=P$3,$N848*(1+(O$2*0.03)),IF(P$3=$O848+$J848,$N848*(1+(O$2*0.03)),IF(P$3=$O848+2*$J848,$N848*(1+(O$2*0.03)),IF(P$3=$O848+3*$J848,$N848*(1+(O$2*0.03)),IF(P$3=$O848+4*$J848,$N848*(1+(O$2*0.03)),IF(P$3=$O848+5*$J848,$N848*(1+(O$2*0.03)),"")))))))</f>
        <v/>
      </c>
      <c r="Q848" s="2" t="str">
        <f t="shared" si="1778"/>
        <v/>
      </c>
      <c r="R848" s="2" t="str">
        <f t="shared" si="1778"/>
        <v/>
      </c>
      <c r="S848" s="2" t="str">
        <f t="shared" si="1778"/>
        <v/>
      </c>
      <c r="T848" s="2" t="str">
        <f t="shared" si="1778"/>
        <v/>
      </c>
      <c r="U848" s="2" t="str">
        <f t="shared" si="1778"/>
        <v/>
      </c>
      <c r="V848" s="2" t="str">
        <f t="shared" si="1778"/>
        <v/>
      </c>
      <c r="W848" s="2" t="str">
        <f t="shared" si="1778"/>
        <v/>
      </c>
      <c r="X848" s="2" t="str">
        <f t="shared" si="1778"/>
        <v/>
      </c>
      <c r="Y848" s="2" t="str">
        <f t="shared" si="1778"/>
        <v/>
      </c>
      <c r="Z848" s="2" t="str">
        <f t="shared" si="1778"/>
        <v/>
      </c>
      <c r="AA848" s="2" t="str">
        <f t="shared" si="1778"/>
        <v/>
      </c>
      <c r="AB848" s="2" t="str">
        <f t="shared" si="1778"/>
        <v/>
      </c>
      <c r="AC848" s="2" t="str">
        <f t="shared" si="1778"/>
        <v/>
      </c>
      <c r="AD848" s="2" t="str">
        <f t="shared" si="1778"/>
        <v/>
      </c>
      <c r="AE848" s="2" t="str">
        <f t="shared" si="1778"/>
        <v/>
      </c>
      <c r="AF848" s="2" t="str">
        <f t="shared" si="1778"/>
        <v/>
      </c>
      <c r="AG848" s="2" t="str">
        <f t="shared" si="1778"/>
        <v/>
      </c>
      <c r="AH848" s="2" t="str">
        <f t="shared" si="1778"/>
        <v/>
      </c>
      <c r="AI848" s="2">
        <f t="shared" si="1778"/>
        <v>7771.4999999999991</v>
      </c>
    </row>
    <row r="849" spans="2:35" x14ac:dyDescent="0.25">
      <c r="B849" s="41" t="s">
        <v>347</v>
      </c>
      <c r="C849" s="41" t="s">
        <v>346</v>
      </c>
      <c r="D849" t="s">
        <v>5</v>
      </c>
      <c r="E849" s="42" t="s">
        <v>394</v>
      </c>
      <c r="F849" t="s">
        <v>55</v>
      </c>
      <c r="H849" s="7">
        <v>1</v>
      </c>
      <c r="I849" s="6">
        <f>IF(H849="","",INDEX(Systems!F$4:F$981,MATCH($F849,Systems!D$4:D$981,0),1))</f>
        <v>9000</v>
      </c>
      <c r="J849" s="7">
        <f>IF(H849="","",INDEX(Systems!E$4:E$981,MATCH($F849,Systems!D$4:D$981,0),1))</f>
        <v>18</v>
      </c>
      <c r="K849" s="7" t="s">
        <v>97</v>
      </c>
      <c r="L849" s="7">
        <v>1997</v>
      </c>
      <c r="M849" s="7">
        <v>3</v>
      </c>
      <c r="N849" s="6">
        <f t="shared" si="1243"/>
        <v>9000</v>
      </c>
      <c r="O849" s="7">
        <f t="shared" si="1244"/>
        <v>2018</v>
      </c>
      <c r="P849" s="2">
        <f t="shared" ref="P849:AI852" si="1779">IF($B849="","",IF($O849=P$3,$N849*(1+(O$2*0.03)),IF(P$3=$O849+$J849,$N849*(1+(O$2*0.03)),IF(P$3=$O849+2*$J849,$N849*(1+(O$2*0.03)),IF(P$3=$O849+3*$J849,$N849*(1+(O$2*0.03)),IF(P$3=$O849+4*$J849,$N849*(1+(O$2*0.03)),IF(P$3=$O849+5*$J849,$N849*(1+(O$2*0.03)),"")))))))</f>
        <v>9000</v>
      </c>
      <c r="Q849" s="2" t="str">
        <f t="shared" si="1779"/>
        <v/>
      </c>
      <c r="R849" s="2" t="str">
        <f t="shared" si="1779"/>
        <v/>
      </c>
      <c r="S849" s="2" t="str">
        <f t="shared" si="1779"/>
        <v/>
      </c>
      <c r="T849" s="2" t="str">
        <f t="shared" si="1779"/>
        <v/>
      </c>
      <c r="U849" s="2" t="str">
        <f t="shared" si="1779"/>
        <v/>
      </c>
      <c r="V849" s="2" t="str">
        <f t="shared" si="1779"/>
        <v/>
      </c>
      <c r="W849" s="2" t="str">
        <f t="shared" si="1779"/>
        <v/>
      </c>
      <c r="X849" s="2" t="str">
        <f t="shared" si="1779"/>
        <v/>
      </c>
      <c r="Y849" s="2" t="str">
        <f t="shared" si="1779"/>
        <v/>
      </c>
      <c r="Z849" s="2" t="str">
        <f t="shared" si="1779"/>
        <v/>
      </c>
      <c r="AA849" s="2" t="str">
        <f t="shared" si="1779"/>
        <v/>
      </c>
      <c r="AB849" s="2" t="str">
        <f t="shared" si="1779"/>
        <v/>
      </c>
      <c r="AC849" s="2" t="str">
        <f t="shared" si="1779"/>
        <v/>
      </c>
      <c r="AD849" s="2" t="str">
        <f t="shared" si="1779"/>
        <v/>
      </c>
      <c r="AE849" s="2" t="str">
        <f t="shared" si="1779"/>
        <v/>
      </c>
      <c r="AF849" s="2" t="str">
        <f t="shared" si="1779"/>
        <v/>
      </c>
      <c r="AG849" s="2" t="str">
        <f t="shared" si="1779"/>
        <v/>
      </c>
      <c r="AH849" s="2">
        <f t="shared" si="1779"/>
        <v>13860</v>
      </c>
      <c r="AI849" s="2" t="str">
        <f t="shared" si="1779"/>
        <v/>
      </c>
    </row>
    <row r="850" spans="2:35" x14ac:dyDescent="0.25">
      <c r="B850" s="41" t="s">
        <v>347</v>
      </c>
      <c r="C850" s="41" t="s">
        <v>346</v>
      </c>
      <c r="D850" t="s">
        <v>7</v>
      </c>
      <c r="E850" s="42" t="s">
        <v>395</v>
      </c>
      <c r="F850" t="s">
        <v>47</v>
      </c>
      <c r="H850" s="7">
        <v>1000</v>
      </c>
      <c r="I850" s="6">
        <f>IF(H850="","",INDEX(Systems!F$4:F$981,MATCH($F850,Systems!D$4:D$981,0),1))</f>
        <v>9.42</v>
      </c>
      <c r="J850" s="7">
        <f>IF(H850="","",INDEX(Systems!E$4:E$981,MATCH($F850,Systems!D$4:D$981,0),1))</f>
        <v>20</v>
      </c>
      <c r="K850" s="7" t="s">
        <v>97</v>
      </c>
      <c r="L850" s="7">
        <v>2005</v>
      </c>
      <c r="M850" s="7">
        <v>3</v>
      </c>
      <c r="N850" s="6">
        <f t="shared" ref="N850:N853" si="1780">IF(H850="","",H850*I850)</f>
        <v>9420</v>
      </c>
      <c r="O850" s="7">
        <f t="shared" ref="O850:O853" si="1781">IF(M850="","",IF(IF(M850=1,$C$1,IF(M850=2,L850+(0.8*J850),IF(M850=3,L850+J850)))&lt;$C$1,$C$1,(IF(M850=1,$C$1,IF(M850=2,L850+(0.8*J850),IF(M850=3,L850+J850))))))</f>
        <v>2025</v>
      </c>
      <c r="P850" s="2" t="str">
        <f t="shared" si="1779"/>
        <v/>
      </c>
      <c r="Q850" s="2" t="str">
        <f t="shared" si="1779"/>
        <v/>
      </c>
      <c r="R850" s="2" t="str">
        <f t="shared" si="1779"/>
        <v/>
      </c>
      <c r="S850" s="2" t="str">
        <f t="shared" si="1779"/>
        <v/>
      </c>
      <c r="T850" s="2" t="str">
        <f t="shared" si="1779"/>
        <v/>
      </c>
      <c r="U850" s="2" t="str">
        <f t="shared" si="1779"/>
        <v/>
      </c>
      <c r="V850" s="2" t="str">
        <f t="shared" si="1779"/>
        <v/>
      </c>
      <c r="W850" s="2">
        <f t="shared" si="1779"/>
        <v>11398.199999999999</v>
      </c>
      <c r="X850" s="2" t="str">
        <f t="shared" si="1779"/>
        <v/>
      </c>
      <c r="Y850" s="2" t="str">
        <f t="shared" si="1779"/>
        <v/>
      </c>
      <c r="Z850" s="2" t="str">
        <f t="shared" si="1779"/>
        <v/>
      </c>
      <c r="AA850" s="2" t="str">
        <f t="shared" si="1779"/>
        <v/>
      </c>
      <c r="AB850" s="2" t="str">
        <f t="shared" si="1779"/>
        <v/>
      </c>
      <c r="AC850" s="2" t="str">
        <f t="shared" si="1779"/>
        <v/>
      </c>
      <c r="AD850" s="2" t="str">
        <f t="shared" si="1779"/>
        <v/>
      </c>
      <c r="AE850" s="2" t="str">
        <f t="shared" si="1779"/>
        <v/>
      </c>
      <c r="AF850" s="2" t="str">
        <f t="shared" si="1779"/>
        <v/>
      </c>
      <c r="AG850" s="2" t="str">
        <f t="shared" si="1779"/>
        <v/>
      </c>
      <c r="AH850" s="2" t="str">
        <f t="shared" si="1779"/>
        <v/>
      </c>
      <c r="AI850" s="2" t="str">
        <f t="shared" si="1779"/>
        <v/>
      </c>
    </row>
    <row r="851" spans="2:35" x14ac:dyDescent="0.25">
      <c r="B851" s="41" t="s">
        <v>347</v>
      </c>
      <c r="C851" s="41" t="s">
        <v>346</v>
      </c>
      <c r="D851" t="s">
        <v>7</v>
      </c>
      <c r="E851" s="42" t="s">
        <v>395</v>
      </c>
      <c r="F851" t="s">
        <v>51</v>
      </c>
      <c r="H851" s="7">
        <v>1300</v>
      </c>
      <c r="I851" s="6">
        <f>IF(H851="","",INDEX(Systems!F$4:F$981,MATCH($F851,Systems!D$4:D$981,0),1))</f>
        <v>1.5</v>
      </c>
      <c r="J851" s="7">
        <f>IF(H851="","",INDEX(Systems!E$4:E$981,MATCH($F851,Systems!D$4:D$981,0),1))</f>
        <v>10</v>
      </c>
      <c r="K851" s="7" t="s">
        <v>97</v>
      </c>
      <c r="L851" s="7">
        <v>2015</v>
      </c>
      <c r="M851" s="7">
        <v>3</v>
      </c>
      <c r="N851" s="6">
        <f t="shared" si="1780"/>
        <v>1950</v>
      </c>
      <c r="O851" s="7">
        <f t="shared" si="1781"/>
        <v>2025</v>
      </c>
      <c r="P851" s="2" t="str">
        <f t="shared" si="1779"/>
        <v/>
      </c>
      <c r="Q851" s="2" t="str">
        <f t="shared" si="1779"/>
        <v/>
      </c>
      <c r="R851" s="2" t="str">
        <f t="shared" si="1779"/>
        <v/>
      </c>
      <c r="S851" s="2" t="str">
        <f t="shared" si="1779"/>
        <v/>
      </c>
      <c r="T851" s="2" t="str">
        <f t="shared" si="1779"/>
        <v/>
      </c>
      <c r="U851" s="2" t="str">
        <f t="shared" si="1779"/>
        <v/>
      </c>
      <c r="V851" s="2" t="str">
        <f t="shared" si="1779"/>
        <v/>
      </c>
      <c r="W851" s="2">
        <f t="shared" si="1779"/>
        <v>2359.5</v>
      </c>
      <c r="X851" s="2" t="str">
        <f t="shared" si="1779"/>
        <v/>
      </c>
      <c r="Y851" s="2" t="str">
        <f t="shared" si="1779"/>
        <v/>
      </c>
      <c r="Z851" s="2" t="str">
        <f t="shared" si="1779"/>
        <v/>
      </c>
      <c r="AA851" s="2" t="str">
        <f t="shared" si="1779"/>
        <v/>
      </c>
      <c r="AB851" s="2" t="str">
        <f t="shared" si="1779"/>
        <v/>
      </c>
      <c r="AC851" s="2" t="str">
        <f t="shared" si="1779"/>
        <v/>
      </c>
      <c r="AD851" s="2" t="str">
        <f t="shared" si="1779"/>
        <v/>
      </c>
      <c r="AE851" s="2" t="str">
        <f t="shared" si="1779"/>
        <v/>
      </c>
      <c r="AF851" s="2" t="str">
        <f t="shared" si="1779"/>
        <v/>
      </c>
      <c r="AG851" s="2">
        <f t="shared" si="1779"/>
        <v>2944.5</v>
      </c>
      <c r="AH851" s="2" t="str">
        <f t="shared" si="1779"/>
        <v/>
      </c>
      <c r="AI851" s="2" t="str">
        <f t="shared" si="1779"/>
        <v/>
      </c>
    </row>
    <row r="852" spans="2:35" x14ac:dyDescent="0.25">
      <c r="B852" s="41" t="s">
        <v>347</v>
      </c>
      <c r="C852" s="41" t="s">
        <v>346</v>
      </c>
      <c r="D852" t="s">
        <v>9</v>
      </c>
      <c r="E852" s="42" t="s">
        <v>395</v>
      </c>
      <c r="F852" t="s">
        <v>131</v>
      </c>
      <c r="H852" s="7">
        <v>1000</v>
      </c>
      <c r="I852" s="6">
        <f>IF(H852="","",INDEX(Systems!F$4:F$981,MATCH($F852,Systems!D$4:D$981,0),1))</f>
        <v>4.95</v>
      </c>
      <c r="J852" s="7">
        <f>IF(H852="","",INDEX(Systems!E$4:E$981,MATCH($F852,Systems!D$4:D$981,0),1))</f>
        <v>20</v>
      </c>
      <c r="K852" s="7" t="s">
        <v>97</v>
      </c>
      <c r="L852" s="7">
        <v>2017</v>
      </c>
      <c r="M852" s="7">
        <v>3</v>
      </c>
      <c r="N852" s="6">
        <f t="shared" si="1780"/>
        <v>4950</v>
      </c>
      <c r="O852" s="7">
        <f t="shared" si="1781"/>
        <v>2037</v>
      </c>
      <c r="P852" s="2" t="str">
        <f t="shared" si="1779"/>
        <v/>
      </c>
      <c r="Q852" s="2" t="str">
        <f t="shared" si="1779"/>
        <v/>
      </c>
      <c r="R852" s="2" t="str">
        <f t="shared" si="1779"/>
        <v/>
      </c>
      <c r="S852" s="2" t="str">
        <f t="shared" si="1779"/>
        <v/>
      </c>
      <c r="T852" s="2" t="str">
        <f t="shared" si="1779"/>
        <v/>
      </c>
      <c r="U852" s="2" t="str">
        <f t="shared" si="1779"/>
        <v/>
      </c>
      <c r="V852" s="2" t="str">
        <f t="shared" si="1779"/>
        <v/>
      </c>
      <c r="W852" s="2" t="str">
        <f t="shared" si="1779"/>
        <v/>
      </c>
      <c r="X852" s="2" t="str">
        <f t="shared" si="1779"/>
        <v/>
      </c>
      <c r="Y852" s="2" t="str">
        <f t="shared" si="1779"/>
        <v/>
      </c>
      <c r="Z852" s="2" t="str">
        <f t="shared" si="1779"/>
        <v/>
      </c>
      <c r="AA852" s="2" t="str">
        <f t="shared" si="1779"/>
        <v/>
      </c>
      <c r="AB852" s="2" t="str">
        <f t="shared" si="1779"/>
        <v/>
      </c>
      <c r="AC852" s="2" t="str">
        <f t="shared" si="1779"/>
        <v/>
      </c>
      <c r="AD852" s="2" t="str">
        <f t="shared" si="1779"/>
        <v/>
      </c>
      <c r="AE852" s="2" t="str">
        <f t="shared" si="1779"/>
        <v/>
      </c>
      <c r="AF852" s="2" t="str">
        <f t="shared" si="1779"/>
        <v/>
      </c>
      <c r="AG852" s="2" t="str">
        <f t="shared" si="1779"/>
        <v/>
      </c>
      <c r="AH852" s="2" t="str">
        <f t="shared" si="1779"/>
        <v/>
      </c>
      <c r="AI852" s="2">
        <f t="shared" si="1779"/>
        <v>7771.4999999999991</v>
      </c>
    </row>
    <row r="853" spans="2:35" x14ac:dyDescent="0.25">
      <c r="B853" s="41" t="s">
        <v>347</v>
      </c>
      <c r="C853" s="41" t="s">
        <v>346</v>
      </c>
      <c r="D853" t="s">
        <v>5</v>
      </c>
      <c r="E853" s="42" t="s">
        <v>395</v>
      </c>
      <c r="F853" t="s">
        <v>55</v>
      </c>
      <c r="H853" s="7">
        <v>1</v>
      </c>
      <c r="I853" s="6">
        <f>IF(H853="","",INDEX(Systems!F$4:F$981,MATCH($F853,Systems!D$4:D$981,0),1))</f>
        <v>9000</v>
      </c>
      <c r="J853" s="7">
        <f>IF(H853="","",INDEX(Systems!E$4:E$981,MATCH($F853,Systems!D$4:D$981,0),1))</f>
        <v>18</v>
      </c>
      <c r="K853" s="7" t="s">
        <v>97</v>
      </c>
      <c r="L853" s="7">
        <v>1997</v>
      </c>
      <c r="M853" s="7">
        <v>3</v>
      </c>
      <c r="N853" s="6">
        <f t="shared" si="1780"/>
        <v>9000</v>
      </c>
      <c r="O853" s="7">
        <f t="shared" si="1781"/>
        <v>2018</v>
      </c>
      <c r="P853" s="2">
        <f t="shared" ref="P853:P856" si="1782">IF($B853="","",IF($O853=P$3,$N853*(1+(O$2*0.03)),IF(P$3=$O853+$J853,$N853*(1+(O$2*0.03)),IF(P$3=$O853+2*$J853,$N853*(1+(O$2*0.03)),IF(P$3=$O853+3*$J853,$N853*(1+(O$2*0.03)),IF(P$3=$O853+4*$J853,$N853*(1+(O$2*0.03)),IF(P$3=$O853+5*$J853,$N853*(1+(O$2*0.03)),"")))))))</f>
        <v>9000</v>
      </c>
      <c r="Q853" s="2" t="str">
        <f t="shared" ref="Q853:Q856" si="1783">IF($B853="","",IF($O853=Q$3,$N853*(1+(P$2*0.03)),IF(Q$3=$O853+$J853,$N853*(1+(P$2*0.03)),IF(Q$3=$O853+2*$J853,$N853*(1+(P$2*0.03)),IF(Q$3=$O853+3*$J853,$N853*(1+(P$2*0.03)),IF(Q$3=$O853+4*$J853,$N853*(1+(P$2*0.03)),IF(Q$3=$O853+5*$J853,$N853*(1+(P$2*0.03)),"")))))))</f>
        <v/>
      </c>
      <c r="R853" s="2" t="str">
        <f t="shared" ref="R853:R856" si="1784">IF($B853="","",IF($O853=R$3,$N853*(1+(Q$2*0.03)),IF(R$3=$O853+$J853,$N853*(1+(Q$2*0.03)),IF(R$3=$O853+2*$J853,$N853*(1+(Q$2*0.03)),IF(R$3=$O853+3*$J853,$N853*(1+(Q$2*0.03)),IF(R$3=$O853+4*$J853,$N853*(1+(Q$2*0.03)),IF(R$3=$O853+5*$J853,$N853*(1+(Q$2*0.03)),"")))))))</f>
        <v/>
      </c>
      <c r="S853" s="2" t="str">
        <f t="shared" ref="S853:S856" si="1785">IF($B853="","",IF($O853=S$3,$N853*(1+(R$2*0.03)),IF(S$3=$O853+$J853,$N853*(1+(R$2*0.03)),IF(S$3=$O853+2*$J853,$N853*(1+(R$2*0.03)),IF(S$3=$O853+3*$J853,$N853*(1+(R$2*0.03)),IF(S$3=$O853+4*$J853,$N853*(1+(R$2*0.03)),IF(S$3=$O853+5*$J853,$N853*(1+(R$2*0.03)),"")))))))</f>
        <v/>
      </c>
      <c r="T853" s="2" t="str">
        <f t="shared" ref="T853:T856" si="1786">IF($B853="","",IF($O853=T$3,$N853*(1+(S$2*0.03)),IF(T$3=$O853+$J853,$N853*(1+(S$2*0.03)),IF(T$3=$O853+2*$J853,$N853*(1+(S$2*0.03)),IF(T$3=$O853+3*$J853,$N853*(1+(S$2*0.03)),IF(T$3=$O853+4*$J853,$N853*(1+(S$2*0.03)),IF(T$3=$O853+5*$J853,$N853*(1+(S$2*0.03)),"")))))))</f>
        <v/>
      </c>
      <c r="U853" s="2" t="str">
        <f t="shared" ref="U853:U856" si="1787">IF($B853="","",IF($O853=U$3,$N853*(1+(T$2*0.03)),IF(U$3=$O853+$J853,$N853*(1+(T$2*0.03)),IF(U$3=$O853+2*$J853,$N853*(1+(T$2*0.03)),IF(U$3=$O853+3*$J853,$N853*(1+(T$2*0.03)),IF(U$3=$O853+4*$J853,$N853*(1+(T$2*0.03)),IF(U$3=$O853+5*$J853,$N853*(1+(T$2*0.03)),"")))))))</f>
        <v/>
      </c>
      <c r="V853" s="2" t="str">
        <f t="shared" ref="V853:V856" si="1788">IF($B853="","",IF($O853=V$3,$N853*(1+(U$2*0.03)),IF(V$3=$O853+$J853,$N853*(1+(U$2*0.03)),IF(V$3=$O853+2*$J853,$N853*(1+(U$2*0.03)),IF(V$3=$O853+3*$J853,$N853*(1+(U$2*0.03)),IF(V$3=$O853+4*$J853,$N853*(1+(U$2*0.03)),IF(V$3=$O853+5*$J853,$N853*(1+(U$2*0.03)),"")))))))</f>
        <v/>
      </c>
      <c r="W853" s="2" t="str">
        <f t="shared" ref="W853:W856" si="1789">IF($B853="","",IF($O853=W$3,$N853*(1+(V$2*0.03)),IF(W$3=$O853+$J853,$N853*(1+(V$2*0.03)),IF(W$3=$O853+2*$J853,$N853*(1+(V$2*0.03)),IF(W$3=$O853+3*$J853,$N853*(1+(V$2*0.03)),IF(W$3=$O853+4*$J853,$N853*(1+(V$2*0.03)),IF(W$3=$O853+5*$J853,$N853*(1+(V$2*0.03)),"")))))))</f>
        <v/>
      </c>
      <c r="X853" s="2" t="str">
        <f t="shared" ref="X853:X856" si="1790">IF($B853="","",IF($O853=X$3,$N853*(1+(W$2*0.03)),IF(X$3=$O853+$J853,$N853*(1+(W$2*0.03)),IF(X$3=$O853+2*$J853,$N853*(1+(W$2*0.03)),IF(X$3=$O853+3*$J853,$N853*(1+(W$2*0.03)),IF(X$3=$O853+4*$J853,$N853*(1+(W$2*0.03)),IF(X$3=$O853+5*$J853,$N853*(1+(W$2*0.03)),"")))))))</f>
        <v/>
      </c>
      <c r="Y853" s="2" t="str">
        <f t="shared" ref="Y853:Y856" si="1791">IF($B853="","",IF($O853=Y$3,$N853*(1+(X$2*0.03)),IF(Y$3=$O853+$J853,$N853*(1+(X$2*0.03)),IF(Y$3=$O853+2*$J853,$N853*(1+(X$2*0.03)),IF(Y$3=$O853+3*$J853,$N853*(1+(X$2*0.03)),IF(Y$3=$O853+4*$J853,$N853*(1+(X$2*0.03)),IF(Y$3=$O853+5*$J853,$N853*(1+(X$2*0.03)),"")))))))</f>
        <v/>
      </c>
      <c r="Z853" s="2" t="str">
        <f t="shared" ref="Z853:Z856" si="1792">IF($B853="","",IF($O853=Z$3,$N853*(1+(Y$2*0.03)),IF(Z$3=$O853+$J853,$N853*(1+(Y$2*0.03)),IF(Z$3=$O853+2*$J853,$N853*(1+(Y$2*0.03)),IF(Z$3=$O853+3*$J853,$N853*(1+(Y$2*0.03)),IF(Z$3=$O853+4*$J853,$N853*(1+(Y$2*0.03)),IF(Z$3=$O853+5*$J853,$N853*(1+(Y$2*0.03)),"")))))))</f>
        <v/>
      </c>
      <c r="AA853" s="2" t="str">
        <f t="shared" ref="AA853:AA856" si="1793">IF($B853="","",IF($O853=AA$3,$N853*(1+(Z$2*0.03)),IF(AA$3=$O853+$J853,$N853*(1+(Z$2*0.03)),IF(AA$3=$O853+2*$J853,$N853*(1+(Z$2*0.03)),IF(AA$3=$O853+3*$J853,$N853*(1+(Z$2*0.03)),IF(AA$3=$O853+4*$J853,$N853*(1+(Z$2*0.03)),IF(AA$3=$O853+5*$J853,$N853*(1+(Z$2*0.03)),"")))))))</f>
        <v/>
      </c>
      <c r="AB853" s="2" t="str">
        <f t="shared" ref="AB853:AB856" si="1794">IF($B853="","",IF($O853=AB$3,$N853*(1+(AA$2*0.03)),IF(AB$3=$O853+$J853,$N853*(1+(AA$2*0.03)),IF(AB$3=$O853+2*$J853,$N853*(1+(AA$2*0.03)),IF(AB$3=$O853+3*$J853,$N853*(1+(AA$2*0.03)),IF(AB$3=$O853+4*$J853,$N853*(1+(AA$2*0.03)),IF(AB$3=$O853+5*$J853,$N853*(1+(AA$2*0.03)),"")))))))</f>
        <v/>
      </c>
      <c r="AC853" s="2" t="str">
        <f t="shared" ref="AC853:AC856" si="1795">IF($B853="","",IF($O853=AC$3,$N853*(1+(AB$2*0.03)),IF(AC$3=$O853+$J853,$N853*(1+(AB$2*0.03)),IF(AC$3=$O853+2*$J853,$N853*(1+(AB$2*0.03)),IF(AC$3=$O853+3*$J853,$N853*(1+(AB$2*0.03)),IF(AC$3=$O853+4*$J853,$N853*(1+(AB$2*0.03)),IF(AC$3=$O853+5*$J853,$N853*(1+(AB$2*0.03)),"")))))))</f>
        <v/>
      </c>
      <c r="AD853" s="2" t="str">
        <f t="shared" ref="AD853:AD856" si="1796">IF($B853="","",IF($O853=AD$3,$N853*(1+(AC$2*0.03)),IF(AD$3=$O853+$J853,$N853*(1+(AC$2*0.03)),IF(AD$3=$O853+2*$J853,$N853*(1+(AC$2*0.03)),IF(AD$3=$O853+3*$J853,$N853*(1+(AC$2*0.03)),IF(AD$3=$O853+4*$J853,$N853*(1+(AC$2*0.03)),IF(AD$3=$O853+5*$J853,$N853*(1+(AC$2*0.03)),"")))))))</f>
        <v/>
      </c>
      <c r="AE853" s="2" t="str">
        <f t="shared" ref="AE853:AE856" si="1797">IF($B853="","",IF($O853=AE$3,$N853*(1+(AD$2*0.03)),IF(AE$3=$O853+$J853,$N853*(1+(AD$2*0.03)),IF(AE$3=$O853+2*$J853,$N853*(1+(AD$2*0.03)),IF(AE$3=$O853+3*$J853,$N853*(1+(AD$2*0.03)),IF(AE$3=$O853+4*$J853,$N853*(1+(AD$2*0.03)),IF(AE$3=$O853+5*$J853,$N853*(1+(AD$2*0.03)),"")))))))</f>
        <v/>
      </c>
      <c r="AF853" s="2" t="str">
        <f t="shared" ref="AF853:AF856" si="1798">IF($B853="","",IF($O853=AF$3,$N853*(1+(AE$2*0.03)),IF(AF$3=$O853+$J853,$N853*(1+(AE$2*0.03)),IF(AF$3=$O853+2*$J853,$N853*(1+(AE$2*0.03)),IF(AF$3=$O853+3*$J853,$N853*(1+(AE$2*0.03)),IF(AF$3=$O853+4*$J853,$N853*(1+(AE$2*0.03)),IF(AF$3=$O853+5*$J853,$N853*(1+(AE$2*0.03)),"")))))))</f>
        <v/>
      </c>
      <c r="AG853" s="2" t="str">
        <f t="shared" ref="AG853:AG856" si="1799">IF($B853="","",IF($O853=AG$3,$N853*(1+(AF$2*0.03)),IF(AG$3=$O853+$J853,$N853*(1+(AF$2*0.03)),IF(AG$3=$O853+2*$J853,$N853*(1+(AF$2*0.03)),IF(AG$3=$O853+3*$J853,$N853*(1+(AF$2*0.03)),IF(AG$3=$O853+4*$J853,$N853*(1+(AF$2*0.03)),IF(AG$3=$O853+5*$J853,$N853*(1+(AF$2*0.03)),"")))))))</f>
        <v/>
      </c>
      <c r="AH853" s="2">
        <f t="shared" ref="AH853:AH856" si="1800">IF($B853="","",IF($O853=AH$3,$N853*(1+(AG$2*0.03)),IF(AH$3=$O853+$J853,$N853*(1+(AG$2*0.03)),IF(AH$3=$O853+2*$J853,$N853*(1+(AG$2*0.03)),IF(AH$3=$O853+3*$J853,$N853*(1+(AG$2*0.03)),IF(AH$3=$O853+4*$J853,$N853*(1+(AG$2*0.03)),IF(AH$3=$O853+5*$J853,$N853*(1+(AG$2*0.03)),"")))))))</f>
        <v>13860</v>
      </c>
      <c r="AI853" s="2" t="str">
        <f t="shared" ref="AI853:AI856" si="1801">IF($B853="","",IF($O853=AI$3,$N853*(1+(AH$2*0.03)),IF(AI$3=$O853+$J853,$N853*(1+(AH$2*0.03)),IF(AI$3=$O853+2*$J853,$N853*(1+(AH$2*0.03)),IF(AI$3=$O853+3*$J853,$N853*(1+(AH$2*0.03)),IF(AI$3=$O853+4*$J853,$N853*(1+(AH$2*0.03)),IF(AI$3=$O853+5*$J853,$N853*(1+(AH$2*0.03)),"")))))))</f>
        <v/>
      </c>
    </row>
    <row r="854" spans="2:35" x14ac:dyDescent="0.25">
      <c r="B854" s="41" t="s">
        <v>347</v>
      </c>
      <c r="C854" s="41" t="s">
        <v>346</v>
      </c>
      <c r="D854" t="s">
        <v>7</v>
      </c>
      <c r="E854" s="42" t="s">
        <v>396</v>
      </c>
      <c r="F854" t="s">
        <v>47</v>
      </c>
      <c r="H854" s="7">
        <v>1000</v>
      </c>
      <c r="I854" s="6">
        <f>IF(H854="","",INDEX(Systems!F$4:F$981,MATCH($F854,Systems!D$4:D$981,0),1))</f>
        <v>9.42</v>
      </c>
      <c r="J854" s="7">
        <f>IF(H854="","",INDEX(Systems!E$4:E$981,MATCH($F854,Systems!D$4:D$981,0),1))</f>
        <v>20</v>
      </c>
      <c r="K854" s="7" t="s">
        <v>97</v>
      </c>
      <c r="L854" s="7">
        <v>2005</v>
      </c>
      <c r="M854" s="7">
        <v>3</v>
      </c>
      <c r="N854" s="6">
        <f t="shared" ref="N854:N857" si="1802">IF(H854="","",H854*I854)</f>
        <v>9420</v>
      </c>
      <c r="O854" s="7">
        <f t="shared" ref="O854:O857" si="1803">IF(M854="","",IF(IF(M854=1,$C$1,IF(M854=2,L854+(0.8*J854),IF(M854=3,L854+J854)))&lt;$C$1,$C$1,(IF(M854=1,$C$1,IF(M854=2,L854+(0.8*J854),IF(M854=3,L854+J854))))))</f>
        <v>2025</v>
      </c>
      <c r="P854" s="2" t="str">
        <f t="shared" si="1782"/>
        <v/>
      </c>
      <c r="Q854" s="2" t="str">
        <f t="shared" si="1783"/>
        <v/>
      </c>
      <c r="R854" s="2" t="str">
        <f t="shared" si="1784"/>
        <v/>
      </c>
      <c r="S854" s="2" t="str">
        <f t="shared" si="1785"/>
        <v/>
      </c>
      <c r="T854" s="2" t="str">
        <f t="shared" si="1786"/>
        <v/>
      </c>
      <c r="U854" s="2" t="str">
        <f t="shared" si="1787"/>
        <v/>
      </c>
      <c r="V854" s="2" t="str">
        <f t="shared" si="1788"/>
        <v/>
      </c>
      <c r="W854" s="2">
        <f t="shared" si="1789"/>
        <v>11398.199999999999</v>
      </c>
      <c r="X854" s="2" t="str">
        <f t="shared" si="1790"/>
        <v/>
      </c>
      <c r="Y854" s="2" t="str">
        <f t="shared" si="1791"/>
        <v/>
      </c>
      <c r="Z854" s="2" t="str">
        <f t="shared" si="1792"/>
        <v/>
      </c>
      <c r="AA854" s="2" t="str">
        <f t="shared" si="1793"/>
        <v/>
      </c>
      <c r="AB854" s="2" t="str">
        <f t="shared" si="1794"/>
        <v/>
      </c>
      <c r="AC854" s="2" t="str">
        <f t="shared" si="1795"/>
        <v/>
      </c>
      <c r="AD854" s="2" t="str">
        <f t="shared" si="1796"/>
        <v/>
      </c>
      <c r="AE854" s="2" t="str">
        <f t="shared" si="1797"/>
        <v/>
      </c>
      <c r="AF854" s="2" t="str">
        <f t="shared" si="1798"/>
        <v/>
      </c>
      <c r="AG854" s="2" t="str">
        <f t="shared" si="1799"/>
        <v/>
      </c>
      <c r="AH854" s="2" t="str">
        <f t="shared" si="1800"/>
        <v/>
      </c>
      <c r="AI854" s="2" t="str">
        <f t="shared" si="1801"/>
        <v/>
      </c>
    </row>
    <row r="855" spans="2:35" x14ac:dyDescent="0.25">
      <c r="B855" s="41" t="s">
        <v>347</v>
      </c>
      <c r="C855" s="41" t="s">
        <v>346</v>
      </c>
      <c r="D855" t="s">
        <v>7</v>
      </c>
      <c r="E855" s="42" t="s">
        <v>396</v>
      </c>
      <c r="F855" t="s">
        <v>51</v>
      </c>
      <c r="H855" s="7">
        <v>1300</v>
      </c>
      <c r="I855" s="6">
        <f>IF(H855="","",INDEX(Systems!F$4:F$981,MATCH($F855,Systems!D$4:D$981,0),1))</f>
        <v>1.5</v>
      </c>
      <c r="J855" s="7">
        <f>IF(H855="","",INDEX(Systems!E$4:E$981,MATCH($F855,Systems!D$4:D$981,0),1))</f>
        <v>10</v>
      </c>
      <c r="K855" s="7" t="s">
        <v>97</v>
      </c>
      <c r="L855" s="7">
        <v>2015</v>
      </c>
      <c r="M855" s="7">
        <v>3</v>
      </c>
      <c r="N855" s="6">
        <f t="shared" si="1802"/>
        <v>1950</v>
      </c>
      <c r="O855" s="7">
        <f t="shared" si="1803"/>
        <v>2025</v>
      </c>
      <c r="P855" s="2" t="str">
        <f t="shared" si="1782"/>
        <v/>
      </c>
      <c r="Q855" s="2" t="str">
        <f t="shared" si="1783"/>
        <v/>
      </c>
      <c r="R855" s="2" t="str">
        <f t="shared" si="1784"/>
        <v/>
      </c>
      <c r="S855" s="2" t="str">
        <f t="shared" si="1785"/>
        <v/>
      </c>
      <c r="T855" s="2" t="str">
        <f t="shared" si="1786"/>
        <v/>
      </c>
      <c r="U855" s="2" t="str">
        <f t="shared" si="1787"/>
        <v/>
      </c>
      <c r="V855" s="2" t="str">
        <f t="shared" si="1788"/>
        <v/>
      </c>
      <c r="W855" s="2">
        <f t="shared" si="1789"/>
        <v>2359.5</v>
      </c>
      <c r="X855" s="2" t="str">
        <f t="shared" si="1790"/>
        <v/>
      </c>
      <c r="Y855" s="2" t="str">
        <f t="shared" si="1791"/>
        <v/>
      </c>
      <c r="Z855" s="2" t="str">
        <f t="shared" si="1792"/>
        <v/>
      </c>
      <c r="AA855" s="2" t="str">
        <f t="shared" si="1793"/>
        <v/>
      </c>
      <c r="AB855" s="2" t="str">
        <f t="shared" si="1794"/>
        <v/>
      </c>
      <c r="AC855" s="2" t="str">
        <f t="shared" si="1795"/>
        <v/>
      </c>
      <c r="AD855" s="2" t="str">
        <f t="shared" si="1796"/>
        <v/>
      </c>
      <c r="AE855" s="2" t="str">
        <f t="shared" si="1797"/>
        <v/>
      </c>
      <c r="AF855" s="2" t="str">
        <f t="shared" si="1798"/>
        <v/>
      </c>
      <c r="AG855" s="2">
        <f t="shared" si="1799"/>
        <v>2944.5</v>
      </c>
      <c r="AH855" s="2" t="str">
        <f t="shared" si="1800"/>
        <v/>
      </c>
      <c r="AI855" s="2" t="str">
        <f t="shared" si="1801"/>
        <v/>
      </c>
    </row>
    <row r="856" spans="2:35" x14ac:dyDescent="0.25">
      <c r="B856" s="41" t="s">
        <v>347</v>
      </c>
      <c r="C856" s="41" t="s">
        <v>346</v>
      </c>
      <c r="D856" t="s">
        <v>9</v>
      </c>
      <c r="E856" s="42" t="s">
        <v>396</v>
      </c>
      <c r="F856" t="s">
        <v>131</v>
      </c>
      <c r="H856" s="7">
        <v>1000</v>
      </c>
      <c r="I856" s="6">
        <f>IF(H856="","",INDEX(Systems!F$4:F$981,MATCH($F856,Systems!D$4:D$981,0),1))</f>
        <v>4.95</v>
      </c>
      <c r="J856" s="7">
        <f>IF(H856="","",INDEX(Systems!E$4:E$981,MATCH($F856,Systems!D$4:D$981,0),1))</f>
        <v>20</v>
      </c>
      <c r="K856" s="7" t="s">
        <v>97</v>
      </c>
      <c r="L856" s="7">
        <v>2017</v>
      </c>
      <c r="M856" s="7">
        <v>3</v>
      </c>
      <c r="N856" s="6">
        <f t="shared" si="1802"/>
        <v>4950</v>
      </c>
      <c r="O856" s="7">
        <f t="shared" si="1803"/>
        <v>2037</v>
      </c>
      <c r="P856" s="2" t="str">
        <f t="shared" si="1782"/>
        <v/>
      </c>
      <c r="Q856" s="2" t="str">
        <f t="shared" si="1783"/>
        <v/>
      </c>
      <c r="R856" s="2" t="str">
        <f t="shared" si="1784"/>
        <v/>
      </c>
      <c r="S856" s="2" t="str">
        <f t="shared" si="1785"/>
        <v/>
      </c>
      <c r="T856" s="2" t="str">
        <f t="shared" si="1786"/>
        <v/>
      </c>
      <c r="U856" s="2" t="str">
        <f t="shared" si="1787"/>
        <v/>
      </c>
      <c r="V856" s="2" t="str">
        <f t="shared" si="1788"/>
        <v/>
      </c>
      <c r="W856" s="2" t="str">
        <f t="shared" si="1789"/>
        <v/>
      </c>
      <c r="X856" s="2" t="str">
        <f t="shared" si="1790"/>
        <v/>
      </c>
      <c r="Y856" s="2" t="str">
        <f t="shared" si="1791"/>
        <v/>
      </c>
      <c r="Z856" s="2" t="str">
        <f t="shared" si="1792"/>
        <v/>
      </c>
      <c r="AA856" s="2" t="str">
        <f t="shared" si="1793"/>
        <v/>
      </c>
      <c r="AB856" s="2" t="str">
        <f t="shared" si="1794"/>
        <v/>
      </c>
      <c r="AC856" s="2" t="str">
        <f t="shared" si="1795"/>
        <v/>
      </c>
      <c r="AD856" s="2" t="str">
        <f t="shared" si="1796"/>
        <v/>
      </c>
      <c r="AE856" s="2" t="str">
        <f t="shared" si="1797"/>
        <v/>
      </c>
      <c r="AF856" s="2" t="str">
        <f t="shared" si="1798"/>
        <v/>
      </c>
      <c r="AG856" s="2" t="str">
        <f t="shared" si="1799"/>
        <v/>
      </c>
      <c r="AH856" s="2" t="str">
        <f t="shared" si="1800"/>
        <v/>
      </c>
      <c r="AI856" s="2">
        <f t="shared" si="1801"/>
        <v>7771.4999999999991</v>
      </c>
    </row>
    <row r="857" spans="2:35" x14ac:dyDescent="0.25">
      <c r="B857" s="41" t="s">
        <v>347</v>
      </c>
      <c r="C857" s="41" t="s">
        <v>346</v>
      </c>
      <c r="D857" t="s">
        <v>5</v>
      </c>
      <c r="E857" s="42" t="s">
        <v>396</v>
      </c>
      <c r="F857" t="s">
        <v>55</v>
      </c>
      <c r="H857" s="7">
        <v>1</v>
      </c>
      <c r="I857" s="6">
        <f>IF(H857="","",INDEX(Systems!F$4:F$981,MATCH($F857,Systems!D$4:D$981,0),1))</f>
        <v>9000</v>
      </c>
      <c r="J857" s="7">
        <f>IF(H857="","",INDEX(Systems!E$4:E$981,MATCH($F857,Systems!D$4:D$981,0),1))</f>
        <v>18</v>
      </c>
      <c r="K857" s="7" t="s">
        <v>97</v>
      </c>
      <c r="L857" s="7">
        <v>1997</v>
      </c>
      <c r="M857" s="7">
        <v>3</v>
      </c>
      <c r="N857" s="6">
        <f t="shared" si="1802"/>
        <v>9000</v>
      </c>
      <c r="O857" s="7">
        <f t="shared" si="1803"/>
        <v>2018</v>
      </c>
      <c r="P857" s="2">
        <f t="shared" ref="P857:P860" si="1804">IF($B857="","",IF($O857=P$3,$N857*(1+(O$2*0.03)),IF(P$3=$O857+$J857,$N857*(1+(O$2*0.03)),IF(P$3=$O857+2*$J857,$N857*(1+(O$2*0.03)),IF(P$3=$O857+3*$J857,$N857*(1+(O$2*0.03)),IF(P$3=$O857+4*$J857,$N857*(1+(O$2*0.03)),IF(P$3=$O857+5*$J857,$N857*(1+(O$2*0.03)),"")))))))</f>
        <v>9000</v>
      </c>
      <c r="Q857" s="2" t="str">
        <f t="shared" ref="Q857:Q860" si="1805">IF($B857="","",IF($O857=Q$3,$N857*(1+(P$2*0.03)),IF(Q$3=$O857+$J857,$N857*(1+(P$2*0.03)),IF(Q$3=$O857+2*$J857,$N857*(1+(P$2*0.03)),IF(Q$3=$O857+3*$J857,$N857*(1+(P$2*0.03)),IF(Q$3=$O857+4*$J857,$N857*(1+(P$2*0.03)),IF(Q$3=$O857+5*$J857,$N857*(1+(P$2*0.03)),"")))))))</f>
        <v/>
      </c>
      <c r="R857" s="2" t="str">
        <f t="shared" ref="R857:R860" si="1806">IF($B857="","",IF($O857=R$3,$N857*(1+(Q$2*0.03)),IF(R$3=$O857+$J857,$N857*(1+(Q$2*0.03)),IF(R$3=$O857+2*$J857,$N857*(1+(Q$2*0.03)),IF(R$3=$O857+3*$J857,$N857*(1+(Q$2*0.03)),IF(R$3=$O857+4*$J857,$N857*(1+(Q$2*0.03)),IF(R$3=$O857+5*$J857,$N857*(1+(Q$2*0.03)),"")))))))</f>
        <v/>
      </c>
      <c r="S857" s="2" t="str">
        <f t="shared" ref="S857:S860" si="1807">IF($B857="","",IF($O857=S$3,$N857*(1+(R$2*0.03)),IF(S$3=$O857+$J857,$N857*(1+(R$2*0.03)),IF(S$3=$O857+2*$J857,$N857*(1+(R$2*0.03)),IF(S$3=$O857+3*$J857,$N857*(1+(R$2*0.03)),IF(S$3=$O857+4*$J857,$N857*(1+(R$2*0.03)),IF(S$3=$O857+5*$J857,$N857*(1+(R$2*0.03)),"")))))))</f>
        <v/>
      </c>
      <c r="T857" s="2" t="str">
        <f t="shared" ref="T857:T860" si="1808">IF($B857="","",IF($O857=T$3,$N857*(1+(S$2*0.03)),IF(T$3=$O857+$J857,$N857*(1+(S$2*0.03)),IF(T$3=$O857+2*$J857,$N857*(1+(S$2*0.03)),IF(T$3=$O857+3*$J857,$N857*(1+(S$2*0.03)),IF(T$3=$O857+4*$J857,$N857*(1+(S$2*0.03)),IF(T$3=$O857+5*$J857,$N857*(1+(S$2*0.03)),"")))))))</f>
        <v/>
      </c>
      <c r="U857" s="2" t="str">
        <f t="shared" ref="U857:U860" si="1809">IF($B857="","",IF($O857=U$3,$N857*(1+(T$2*0.03)),IF(U$3=$O857+$J857,$N857*(1+(T$2*0.03)),IF(U$3=$O857+2*$J857,$N857*(1+(T$2*0.03)),IF(U$3=$O857+3*$J857,$N857*(1+(T$2*0.03)),IF(U$3=$O857+4*$J857,$N857*(1+(T$2*0.03)),IF(U$3=$O857+5*$J857,$N857*(1+(T$2*0.03)),"")))))))</f>
        <v/>
      </c>
      <c r="V857" s="2" t="str">
        <f t="shared" ref="V857:V860" si="1810">IF($B857="","",IF($O857=V$3,$N857*(1+(U$2*0.03)),IF(V$3=$O857+$J857,$N857*(1+(U$2*0.03)),IF(V$3=$O857+2*$J857,$N857*(1+(U$2*0.03)),IF(V$3=$O857+3*$J857,$N857*(1+(U$2*0.03)),IF(V$3=$O857+4*$J857,$N857*(1+(U$2*0.03)),IF(V$3=$O857+5*$J857,$N857*(1+(U$2*0.03)),"")))))))</f>
        <v/>
      </c>
      <c r="W857" s="2" t="str">
        <f t="shared" ref="W857:W860" si="1811">IF($B857="","",IF($O857=W$3,$N857*(1+(V$2*0.03)),IF(W$3=$O857+$J857,$N857*(1+(V$2*0.03)),IF(W$3=$O857+2*$J857,$N857*(1+(V$2*0.03)),IF(W$3=$O857+3*$J857,$N857*(1+(V$2*0.03)),IF(W$3=$O857+4*$J857,$N857*(1+(V$2*0.03)),IF(W$3=$O857+5*$J857,$N857*(1+(V$2*0.03)),"")))))))</f>
        <v/>
      </c>
      <c r="X857" s="2" t="str">
        <f t="shared" ref="X857:X860" si="1812">IF($B857="","",IF($O857=X$3,$N857*(1+(W$2*0.03)),IF(X$3=$O857+$J857,$N857*(1+(W$2*0.03)),IF(X$3=$O857+2*$J857,$N857*(1+(W$2*0.03)),IF(X$3=$O857+3*$J857,$N857*(1+(W$2*0.03)),IF(X$3=$O857+4*$J857,$N857*(1+(W$2*0.03)),IF(X$3=$O857+5*$J857,$N857*(1+(W$2*0.03)),"")))))))</f>
        <v/>
      </c>
      <c r="Y857" s="2" t="str">
        <f t="shared" ref="Y857:Y860" si="1813">IF($B857="","",IF($O857=Y$3,$N857*(1+(X$2*0.03)),IF(Y$3=$O857+$J857,$N857*(1+(X$2*0.03)),IF(Y$3=$O857+2*$J857,$N857*(1+(X$2*0.03)),IF(Y$3=$O857+3*$J857,$N857*(1+(X$2*0.03)),IF(Y$3=$O857+4*$J857,$N857*(1+(X$2*0.03)),IF(Y$3=$O857+5*$J857,$N857*(1+(X$2*0.03)),"")))))))</f>
        <v/>
      </c>
      <c r="Z857" s="2" t="str">
        <f t="shared" ref="Z857:Z860" si="1814">IF($B857="","",IF($O857=Z$3,$N857*(1+(Y$2*0.03)),IF(Z$3=$O857+$J857,$N857*(1+(Y$2*0.03)),IF(Z$3=$O857+2*$J857,$N857*(1+(Y$2*0.03)),IF(Z$3=$O857+3*$J857,$N857*(1+(Y$2*0.03)),IF(Z$3=$O857+4*$J857,$N857*(1+(Y$2*0.03)),IF(Z$3=$O857+5*$J857,$N857*(1+(Y$2*0.03)),"")))))))</f>
        <v/>
      </c>
      <c r="AA857" s="2" t="str">
        <f t="shared" ref="AA857:AA860" si="1815">IF($B857="","",IF($O857=AA$3,$N857*(1+(Z$2*0.03)),IF(AA$3=$O857+$J857,$N857*(1+(Z$2*0.03)),IF(AA$3=$O857+2*$J857,$N857*(1+(Z$2*0.03)),IF(AA$3=$O857+3*$J857,$N857*(1+(Z$2*0.03)),IF(AA$3=$O857+4*$J857,$N857*(1+(Z$2*0.03)),IF(AA$3=$O857+5*$J857,$N857*(1+(Z$2*0.03)),"")))))))</f>
        <v/>
      </c>
      <c r="AB857" s="2" t="str">
        <f t="shared" ref="AB857:AB860" si="1816">IF($B857="","",IF($O857=AB$3,$N857*(1+(AA$2*0.03)),IF(AB$3=$O857+$J857,$N857*(1+(AA$2*0.03)),IF(AB$3=$O857+2*$J857,$N857*(1+(AA$2*0.03)),IF(AB$3=$O857+3*$J857,$N857*(1+(AA$2*0.03)),IF(AB$3=$O857+4*$J857,$N857*(1+(AA$2*0.03)),IF(AB$3=$O857+5*$J857,$N857*(1+(AA$2*0.03)),"")))))))</f>
        <v/>
      </c>
      <c r="AC857" s="2" t="str">
        <f t="shared" ref="AC857:AC860" si="1817">IF($B857="","",IF($O857=AC$3,$N857*(1+(AB$2*0.03)),IF(AC$3=$O857+$J857,$N857*(1+(AB$2*0.03)),IF(AC$3=$O857+2*$J857,$N857*(1+(AB$2*0.03)),IF(AC$3=$O857+3*$J857,$N857*(1+(AB$2*0.03)),IF(AC$3=$O857+4*$J857,$N857*(1+(AB$2*0.03)),IF(AC$3=$O857+5*$J857,$N857*(1+(AB$2*0.03)),"")))))))</f>
        <v/>
      </c>
      <c r="AD857" s="2" t="str">
        <f t="shared" ref="AD857:AD860" si="1818">IF($B857="","",IF($O857=AD$3,$N857*(1+(AC$2*0.03)),IF(AD$3=$O857+$J857,$N857*(1+(AC$2*0.03)),IF(AD$3=$O857+2*$J857,$N857*(1+(AC$2*0.03)),IF(AD$3=$O857+3*$J857,$N857*(1+(AC$2*0.03)),IF(AD$3=$O857+4*$J857,$N857*(1+(AC$2*0.03)),IF(AD$3=$O857+5*$J857,$N857*(1+(AC$2*0.03)),"")))))))</f>
        <v/>
      </c>
      <c r="AE857" s="2" t="str">
        <f t="shared" ref="AE857:AE860" si="1819">IF($B857="","",IF($O857=AE$3,$N857*(1+(AD$2*0.03)),IF(AE$3=$O857+$J857,$N857*(1+(AD$2*0.03)),IF(AE$3=$O857+2*$J857,$N857*(1+(AD$2*0.03)),IF(AE$3=$O857+3*$J857,$N857*(1+(AD$2*0.03)),IF(AE$3=$O857+4*$J857,$N857*(1+(AD$2*0.03)),IF(AE$3=$O857+5*$J857,$N857*(1+(AD$2*0.03)),"")))))))</f>
        <v/>
      </c>
      <c r="AF857" s="2" t="str">
        <f t="shared" ref="AF857:AF860" si="1820">IF($B857="","",IF($O857=AF$3,$N857*(1+(AE$2*0.03)),IF(AF$3=$O857+$J857,$N857*(1+(AE$2*0.03)),IF(AF$3=$O857+2*$J857,$N857*(1+(AE$2*0.03)),IF(AF$3=$O857+3*$J857,$N857*(1+(AE$2*0.03)),IF(AF$3=$O857+4*$J857,$N857*(1+(AE$2*0.03)),IF(AF$3=$O857+5*$J857,$N857*(1+(AE$2*0.03)),"")))))))</f>
        <v/>
      </c>
      <c r="AG857" s="2" t="str">
        <f t="shared" ref="AG857:AG860" si="1821">IF($B857="","",IF($O857=AG$3,$N857*(1+(AF$2*0.03)),IF(AG$3=$O857+$J857,$N857*(1+(AF$2*0.03)),IF(AG$3=$O857+2*$J857,$N857*(1+(AF$2*0.03)),IF(AG$3=$O857+3*$J857,$N857*(1+(AF$2*0.03)),IF(AG$3=$O857+4*$J857,$N857*(1+(AF$2*0.03)),IF(AG$3=$O857+5*$J857,$N857*(1+(AF$2*0.03)),"")))))))</f>
        <v/>
      </c>
      <c r="AH857" s="2">
        <f t="shared" ref="AH857:AH860" si="1822">IF($B857="","",IF($O857=AH$3,$N857*(1+(AG$2*0.03)),IF(AH$3=$O857+$J857,$N857*(1+(AG$2*0.03)),IF(AH$3=$O857+2*$J857,$N857*(1+(AG$2*0.03)),IF(AH$3=$O857+3*$J857,$N857*(1+(AG$2*0.03)),IF(AH$3=$O857+4*$J857,$N857*(1+(AG$2*0.03)),IF(AH$3=$O857+5*$J857,$N857*(1+(AG$2*0.03)),"")))))))</f>
        <v>13860</v>
      </c>
      <c r="AI857" s="2" t="str">
        <f t="shared" ref="AI857:AI860" si="1823">IF($B857="","",IF($O857=AI$3,$N857*(1+(AH$2*0.03)),IF(AI$3=$O857+$J857,$N857*(1+(AH$2*0.03)),IF(AI$3=$O857+2*$J857,$N857*(1+(AH$2*0.03)),IF(AI$3=$O857+3*$J857,$N857*(1+(AH$2*0.03)),IF(AI$3=$O857+4*$J857,$N857*(1+(AH$2*0.03)),IF(AI$3=$O857+5*$J857,$N857*(1+(AH$2*0.03)),"")))))))</f>
        <v/>
      </c>
    </row>
    <row r="858" spans="2:35" x14ac:dyDescent="0.25">
      <c r="B858" s="41" t="s">
        <v>347</v>
      </c>
      <c r="C858" s="41" t="s">
        <v>346</v>
      </c>
      <c r="D858" t="s">
        <v>7</v>
      </c>
      <c r="E858" s="42" t="s">
        <v>355</v>
      </c>
      <c r="F858" t="s">
        <v>47</v>
      </c>
      <c r="H858" s="7">
        <v>1000</v>
      </c>
      <c r="I858" s="6">
        <f>IF(H858="","",INDEX(Systems!F$4:F$981,MATCH($F858,Systems!D$4:D$981,0),1))</f>
        <v>9.42</v>
      </c>
      <c r="J858" s="7">
        <f>IF(H858="","",INDEX(Systems!E$4:E$981,MATCH($F858,Systems!D$4:D$981,0),1))</f>
        <v>20</v>
      </c>
      <c r="K858" s="7" t="s">
        <v>97</v>
      </c>
      <c r="L858" s="7">
        <v>2005</v>
      </c>
      <c r="M858" s="7">
        <v>3</v>
      </c>
      <c r="N858" s="6">
        <f t="shared" ref="N858:N861" si="1824">IF(H858="","",H858*I858)</f>
        <v>9420</v>
      </c>
      <c r="O858" s="7">
        <f t="shared" ref="O858:O861" si="1825">IF(M858="","",IF(IF(M858=1,$C$1,IF(M858=2,L858+(0.8*J858),IF(M858=3,L858+J858)))&lt;$C$1,$C$1,(IF(M858=1,$C$1,IF(M858=2,L858+(0.8*J858),IF(M858=3,L858+J858))))))</f>
        <v>2025</v>
      </c>
      <c r="P858" s="2" t="str">
        <f t="shared" si="1804"/>
        <v/>
      </c>
      <c r="Q858" s="2" t="str">
        <f t="shared" si="1805"/>
        <v/>
      </c>
      <c r="R858" s="2" t="str">
        <f t="shared" si="1806"/>
        <v/>
      </c>
      <c r="S858" s="2" t="str">
        <f t="shared" si="1807"/>
        <v/>
      </c>
      <c r="T858" s="2" t="str">
        <f t="shared" si="1808"/>
        <v/>
      </c>
      <c r="U858" s="2" t="str">
        <f t="shared" si="1809"/>
        <v/>
      </c>
      <c r="V858" s="2" t="str">
        <f t="shared" si="1810"/>
        <v/>
      </c>
      <c r="W858" s="2">
        <f t="shared" si="1811"/>
        <v>11398.199999999999</v>
      </c>
      <c r="X858" s="2" t="str">
        <f t="shared" si="1812"/>
        <v/>
      </c>
      <c r="Y858" s="2" t="str">
        <f t="shared" si="1813"/>
        <v/>
      </c>
      <c r="Z858" s="2" t="str">
        <f t="shared" si="1814"/>
        <v/>
      </c>
      <c r="AA858" s="2" t="str">
        <f t="shared" si="1815"/>
        <v/>
      </c>
      <c r="AB858" s="2" t="str">
        <f t="shared" si="1816"/>
        <v/>
      </c>
      <c r="AC858" s="2" t="str">
        <f t="shared" si="1817"/>
        <v/>
      </c>
      <c r="AD858" s="2" t="str">
        <f t="shared" si="1818"/>
        <v/>
      </c>
      <c r="AE858" s="2" t="str">
        <f t="shared" si="1819"/>
        <v/>
      </c>
      <c r="AF858" s="2" t="str">
        <f t="shared" si="1820"/>
        <v/>
      </c>
      <c r="AG858" s="2" t="str">
        <f t="shared" si="1821"/>
        <v/>
      </c>
      <c r="AH858" s="2" t="str">
        <f t="shared" si="1822"/>
        <v/>
      </c>
      <c r="AI858" s="2" t="str">
        <f t="shared" si="1823"/>
        <v/>
      </c>
    </row>
    <row r="859" spans="2:35" x14ac:dyDescent="0.25">
      <c r="B859" s="41" t="s">
        <v>347</v>
      </c>
      <c r="C859" s="41" t="s">
        <v>346</v>
      </c>
      <c r="D859" t="s">
        <v>7</v>
      </c>
      <c r="E859" s="42" t="s">
        <v>355</v>
      </c>
      <c r="F859" t="s">
        <v>51</v>
      </c>
      <c r="H859" s="7">
        <v>1300</v>
      </c>
      <c r="I859" s="6">
        <f>IF(H859="","",INDEX(Systems!F$4:F$981,MATCH($F859,Systems!D$4:D$981,0),1))</f>
        <v>1.5</v>
      </c>
      <c r="J859" s="7">
        <f>IF(H859="","",INDEX(Systems!E$4:E$981,MATCH($F859,Systems!D$4:D$981,0),1))</f>
        <v>10</v>
      </c>
      <c r="K859" s="7" t="s">
        <v>97</v>
      </c>
      <c r="L859" s="7">
        <v>2015</v>
      </c>
      <c r="M859" s="7">
        <v>3</v>
      </c>
      <c r="N859" s="6">
        <f t="shared" si="1824"/>
        <v>1950</v>
      </c>
      <c r="O859" s="7">
        <f t="shared" si="1825"/>
        <v>2025</v>
      </c>
      <c r="P859" s="2" t="str">
        <f t="shared" si="1804"/>
        <v/>
      </c>
      <c r="Q859" s="2" t="str">
        <f t="shared" si="1805"/>
        <v/>
      </c>
      <c r="R859" s="2" t="str">
        <f t="shared" si="1806"/>
        <v/>
      </c>
      <c r="S859" s="2" t="str">
        <f t="shared" si="1807"/>
        <v/>
      </c>
      <c r="T859" s="2" t="str">
        <f t="shared" si="1808"/>
        <v/>
      </c>
      <c r="U859" s="2" t="str">
        <f t="shared" si="1809"/>
        <v/>
      </c>
      <c r="V859" s="2" t="str">
        <f t="shared" si="1810"/>
        <v/>
      </c>
      <c r="W859" s="2">
        <f t="shared" si="1811"/>
        <v>2359.5</v>
      </c>
      <c r="X859" s="2" t="str">
        <f t="shared" si="1812"/>
        <v/>
      </c>
      <c r="Y859" s="2" t="str">
        <f t="shared" si="1813"/>
        <v/>
      </c>
      <c r="Z859" s="2" t="str">
        <f t="shared" si="1814"/>
        <v/>
      </c>
      <c r="AA859" s="2" t="str">
        <f t="shared" si="1815"/>
        <v/>
      </c>
      <c r="AB859" s="2" t="str">
        <f t="shared" si="1816"/>
        <v/>
      </c>
      <c r="AC859" s="2" t="str">
        <f t="shared" si="1817"/>
        <v/>
      </c>
      <c r="AD859" s="2" t="str">
        <f t="shared" si="1818"/>
        <v/>
      </c>
      <c r="AE859" s="2" t="str">
        <f t="shared" si="1819"/>
        <v/>
      </c>
      <c r="AF859" s="2" t="str">
        <f t="shared" si="1820"/>
        <v/>
      </c>
      <c r="AG859" s="2">
        <f t="shared" si="1821"/>
        <v>2944.5</v>
      </c>
      <c r="AH859" s="2" t="str">
        <f t="shared" si="1822"/>
        <v/>
      </c>
      <c r="AI859" s="2" t="str">
        <f t="shared" si="1823"/>
        <v/>
      </c>
    </row>
    <row r="860" spans="2:35" x14ac:dyDescent="0.25">
      <c r="B860" s="41" t="s">
        <v>347</v>
      </c>
      <c r="C860" s="41" t="s">
        <v>346</v>
      </c>
      <c r="D860" t="s">
        <v>9</v>
      </c>
      <c r="E860" s="42" t="s">
        <v>355</v>
      </c>
      <c r="F860" t="s">
        <v>131</v>
      </c>
      <c r="H860" s="7">
        <v>1000</v>
      </c>
      <c r="I860" s="6">
        <f>IF(H860="","",INDEX(Systems!F$4:F$981,MATCH($F860,Systems!D$4:D$981,0),1))</f>
        <v>4.95</v>
      </c>
      <c r="J860" s="7">
        <f>IF(H860="","",INDEX(Systems!E$4:E$981,MATCH($F860,Systems!D$4:D$981,0),1))</f>
        <v>20</v>
      </c>
      <c r="K860" s="7" t="s">
        <v>97</v>
      </c>
      <c r="L860" s="7">
        <v>2017</v>
      </c>
      <c r="M860" s="7">
        <v>3</v>
      </c>
      <c r="N860" s="6">
        <f t="shared" si="1824"/>
        <v>4950</v>
      </c>
      <c r="O860" s="7">
        <f t="shared" si="1825"/>
        <v>2037</v>
      </c>
      <c r="P860" s="2" t="str">
        <f t="shared" si="1804"/>
        <v/>
      </c>
      <c r="Q860" s="2" t="str">
        <f t="shared" si="1805"/>
        <v/>
      </c>
      <c r="R860" s="2" t="str">
        <f t="shared" si="1806"/>
        <v/>
      </c>
      <c r="S860" s="2" t="str">
        <f t="shared" si="1807"/>
        <v/>
      </c>
      <c r="T860" s="2" t="str">
        <f t="shared" si="1808"/>
        <v/>
      </c>
      <c r="U860" s="2" t="str">
        <f t="shared" si="1809"/>
        <v/>
      </c>
      <c r="V860" s="2" t="str">
        <f t="shared" si="1810"/>
        <v/>
      </c>
      <c r="W860" s="2" t="str">
        <f t="shared" si="1811"/>
        <v/>
      </c>
      <c r="X860" s="2" t="str">
        <f t="shared" si="1812"/>
        <v/>
      </c>
      <c r="Y860" s="2" t="str">
        <f t="shared" si="1813"/>
        <v/>
      </c>
      <c r="Z860" s="2" t="str">
        <f t="shared" si="1814"/>
        <v/>
      </c>
      <c r="AA860" s="2" t="str">
        <f t="shared" si="1815"/>
        <v/>
      </c>
      <c r="AB860" s="2" t="str">
        <f t="shared" si="1816"/>
        <v/>
      </c>
      <c r="AC860" s="2" t="str">
        <f t="shared" si="1817"/>
        <v/>
      </c>
      <c r="AD860" s="2" t="str">
        <f t="shared" si="1818"/>
        <v/>
      </c>
      <c r="AE860" s="2" t="str">
        <f t="shared" si="1819"/>
        <v/>
      </c>
      <c r="AF860" s="2" t="str">
        <f t="shared" si="1820"/>
        <v/>
      </c>
      <c r="AG860" s="2" t="str">
        <f t="shared" si="1821"/>
        <v/>
      </c>
      <c r="AH860" s="2" t="str">
        <f t="shared" si="1822"/>
        <v/>
      </c>
      <c r="AI860" s="2">
        <f t="shared" si="1823"/>
        <v>7771.4999999999991</v>
      </c>
    </row>
    <row r="861" spans="2:35" x14ac:dyDescent="0.25">
      <c r="B861" s="41" t="s">
        <v>347</v>
      </c>
      <c r="C861" s="41" t="s">
        <v>346</v>
      </c>
      <c r="D861" t="s">
        <v>5</v>
      </c>
      <c r="E861" s="42" t="s">
        <v>355</v>
      </c>
      <c r="F861" t="s">
        <v>55</v>
      </c>
      <c r="H861" s="7">
        <v>1</v>
      </c>
      <c r="I861" s="6">
        <f>IF(H861="","",INDEX(Systems!F$4:F$981,MATCH($F861,Systems!D$4:D$981,0),1))</f>
        <v>9000</v>
      </c>
      <c r="J861" s="7">
        <f>IF(H861="","",INDEX(Systems!E$4:E$981,MATCH($F861,Systems!D$4:D$981,0),1))</f>
        <v>18</v>
      </c>
      <c r="K861" s="7" t="s">
        <v>97</v>
      </c>
      <c r="L861" s="7">
        <v>1997</v>
      </c>
      <c r="M861" s="7">
        <v>3</v>
      </c>
      <c r="N861" s="6">
        <f t="shared" si="1824"/>
        <v>9000</v>
      </c>
      <c r="O861" s="7">
        <f t="shared" si="1825"/>
        <v>2018</v>
      </c>
      <c r="P861" s="2">
        <f t="shared" ref="P861:P864" si="1826">IF($B861="","",IF($O861=P$3,$N861*(1+(O$2*0.03)),IF(P$3=$O861+$J861,$N861*(1+(O$2*0.03)),IF(P$3=$O861+2*$J861,$N861*(1+(O$2*0.03)),IF(P$3=$O861+3*$J861,$N861*(1+(O$2*0.03)),IF(P$3=$O861+4*$J861,$N861*(1+(O$2*0.03)),IF(P$3=$O861+5*$J861,$N861*(1+(O$2*0.03)),"")))))))</f>
        <v>9000</v>
      </c>
      <c r="Q861" s="2" t="str">
        <f t="shared" ref="Q861:Q864" si="1827">IF($B861="","",IF($O861=Q$3,$N861*(1+(P$2*0.03)),IF(Q$3=$O861+$J861,$N861*(1+(P$2*0.03)),IF(Q$3=$O861+2*$J861,$N861*(1+(P$2*0.03)),IF(Q$3=$O861+3*$J861,$N861*(1+(P$2*0.03)),IF(Q$3=$O861+4*$J861,$N861*(1+(P$2*0.03)),IF(Q$3=$O861+5*$J861,$N861*(1+(P$2*0.03)),"")))))))</f>
        <v/>
      </c>
      <c r="R861" s="2" t="str">
        <f t="shared" ref="R861:R864" si="1828">IF($B861="","",IF($O861=R$3,$N861*(1+(Q$2*0.03)),IF(R$3=$O861+$J861,$N861*(1+(Q$2*0.03)),IF(R$3=$O861+2*$J861,$N861*(1+(Q$2*0.03)),IF(R$3=$O861+3*$J861,$N861*(1+(Q$2*0.03)),IF(R$3=$O861+4*$J861,$N861*(1+(Q$2*0.03)),IF(R$3=$O861+5*$J861,$N861*(1+(Q$2*0.03)),"")))))))</f>
        <v/>
      </c>
      <c r="S861" s="2" t="str">
        <f t="shared" ref="S861:S864" si="1829">IF($B861="","",IF($O861=S$3,$N861*(1+(R$2*0.03)),IF(S$3=$O861+$J861,$N861*(1+(R$2*0.03)),IF(S$3=$O861+2*$J861,$N861*(1+(R$2*0.03)),IF(S$3=$O861+3*$J861,$N861*(1+(R$2*0.03)),IF(S$3=$O861+4*$J861,$N861*(1+(R$2*0.03)),IF(S$3=$O861+5*$J861,$N861*(1+(R$2*0.03)),"")))))))</f>
        <v/>
      </c>
      <c r="T861" s="2" t="str">
        <f t="shared" ref="T861:T864" si="1830">IF($B861="","",IF($O861=T$3,$N861*(1+(S$2*0.03)),IF(T$3=$O861+$J861,$N861*(1+(S$2*0.03)),IF(T$3=$O861+2*$J861,$N861*(1+(S$2*0.03)),IF(T$3=$O861+3*$J861,$N861*(1+(S$2*0.03)),IF(T$3=$O861+4*$J861,$N861*(1+(S$2*0.03)),IF(T$3=$O861+5*$J861,$N861*(1+(S$2*0.03)),"")))))))</f>
        <v/>
      </c>
      <c r="U861" s="2" t="str">
        <f t="shared" ref="U861:U864" si="1831">IF($B861="","",IF($O861=U$3,$N861*(1+(T$2*0.03)),IF(U$3=$O861+$J861,$N861*(1+(T$2*0.03)),IF(U$3=$O861+2*$J861,$N861*(1+(T$2*0.03)),IF(U$3=$O861+3*$J861,$N861*(1+(T$2*0.03)),IF(U$3=$O861+4*$J861,$N861*(1+(T$2*0.03)),IF(U$3=$O861+5*$J861,$N861*(1+(T$2*0.03)),"")))))))</f>
        <v/>
      </c>
      <c r="V861" s="2" t="str">
        <f t="shared" ref="V861:V864" si="1832">IF($B861="","",IF($O861=V$3,$N861*(1+(U$2*0.03)),IF(V$3=$O861+$J861,$N861*(1+(U$2*0.03)),IF(V$3=$O861+2*$J861,$N861*(1+(U$2*0.03)),IF(V$3=$O861+3*$J861,$N861*(1+(U$2*0.03)),IF(V$3=$O861+4*$J861,$N861*(1+(U$2*0.03)),IF(V$3=$O861+5*$J861,$N861*(1+(U$2*0.03)),"")))))))</f>
        <v/>
      </c>
      <c r="W861" s="2" t="str">
        <f t="shared" ref="W861:W864" si="1833">IF($B861="","",IF($O861=W$3,$N861*(1+(V$2*0.03)),IF(W$3=$O861+$J861,$N861*(1+(V$2*0.03)),IF(W$3=$O861+2*$J861,$N861*(1+(V$2*0.03)),IF(W$3=$O861+3*$J861,$N861*(1+(V$2*0.03)),IF(W$3=$O861+4*$J861,$N861*(1+(V$2*0.03)),IF(W$3=$O861+5*$J861,$N861*(1+(V$2*0.03)),"")))))))</f>
        <v/>
      </c>
      <c r="X861" s="2" t="str">
        <f t="shared" ref="X861:X864" si="1834">IF($B861="","",IF($O861=X$3,$N861*(1+(W$2*0.03)),IF(X$3=$O861+$J861,$N861*(1+(W$2*0.03)),IF(X$3=$O861+2*$J861,$N861*(1+(W$2*0.03)),IF(X$3=$O861+3*$J861,$N861*(1+(W$2*0.03)),IF(X$3=$O861+4*$J861,$N861*(1+(W$2*0.03)),IF(X$3=$O861+5*$J861,$N861*(1+(W$2*0.03)),"")))))))</f>
        <v/>
      </c>
      <c r="Y861" s="2" t="str">
        <f t="shared" ref="Y861:Y864" si="1835">IF($B861="","",IF($O861=Y$3,$N861*(1+(X$2*0.03)),IF(Y$3=$O861+$J861,$N861*(1+(X$2*0.03)),IF(Y$3=$O861+2*$J861,$N861*(1+(X$2*0.03)),IF(Y$3=$O861+3*$J861,$N861*(1+(X$2*0.03)),IF(Y$3=$O861+4*$J861,$N861*(1+(X$2*0.03)),IF(Y$3=$O861+5*$J861,$N861*(1+(X$2*0.03)),"")))))))</f>
        <v/>
      </c>
      <c r="Z861" s="2" t="str">
        <f t="shared" ref="Z861:Z864" si="1836">IF($B861="","",IF($O861=Z$3,$N861*(1+(Y$2*0.03)),IF(Z$3=$O861+$J861,$N861*(1+(Y$2*0.03)),IF(Z$3=$O861+2*$J861,$N861*(1+(Y$2*0.03)),IF(Z$3=$O861+3*$J861,$N861*(1+(Y$2*0.03)),IF(Z$3=$O861+4*$J861,$N861*(1+(Y$2*0.03)),IF(Z$3=$O861+5*$J861,$N861*(1+(Y$2*0.03)),"")))))))</f>
        <v/>
      </c>
      <c r="AA861" s="2" t="str">
        <f t="shared" ref="AA861:AA864" si="1837">IF($B861="","",IF($O861=AA$3,$N861*(1+(Z$2*0.03)),IF(AA$3=$O861+$J861,$N861*(1+(Z$2*0.03)),IF(AA$3=$O861+2*$J861,$N861*(1+(Z$2*0.03)),IF(AA$3=$O861+3*$J861,$N861*(1+(Z$2*0.03)),IF(AA$3=$O861+4*$J861,$N861*(1+(Z$2*0.03)),IF(AA$3=$O861+5*$J861,$N861*(1+(Z$2*0.03)),"")))))))</f>
        <v/>
      </c>
      <c r="AB861" s="2" t="str">
        <f t="shared" ref="AB861:AB864" si="1838">IF($B861="","",IF($O861=AB$3,$N861*(1+(AA$2*0.03)),IF(AB$3=$O861+$J861,$N861*(1+(AA$2*0.03)),IF(AB$3=$O861+2*$J861,$N861*(1+(AA$2*0.03)),IF(AB$3=$O861+3*$J861,$N861*(1+(AA$2*0.03)),IF(AB$3=$O861+4*$J861,$N861*(1+(AA$2*0.03)),IF(AB$3=$O861+5*$J861,$N861*(1+(AA$2*0.03)),"")))))))</f>
        <v/>
      </c>
      <c r="AC861" s="2" t="str">
        <f t="shared" ref="AC861:AC864" si="1839">IF($B861="","",IF($O861=AC$3,$N861*(1+(AB$2*0.03)),IF(AC$3=$O861+$J861,$N861*(1+(AB$2*0.03)),IF(AC$3=$O861+2*$J861,$N861*(1+(AB$2*0.03)),IF(AC$3=$O861+3*$J861,$N861*(1+(AB$2*0.03)),IF(AC$3=$O861+4*$J861,$N861*(1+(AB$2*0.03)),IF(AC$3=$O861+5*$J861,$N861*(1+(AB$2*0.03)),"")))))))</f>
        <v/>
      </c>
      <c r="AD861" s="2" t="str">
        <f t="shared" ref="AD861:AD864" si="1840">IF($B861="","",IF($O861=AD$3,$N861*(1+(AC$2*0.03)),IF(AD$3=$O861+$J861,$N861*(1+(AC$2*0.03)),IF(AD$3=$O861+2*$J861,$N861*(1+(AC$2*0.03)),IF(AD$3=$O861+3*$J861,$N861*(1+(AC$2*0.03)),IF(AD$3=$O861+4*$J861,$N861*(1+(AC$2*0.03)),IF(AD$3=$O861+5*$J861,$N861*(1+(AC$2*0.03)),"")))))))</f>
        <v/>
      </c>
      <c r="AE861" s="2" t="str">
        <f t="shared" ref="AE861:AE864" si="1841">IF($B861="","",IF($O861=AE$3,$N861*(1+(AD$2*0.03)),IF(AE$3=$O861+$J861,$N861*(1+(AD$2*0.03)),IF(AE$3=$O861+2*$J861,$N861*(1+(AD$2*0.03)),IF(AE$3=$O861+3*$J861,$N861*(1+(AD$2*0.03)),IF(AE$3=$O861+4*$J861,$N861*(1+(AD$2*0.03)),IF(AE$3=$O861+5*$J861,$N861*(1+(AD$2*0.03)),"")))))))</f>
        <v/>
      </c>
      <c r="AF861" s="2" t="str">
        <f t="shared" ref="AF861:AF864" si="1842">IF($B861="","",IF($O861=AF$3,$N861*(1+(AE$2*0.03)),IF(AF$3=$O861+$J861,$N861*(1+(AE$2*0.03)),IF(AF$3=$O861+2*$J861,$N861*(1+(AE$2*0.03)),IF(AF$3=$O861+3*$J861,$N861*(1+(AE$2*0.03)),IF(AF$3=$O861+4*$J861,$N861*(1+(AE$2*0.03)),IF(AF$3=$O861+5*$J861,$N861*(1+(AE$2*0.03)),"")))))))</f>
        <v/>
      </c>
      <c r="AG861" s="2" t="str">
        <f t="shared" ref="AG861:AG864" si="1843">IF($B861="","",IF($O861=AG$3,$N861*(1+(AF$2*0.03)),IF(AG$3=$O861+$J861,$N861*(1+(AF$2*0.03)),IF(AG$3=$O861+2*$J861,$N861*(1+(AF$2*0.03)),IF(AG$3=$O861+3*$J861,$N861*(1+(AF$2*0.03)),IF(AG$3=$O861+4*$J861,$N861*(1+(AF$2*0.03)),IF(AG$3=$O861+5*$J861,$N861*(1+(AF$2*0.03)),"")))))))</f>
        <v/>
      </c>
      <c r="AH861" s="2">
        <f t="shared" ref="AH861:AH864" si="1844">IF($B861="","",IF($O861=AH$3,$N861*(1+(AG$2*0.03)),IF(AH$3=$O861+$J861,$N861*(1+(AG$2*0.03)),IF(AH$3=$O861+2*$J861,$N861*(1+(AG$2*0.03)),IF(AH$3=$O861+3*$J861,$N861*(1+(AG$2*0.03)),IF(AH$3=$O861+4*$J861,$N861*(1+(AG$2*0.03)),IF(AH$3=$O861+5*$J861,$N861*(1+(AG$2*0.03)),"")))))))</f>
        <v>13860</v>
      </c>
      <c r="AI861" s="2" t="str">
        <f t="shared" ref="AI861:AI864" si="1845">IF($B861="","",IF($O861=AI$3,$N861*(1+(AH$2*0.03)),IF(AI$3=$O861+$J861,$N861*(1+(AH$2*0.03)),IF(AI$3=$O861+2*$J861,$N861*(1+(AH$2*0.03)),IF(AI$3=$O861+3*$J861,$N861*(1+(AH$2*0.03)),IF(AI$3=$O861+4*$J861,$N861*(1+(AH$2*0.03)),IF(AI$3=$O861+5*$J861,$N861*(1+(AH$2*0.03)),"")))))))</f>
        <v/>
      </c>
    </row>
    <row r="862" spans="2:35" x14ac:dyDescent="0.25">
      <c r="B862" s="41" t="s">
        <v>347</v>
      </c>
      <c r="C862" s="41" t="s">
        <v>346</v>
      </c>
      <c r="D862" t="s">
        <v>7</v>
      </c>
      <c r="E862" s="42" t="s">
        <v>356</v>
      </c>
      <c r="F862" t="s">
        <v>47</v>
      </c>
      <c r="H862" s="7">
        <v>1000</v>
      </c>
      <c r="I862" s="6">
        <f>IF(H862="","",INDEX(Systems!F$4:F$981,MATCH($F862,Systems!D$4:D$981,0),1))</f>
        <v>9.42</v>
      </c>
      <c r="J862" s="7">
        <f>IF(H862="","",INDEX(Systems!E$4:E$981,MATCH($F862,Systems!D$4:D$981,0),1))</f>
        <v>20</v>
      </c>
      <c r="K862" s="7" t="s">
        <v>97</v>
      </c>
      <c r="L862" s="7">
        <v>2005</v>
      </c>
      <c r="M862" s="7">
        <v>3</v>
      </c>
      <c r="N862" s="6">
        <f t="shared" ref="N862:N865" si="1846">IF(H862="","",H862*I862)</f>
        <v>9420</v>
      </c>
      <c r="O862" s="7">
        <f t="shared" ref="O862:O865" si="1847">IF(M862="","",IF(IF(M862=1,$C$1,IF(M862=2,L862+(0.8*J862),IF(M862=3,L862+J862)))&lt;$C$1,$C$1,(IF(M862=1,$C$1,IF(M862=2,L862+(0.8*J862),IF(M862=3,L862+J862))))))</f>
        <v>2025</v>
      </c>
      <c r="P862" s="2" t="str">
        <f t="shared" si="1826"/>
        <v/>
      </c>
      <c r="Q862" s="2" t="str">
        <f t="shared" si="1827"/>
        <v/>
      </c>
      <c r="R862" s="2" t="str">
        <f t="shared" si="1828"/>
        <v/>
      </c>
      <c r="S862" s="2" t="str">
        <f t="shared" si="1829"/>
        <v/>
      </c>
      <c r="T862" s="2" t="str">
        <f t="shared" si="1830"/>
        <v/>
      </c>
      <c r="U862" s="2" t="str">
        <f t="shared" si="1831"/>
        <v/>
      </c>
      <c r="V862" s="2" t="str">
        <f t="shared" si="1832"/>
        <v/>
      </c>
      <c r="W862" s="2">
        <f t="shared" si="1833"/>
        <v>11398.199999999999</v>
      </c>
      <c r="X862" s="2" t="str">
        <f t="shared" si="1834"/>
        <v/>
      </c>
      <c r="Y862" s="2" t="str">
        <f t="shared" si="1835"/>
        <v/>
      </c>
      <c r="Z862" s="2" t="str">
        <f t="shared" si="1836"/>
        <v/>
      </c>
      <c r="AA862" s="2" t="str">
        <f t="shared" si="1837"/>
        <v/>
      </c>
      <c r="AB862" s="2" t="str">
        <f t="shared" si="1838"/>
        <v/>
      </c>
      <c r="AC862" s="2" t="str">
        <f t="shared" si="1839"/>
        <v/>
      </c>
      <c r="AD862" s="2" t="str">
        <f t="shared" si="1840"/>
        <v/>
      </c>
      <c r="AE862" s="2" t="str">
        <f t="shared" si="1841"/>
        <v/>
      </c>
      <c r="AF862" s="2" t="str">
        <f t="shared" si="1842"/>
        <v/>
      </c>
      <c r="AG862" s="2" t="str">
        <f t="shared" si="1843"/>
        <v/>
      </c>
      <c r="AH862" s="2" t="str">
        <f t="shared" si="1844"/>
        <v/>
      </c>
      <c r="AI862" s="2" t="str">
        <f t="shared" si="1845"/>
        <v/>
      </c>
    </row>
    <row r="863" spans="2:35" x14ac:dyDescent="0.25">
      <c r="B863" s="41" t="s">
        <v>347</v>
      </c>
      <c r="C863" s="41" t="s">
        <v>346</v>
      </c>
      <c r="D863" t="s">
        <v>7</v>
      </c>
      <c r="E863" s="42" t="s">
        <v>356</v>
      </c>
      <c r="F863" t="s">
        <v>51</v>
      </c>
      <c r="H863" s="7">
        <v>1300</v>
      </c>
      <c r="I863" s="6">
        <f>IF(H863="","",INDEX(Systems!F$4:F$981,MATCH($F863,Systems!D$4:D$981,0),1))</f>
        <v>1.5</v>
      </c>
      <c r="J863" s="7">
        <f>IF(H863="","",INDEX(Systems!E$4:E$981,MATCH($F863,Systems!D$4:D$981,0),1))</f>
        <v>10</v>
      </c>
      <c r="K863" s="7" t="s">
        <v>97</v>
      </c>
      <c r="L863" s="7">
        <v>2015</v>
      </c>
      <c r="M863" s="7">
        <v>3</v>
      </c>
      <c r="N863" s="6">
        <f t="shared" si="1846"/>
        <v>1950</v>
      </c>
      <c r="O863" s="7">
        <f t="shared" si="1847"/>
        <v>2025</v>
      </c>
      <c r="P863" s="2" t="str">
        <f t="shared" si="1826"/>
        <v/>
      </c>
      <c r="Q863" s="2" t="str">
        <f t="shared" si="1827"/>
        <v/>
      </c>
      <c r="R863" s="2" t="str">
        <f t="shared" si="1828"/>
        <v/>
      </c>
      <c r="S863" s="2" t="str">
        <f t="shared" si="1829"/>
        <v/>
      </c>
      <c r="T863" s="2" t="str">
        <f t="shared" si="1830"/>
        <v/>
      </c>
      <c r="U863" s="2" t="str">
        <f t="shared" si="1831"/>
        <v/>
      </c>
      <c r="V863" s="2" t="str">
        <f t="shared" si="1832"/>
        <v/>
      </c>
      <c r="W863" s="2">
        <f t="shared" si="1833"/>
        <v>2359.5</v>
      </c>
      <c r="X863" s="2" t="str">
        <f t="shared" si="1834"/>
        <v/>
      </c>
      <c r="Y863" s="2" t="str">
        <f t="shared" si="1835"/>
        <v/>
      </c>
      <c r="Z863" s="2" t="str">
        <f t="shared" si="1836"/>
        <v/>
      </c>
      <c r="AA863" s="2" t="str">
        <f t="shared" si="1837"/>
        <v/>
      </c>
      <c r="AB863" s="2" t="str">
        <f t="shared" si="1838"/>
        <v/>
      </c>
      <c r="AC863" s="2" t="str">
        <f t="shared" si="1839"/>
        <v/>
      </c>
      <c r="AD863" s="2" t="str">
        <f t="shared" si="1840"/>
        <v/>
      </c>
      <c r="AE863" s="2" t="str">
        <f t="shared" si="1841"/>
        <v/>
      </c>
      <c r="AF863" s="2" t="str">
        <f t="shared" si="1842"/>
        <v/>
      </c>
      <c r="AG863" s="2">
        <f t="shared" si="1843"/>
        <v>2944.5</v>
      </c>
      <c r="AH863" s="2" t="str">
        <f t="shared" si="1844"/>
        <v/>
      </c>
      <c r="AI863" s="2" t="str">
        <f t="shared" si="1845"/>
        <v/>
      </c>
    </row>
    <row r="864" spans="2:35" x14ac:dyDescent="0.25">
      <c r="B864" s="41" t="s">
        <v>347</v>
      </c>
      <c r="C864" s="41" t="s">
        <v>346</v>
      </c>
      <c r="D864" t="s">
        <v>9</v>
      </c>
      <c r="E864" s="42" t="s">
        <v>356</v>
      </c>
      <c r="F864" t="s">
        <v>131</v>
      </c>
      <c r="H864" s="7">
        <v>1000</v>
      </c>
      <c r="I864" s="6">
        <f>IF(H864="","",INDEX(Systems!F$4:F$981,MATCH($F864,Systems!D$4:D$981,0),1))</f>
        <v>4.95</v>
      </c>
      <c r="J864" s="7">
        <f>IF(H864="","",INDEX(Systems!E$4:E$981,MATCH($F864,Systems!D$4:D$981,0),1))</f>
        <v>20</v>
      </c>
      <c r="K864" s="7" t="s">
        <v>97</v>
      </c>
      <c r="L864" s="7">
        <v>2017</v>
      </c>
      <c r="M864" s="7">
        <v>3</v>
      </c>
      <c r="N864" s="6">
        <f t="shared" si="1846"/>
        <v>4950</v>
      </c>
      <c r="O864" s="7">
        <f t="shared" si="1847"/>
        <v>2037</v>
      </c>
      <c r="P864" s="2" t="str">
        <f t="shared" si="1826"/>
        <v/>
      </c>
      <c r="Q864" s="2" t="str">
        <f t="shared" si="1827"/>
        <v/>
      </c>
      <c r="R864" s="2" t="str">
        <f t="shared" si="1828"/>
        <v/>
      </c>
      <c r="S864" s="2" t="str">
        <f t="shared" si="1829"/>
        <v/>
      </c>
      <c r="T864" s="2" t="str">
        <f t="shared" si="1830"/>
        <v/>
      </c>
      <c r="U864" s="2" t="str">
        <f t="shared" si="1831"/>
        <v/>
      </c>
      <c r="V864" s="2" t="str">
        <f t="shared" si="1832"/>
        <v/>
      </c>
      <c r="W864" s="2" t="str">
        <f t="shared" si="1833"/>
        <v/>
      </c>
      <c r="X864" s="2" t="str">
        <f t="shared" si="1834"/>
        <v/>
      </c>
      <c r="Y864" s="2" t="str">
        <f t="shared" si="1835"/>
        <v/>
      </c>
      <c r="Z864" s="2" t="str">
        <f t="shared" si="1836"/>
        <v/>
      </c>
      <c r="AA864" s="2" t="str">
        <f t="shared" si="1837"/>
        <v/>
      </c>
      <c r="AB864" s="2" t="str">
        <f t="shared" si="1838"/>
        <v/>
      </c>
      <c r="AC864" s="2" t="str">
        <f t="shared" si="1839"/>
        <v/>
      </c>
      <c r="AD864" s="2" t="str">
        <f t="shared" si="1840"/>
        <v/>
      </c>
      <c r="AE864" s="2" t="str">
        <f t="shared" si="1841"/>
        <v/>
      </c>
      <c r="AF864" s="2" t="str">
        <f t="shared" si="1842"/>
        <v/>
      </c>
      <c r="AG864" s="2" t="str">
        <f t="shared" si="1843"/>
        <v/>
      </c>
      <c r="AH864" s="2" t="str">
        <f t="shared" si="1844"/>
        <v/>
      </c>
      <c r="AI864" s="2">
        <f t="shared" si="1845"/>
        <v>7771.4999999999991</v>
      </c>
    </row>
    <row r="865" spans="2:35" x14ac:dyDescent="0.25">
      <c r="B865" s="41" t="s">
        <v>347</v>
      </c>
      <c r="C865" s="41" t="s">
        <v>346</v>
      </c>
      <c r="D865" t="s">
        <v>5</v>
      </c>
      <c r="E865" s="42" t="s">
        <v>356</v>
      </c>
      <c r="F865" t="s">
        <v>55</v>
      </c>
      <c r="H865" s="7">
        <v>1</v>
      </c>
      <c r="I865" s="6">
        <f>IF(H865="","",INDEX(Systems!F$4:F$981,MATCH($F865,Systems!D$4:D$981,0),1))</f>
        <v>9000</v>
      </c>
      <c r="J865" s="7">
        <f>IF(H865="","",INDEX(Systems!E$4:E$981,MATCH($F865,Systems!D$4:D$981,0),1))</f>
        <v>18</v>
      </c>
      <c r="K865" s="7" t="s">
        <v>97</v>
      </c>
      <c r="L865" s="7">
        <v>1997</v>
      </c>
      <c r="M865" s="7">
        <v>3</v>
      </c>
      <c r="N865" s="6">
        <f t="shared" si="1846"/>
        <v>9000</v>
      </c>
      <c r="O865" s="7">
        <f t="shared" si="1847"/>
        <v>2018</v>
      </c>
      <c r="P865" s="2">
        <f t="shared" ref="P865:P868" si="1848">IF($B865="","",IF($O865=P$3,$N865*(1+(O$2*0.03)),IF(P$3=$O865+$J865,$N865*(1+(O$2*0.03)),IF(P$3=$O865+2*$J865,$N865*(1+(O$2*0.03)),IF(P$3=$O865+3*$J865,$N865*(1+(O$2*0.03)),IF(P$3=$O865+4*$J865,$N865*(1+(O$2*0.03)),IF(P$3=$O865+5*$J865,$N865*(1+(O$2*0.03)),"")))))))</f>
        <v>9000</v>
      </c>
      <c r="Q865" s="2" t="str">
        <f t="shared" ref="Q865:Q868" si="1849">IF($B865="","",IF($O865=Q$3,$N865*(1+(P$2*0.03)),IF(Q$3=$O865+$J865,$N865*(1+(P$2*0.03)),IF(Q$3=$O865+2*$J865,$N865*(1+(P$2*0.03)),IF(Q$3=$O865+3*$J865,$N865*(1+(P$2*0.03)),IF(Q$3=$O865+4*$J865,$N865*(1+(P$2*0.03)),IF(Q$3=$O865+5*$J865,$N865*(1+(P$2*0.03)),"")))))))</f>
        <v/>
      </c>
      <c r="R865" s="2" t="str">
        <f t="shared" ref="R865:R868" si="1850">IF($B865="","",IF($O865=R$3,$N865*(1+(Q$2*0.03)),IF(R$3=$O865+$J865,$N865*(1+(Q$2*0.03)),IF(R$3=$O865+2*$J865,$N865*(1+(Q$2*0.03)),IF(R$3=$O865+3*$J865,$N865*(1+(Q$2*0.03)),IF(R$3=$O865+4*$J865,$N865*(1+(Q$2*0.03)),IF(R$3=$O865+5*$J865,$N865*(1+(Q$2*0.03)),"")))))))</f>
        <v/>
      </c>
      <c r="S865" s="2" t="str">
        <f t="shared" ref="S865:S868" si="1851">IF($B865="","",IF($O865=S$3,$N865*(1+(R$2*0.03)),IF(S$3=$O865+$J865,$N865*(1+(R$2*0.03)),IF(S$3=$O865+2*$J865,$N865*(1+(R$2*0.03)),IF(S$3=$O865+3*$J865,$N865*(1+(R$2*0.03)),IF(S$3=$O865+4*$J865,$N865*(1+(R$2*0.03)),IF(S$3=$O865+5*$J865,$N865*(1+(R$2*0.03)),"")))))))</f>
        <v/>
      </c>
      <c r="T865" s="2" t="str">
        <f t="shared" ref="T865:T868" si="1852">IF($B865="","",IF($O865=T$3,$N865*(1+(S$2*0.03)),IF(T$3=$O865+$J865,$N865*(1+(S$2*0.03)),IF(T$3=$O865+2*$J865,$N865*(1+(S$2*0.03)),IF(T$3=$O865+3*$J865,$N865*(1+(S$2*0.03)),IF(T$3=$O865+4*$J865,$N865*(1+(S$2*0.03)),IF(T$3=$O865+5*$J865,$N865*(1+(S$2*0.03)),"")))))))</f>
        <v/>
      </c>
      <c r="U865" s="2" t="str">
        <f t="shared" ref="U865:U868" si="1853">IF($B865="","",IF($O865=U$3,$N865*(1+(T$2*0.03)),IF(U$3=$O865+$J865,$N865*(1+(T$2*0.03)),IF(U$3=$O865+2*$J865,$N865*(1+(T$2*0.03)),IF(U$3=$O865+3*$J865,$N865*(1+(T$2*0.03)),IF(U$3=$O865+4*$J865,$N865*(1+(T$2*0.03)),IF(U$3=$O865+5*$J865,$N865*(1+(T$2*0.03)),"")))))))</f>
        <v/>
      </c>
      <c r="V865" s="2" t="str">
        <f t="shared" ref="V865:V868" si="1854">IF($B865="","",IF($O865=V$3,$N865*(1+(U$2*0.03)),IF(V$3=$O865+$J865,$N865*(1+(U$2*0.03)),IF(V$3=$O865+2*$J865,$N865*(1+(U$2*0.03)),IF(V$3=$O865+3*$J865,$N865*(1+(U$2*0.03)),IF(V$3=$O865+4*$J865,$N865*(1+(U$2*0.03)),IF(V$3=$O865+5*$J865,$N865*(1+(U$2*0.03)),"")))))))</f>
        <v/>
      </c>
      <c r="W865" s="2" t="str">
        <f t="shared" ref="W865:W868" si="1855">IF($B865="","",IF($O865=W$3,$N865*(1+(V$2*0.03)),IF(W$3=$O865+$J865,$N865*(1+(V$2*0.03)),IF(W$3=$O865+2*$J865,$N865*(1+(V$2*0.03)),IF(W$3=$O865+3*$J865,$N865*(1+(V$2*0.03)),IF(W$3=$O865+4*$J865,$N865*(1+(V$2*0.03)),IF(W$3=$O865+5*$J865,$N865*(1+(V$2*0.03)),"")))))))</f>
        <v/>
      </c>
      <c r="X865" s="2" t="str">
        <f t="shared" ref="X865:X868" si="1856">IF($B865="","",IF($O865=X$3,$N865*(1+(W$2*0.03)),IF(X$3=$O865+$J865,$N865*(1+(W$2*0.03)),IF(X$3=$O865+2*$J865,$N865*(1+(W$2*0.03)),IF(X$3=$O865+3*$J865,$N865*(1+(W$2*0.03)),IF(X$3=$O865+4*$J865,$N865*(1+(W$2*0.03)),IF(X$3=$O865+5*$J865,$N865*(1+(W$2*0.03)),"")))))))</f>
        <v/>
      </c>
      <c r="Y865" s="2" t="str">
        <f t="shared" ref="Y865:Y868" si="1857">IF($B865="","",IF($O865=Y$3,$N865*(1+(X$2*0.03)),IF(Y$3=$O865+$J865,$N865*(1+(X$2*0.03)),IF(Y$3=$O865+2*$J865,$N865*(1+(X$2*0.03)),IF(Y$3=$O865+3*$J865,$N865*(1+(X$2*0.03)),IF(Y$3=$O865+4*$J865,$N865*(1+(X$2*0.03)),IF(Y$3=$O865+5*$J865,$N865*(1+(X$2*0.03)),"")))))))</f>
        <v/>
      </c>
      <c r="Z865" s="2" t="str">
        <f t="shared" ref="Z865:Z868" si="1858">IF($B865="","",IF($O865=Z$3,$N865*(1+(Y$2*0.03)),IF(Z$3=$O865+$J865,$N865*(1+(Y$2*0.03)),IF(Z$3=$O865+2*$J865,$N865*(1+(Y$2*0.03)),IF(Z$3=$O865+3*$J865,$N865*(1+(Y$2*0.03)),IF(Z$3=$O865+4*$J865,$N865*(1+(Y$2*0.03)),IF(Z$3=$O865+5*$J865,$N865*(1+(Y$2*0.03)),"")))))))</f>
        <v/>
      </c>
      <c r="AA865" s="2" t="str">
        <f t="shared" ref="AA865:AA868" si="1859">IF($B865="","",IF($O865=AA$3,$N865*(1+(Z$2*0.03)),IF(AA$3=$O865+$J865,$N865*(1+(Z$2*0.03)),IF(AA$3=$O865+2*$J865,$N865*(1+(Z$2*0.03)),IF(AA$3=$O865+3*$J865,$N865*(1+(Z$2*0.03)),IF(AA$3=$O865+4*$J865,$N865*(1+(Z$2*0.03)),IF(AA$3=$O865+5*$J865,$N865*(1+(Z$2*0.03)),"")))))))</f>
        <v/>
      </c>
      <c r="AB865" s="2" t="str">
        <f t="shared" ref="AB865:AB868" si="1860">IF($B865="","",IF($O865=AB$3,$N865*(1+(AA$2*0.03)),IF(AB$3=$O865+$J865,$N865*(1+(AA$2*0.03)),IF(AB$3=$O865+2*$J865,$N865*(1+(AA$2*0.03)),IF(AB$3=$O865+3*$J865,$N865*(1+(AA$2*0.03)),IF(AB$3=$O865+4*$J865,$N865*(1+(AA$2*0.03)),IF(AB$3=$O865+5*$J865,$N865*(1+(AA$2*0.03)),"")))))))</f>
        <v/>
      </c>
      <c r="AC865" s="2" t="str">
        <f t="shared" ref="AC865:AC868" si="1861">IF($B865="","",IF($O865=AC$3,$N865*(1+(AB$2*0.03)),IF(AC$3=$O865+$J865,$N865*(1+(AB$2*0.03)),IF(AC$3=$O865+2*$J865,$N865*(1+(AB$2*0.03)),IF(AC$3=$O865+3*$J865,$N865*(1+(AB$2*0.03)),IF(AC$3=$O865+4*$J865,$N865*(1+(AB$2*0.03)),IF(AC$3=$O865+5*$J865,$N865*(1+(AB$2*0.03)),"")))))))</f>
        <v/>
      </c>
      <c r="AD865" s="2" t="str">
        <f t="shared" ref="AD865:AD868" si="1862">IF($B865="","",IF($O865=AD$3,$N865*(1+(AC$2*0.03)),IF(AD$3=$O865+$J865,$N865*(1+(AC$2*0.03)),IF(AD$3=$O865+2*$J865,$N865*(1+(AC$2*0.03)),IF(AD$3=$O865+3*$J865,$N865*(1+(AC$2*0.03)),IF(AD$3=$O865+4*$J865,$N865*(1+(AC$2*0.03)),IF(AD$3=$O865+5*$J865,$N865*(1+(AC$2*0.03)),"")))))))</f>
        <v/>
      </c>
      <c r="AE865" s="2" t="str">
        <f t="shared" ref="AE865:AE868" si="1863">IF($B865="","",IF($O865=AE$3,$N865*(1+(AD$2*0.03)),IF(AE$3=$O865+$J865,$N865*(1+(AD$2*0.03)),IF(AE$3=$O865+2*$J865,$N865*(1+(AD$2*0.03)),IF(AE$3=$O865+3*$J865,$N865*(1+(AD$2*0.03)),IF(AE$3=$O865+4*$J865,$N865*(1+(AD$2*0.03)),IF(AE$3=$O865+5*$J865,$N865*(1+(AD$2*0.03)),"")))))))</f>
        <v/>
      </c>
      <c r="AF865" s="2" t="str">
        <f t="shared" ref="AF865:AF868" si="1864">IF($B865="","",IF($O865=AF$3,$N865*(1+(AE$2*0.03)),IF(AF$3=$O865+$J865,$N865*(1+(AE$2*0.03)),IF(AF$3=$O865+2*$J865,$N865*(1+(AE$2*0.03)),IF(AF$3=$O865+3*$J865,$N865*(1+(AE$2*0.03)),IF(AF$3=$O865+4*$J865,$N865*(1+(AE$2*0.03)),IF(AF$3=$O865+5*$J865,$N865*(1+(AE$2*0.03)),"")))))))</f>
        <v/>
      </c>
      <c r="AG865" s="2" t="str">
        <f t="shared" ref="AG865:AG868" si="1865">IF($B865="","",IF($O865=AG$3,$N865*(1+(AF$2*0.03)),IF(AG$3=$O865+$J865,$N865*(1+(AF$2*0.03)),IF(AG$3=$O865+2*$J865,$N865*(1+(AF$2*0.03)),IF(AG$3=$O865+3*$J865,$N865*(1+(AF$2*0.03)),IF(AG$3=$O865+4*$J865,$N865*(1+(AF$2*0.03)),IF(AG$3=$O865+5*$J865,$N865*(1+(AF$2*0.03)),"")))))))</f>
        <v/>
      </c>
      <c r="AH865" s="2">
        <f t="shared" ref="AH865:AH868" si="1866">IF($B865="","",IF($O865=AH$3,$N865*(1+(AG$2*0.03)),IF(AH$3=$O865+$J865,$N865*(1+(AG$2*0.03)),IF(AH$3=$O865+2*$J865,$N865*(1+(AG$2*0.03)),IF(AH$3=$O865+3*$J865,$N865*(1+(AG$2*0.03)),IF(AH$3=$O865+4*$J865,$N865*(1+(AG$2*0.03)),IF(AH$3=$O865+5*$J865,$N865*(1+(AG$2*0.03)),"")))))))</f>
        <v>13860</v>
      </c>
      <c r="AI865" s="2" t="str">
        <f t="shared" ref="AI865:AI868" si="1867">IF($B865="","",IF($O865=AI$3,$N865*(1+(AH$2*0.03)),IF(AI$3=$O865+$J865,$N865*(1+(AH$2*0.03)),IF(AI$3=$O865+2*$J865,$N865*(1+(AH$2*0.03)),IF(AI$3=$O865+3*$J865,$N865*(1+(AH$2*0.03)),IF(AI$3=$O865+4*$J865,$N865*(1+(AH$2*0.03)),IF(AI$3=$O865+5*$J865,$N865*(1+(AH$2*0.03)),"")))))))</f>
        <v/>
      </c>
    </row>
    <row r="866" spans="2:35" x14ac:dyDescent="0.25">
      <c r="B866" s="41" t="s">
        <v>347</v>
      </c>
      <c r="C866" s="41" t="s">
        <v>346</v>
      </c>
      <c r="D866" t="s">
        <v>7</v>
      </c>
      <c r="E866" s="42" t="s">
        <v>357</v>
      </c>
      <c r="F866" t="s">
        <v>47</v>
      </c>
      <c r="H866" s="7">
        <v>1000</v>
      </c>
      <c r="I866" s="6">
        <f>IF(H866="","",INDEX(Systems!F$4:F$981,MATCH($F866,Systems!D$4:D$981,0),1))</f>
        <v>9.42</v>
      </c>
      <c r="J866" s="7">
        <f>IF(H866="","",INDEX(Systems!E$4:E$981,MATCH($F866,Systems!D$4:D$981,0),1))</f>
        <v>20</v>
      </c>
      <c r="K866" s="7" t="s">
        <v>97</v>
      </c>
      <c r="L866" s="7">
        <v>2005</v>
      </c>
      <c r="M866" s="7">
        <v>3</v>
      </c>
      <c r="N866" s="6">
        <f t="shared" ref="N866:N869" si="1868">IF(H866="","",H866*I866)</f>
        <v>9420</v>
      </c>
      <c r="O866" s="7">
        <f t="shared" ref="O866:O869" si="1869">IF(M866="","",IF(IF(M866=1,$C$1,IF(M866=2,L866+(0.8*J866),IF(M866=3,L866+J866)))&lt;$C$1,$C$1,(IF(M866=1,$C$1,IF(M866=2,L866+(0.8*J866),IF(M866=3,L866+J866))))))</f>
        <v>2025</v>
      </c>
      <c r="P866" s="2" t="str">
        <f t="shared" si="1848"/>
        <v/>
      </c>
      <c r="Q866" s="2" t="str">
        <f t="shared" si="1849"/>
        <v/>
      </c>
      <c r="R866" s="2" t="str">
        <f t="shared" si="1850"/>
        <v/>
      </c>
      <c r="S866" s="2" t="str">
        <f t="shared" si="1851"/>
        <v/>
      </c>
      <c r="T866" s="2" t="str">
        <f t="shared" si="1852"/>
        <v/>
      </c>
      <c r="U866" s="2" t="str">
        <f t="shared" si="1853"/>
        <v/>
      </c>
      <c r="V866" s="2" t="str">
        <f t="shared" si="1854"/>
        <v/>
      </c>
      <c r="W866" s="2">
        <f t="shared" si="1855"/>
        <v>11398.199999999999</v>
      </c>
      <c r="X866" s="2" t="str">
        <f t="shared" si="1856"/>
        <v/>
      </c>
      <c r="Y866" s="2" t="str">
        <f t="shared" si="1857"/>
        <v/>
      </c>
      <c r="Z866" s="2" t="str">
        <f t="shared" si="1858"/>
        <v/>
      </c>
      <c r="AA866" s="2" t="str">
        <f t="shared" si="1859"/>
        <v/>
      </c>
      <c r="AB866" s="2" t="str">
        <f t="shared" si="1860"/>
        <v/>
      </c>
      <c r="AC866" s="2" t="str">
        <f t="shared" si="1861"/>
        <v/>
      </c>
      <c r="AD866" s="2" t="str">
        <f t="shared" si="1862"/>
        <v/>
      </c>
      <c r="AE866" s="2" t="str">
        <f t="shared" si="1863"/>
        <v/>
      </c>
      <c r="AF866" s="2" t="str">
        <f t="shared" si="1864"/>
        <v/>
      </c>
      <c r="AG866" s="2" t="str">
        <f t="shared" si="1865"/>
        <v/>
      </c>
      <c r="AH866" s="2" t="str">
        <f t="shared" si="1866"/>
        <v/>
      </c>
      <c r="AI866" s="2" t="str">
        <f t="shared" si="1867"/>
        <v/>
      </c>
    </row>
    <row r="867" spans="2:35" x14ac:dyDescent="0.25">
      <c r="B867" s="41" t="s">
        <v>347</v>
      </c>
      <c r="C867" s="41" t="s">
        <v>346</v>
      </c>
      <c r="D867" t="s">
        <v>7</v>
      </c>
      <c r="E867" s="42" t="s">
        <v>357</v>
      </c>
      <c r="F867" t="s">
        <v>51</v>
      </c>
      <c r="H867" s="7">
        <v>1300</v>
      </c>
      <c r="I867" s="6">
        <f>IF(H867="","",INDEX(Systems!F$4:F$981,MATCH($F867,Systems!D$4:D$981,0),1))</f>
        <v>1.5</v>
      </c>
      <c r="J867" s="7">
        <f>IF(H867="","",INDEX(Systems!E$4:E$981,MATCH($F867,Systems!D$4:D$981,0),1))</f>
        <v>10</v>
      </c>
      <c r="K867" s="7" t="s">
        <v>97</v>
      </c>
      <c r="L867" s="7">
        <v>2015</v>
      </c>
      <c r="M867" s="7">
        <v>3</v>
      </c>
      <c r="N867" s="6">
        <f t="shared" si="1868"/>
        <v>1950</v>
      </c>
      <c r="O867" s="7">
        <f t="shared" si="1869"/>
        <v>2025</v>
      </c>
      <c r="P867" s="2" t="str">
        <f t="shared" si="1848"/>
        <v/>
      </c>
      <c r="Q867" s="2" t="str">
        <f t="shared" si="1849"/>
        <v/>
      </c>
      <c r="R867" s="2" t="str">
        <f t="shared" si="1850"/>
        <v/>
      </c>
      <c r="S867" s="2" t="str">
        <f t="shared" si="1851"/>
        <v/>
      </c>
      <c r="T867" s="2" t="str">
        <f t="shared" si="1852"/>
        <v/>
      </c>
      <c r="U867" s="2" t="str">
        <f t="shared" si="1853"/>
        <v/>
      </c>
      <c r="V867" s="2" t="str">
        <f t="shared" si="1854"/>
        <v/>
      </c>
      <c r="W867" s="2">
        <f t="shared" si="1855"/>
        <v>2359.5</v>
      </c>
      <c r="X867" s="2" t="str">
        <f t="shared" si="1856"/>
        <v/>
      </c>
      <c r="Y867" s="2" t="str">
        <f t="shared" si="1857"/>
        <v/>
      </c>
      <c r="Z867" s="2" t="str">
        <f t="shared" si="1858"/>
        <v/>
      </c>
      <c r="AA867" s="2" t="str">
        <f t="shared" si="1859"/>
        <v/>
      </c>
      <c r="AB867" s="2" t="str">
        <f t="shared" si="1860"/>
        <v/>
      </c>
      <c r="AC867" s="2" t="str">
        <f t="shared" si="1861"/>
        <v/>
      </c>
      <c r="AD867" s="2" t="str">
        <f t="shared" si="1862"/>
        <v/>
      </c>
      <c r="AE867" s="2" t="str">
        <f t="shared" si="1863"/>
        <v/>
      </c>
      <c r="AF867" s="2" t="str">
        <f t="shared" si="1864"/>
        <v/>
      </c>
      <c r="AG867" s="2">
        <f t="shared" si="1865"/>
        <v>2944.5</v>
      </c>
      <c r="AH867" s="2" t="str">
        <f t="shared" si="1866"/>
        <v/>
      </c>
      <c r="AI867" s="2" t="str">
        <f t="shared" si="1867"/>
        <v/>
      </c>
    </row>
    <row r="868" spans="2:35" x14ac:dyDescent="0.25">
      <c r="B868" s="41" t="s">
        <v>347</v>
      </c>
      <c r="C868" s="41" t="s">
        <v>346</v>
      </c>
      <c r="D868" t="s">
        <v>9</v>
      </c>
      <c r="E868" s="42" t="s">
        <v>357</v>
      </c>
      <c r="F868" t="s">
        <v>131</v>
      </c>
      <c r="H868" s="7">
        <v>1000</v>
      </c>
      <c r="I868" s="6">
        <f>IF(H868="","",INDEX(Systems!F$4:F$981,MATCH($F868,Systems!D$4:D$981,0),1))</f>
        <v>4.95</v>
      </c>
      <c r="J868" s="7">
        <f>IF(H868="","",INDEX(Systems!E$4:E$981,MATCH($F868,Systems!D$4:D$981,0),1))</f>
        <v>20</v>
      </c>
      <c r="K868" s="7" t="s">
        <v>97</v>
      </c>
      <c r="L868" s="7">
        <v>2017</v>
      </c>
      <c r="M868" s="7">
        <v>3</v>
      </c>
      <c r="N868" s="6">
        <f t="shared" si="1868"/>
        <v>4950</v>
      </c>
      <c r="O868" s="7">
        <f t="shared" si="1869"/>
        <v>2037</v>
      </c>
      <c r="P868" s="2" t="str">
        <f t="shared" si="1848"/>
        <v/>
      </c>
      <c r="Q868" s="2" t="str">
        <f t="shared" si="1849"/>
        <v/>
      </c>
      <c r="R868" s="2" t="str">
        <f t="shared" si="1850"/>
        <v/>
      </c>
      <c r="S868" s="2" t="str">
        <f t="shared" si="1851"/>
        <v/>
      </c>
      <c r="T868" s="2" t="str">
        <f t="shared" si="1852"/>
        <v/>
      </c>
      <c r="U868" s="2" t="str">
        <f t="shared" si="1853"/>
        <v/>
      </c>
      <c r="V868" s="2" t="str">
        <f t="shared" si="1854"/>
        <v/>
      </c>
      <c r="W868" s="2" t="str">
        <f t="shared" si="1855"/>
        <v/>
      </c>
      <c r="X868" s="2" t="str">
        <f t="shared" si="1856"/>
        <v/>
      </c>
      <c r="Y868" s="2" t="str">
        <f t="shared" si="1857"/>
        <v/>
      </c>
      <c r="Z868" s="2" t="str">
        <f t="shared" si="1858"/>
        <v/>
      </c>
      <c r="AA868" s="2" t="str">
        <f t="shared" si="1859"/>
        <v/>
      </c>
      <c r="AB868" s="2" t="str">
        <f t="shared" si="1860"/>
        <v/>
      </c>
      <c r="AC868" s="2" t="str">
        <f t="shared" si="1861"/>
        <v/>
      </c>
      <c r="AD868" s="2" t="str">
        <f t="shared" si="1862"/>
        <v/>
      </c>
      <c r="AE868" s="2" t="str">
        <f t="shared" si="1863"/>
        <v/>
      </c>
      <c r="AF868" s="2" t="str">
        <f t="shared" si="1864"/>
        <v/>
      </c>
      <c r="AG868" s="2" t="str">
        <f t="shared" si="1865"/>
        <v/>
      </c>
      <c r="AH868" s="2" t="str">
        <f t="shared" si="1866"/>
        <v/>
      </c>
      <c r="AI868" s="2">
        <f t="shared" si="1867"/>
        <v>7771.4999999999991</v>
      </c>
    </row>
    <row r="869" spans="2:35" x14ac:dyDescent="0.25">
      <c r="B869" s="41" t="s">
        <v>347</v>
      </c>
      <c r="C869" s="41" t="s">
        <v>346</v>
      </c>
      <c r="D869" t="s">
        <v>5</v>
      </c>
      <c r="E869" s="42" t="s">
        <v>357</v>
      </c>
      <c r="F869" t="s">
        <v>55</v>
      </c>
      <c r="H869" s="7">
        <v>1</v>
      </c>
      <c r="I869" s="6">
        <f>IF(H869="","",INDEX(Systems!F$4:F$981,MATCH($F869,Systems!D$4:D$981,0),1))</f>
        <v>9000</v>
      </c>
      <c r="J869" s="7">
        <f>IF(H869="","",INDEX(Systems!E$4:E$981,MATCH($F869,Systems!D$4:D$981,0),1))</f>
        <v>18</v>
      </c>
      <c r="K869" s="7" t="s">
        <v>97</v>
      </c>
      <c r="L869" s="7">
        <v>1997</v>
      </c>
      <c r="M869" s="7">
        <v>3</v>
      </c>
      <c r="N869" s="6">
        <f t="shared" si="1868"/>
        <v>9000</v>
      </c>
      <c r="O869" s="7">
        <f t="shared" si="1869"/>
        <v>2018</v>
      </c>
      <c r="P869" s="2">
        <f t="shared" ref="P869" si="1870">IF($B869="","",IF($O869=P$3,$N869*(1+(O$2*0.03)),IF(P$3=$O869+$J869,$N869*(1+(O$2*0.03)),IF(P$3=$O869+2*$J869,$N869*(1+(O$2*0.03)),IF(P$3=$O869+3*$J869,$N869*(1+(O$2*0.03)),IF(P$3=$O869+4*$J869,$N869*(1+(O$2*0.03)),IF(P$3=$O869+5*$J869,$N869*(1+(O$2*0.03)),"")))))))</f>
        <v>9000</v>
      </c>
      <c r="Q869" s="2" t="str">
        <f t="shared" ref="Q869" si="1871">IF($B869="","",IF($O869=Q$3,$N869*(1+(P$2*0.03)),IF(Q$3=$O869+$J869,$N869*(1+(P$2*0.03)),IF(Q$3=$O869+2*$J869,$N869*(1+(P$2*0.03)),IF(Q$3=$O869+3*$J869,$N869*(1+(P$2*0.03)),IF(Q$3=$O869+4*$J869,$N869*(1+(P$2*0.03)),IF(Q$3=$O869+5*$J869,$N869*(1+(P$2*0.03)),"")))))))</f>
        <v/>
      </c>
      <c r="R869" s="2" t="str">
        <f t="shared" ref="R869" si="1872">IF($B869="","",IF($O869=R$3,$N869*(1+(Q$2*0.03)),IF(R$3=$O869+$J869,$N869*(1+(Q$2*0.03)),IF(R$3=$O869+2*$J869,$N869*(1+(Q$2*0.03)),IF(R$3=$O869+3*$J869,$N869*(1+(Q$2*0.03)),IF(R$3=$O869+4*$J869,$N869*(1+(Q$2*0.03)),IF(R$3=$O869+5*$J869,$N869*(1+(Q$2*0.03)),"")))))))</f>
        <v/>
      </c>
      <c r="S869" s="2" t="str">
        <f t="shared" ref="S869" si="1873">IF($B869="","",IF($O869=S$3,$N869*(1+(R$2*0.03)),IF(S$3=$O869+$J869,$N869*(1+(R$2*0.03)),IF(S$3=$O869+2*$J869,$N869*(1+(R$2*0.03)),IF(S$3=$O869+3*$J869,$N869*(1+(R$2*0.03)),IF(S$3=$O869+4*$J869,$N869*(1+(R$2*0.03)),IF(S$3=$O869+5*$J869,$N869*(1+(R$2*0.03)),"")))))))</f>
        <v/>
      </c>
      <c r="T869" s="2" t="str">
        <f t="shared" ref="T869" si="1874">IF($B869="","",IF($O869=T$3,$N869*(1+(S$2*0.03)),IF(T$3=$O869+$J869,$N869*(1+(S$2*0.03)),IF(T$3=$O869+2*$J869,$N869*(1+(S$2*0.03)),IF(T$3=$O869+3*$J869,$N869*(1+(S$2*0.03)),IF(T$3=$O869+4*$J869,$N869*(1+(S$2*0.03)),IF(T$3=$O869+5*$J869,$N869*(1+(S$2*0.03)),"")))))))</f>
        <v/>
      </c>
      <c r="U869" s="2" t="str">
        <f t="shared" ref="U869" si="1875">IF($B869="","",IF($O869=U$3,$N869*(1+(T$2*0.03)),IF(U$3=$O869+$J869,$N869*(1+(T$2*0.03)),IF(U$3=$O869+2*$J869,$N869*(1+(T$2*0.03)),IF(U$3=$O869+3*$J869,$N869*(1+(T$2*0.03)),IF(U$3=$O869+4*$J869,$N869*(1+(T$2*0.03)),IF(U$3=$O869+5*$J869,$N869*(1+(T$2*0.03)),"")))))))</f>
        <v/>
      </c>
      <c r="V869" s="2" t="str">
        <f t="shared" ref="V869" si="1876">IF($B869="","",IF($O869=V$3,$N869*(1+(U$2*0.03)),IF(V$3=$O869+$J869,$N869*(1+(U$2*0.03)),IF(V$3=$O869+2*$J869,$N869*(1+(U$2*0.03)),IF(V$3=$O869+3*$J869,$N869*(1+(U$2*0.03)),IF(V$3=$O869+4*$J869,$N869*(1+(U$2*0.03)),IF(V$3=$O869+5*$J869,$N869*(1+(U$2*0.03)),"")))))))</f>
        <v/>
      </c>
      <c r="W869" s="2" t="str">
        <f t="shared" ref="W869" si="1877">IF($B869="","",IF($O869=W$3,$N869*(1+(V$2*0.03)),IF(W$3=$O869+$J869,$N869*(1+(V$2*0.03)),IF(W$3=$O869+2*$J869,$N869*(1+(V$2*0.03)),IF(W$3=$O869+3*$J869,$N869*(1+(V$2*0.03)),IF(W$3=$O869+4*$J869,$N869*(1+(V$2*0.03)),IF(W$3=$O869+5*$J869,$N869*(1+(V$2*0.03)),"")))))))</f>
        <v/>
      </c>
      <c r="X869" s="2" t="str">
        <f t="shared" ref="X869" si="1878">IF($B869="","",IF($O869=X$3,$N869*(1+(W$2*0.03)),IF(X$3=$O869+$J869,$N869*(1+(W$2*0.03)),IF(X$3=$O869+2*$J869,$N869*(1+(W$2*0.03)),IF(X$3=$O869+3*$J869,$N869*(1+(W$2*0.03)),IF(X$3=$O869+4*$J869,$N869*(1+(W$2*0.03)),IF(X$3=$O869+5*$J869,$N869*(1+(W$2*0.03)),"")))))))</f>
        <v/>
      </c>
      <c r="Y869" s="2" t="str">
        <f t="shared" ref="Y869" si="1879">IF($B869="","",IF($O869=Y$3,$N869*(1+(X$2*0.03)),IF(Y$3=$O869+$J869,$N869*(1+(X$2*0.03)),IF(Y$3=$O869+2*$J869,$N869*(1+(X$2*0.03)),IF(Y$3=$O869+3*$J869,$N869*(1+(X$2*0.03)),IF(Y$3=$O869+4*$J869,$N869*(1+(X$2*0.03)),IF(Y$3=$O869+5*$J869,$N869*(1+(X$2*0.03)),"")))))))</f>
        <v/>
      </c>
      <c r="Z869" s="2" t="str">
        <f t="shared" ref="Z869" si="1880">IF($B869="","",IF($O869=Z$3,$N869*(1+(Y$2*0.03)),IF(Z$3=$O869+$J869,$N869*(1+(Y$2*0.03)),IF(Z$3=$O869+2*$J869,$N869*(1+(Y$2*0.03)),IF(Z$3=$O869+3*$J869,$N869*(1+(Y$2*0.03)),IF(Z$3=$O869+4*$J869,$N869*(1+(Y$2*0.03)),IF(Z$3=$O869+5*$J869,$N869*(1+(Y$2*0.03)),"")))))))</f>
        <v/>
      </c>
      <c r="AA869" s="2" t="str">
        <f t="shared" ref="AA869" si="1881">IF($B869="","",IF($O869=AA$3,$N869*(1+(Z$2*0.03)),IF(AA$3=$O869+$J869,$N869*(1+(Z$2*0.03)),IF(AA$3=$O869+2*$J869,$N869*(1+(Z$2*0.03)),IF(AA$3=$O869+3*$J869,$N869*(1+(Z$2*0.03)),IF(AA$3=$O869+4*$J869,$N869*(1+(Z$2*0.03)),IF(AA$3=$O869+5*$J869,$N869*(1+(Z$2*0.03)),"")))))))</f>
        <v/>
      </c>
      <c r="AB869" s="2" t="str">
        <f t="shared" ref="AB869" si="1882">IF($B869="","",IF($O869=AB$3,$N869*(1+(AA$2*0.03)),IF(AB$3=$O869+$J869,$N869*(1+(AA$2*0.03)),IF(AB$3=$O869+2*$J869,$N869*(1+(AA$2*0.03)),IF(AB$3=$O869+3*$J869,$N869*(1+(AA$2*0.03)),IF(AB$3=$O869+4*$J869,$N869*(1+(AA$2*0.03)),IF(AB$3=$O869+5*$J869,$N869*(1+(AA$2*0.03)),"")))))))</f>
        <v/>
      </c>
      <c r="AC869" s="2" t="str">
        <f t="shared" ref="AC869" si="1883">IF($B869="","",IF($O869=AC$3,$N869*(1+(AB$2*0.03)),IF(AC$3=$O869+$J869,$N869*(1+(AB$2*0.03)),IF(AC$3=$O869+2*$J869,$N869*(1+(AB$2*0.03)),IF(AC$3=$O869+3*$J869,$N869*(1+(AB$2*0.03)),IF(AC$3=$O869+4*$J869,$N869*(1+(AB$2*0.03)),IF(AC$3=$O869+5*$J869,$N869*(1+(AB$2*0.03)),"")))))))</f>
        <v/>
      </c>
      <c r="AD869" s="2" t="str">
        <f t="shared" ref="AD869" si="1884">IF($B869="","",IF($O869=AD$3,$N869*(1+(AC$2*0.03)),IF(AD$3=$O869+$J869,$N869*(1+(AC$2*0.03)),IF(AD$3=$O869+2*$J869,$N869*(1+(AC$2*0.03)),IF(AD$3=$O869+3*$J869,$N869*(1+(AC$2*0.03)),IF(AD$3=$O869+4*$J869,$N869*(1+(AC$2*0.03)),IF(AD$3=$O869+5*$J869,$N869*(1+(AC$2*0.03)),"")))))))</f>
        <v/>
      </c>
      <c r="AE869" s="2" t="str">
        <f t="shared" ref="AE869" si="1885">IF($B869="","",IF($O869=AE$3,$N869*(1+(AD$2*0.03)),IF(AE$3=$O869+$J869,$N869*(1+(AD$2*0.03)),IF(AE$3=$O869+2*$J869,$N869*(1+(AD$2*0.03)),IF(AE$3=$O869+3*$J869,$N869*(1+(AD$2*0.03)),IF(AE$3=$O869+4*$J869,$N869*(1+(AD$2*0.03)),IF(AE$3=$O869+5*$J869,$N869*(1+(AD$2*0.03)),"")))))))</f>
        <v/>
      </c>
      <c r="AF869" s="2" t="str">
        <f t="shared" ref="AF869" si="1886">IF($B869="","",IF($O869=AF$3,$N869*(1+(AE$2*0.03)),IF(AF$3=$O869+$J869,$N869*(1+(AE$2*0.03)),IF(AF$3=$O869+2*$J869,$N869*(1+(AE$2*0.03)),IF(AF$3=$O869+3*$J869,$N869*(1+(AE$2*0.03)),IF(AF$3=$O869+4*$J869,$N869*(1+(AE$2*0.03)),IF(AF$3=$O869+5*$J869,$N869*(1+(AE$2*0.03)),"")))))))</f>
        <v/>
      </c>
      <c r="AG869" s="2" t="str">
        <f t="shared" ref="AG869" si="1887">IF($B869="","",IF($O869=AG$3,$N869*(1+(AF$2*0.03)),IF(AG$3=$O869+$J869,$N869*(1+(AF$2*0.03)),IF(AG$3=$O869+2*$J869,$N869*(1+(AF$2*0.03)),IF(AG$3=$O869+3*$J869,$N869*(1+(AF$2*0.03)),IF(AG$3=$O869+4*$J869,$N869*(1+(AF$2*0.03)),IF(AG$3=$O869+5*$J869,$N869*(1+(AF$2*0.03)),"")))))))</f>
        <v/>
      </c>
      <c r="AH869" s="2">
        <f t="shared" ref="AH869" si="1888">IF($B869="","",IF($O869=AH$3,$N869*(1+(AG$2*0.03)),IF(AH$3=$O869+$J869,$N869*(1+(AG$2*0.03)),IF(AH$3=$O869+2*$J869,$N869*(1+(AG$2*0.03)),IF(AH$3=$O869+3*$J869,$N869*(1+(AG$2*0.03)),IF(AH$3=$O869+4*$J869,$N869*(1+(AG$2*0.03)),IF(AH$3=$O869+5*$J869,$N869*(1+(AG$2*0.03)),"")))))))</f>
        <v>13860</v>
      </c>
      <c r="AI869" s="2" t="str">
        <f t="shared" ref="AI869" si="1889">IF($B869="","",IF($O869=AI$3,$N869*(1+(AH$2*0.03)),IF(AI$3=$O869+$J869,$N869*(1+(AH$2*0.03)),IF(AI$3=$O869+2*$J869,$N869*(1+(AH$2*0.03)),IF(AI$3=$O869+3*$J869,$N869*(1+(AH$2*0.03)),IF(AI$3=$O869+4*$J869,$N869*(1+(AH$2*0.03)),IF(AI$3=$O869+5*$J869,$N869*(1+(AH$2*0.03)),"")))))))</f>
        <v/>
      </c>
    </row>
    <row r="870" spans="2:35" x14ac:dyDescent="0.25">
      <c r="B870" s="41" t="s">
        <v>347</v>
      </c>
      <c r="C870" s="41" t="s">
        <v>346</v>
      </c>
      <c r="D870" t="s">
        <v>8</v>
      </c>
      <c r="E870" s="42" t="s">
        <v>459</v>
      </c>
      <c r="F870" t="s">
        <v>126</v>
      </c>
      <c r="G870" s="38" t="s">
        <v>538</v>
      </c>
      <c r="H870" s="7">
        <v>1400</v>
      </c>
      <c r="I870" s="6">
        <f>IF(H870="","",INDEX(Systems!F$4:F$981,MATCH($F870,Systems!D$4:D$981,0),1))</f>
        <v>18</v>
      </c>
      <c r="J870" s="7">
        <f>IF(H870="","",INDEX(Systems!E$4:E$981,MATCH($F870,Systems!D$4:D$981,0),1))</f>
        <v>30</v>
      </c>
      <c r="K870" s="7" t="s">
        <v>97</v>
      </c>
      <c r="L870" s="7">
        <v>2005</v>
      </c>
      <c r="M870" s="7">
        <v>3</v>
      </c>
      <c r="N870" s="6">
        <f t="shared" si="1243"/>
        <v>25200</v>
      </c>
      <c r="O870" s="7">
        <f t="shared" si="1244"/>
        <v>2035</v>
      </c>
      <c r="P870" s="2" t="str">
        <f t="shared" ref="P870:AI870" si="1890">IF($B870="","",IF($O870=P$3,$N870*(1+(O$2*0.03)),IF(P$3=$O870+$J870,$N870*(1+(O$2*0.03)),IF(P$3=$O870+2*$J870,$N870*(1+(O$2*0.03)),IF(P$3=$O870+3*$J870,$N870*(1+(O$2*0.03)),IF(P$3=$O870+4*$J870,$N870*(1+(O$2*0.03)),IF(P$3=$O870+5*$J870,$N870*(1+(O$2*0.03)),"")))))))</f>
        <v/>
      </c>
      <c r="Q870" s="2" t="str">
        <f t="shared" si="1890"/>
        <v/>
      </c>
      <c r="R870" s="2" t="str">
        <f t="shared" si="1890"/>
        <v/>
      </c>
      <c r="S870" s="2" t="str">
        <f t="shared" si="1890"/>
        <v/>
      </c>
      <c r="T870" s="2" t="str">
        <f t="shared" si="1890"/>
        <v/>
      </c>
      <c r="U870" s="2" t="str">
        <f t="shared" si="1890"/>
        <v/>
      </c>
      <c r="V870" s="2" t="str">
        <f t="shared" si="1890"/>
        <v/>
      </c>
      <c r="W870" s="2" t="str">
        <f t="shared" si="1890"/>
        <v/>
      </c>
      <c r="X870" s="2" t="str">
        <f t="shared" si="1890"/>
        <v/>
      </c>
      <c r="Y870" s="2" t="str">
        <f t="shared" si="1890"/>
        <v/>
      </c>
      <c r="Z870" s="2" t="str">
        <f t="shared" si="1890"/>
        <v/>
      </c>
      <c r="AA870" s="2" t="str">
        <f t="shared" si="1890"/>
        <v/>
      </c>
      <c r="AB870" s="2" t="str">
        <f t="shared" si="1890"/>
        <v/>
      </c>
      <c r="AC870" s="2" t="str">
        <f t="shared" si="1890"/>
        <v/>
      </c>
      <c r="AD870" s="2" t="str">
        <f t="shared" si="1890"/>
        <v/>
      </c>
      <c r="AE870" s="2" t="str">
        <f t="shared" si="1890"/>
        <v/>
      </c>
      <c r="AF870" s="2" t="str">
        <f t="shared" si="1890"/>
        <v/>
      </c>
      <c r="AG870" s="2">
        <f t="shared" si="1890"/>
        <v>38052</v>
      </c>
      <c r="AH870" s="2" t="str">
        <f t="shared" si="1890"/>
        <v/>
      </c>
      <c r="AI870" s="2" t="str">
        <f t="shared" si="1890"/>
        <v/>
      </c>
    </row>
    <row r="871" spans="2:35" x14ac:dyDescent="0.25">
      <c r="B871" s="41" t="s">
        <v>347</v>
      </c>
      <c r="C871" s="41" t="s">
        <v>346</v>
      </c>
      <c r="D871" t="s">
        <v>8</v>
      </c>
      <c r="E871" s="42" t="s">
        <v>459</v>
      </c>
      <c r="F871" t="s">
        <v>134</v>
      </c>
      <c r="G871" s="38" t="s">
        <v>538</v>
      </c>
      <c r="H871" s="7">
        <v>6</v>
      </c>
      <c r="I871" s="6">
        <f>IF(H871="","",INDEX(Systems!F$4:F$981,MATCH($F871,Systems!D$4:D$981,0),1))</f>
        <v>650</v>
      </c>
      <c r="J871" s="7">
        <f>IF(H871="","",INDEX(Systems!E$4:E$981,MATCH($F871,Systems!D$4:D$981,0),1))</f>
        <v>30</v>
      </c>
      <c r="K871" s="7" t="s">
        <v>97</v>
      </c>
      <c r="L871" s="7">
        <v>2005</v>
      </c>
      <c r="M871" s="7">
        <v>3</v>
      </c>
      <c r="N871" s="6">
        <f t="shared" ref="N871:N1071" si="1891">IF(H871="","",H871*I871)</f>
        <v>3900</v>
      </c>
      <c r="O871" s="7">
        <f t="shared" ref="O871:O1071" si="1892">IF(M871="","",IF(IF(M871=1,$C$1,IF(M871=2,L871+(0.8*J871),IF(M871=3,L871+J871)))&lt;$C$1,$C$1,(IF(M871=1,$C$1,IF(M871=2,L871+(0.8*J871),IF(M871=3,L871+J871))))))</f>
        <v>2035</v>
      </c>
      <c r="P871" s="2" t="str">
        <f t="shared" ref="P871:AI871" si="1893">IF($B871="","",IF($O871=P$3,$N871*(1+(O$2*0.03)),IF(P$3=$O871+$J871,$N871*(1+(O$2*0.03)),IF(P$3=$O871+2*$J871,$N871*(1+(O$2*0.03)),IF(P$3=$O871+3*$J871,$N871*(1+(O$2*0.03)),IF(P$3=$O871+4*$J871,$N871*(1+(O$2*0.03)),IF(P$3=$O871+5*$J871,$N871*(1+(O$2*0.03)),"")))))))</f>
        <v/>
      </c>
      <c r="Q871" s="2" t="str">
        <f t="shared" si="1893"/>
        <v/>
      </c>
      <c r="R871" s="2" t="str">
        <f t="shared" si="1893"/>
        <v/>
      </c>
      <c r="S871" s="2" t="str">
        <f t="shared" si="1893"/>
        <v/>
      </c>
      <c r="T871" s="2" t="str">
        <f t="shared" si="1893"/>
        <v/>
      </c>
      <c r="U871" s="2" t="str">
        <f t="shared" si="1893"/>
        <v/>
      </c>
      <c r="V871" s="2" t="str">
        <f t="shared" si="1893"/>
        <v/>
      </c>
      <c r="W871" s="2" t="str">
        <f t="shared" si="1893"/>
        <v/>
      </c>
      <c r="X871" s="2" t="str">
        <f t="shared" si="1893"/>
        <v/>
      </c>
      <c r="Y871" s="2" t="str">
        <f t="shared" si="1893"/>
        <v/>
      </c>
      <c r="Z871" s="2" t="str">
        <f t="shared" si="1893"/>
        <v/>
      </c>
      <c r="AA871" s="2" t="str">
        <f t="shared" si="1893"/>
        <v/>
      </c>
      <c r="AB871" s="2" t="str">
        <f t="shared" si="1893"/>
        <v/>
      </c>
      <c r="AC871" s="2" t="str">
        <f t="shared" si="1893"/>
        <v/>
      </c>
      <c r="AD871" s="2" t="str">
        <f t="shared" si="1893"/>
        <v/>
      </c>
      <c r="AE871" s="2" t="str">
        <f t="shared" si="1893"/>
        <v/>
      </c>
      <c r="AF871" s="2" t="str">
        <f t="shared" si="1893"/>
        <v/>
      </c>
      <c r="AG871" s="2">
        <f t="shared" si="1893"/>
        <v>5889</v>
      </c>
      <c r="AH871" s="2" t="str">
        <f t="shared" si="1893"/>
        <v/>
      </c>
      <c r="AI871" s="2" t="str">
        <f t="shared" si="1893"/>
        <v/>
      </c>
    </row>
    <row r="872" spans="2:35" x14ac:dyDescent="0.25">
      <c r="B872" s="41" t="s">
        <v>347</v>
      </c>
      <c r="C872" s="41" t="s">
        <v>346</v>
      </c>
      <c r="D872" t="s">
        <v>8</v>
      </c>
      <c r="E872" s="42" t="s">
        <v>459</v>
      </c>
      <c r="F872" t="s">
        <v>34</v>
      </c>
      <c r="G872" s="38" t="s">
        <v>538</v>
      </c>
      <c r="H872" s="7">
        <v>6</v>
      </c>
      <c r="I872" s="6">
        <f>IF(H872="","",INDEX(Systems!F$4:F$981,MATCH($F872,Systems!D$4:D$981,0),1))</f>
        <v>900</v>
      </c>
      <c r="J872" s="7">
        <f>IF(H872="","",INDEX(Systems!E$4:E$981,MATCH($F872,Systems!D$4:D$981,0),1))</f>
        <v>30</v>
      </c>
      <c r="K872" s="7" t="s">
        <v>97</v>
      </c>
      <c r="L872" s="7">
        <v>2005</v>
      </c>
      <c r="M872" s="7">
        <v>3</v>
      </c>
      <c r="N872" s="6">
        <f t="shared" si="1891"/>
        <v>5400</v>
      </c>
      <c r="O872" s="7">
        <f t="shared" si="1892"/>
        <v>2035</v>
      </c>
      <c r="P872" s="2" t="str">
        <f t="shared" ref="P872:AI872" si="1894">IF($B872="","",IF($O872=P$3,$N872*(1+(O$2*0.03)),IF(P$3=$O872+$J872,$N872*(1+(O$2*0.03)),IF(P$3=$O872+2*$J872,$N872*(1+(O$2*0.03)),IF(P$3=$O872+3*$J872,$N872*(1+(O$2*0.03)),IF(P$3=$O872+4*$J872,$N872*(1+(O$2*0.03)),IF(P$3=$O872+5*$J872,$N872*(1+(O$2*0.03)),"")))))))</f>
        <v/>
      </c>
      <c r="Q872" s="2" t="str">
        <f t="shared" si="1894"/>
        <v/>
      </c>
      <c r="R872" s="2" t="str">
        <f t="shared" si="1894"/>
        <v/>
      </c>
      <c r="S872" s="2" t="str">
        <f t="shared" si="1894"/>
        <v/>
      </c>
      <c r="T872" s="2" t="str">
        <f t="shared" si="1894"/>
        <v/>
      </c>
      <c r="U872" s="2" t="str">
        <f t="shared" si="1894"/>
        <v/>
      </c>
      <c r="V872" s="2" t="str">
        <f t="shared" si="1894"/>
        <v/>
      </c>
      <c r="W872" s="2" t="str">
        <f t="shared" si="1894"/>
        <v/>
      </c>
      <c r="X872" s="2" t="str">
        <f t="shared" si="1894"/>
        <v/>
      </c>
      <c r="Y872" s="2" t="str">
        <f t="shared" si="1894"/>
        <v/>
      </c>
      <c r="Z872" s="2" t="str">
        <f t="shared" si="1894"/>
        <v/>
      </c>
      <c r="AA872" s="2" t="str">
        <f t="shared" si="1894"/>
        <v/>
      </c>
      <c r="AB872" s="2" t="str">
        <f t="shared" si="1894"/>
        <v/>
      </c>
      <c r="AC872" s="2" t="str">
        <f t="shared" si="1894"/>
        <v/>
      </c>
      <c r="AD872" s="2" t="str">
        <f t="shared" si="1894"/>
        <v/>
      </c>
      <c r="AE872" s="2" t="str">
        <f t="shared" si="1894"/>
        <v/>
      </c>
      <c r="AF872" s="2" t="str">
        <f t="shared" si="1894"/>
        <v/>
      </c>
      <c r="AG872" s="2">
        <f t="shared" si="1894"/>
        <v>8154</v>
      </c>
      <c r="AH872" s="2" t="str">
        <f t="shared" si="1894"/>
        <v/>
      </c>
      <c r="AI872" s="2" t="str">
        <f t="shared" si="1894"/>
        <v/>
      </c>
    </row>
    <row r="873" spans="2:35" x14ac:dyDescent="0.25">
      <c r="B873" s="41" t="s">
        <v>347</v>
      </c>
      <c r="C873" s="41" t="s">
        <v>346</v>
      </c>
      <c r="D873" t="s">
        <v>8</v>
      </c>
      <c r="E873" s="42" t="s">
        <v>459</v>
      </c>
      <c r="F873" t="s">
        <v>133</v>
      </c>
      <c r="G873" s="38" t="s">
        <v>538</v>
      </c>
      <c r="H873" s="7">
        <v>3</v>
      </c>
      <c r="I873" s="6">
        <f>IF(H873="","",INDEX(Systems!F$4:F$981,MATCH($F873,Systems!D$4:D$981,0),1))</f>
        <v>750</v>
      </c>
      <c r="J873" s="7">
        <f>IF(H873="","",INDEX(Systems!E$4:E$981,MATCH($F873,Systems!D$4:D$981,0),1))</f>
        <v>30</v>
      </c>
      <c r="K873" s="7" t="s">
        <v>97</v>
      </c>
      <c r="L873" s="7">
        <v>2005</v>
      </c>
      <c r="M873" s="7">
        <v>3</v>
      </c>
      <c r="N873" s="6">
        <f t="shared" si="1891"/>
        <v>2250</v>
      </c>
      <c r="O873" s="7">
        <f t="shared" si="1892"/>
        <v>2035</v>
      </c>
      <c r="P873" s="2" t="str">
        <f t="shared" ref="P873:AI875" si="1895">IF($B873="","",IF($O873=P$3,$N873*(1+(O$2*0.03)),IF(P$3=$O873+$J873,$N873*(1+(O$2*0.03)),IF(P$3=$O873+2*$J873,$N873*(1+(O$2*0.03)),IF(P$3=$O873+3*$J873,$N873*(1+(O$2*0.03)),IF(P$3=$O873+4*$J873,$N873*(1+(O$2*0.03)),IF(P$3=$O873+5*$J873,$N873*(1+(O$2*0.03)),"")))))))</f>
        <v/>
      </c>
      <c r="Q873" s="2" t="str">
        <f t="shared" si="1895"/>
        <v/>
      </c>
      <c r="R873" s="2" t="str">
        <f t="shared" si="1895"/>
        <v/>
      </c>
      <c r="S873" s="2" t="str">
        <f t="shared" si="1895"/>
        <v/>
      </c>
      <c r="T873" s="2" t="str">
        <f t="shared" si="1895"/>
        <v/>
      </c>
      <c r="U873" s="2" t="str">
        <f t="shared" si="1895"/>
        <v/>
      </c>
      <c r="V873" s="2" t="str">
        <f t="shared" si="1895"/>
        <v/>
      </c>
      <c r="W873" s="2" t="str">
        <f t="shared" si="1895"/>
        <v/>
      </c>
      <c r="X873" s="2" t="str">
        <f t="shared" si="1895"/>
        <v/>
      </c>
      <c r="Y873" s="2" t="str">
        <f t="shared" si="1895"/>
        <v/>
      </c>
      <c r="Z873" s="2" t="str">
        <f t="shared" si="1895"/>
        <v/>
      </c>
      <c r="AA873" s="2" t="str">
        <f t="shared" si="1895"/>
        <v/>
      </c>
      <c r="AB873" s="2" t="str">
        <f t="shared" si="1895"/>
        <v/>
      </c>
      <c r="AC873" s="2" t="str">
        <f t="shared" si="1895"/>
        <v/>
      </c>
      <c r="AD873" s="2" t="str">
        <f t="shared" si="1895"/>
        <v/>
      </c>
      <c r="AE873" s="2" t="str">
        <f t="shared" si="1895"/>
        <v/>
      </c>
      <c r="AF873" s="2" t="str">
        <f t="shared" si="1895"/>
        <v/>
      </c>
      <c r="AG873" s="2">
        <f t="shared" si="1895"/>
        <v>3397.5</v>
      </c>
      <c r="AH873" s="2" t="str">
        <f t="shared" si="1895"/>
        <v/>
      </c>
      <c r="AI873" s="2" t="str">
        <f t="shared" si="1895"/>
        <v/>
      </c>
    </row>
    <row r="874" spans="2:35" x14ac:dyDescent="0.25">
      <c r="B874" s="41" t="s">
        <v>347</v>
      </c>
      <c r="C874" s="41" t="s">
        <v>346</v>
      </c>
      <c r="D874" t="s">
        <v>8</v>
      </c>
      <c r="E874" s="42" t="s">
        <v>459</v>
      </c>
      <c r="F874" t="s">
        <v>134</v>
      </c>
      <c r="G874" s="38" t="s">
        <v>540</v>
      </c>
      <c r="H874" s="7">
        <v>1</v>
      </c>
      <c r="I874" s="6">
        <f>IF(H874="","",INDEX(Systems!F$4:F$981,MATCH($F874,Systems!D$4:D$981,0),1))</f>
        <v>650</v>
      </c>
      <c r="J874" s="7">
        <f>IF(H874="","",INDEX(Systems!E$4:E$981,MATCH($F874,Systems!D$4:D$981,0),1))</f>
        <v>30</v>
      </c>
      <c r="K874" s="7" t="s">
        <v>97</v>
      </c>
      <c r="L874" s="7">
        <v>2005</v>
      </c>
      <c r="M874" s="7">
        <v>3</v>
      </c>
      <c r="N874" s="6">
        <f t="shared" ref="N874:N875" si="1896">IF(H874="","",H874*I874)</f>
        <v>650</v>
      </c>
      <c r="O874" s="7">
        <f t="shared" ref="O874:O875" si="1897">IF(M874="","",IF(IF(M874=1,$C$1,IF(M874=2,L874+(0.8*J874),IF(M874=3,L874+J874)))&lt;$C$1,$C$1,(IF(M874=1,$C$1,IF(M874=2,L874+(0.8*J874),IF(M874=3,L874+J874))))))</f>
        <v>2035</v>
      </c>
      <c r="P874" s="2" t="str">
        <f t="shared" si="1895"/>
        <v/>
      </c>
      <c r="Q874" s="2" t="str">
        <f t="shared" si="1895"/>
        <v/>
      </c>
      <c r="R874" s="2" t="str">
        <f t="shared" si="1895"/>
        <v/>
      </c>
      <c r="S874" s="2" t="str">
        <f t="shared" si="1895"/>
        <v/>
      </c>
      <c r="T874" s="2" t="str">
        <f t="shared" si="1895"/>
        <v/>
      </c>
      <c r="U874" s="2" t="str">
        <f t="shared" si="1895"/>
        <v/>
      </c>
      <c r="V874" s="2" t="str">
        <f t="shared" si="1895"/>
        <v/>
      </c>
      <c r="W874" s="2" t="str">
        <f t="shared" si="1895"/>
        <v/>
      </c>
      <c r="X874" s="2" t="str">
        <f t="shared" si="1895"/>
        <v/>
      </c>
      <c r="Y874" s="2" t="str">
        <f t="shared" si="1895"/>
        <v/>
      </c>
      <c r="Z874" s="2" t="str">
        <f t="shared" si="1895"/>
        <v/>
      </c>
      <c r="AA874" s="2" t="str">
        <f t="shared" si="1895"/>
        <v/>
      </c>
      <c r="AB874" s="2" t="str">
        <f t="shared" si="1895"/>
        <v/>
      </c>
      <c r="AC874" s="2" t="str">
        <f t="shared" si="1895"/>
        <v/>
      </c>
      <c r="AD874" s="2" t="str">
        <f t="shared" si="1895"/>
        <v/>
      </c>
      <c r="AE874" s="2" t="str">
        <f t="shared" si="1895"/>
        <v/>
      </c>
      <c r="AF874" s="2" t="str">
        <f t="shared" si="1895"/>
        <v/>
      </c>
      <c r="AG874" s="2">
        <f t="shared" si="1895"/>
        <v>981.5</v>
      </c>
      <c r="AH874" s="2" t="str">
        <f t="shared" si="1895"/>
        <v/>
      </c>
      <c r="AI874" s="2" t="str">
        <f t="shared" si="1895"/>
        <v/>
      </c>
    </row>
    <row r="875" spans="2:35" x14ac:dyDescent="0.25">
      <c r="B875" s="41" t="s">
        <v>347</v>
      </c>
      <c r="C875" s="41" t="s">
        <v>346</v>
      </c>
      <c r="D875" t="s">
        <v>8</v>
      </c>
      <c r="E875" s="42" t="s">
        <v>459</v>
      </c>
      <c r="F875" t="s">
        <v>34</v>
      </c>
      <c r="G875" s="38" t="s">
        <v>540</v>
      </c>
      <c r="H875" s="7">
        <v>1</v>
      </c>
      <c r="I875" s="6">
        <f>IF(H875="","",INDEX(Systems!F$4:F$981,MATCH($F875,Systems!D$4:D$981,0),1))</f>
        <v>900</v>
      </c>
      <c r="J875" s="7">
        <f>IF(H875="","",INDEX(Systems!E$4:E$981,MATCH($F875,Systems!D$4:D$981,0),1))</f>
        <v>30</v>
      </c>
      <c r="K875" s="7" t="s">
        <v>97</v>
      </c>
      <c r="L875" s="7">
        <v>2005</v>
      </c>
      <c r="M875" s="7">
        <v>3</v>
      </c>
      <c r="N875" s="6">
        <f t="shared" si="1896"/>
        <v>900</v>
      </c>
      <c r="O875" s="7">
        <f t="shared" si="1897"/>
        <v>2035</v>
      </c>
      <c r="P875" s="2" t="str">
        <f t="shared" si="1895"/>
        <v/>
      </c>
      <c r="Q875" s="2" t="str">
        <f t="shared" si="1895"/>
        <v/>
      </c>
      <c r="R875" s="2" t="str">
        <f t="shared" si="1895"/>
        <v/>
      </c>
      <c r="S875" s="2" t="str">
        <f t="shared" si="1895"/>
        <v/>
      </c>
      <c r="T875" s="2" t="str">
        <f t="shared" si="1895"/>
        <v/>
      </c>
      <c r="U875" s="2" t="str">
        <f t="shared" si="1895"/>
        <v/>
      </c>
      <c r="V875" s="2" t="str">
        <f t="shared" si="1895"/>
        <v/>
      </c>
      <c r="W875" s="2" t="str">
        <f t="shared" si="1895"/>
        <v/>
      </c>
      <c r="X875" s="2" t="str">
        <f t="shared" si="1895"/>
        <v/>
      </c>
      <c r="Y875" s="2" t="str">
        <f t="shared" si="1895"/>
        <v/>
      </c>
      <c r="Z875" s="2" t="str">
        <f t="shared" si="1895"/>
        <v/>
      </c>
      <c r="AA875" s="2" t="str">
        <f t="shared" si="1895"/>
        <v/>
      </c>
      <c r="AB875" s="2" t="str">
        <f t="shared" si="1895"/>
        <v/>
      </c>
      <c r="AC875" s="2" t="str">
        <f t="shared" si="1895"/>
        <v/>
      </c>
      <c r="AD875" s="2" t="str">
        <f t="shared" si="1895"/>
        <v/>
      </c>
      <c r="AE875" s="2" t="str">
        <f t="shared" si="1895"/>
        <v/>
      </c>
      <c r="AF875" s="2" t="str">
        <f t="shared" si="1895"/>
        <v/>
      </c>
      <c r="AG875" s="2">
        <f t="shared" si="1895"/>
        <v>1359</v>
      </c>
      <c r="AH875" s="2" t="str">
        <f t="shared" si="1895"/>
        <v/>
      </c>
      <c r="AI875" s="2" t="str">
        <f t="shared" si="1895"/>
        <v/>
      </c>
    </row>
    <row r="876" spans="2:35" x14ac:dyDescent="0.25">
      <c r="B876" s="41" t="s">
        <v>347</v>
      </c>
      <c r="C876" s="41" t="s">
        <v>346</v>
      </c>
      <c r="D876" t="s">
        <v>3</v>
      </c>
      <c r="E876" s="42" t="s">
        <v>354</v>
      </c>
      <c r="F876" t="s">
        <v>501</v>
      </c>
      <c r="H876" s="7">
        <v>5400</v>
      </c>
      <c r="I876" s="6">
        <f>IF(H876="","",INDEX(Systems!F$4:F$981,MATCH($F876,Systems!D$4:D$981,0),1))</f>
        <v>16.25</v>
      </c>
      <c r="J876" s="7">
        <f>IF(H876="","",INDEX(Systems!E$4:E$981,MATCH($F876,Systems!D$4:D$981,0),1))</f>
        <v>25</v>
      </c>
      <c r="K876" s="7" t="s">
        <v>97</v>
      </c>
      <c r="L876" s="7">
        <v>2005</v>
      </c>
      <c r="M876" s="7">
        <v>2</v>
      </c>
      <c r="N876" s="6">
        <f t="shared" si="1891"/>
        <v>87750</v>
      </c>
      <c r="O876" s="7">
        <f t="shared" si="1892"/>
        <v>2025</v>
      </c>
      <c r="P876" s="2" t="str">
        <f t="shared" ref="P876:AI876" si="1898">IF($B876="","",IF($O876=P$3,$N876*(1+(O$2*0.03)),IF(P$3=$O876+$J876,$N876*(1+(O$2*0.03)),IF(P$3=$O876+2*$J876,$N876*(1+(O$2*0.03)),IF(P$3=$O876+3*$J876,$N876*(1+(O$2*0.03)),IF(P$3=$O876+4*$J876,$N876*(1+(O$2*0.03)),IF(P$3=$O876+5*$J876,$N876*(1+(O$2*0.03)),"")))))))</f>
        <v/>
      </c>
      <c r="Q876" s="2" t="str">
        <f t="shared" si="1898"/>
        <v/>
      </c>
      <c r="R876" s="2" t="str">
        <f t="shared" si="1898"/>
        <v/>
      </c>
      <c r="S876" s="2" t="str">
        <f t="shared" si="1898"/>
        <v/>
      </c>
      <c r="T876" s="2" t="str">
        <f t="shared" si="1898"/>
        <v/>
      </c>
      <c r="U876" s="2" t="str">
        <f t="shared" si="1898"/>
        <v/>
      </c>
      <c r="V876" s="2" t="str">
        <f t="shared" si="1898"/>
        <v/>
      </c>
      <c r="W876" s="2">
        <f t="shared" si="1898"/>
        <v>106177.5</v>
      </c>
      <c r="X876" s="2" t="str">
        <f t="shared" si="1898"/>
        <v/>
      </c>
      <c r="Y876" s="2" t="str">
        <f t="shared" si="1898"/>
        <v/>
      </c>
      <c r="Z876" s="2" t="str">
        <f t="shared" si="1898"/>
        <v/>
      </c>
      <c r="AA876" s="2" t="str">
        <f t="shared" si="1898"/>
        <v/>
      </c>
      <c r="AB876" s="2" t="str">
        <f t="shared" si="1898"/>
        <v/>
      </c>
      <c r="AC876" s="2" t="str">
        <f t="shared" si="1898"/>
        <v/>
      </c>
      <c r="AD876" s="2" t="str">
        <f t="shared" si="1898"/>
        <v/>
      </c>
      <c r="AE876" s="2" t="str">
        <f t="shared" si="1898"/>
        <v/>
      </c>
      <c r="AF876" s="2" t="str">
        <f t="shared" si="1898"/>
        <v/>
      </c>
      <c r="AG876" s="2" t="str">
        <f t="shared" si="1898"/>
        <v/>
      </c>
      <c r="AH876" s="2" t="str">
        <f t="shared" si="1898"/>
        <v/>
      </c>
      <c r="AI876" s="2" t="str">
        <f t="shared" si="1898"/>
        <v/>
      </c>
    </row>
    <row r="877" spans="2:35" x14ac:dyDescent="0.25">
      <c r="B877" s="41" t="s">
        <v>347</v>
      </c>
      <c r="C877" s="41" t="s">
        <v>346</v>
      </c>
      <c r="D877" t="s">
        <v>7</v>
      </c>
      <c r="E877" s="42" t="s">
        <v>354</v>
      </c>
      <c r="F877" t="s">
        <v>50</v>
      </c>
      <c r="H877" s="7">
        <v>3240</v>
      </c>
      <c r="I877" s="6">
        <f>IF(H877="","",INDEX(Systems!F$4:F$981,MATCH($F877,Systems!D$4:D$981,0),1))</f>
        <v>1.6</v>
      </c>
      <c r="J877" s="7">
        <f>IF(H877="","",INDEX(Systems!E$4:E$981,MATCH($F877,Systems!D$4:D$981,0),1))</f>
        <v>10</v>
      </c>
      <c r="K877" s="7" t="s">
        <v>97</v>
      </c>
      <c r="L877" s="7">
        <v>2010</v>
      </c>
      <c r="M877" s="7">
        <v>2</v>
      </c>
      <c r="N877" s="6">
        <f t="shared" si="1891"/>
        <v>5184</v>
      </c>
      <c r="O877" s="7">
        <f t="shared" si="1892"/>
        <v>2018</v>
      </c>
      <c r="P877" s="2">
        <f t="shared" ref="P877:AI877" si="1899">IF($B877="","",IF($O877=P$3,$N877*(1+(O$2*0.03)),IF(P$3=$O877+$J877,$N877*(1+(O$2*0.03)),IF(P$3=$O877+2*$J877,$N877*(1+(O$2*0.03)),IF(P$3=$O877+3*$J877,$N877*(1+(O$2*0.03)),IF(P$3=$O877+4*$J877,$N877*(1+(O$2*0.03)),IF(P$3=$O877+5*$J877,$N877*(1+(O$2*0.03)),"")))))))</f>
        <v>5184</v>
      </c>
      <c r="Q877" s="2" t="str">
        <f t="shared" si="1899"/>
        <v/>
      </c>
      <c r="R877" s="2" t="str">
        <f t="shared" si="1899"/>
        <v/>
      </c>
      <c r="S877" s="2" t="str">
        <f t="shared" si="1899"/>
        <v/>
      </c>
      <c r="T877" s="2" t="str">
        <f t="shared" si="1899"/>
        <v/>
      </c>
      <c r="U877" s="2" t="str">
        <f t="shared" si="1899"/>
        <v/>
      </c>
      <c r="V877" s="2" t="str">
        <f t="shared" si="1899"/>
        <v/>
      </c>
      <c r="W877" s="2" t="str">
        <f t="shared" si="1899"/>
        <v/>
      </c>
      <c r="X877" s="2" t="str">
        <f t="shared" si="1899"/>
        <v/>
      </c>
      <c r="Y877" s="2" t="str">
        <f t="shared" si="1899"/>
        <v/>
      </c>
      <c r="Z877" s="2">
        <f t="shared" si="1899"/>
        <v>6739.2</v>
      </c>
      <c r="AA877" s="2" t="str">
        <f t="shared" si="1899"/>
        <v/>
      </c>
      <c r="AB877" s="2" t="str">
        <f t="shared" si="1899"/>
        <v/>
      </c>
      <c r="AC877" s="2" t="str">
        <f t="shared" si="1899"/>
        <v/>
      </c>
      <c r="AD877" s="2" t="str">
        <f t="shared" si="1899"/>
        <v/>
      </c>
      <c r="AE877" s="2" t="str">
        <f t="shared" si="1899"/>
        <v/>
      </c>
      <c r="AF877" s="2" t="str">
        <f t="shared" si="1899"/>
        <v/>
      </c>
      <c r="AG877" s="2" t="str">
        <f t="shared" si="1899"/>
        <v/>
      </c>
      <c r="AH877" s="2" t="str">
        <f t="shared" si="1899"/>
        <v/>
      </c>
      <c r="AI877" s="2" t="str">
        <f t="shared" si="1899"/>
        <v/>
      </c>
    </row>
    <row r="878" spans="2:35" x14ac:dyDescent="0.25">
      <c r="B878" s="41" t="s">
        <v>347</v>
      </c>
      <c r="C878" s="41" t="s">
        <v>346</v>
      </c>
      <c r="D878" t="s">
        <v>7</v>
      </c>
      <c r="E878" s="42" t="s">
        <v>362</v>
      </c>
      <c r="F878" t="s">
        <v>311</v>
      </c>
      <c r="H878" s="7">
        <v>1000</v>
      </c>
      <c r="I878" s="6">
        <f>IF(H878="","",INDEX(Systems!F$4:F$981,MATCH($F878,Systems!D$4:D$981,0),1))</f>
        <v>8.11</v>
      </c>
      <c r="J878" s="7">
        <f>IF(H878="","",INDEX(Systems!E$4:E$981,MATCH($F878,Systems!D$4:D$981,0),1))</f>
        <v>20</v>
      </c>
      <c r="K878" s="7" t="s">
        <v>97</v>
      </c>
      <c r="L878" s="7">
        <v>2005</v>
      </c>
      <c r="M878" s="7">
        <v>3</v>
      </c>
      <c r="N878" s="6">
        <f t="shared" si="1891"/>
        <v>8109.9999999999991</v>
      </c>
      <c r="O878" s="7">
        <f t="shared" si="1892"/>
        <v>2025</v>
      </c>
      <c r="P878" s="2" t="str">
        <f t="shared" ref="P878:AI878" si="1900">IF($B878="","",IF($O878=P$3,$N878*(1+(O$2*0.03)),IF(P$3=$O878+$J878,$N878*(1+(O$2*0.03)),IF(P$3=$O878+2*$J878,$N878*(1+(O$2*0.03)),IF(P$3=$O878+3*$J878,$N878*(1+(O$2*0.03)),IF(P$3=$O878+4*$J878,$N878*(1+(O$2*0.03)),IF(P$3=$O878+5*$J878,$N878*(1+(O$2*0.03)),"")))))))</f>
        <v/>
      </c>
      <c r="Q878" s="2" t="str">
        <f t="shared" si="1900"/>
        <v/>
      </c>
      <c r="R878" s="2" t="str">
        <f t="shared" si="1900"/>
        <v/>
      </c>
      <c r="S878" s="2" t="str">
        <f t="shared" si="1900"/>
        <v/>
      </c>
      <c r="T878" s="2" t="str">
        <f t="shared" si="1900"/>
        <v/>
      </c>
      <c r="U878" s="2" t="str">
        <f t="shared" si="1900"/>
        <v/>
      </c>
      <c r="V878" s="2" t="str">
        <f t="shared" si="1900"/>
        <v/>
      </c>
      <c r="W878" s="2">
        <f t="shared" si="1900"/>
        <v>9813.0999999999985</v>
      </c>
      <c r="X878" s="2" t="str">
        <f t="shared" si="1900"/>
        <v/>
      </c>
      <c r="Y878" s="2" t="str">
        <f t="shared" si="1900"/>
        <v/>
      </c>
      <c r="Z878" s="2" t="str">
        <f t="shared" si="1900"/>
        <v/>
      </c>
      <c r="AA878" s="2" t="str">
        <f t="shared" si="1900"/>
        <v/>
      </c>
      <c r="AB878" s="2" t="str">
        <f t="shared" si="1900"/>
        <v/>
      </c>
      <c r="AC878" s="2" t="str">
        <f t="shared" si="1900"/>
        <v/>
      </c>
      <c r="AD878" s="2" t="str">
        <f t="shared" si="1900"/>
        <v/>
      </c>
      <c r="AE878" s="2" t="str">
        <f t="shared" si="1900"/>
        <v/>
      </c>
      <c r="AF878" s="2" t="str">
        <f t="shared" si="1900"/>
        <v/>
      </c>
      <c r="AG878" s="2" t="str">
        <f t="shared" si="1900"/>
        <v/>
      </c>
      <c r="AH878" s="2" t="str">
        <f t="shared" si="1900"/>
        <v/>
      </c>
      <c r="AI878" s="2" t="str">
        <f t="shared" si="1900"/>
        <v/>
      </c>
    </row>
    <row r="879" spans="2:35" x14ac:dyDescent="0.25">
      <c r="B879" s="41" t="s">
        <v>347</v>
      </c>
      <c r="C879" s="41" t="s">
        <v>346</v>
      </c>
      <c r="D879" t="s">
        <v>7</v>
      </c>
      <c r="E879" s="42" t="s">
        <v>362</v>
      </c>
      <c r="F879" t="s">
        <v>289</v>
      </c>
      <c r="H879" s="7">
        <v>1300</v>
      </c>
      <c r="I879" s="6">
        <f>IF(H879="","",INDEX(Systems!F$4:F$981,MATCH($F879,Systems!D$4:D$981,0),1))</f>
        <v>4.5</v>
      </c>
      <c r="J879" s="7">
        <f>IF(H879="","",INDEX(Systems!E$4:E$981,MATCH($F879,Systems!D$4:D$981,0),1))</f>
        <v>15</v>
      </c>
      <c r="K879" s="7" t="s">
        <v>97</v>
      </c>
      <c r="L879" s="7">
        <v>2010</v>
      </c>
      <c r="M879" s="7">
        <v>3</v>
      </c>
      <c r="N879" s="6">
        <f t="shared" si="1891"/>
        <v>5850</v>
      </c>
      <c r="O879" s="7">
        <f t="shared" si="1892"/>
        <v>2025</v>
      </c>
      <c r="P879" s="2" t="str">
        <f t="shared" ref="P879:AI879" si="1901">IF($B879="","",IF($O879=P$3,$N879*(1+(O$2*0.03)),IF(P$3=$O879+$J879,$N879*(1+(O$2*0.03)),IF(P$3=$O879+2*$J879,$N879*(1+(O$2*0.03)),IF(P$3=$O879+3*$J879,$N879*(1+(O$2*0.03)),IF(P$3=$O879+4*$J879,$N879*(1+(O$2*0.03)),IF(P$3=$O879+5*$J879,$N879*(1+(O$2*0.03)),"")))))))</f>
        <v/>
      </c>
      <c r="Q879" s="2" t="str">
        <f t="shared" si="1901"/>
        <v/>
      </c>
      <c r="R879" s="2" t="str">
        <f t="shared" si="1901"/>
        <v/>
      </c>
      <c r="S879" s="2" t="str">
        <f t="shared" si="1901"/>
        <v/>
      </c>
      <c r="T879" s="2" t="str">
        <f t="shared" si="1901"/>
        <v/>
      </c>
      <c r="U879" s="2" t="str">
        <f t="shared" si="1901"/>
        <v/>
      </c>
      <c r="V879" s="2" t="str">
        <f t="shared" si="1901"/>
        <v/>
      </c>
      <c r="W879" s="2">
        <f t="shared" si="1901"/>
        <v>7078.5</v>
      </c>
      <c r="X879" s="2" t="str">
        <f t="shared" si="1901"/>
        <v/>
      </c>
      <c r="Y879" s="2" t="str">
        <f t="shared" si="1901"/>
        <v/>
      </c>
      <c r="Z879" s="2" t="str">
        <f t="shared" si="1901"/>
        <v/>
      </c>
      <c r="AA879" s="2" t="str">
        <f t="shared" si="1901"/>
        <v/>
      </c>
      <c r="AB879" s="2" t="str">
        <f t="shared" si="1901"/>
        <v/>
      </c>
      <c r="AC879" s="2" t="str">
        <f t="shared" si="1901"/>
        <v/>
      </c>
      <c r="AD879" s="2" t="str">
        <f t="shared" si="1901"/>
        <v/>
      </c>
      <c r="AE879" s="2" t="str">
        <f t="shared" si="1901"/>
        <v/>
      </c>
      <c r="AF879" s="2" t="str">
        <f t="shared" si="1901"/>
        <v/>
      </c>
      <c r="AG879" s="2" t="str">
        <f t="shared" si="1901"/>
        <v/>
      </c>
      <c r="AH879" s="2" t="str">
        <f t="shared" si="1901"/>
        <v/>
      </c>
      <c r="AI879" s="2" t="str">
        <f t="shared" si="1901"/>
        <v/>
      </c>
    </row>
    <row r="880" spans="2:35" x14ac:dyDescent="0.25">
      <c r="B880" s="41" t="s">
        <v>347</v>
      </c>
      <c r="C880" s="41" t="s">
        <v>346</v>
      </c>
      <c r="D880" t="s">
        <v>9</v>
      </c>
      <c r="E880" s="42" t="s">
        <v>362</v>
      </c>
      <c r="F880" t="s">
        <v>131</v>
      </c>
      <c r="H880" s="7">
        <v>1000</v>
      </c>
      <c r="I880" s="6">
        <f>IF(H880="","",INDEX(Systems!F$4:F$981,MATCH($F880,Systems!D$4:D$981,0),1))</f>
        <v>4.95</v>
      </c>
      <c r="J880" s="7">
        <f>IF(H880="","",INDEX(Systems!E$4:E$981,MATCH($F880,Systems!D$4:D$981,0),1))</f>
        <v>20</v>
      </c>
      <c r="K880" s="7" t="s">
        <v>97</v>
      </c>
      <c r="L880" s="7">
        <v>2017</v>
      </c>
      <c r="M880" s="7">
        <v>3</v>
      </c>
      <c r="N880" s="6">
        <f t="shared" si="1891"/>
        <v>4950</v>
      </c>
      <c r="O880" s="7">
        <f t="shared" si="1892"/>
        <v>2037</v>
      </c>
      <c r="P880" s="2" t="str">
        <f t="shared" ref="P880:AI880" si="1902">IF($B880="","",IF($O880=P$3,$N880*(1+(O$2*0.03)),IF(P$3=$O880+$J880,$N880*(1+(O$2*0.03)),IF(P$3=$O880+2*$J880,$N880*(1+(O$2*0.03)),IF(P$3=$O880+3*$J880,$N880*(1+(O$2*0.03)),IF(P$3=$O880+4*$J880,$N880*(1+(O$2*0.03)),IF(P$3=$O880+5*$J880,$N880*(1+(O$2*0.03)),"")))))))</f>
        <v/>
      </c>
      <c r="Q880" s="2" t="str">
        <f t="shared" si="1902"/>
        <v/>
      </c>
      <c r="R880" s="2" t="str">
        <f t="shared" si="1902"/>
        <v/>
      </c>
      <c r="S880" s="2" t="str">
        <f t="shared" si="1902"/>
        <v/>
      </c>
      <c r="T880" s="2" t="str">
        <f t="shared" si="1902"/>
        <v/>
      </c>
      <c r="U880" s="2" t="str">
        <f t="shared" si="1902"/>
        <v/>
      </c>
      <c r="V880" s="2" t="str">
        <f t="shared" si="1902"/>
        <v/>
      </c>
      <c r="W880" s="2" t="str">
        <f t="shared" si="1902"/>
        <v/>
      </c>
      <c r="X880" s="2" t="str">
        <f t="shared" si="1902"/>
        <v/>
      </c>
      <c r="Y880" s="2" t="str">
        <f t="shared" si="1902"/>
        <v/>
      </c>
      <c r="Z880" s="2" t="str">
        <f t="shared" si="1902"/>
        <v/>
      </c>
      <c r="AA880" s="2" t="str">
        <f t="shared" si="1902"/>
        <v/>
      </c>
      <c r="AB880" s="2" t="str">
        <f t="shared" si="1902"/>
        <v/>
      </c>
      <c r="AC880" s="2" t="str">
        <f t="shared" si="1902"/>
        <v/>
      </c>
      <c r="AD880" s="2" t="str">
        <f t="shared" si="1902"/>
        <v/>
      </c>
      <c r="AE880" s="2" t="str">
        <f t="shared" si="1902"/>
        <v/>
      </c>
      <c r="AF880" s="2" t="str">
        <f t="shared" si="1902"/>
        <v/>
      </c>
      <c r="AG880" s="2" t="str">
        <f t="shared" si="1902"/>
        <v/>
      </c>
      <c r="AH880" s="2" t="str">
        <f t="shared" si="1902"/>
        <v/>
      </c>
      <c r="AI880" s="2">
        <f t="shared" si="1902"/>
        <v>7771.4999999999991</v>
      </c>
    </row>
    <row r="881" spans="2:35" x14ac:dyDescent="0.25">
      <c r="B881" s="41" t="s">
        <v>347</v>
      </c>
      <c r="C881" s="41" t="s">
        <v>346</v>
      </c>
      <c r="D881" t="s">
        <v>5</v>
      </c>
      <c r="E881" s="42" t="s">
        <v>362</v>
      </c>
      <c r="F881" t="s">
        <v>306</v>
      </c>
      <c r="H881" s="7">
        <v>1</v>
      </c>
      <c r="I881" s="6">
        <f>IF(H881="","",INDEX(Systems!F$4:F$981,MATCH($F881,Systems!D$4:D$981,0),1))</f>
        <v>10800</v>
      </c>
      <c r="J881" s="7">
        <f>IF(H881="","",INDEX(Systems!E$4:E$981,MATCH($F881,Systems!D$4:D$981,0),1))</f>
        <v>18</v>
      </c>
      <c r="K881" s="7" t="s">
        <v>97</v>
      </c>
      <c r="L881" s="7">
        <v>1999</v>
      </c>
      <c r="M881" s="7">
        <v>3</v>
      </c>
      <c r="N881" s="6">
        <f t="shared" si="1891"/>
        <v>10800</v>
      </c>
      <c r="O881" s="7">
        <f t="shared" si="1892"/>
        <v>2018</v>
      </c>
      <c r="P881" s="2">
        <f t="shared" ref="P881:AI884" si="1903">IF($B881="","",IF($O881=P$3,$N881*(1+(O$2*0.03)),IF(P$3=$O881+$J881,$N881*(1+(O$2*0.03)),IF(P$3=$O881+2*$J881,$N881*(1+(O$2*0.03)),IF(P$3=$O881+3*$J881,$N881*(1+(O$2*0.03)),IF(P$3=$O881+4*$J881,$N881*(1+(O$2*0.03)),IF(P$3=$O881+5*$J881,$N881*(1+(O$2*0.03)),"")))))))</f>
        <v>10800</v>
      </c>
      <c r="Q881" s="2" t="str">
        <f t="shared" si="1903"/>
        <v/>
      </c>
      <c r="R881" s="2" t="str">
        <f t="shared" si="1903"/>
        <v/>
      </c>
      <c r="S881" s="2" t="str">
        <f t="shared" si="1903"/>
        <v/>
      </c>
      <c r="T881" s="2" t="str">
        <f t="shared" si="1903"/>
        <v/>
      </c>
      <c r="U881" s="2" t="str">
        <f t="shared" si="1903"/>
        <v/>
      </c>
      <c r="V881" s="2" t="str">
        <f t="shared" si="1903"/>
        <v/>
      </c>
      <c r="W881" s="2" t="str">
        <f t="shared" si="1903"/>
        <v/>
      </c>
      <c r="X881" s="2" t="str">
        <f t="shared" si="1903"/>
        <v/>
      </c>
      <c r="Y881" s="2" t="str">
        <f t="shared" si="1903"/>
        <v/>
      </c>
      <c r="Z881" s="2" t="str">
        <f t="shared" si="1903"/>
        <v/>
      </c>
      <c r="AA881" s="2" t="str">
        <f t="shared" si="1903"/>
        <v/>
      </c>
      <c r="AB881" s="2" t="str">
        <f t="shared" si="1903"/>
        <v/>
      </c>
      <c r="AC881" s="2" t="str">
        <f t="shared" si="1903"/>
        <v/>
      </c>
      <c r="AD881" s="2" t="str">
        <f t="shared" si="1903"/>
        <v/>
      </c>
      <c r="AE881" s="2" t="str">
        <f t="shared" si="1903"/>
        <v/>
      </c>
      <c r="AF881" s="2" t="str">
        <f t="shared" si="1903"/>
        <v/>
      </c>
      <c r="AG881" s="2" t="str">
        <f t="shared" si="1903"/>
        <v/>
      </c>
      <c r="AH881" s="2">
        <f t="shared" si="1903"/>
        <v>16632</v>
      </c>
      <c r="AI881" s="2" t="str">
        <f t="shared" si="1903"/>
        <v/>
      </c>
    </row>
    <row r="882" spans="2:35" x14ac:dyDescent="0.25">
      <c r="B882" s="41" t="s">
        <v>347</v>
      </c>
      <c r="C882" s="41" t="s">
        <v>346</v>
      </c>
      <c r="D882" t="s">
        <v>7</v>
      </c>
      <c r="E882" s="42" t="s">
        <v>363</v>
      </c>
      <c r="F882" t="s">
        <v>311</v>
      </c>
      <c r="H882" s="7">
        <v>1000</v>
      </c>
      <c r="I882" s="6">
        <f>IF(H882="","",INDEX(Systems!F$4:F$981,MATCH($F882,Systems!D$4:D$981,0),1))</f>
        <v>8.11</v>
      </c>
      <c r="J882" s="7">
        <f>IF(H882="","",INDEX(Systems!E$4:E$981,MATCH($F882,Systems!D$4:D$981,0),1))</f>
        <v>20</v>
      </c>
      <c r="K882" s="7" t="s">
        <v>97</v>
      </c>
      <c r="L882" s="7">
        <v>2005</v>
      </c>
      <c r="M882" s="7">
        <v>3</v>
      </c>
      <c r="N882" s="6">
        <f t="shared" ref="N882:N886" si="1904">IF(H882="","",H882*I882)</f>
        <v>8109.9999999999991</v>
      </c>
      <c r="O882" s="7">
        <f t="shared" ref="O882:O886" si="1905">IF(M882="","",IF(IF(M882=1,$C$1,IF(M882=2,L882+(0.8*J882),IF(M882=3,L882+J882)))&lt;$C$1,$C$1,(IF(M882=1,$C$1,IF(M882=2,L882+(0.8*J882),IF(M882=3,L882+J882))))))</f>
        <v>2025</v>
      </c>
      <c r="P882" s="2" t="str">
        <f t="shared" si="1903"/>
        <v/>
      </c>
      <c r="Q882" s="2" t="str">
        <f t="shared" si="1903"/>
        <v/>
      </c>
      <c r="R882" s="2" t="str">
        <f t="shared" si="1903"/>
        <v/>
      </c>
      <c r="S882" s="2" t="str">
        <f t="shared" si="1903"/>
        <v/>
      </c>
      <c r="T882" s="2" t="str">
        <f t="shared" si="1903"/>
        <v/>
      </c>
      <c r="U882" s="2" t="str">
        <f t="shared" si="1903"/>
        <v/>
      </c>
      <c r="V882" s="2" t="str">
        <f t="shared" si="1903"/>
        <v/>
      </c>
      <c r="W882" s="2">
        <f t="shared" si="1903"/>
        <v>9813.0999999999985</v>
      </c>
      <c r="X882" s="2" t="str">
        <f t="shared" si="1903"/>
        <v/>
      </c>
      <c r="Y882" s="2" t="str">
        <f t="shared" si="1903"/>
        <v/>
      </c>
      <c r="Z882" s="2" t="str">
        <f t="shared" si="1903"/>
        <v/>
      </c>
      <c r="AA882" s="2" t="str">
        <f t="shared" si="1903"/>
        <v/>
      </c>
      <c r="AB882" s="2" t="str">
        <f t="shared" si="1903"/>
        <v/>
      </c>
      <c r="AC882" s="2" t="str">
        <f t="shared" si="1903"/>
        <v/>
      </c>
      <c r="AD882" s="2" t="str">
        <f t="shared" si="1903"/>
        <v/>
      </c>
      <c r="AE882" s="2" t="str">
        <f t="shared" si="1903"/>
        <v/>
      </c>
      <c r="AF882" s="2" t="str">
        <f t="shared" si="1903"/>
        <v/>
      </c>
      <c r="AG882" s="2" t="str">
        <f t="shared" si="1903"/>
        <v/>
      </c>
      <c r="AH882" s="2" t="str">
        <f t="shared" si="1903"/>
        <v/>
      </c>
      <c r="AI882" s="2" t="str">
        <f t="shared" si="1903"/>
        <v/>
      </c>
    </row>
    <row r="883" spans="2:35" x14ac:dyDescent="0.25">
      <c r="B883" s="41" t="s">
        <v>347</v>
      </c>
      <c r="C883" s="41" t="s">
        <v>346</v>
      </c>
      <c r="D883" t="s">
        <v>7</v>
      </c>
      <c r="E883" s="42" t="s">
        <v>363</v>
      </c>
      <c r="F883" t="s">
        <v>289</v>
      </c>
      <c r="H883" s="7">
        <v>1300</v>
      </c>
      <c r="I883" s="6">
        <f>IF(H883="","",INDEX(Systems!F$4:F$981,MATCH($F883,Systems!D$4:D$981,0),1))</f>
        <v>4.5</v>
      </c>
      <c r="J883" s="7">
        <f>IF(H883="","",INDEX(Systems!E$4:E$981,MATCH($F883,Systems!D$4:D$981,0),1))</f>
        <v>15</v>
      </c>
      <c r="K883" s="7" t="s">
        <v>97</v>
      </c>
      <c r="L883" s="7">
        <v>2010</v>
      </c>
      <c r="M883" s="7">
        <v>3</v>
      </c>
      <c r="N883" s="6">
        <f t="shared" si="1904"/>
        <v>5850</v>
      </c>
      <c r="O883" s="7">
        <f t="shared" si="1905"/>
        <v>2025</v>
      </c>
      <c r="P883" s="2" t="str">
        <f t="shared" si="1903"/>
        <v/>
      </c>
      <c r="Q883" s="2" t="str">
        <f t="shared" si="1903"/>
        <v/>
      </c>
      <c r="R883" s="2" t="str">
        <f t="shared" si="1903"/>
        <v/>
      </c>
      <c r="S883" s="2" t="str">
        <f t="shared" si="1903"/>
        <v/>
      </c>
      <c r="T883" s="2" t="str">
        <f t="shared" si="1903"/>
        <v/>
      </c>
      <c r="U883" s="2" t="str">
        <f t="shared" si="1903"/>
        <v/>
      </c>
      <c r="V883" s="2" t="str">
        <f t="shared" si="1903"/>
        <v/>
      </c>
      <c r="W883" s="2">
        <f t="shared" si="1903"/>
        <v>7078.5</v>
      </c>
      <c r="X883" s="2" t="str">
        <f t="shared" si="1903"/>
        <v/>
      </c>
      <c r="Y883" s="2" t="str">
        <f t="shared" si="1903"/>
        <v/>
      </c>
      <c r="Z883" s="2" t="str">
        <f t="shared" si="1903"/>
        <v/>
      </c>
      <c r="AA883" s="2" t="str">
        <f t="shared" si="1903"/>
        <v/>
      </c>
      <c r="AB883" s="2" t="str">
        <f t="shared" si="1903"/>
        <v/>
      </c>
      <c r="AC883" s="2" t="str">
        <f t="shared" si="1903"/>
        <v/>
      </c>
      <c r="AD883" s="2" t="str">
        <f t="shared" si="1903"/>
        <v/>
      </c>
      <c r="AE883" s="2" t="str">
        <f t="shared" si="1903"/>
        <v/>
      </c>
      <c r="AF883" s="2" t="str">
        <f t="shared" si="1903"/>
        <v/>
      </c>
      <c r="AG883" s="2" t="str">
        <f t="shared" si="1903"/>
        <v/>
      </c>
      <c r="AH883" s="2" t="str">
        <f t="shared" si="1903"/>
        <v/>
      </c>
      <c r="AI883" s="2" t="str">
        <f t="shared" si="1903"/>
        <v/>
      </c>
    </row>
    <row r="884" spans="2:35" x14ac:dyDescent="0.25">
      <c r="B884" s="41" t="s">
        <v>347</v>
      </c>
      <c r="C884" s="41" t="s">
        <v>346</v>
      </c>
      <c r="D884" t="s">
        <v>9</v>
      </c>
      <c r="E884" s="42" t="s">
        <v>363</v>
      </c>
      <c r="F884" t="s">
        <v>131</v>
      </c>
      <c r="H884" s="7">
        <v>1000</v>
      </c>
      <c r="I884" s="6">
        <f>IF(H884="","",INDEX(Systems!F$4:F$981,MATCH($F884,Systems!D$4:D$981,0),1))</f>
        <v>4.95</v>
      </c>
      <c r="J884" s="7">
        <f>IF(H884="","",INDEX(Systems!E$4:E$981,MATCH($F884,Systems!D$4:D$981,0),1))</f>
        <v>20</v>
      </c>
      <c r="K884" s="7" t="s">
        <v>97</v>
      </c>
      <c r="L884" s="7">
        <v>2017</v>
      </c>
      <c r="M884" s="7">
        <v>3</v>
      </c>
      <c r="N884" s="6">
        <f t="shared" si="1904"/>
        <v>4950</v>
      </c>
      <c r="O884" s="7">
        <f t="shared" si="1905"/>
        <v>2037</v>
      </c>
      <c r="P884" s="2" t="str">
        <f t="shared" si="1903"/>
        <v/>
      </c>
      <c r="Q884" s="2" t="str">
        <f t="shared" si="1903"/>
        <v/>
      </c>
      <c r="R884" s="2" t="str">
        <f t="shared" si="1903"/>
        <v/>
      </c>
      <c r="S884" s="2" t="str">
        <f t="shared" si="1903"/>
        <v/>
      </c>
      <c r="T884" s="2" t="str">
        <f t="shared" si="1903"/>
        <v/>
      </c>
      <c r="U884" s="2" t="str">
        <f t="shared" si="1903"/>
        <v/>
      </c>
      <c r="V884" s="2" t="str">
        <f t="shared" si="1903"/>
        <v/>
      </c>
      <c r="W884" s="2" t="str">
        <f t="shared" si="1903"/>
        <v/>
      </c>
      <c r="X884" s="2" t="str">
        <f t="shared" si="1903"/>
        <v/>
      </c>
      <c r="Y884" s="2" t="str">
        <f t="shared" si="1903"/>
        <v/>
      </c>
      <c r="Z884" s="2" t="str">
        <f t="shared" si="1903"/>
        <v/>
      </c>
      <c r="AA884" s="2" t="str">
        <f t="shared" si="1903"/>
        <v/>
      </c>
      <c r="AB884" s="2" t="str">
        <f t="shared" si="1903"/>
        <v/>
      </c>
      <c r="AC884" s="2" t="str">
        <f t="shared" si="1903"/>
        <v/>
      </c>
      <c r="AD884" s="2" t="str">
        <f t="shared" si="1903"/>
        <v/>
      </c>
      <c r="AE884" s="2" t="str">
        <f t="shared" si="1903"/>
        <v/>
      </c>
      <c r="AF884" s="2" t="str">
        <f t="shared" si="1903"/>
        <v/>
      </c>
      <c r="AG884" s="2" t="str">
        <f t="shared" si="1903"/>
        <v/>
      </c>
      <c r="AH884" s="2" t="str">
        <f t="shared" si="1903"/>
        <v/>
      </c>
      <c r="AI884" s="2">
        <f t="shared" si="1903"/>
        <v>7771.4999999999991</v>
      </c>
    </row>
    <row r="885" spans="2:35" x14ac:dyDescent="0.25">
      <c r="B885" s="41" t="s">
        <v>347</v>
      </c>
      <c r="C885" s="41" t="s">
        <v>346</v>
      </c>
      <c r="D885" t="s">
        <v>5</v>
      </c>
      <c r="E885" s="42" t="s">
        <v>363</v>
      </c>
      <c r="F885" t="s">
        <v>306</v>
      </c>
      <c r="H885" s="7">
        <v>1</v>
      </c>
      <c r="I885" s="6">
        <f>IF(H885="","",INDEX(Systems!F$4:F$981,MATCH($F885,Systems!D$4:D$981,0),1))</f>
        <v>10800</v>
      </c>
      <c r="J885" s="7">
        <f>IF(H885="","",INDEX(Systems!E$4:E$981,MATCH($F885,Systems!D$4:D$981,0),1))</f>
        <v>18</v>
      </c>
      <c r="K885" s="7" t="s">
        <v>97</v>
      </c>
      <c r="L885" s="7">
        <v>1999</v>
      </c>
      <c r="M885" s="7">
        <v>3</v>
      </c>
      <c r="N885" s="6">
        <f t="shared" si="1904"/>
        <v>10800</v>
      </c>
      <c r="O885" s="7">
        <f t="shared" si="1905"/>
        <v>2018</v>
      </c>
      <c r="P885" s="2">
        <f t="shared" ref="P885:P886" si="1906">IF($B885="","",IF($O885=P$3,$N885*(1+(O$2*0.03)),IF(P$3=$O885+$J885,$N885*(1+(O$2*0.03)),IF(P$3=$O885+2*$J885,$N885*(1+(O$2*0.03)),IF(P$3=$O885+3*$J885,$N885*(1+(O$2*0.03)),IF(P$3=$O885+4*$J885,$N885*(1+(O$2*0.03)),IF(P$3=$O885+5*$J885,$N885*(1+(O$2*0.03)),"")))))))</f>
        <v>10800</v>
      </c>
      <c r="Q885" s="2" t="str">
        <f t="shared" ref="Q885:Q886" si="1907">IF($B885="","",IF($O885=Q$3,$N885*(1+(P$2*0.03)),IF(Q$3=$O885+$J885,$N885*(1+(P$2*0.03)),IF(Q$3=$O885+2*$J885,$N885*(1+(P$2*0.03)),IF(Q$3=$O885+3*$J885,$N885*(1+(P$2*0.03)),IF(Q$3=$O885+4*$J885,$N885*(1+(P$2*0.03)),IF(Q$3=$O885+5*$J885,$N885*(1+(P$2*0.03)),"")))))))</f>
        <v/>
      </c>
      <c r="R885" s="2" t="str">
        <f t="shared" ref="R885:R886" si="1908">IF($B885="","",IF($O885=R$3,$N885*(1+(Q$2*0.03)),IF(R$3=$O885+$J885,$N885*(1+(Q$2*0.03)),IF(R$3=$O885+2*$J885,$N885*(1+(Q$2*0.03)),IF(R$3=$O885+3*$J885,$N885*(1+(Q$2*0.03)),IF(R$3=$O885+4*$J885,$N885*(1+(Q$2*0.03)),IF(R$3=$O885+5*$J885,$N885*(1+(Q$2*0.03)),"")))))))</f>
        <v/>
      </c>
      <c r="S885" s="2" t="str">
        <f t="shared" ref="S885:S886" si="1909">IF($B885="","",IF($O885=S$3,$N885*(1+(R$2*0.03)),IF(S$3=$O885+$J885,$N885*(1+(R$2*0.03)),IF(S$3=$O885+2*$J885,$N885*(1+(R$2*0.03)),IF(S$3=$O885+3*$J885,$N885*(1+(R$2*0.03)),IF(S$3=$O885+4*$J885,$N885*(1+(R$2*0.03)),IF(S$3=$O885+5*$J885,$N885*(1+(R$2*0.03)),"")))))))</f>
        <v/>
      </c>
      <c r="T885" s="2" t="str">
        <f t="shared" ref="T885:T886" si="1910">IF($B885="","",IF($O885=T$3,$N885*(1+(S$2*0.03)),IF(T$3=$O885+$J885,$N885*(1+(S$2*0.03)),IF(T$3=$O885+2*$J885,$N885*(1+(S$2*0.03)),IF(T$3=$O885+3*$J885,$N885*(1+(S$2*0.03)),IF(T$3=$O885+4*$J885,$N885*(1+(S$2*0.03)),IF(T$3=$O885+5*$J885,$N885*(1+(S$2*0.03)),"")))))))</f>
        <v/>
      </c>
      <c r="U885" s="2" t="str">
        <f t="shared" ref="U885:U886" si="1911">IF($B885="","",IF($O885=U$3,$N885*(1+(T$2*0.03)),IF(U$3=$O885+$J885,$N885*(1+(T$2*0.03)),IF(U$3=$O885+2*$J885,$N885*(1+(T$2*0.03)),IF(U$3=$O885+3*$J885,$N885*(1+(T$2*0.03)),IF(U$3=$O885+4*$J885,$N885*(1+(T$2*0.03)),IF(U$3=$O885+5*$J885,$N885*(1+(T$2*0.03)),"")))))))</f>
        <v/>
      </c>
      <c r="V885" s="2" t="str">
        <f t="shared" ref="V885:V886" si="1912">IF($B885="","",IF($O885=V$3,$N885*(1+(U$2*0.03)),IF(V$3=$O885+$J885,$N885*(1+(U$2*0.03)),IF(V$3=$O885+2*$J885,$N885*(1+(U$2*0.03)),IF(V$3=$O885+3*$J885,$N885*(1+(U$2*0.03)),IF(V$3=$O885+4*$J885,$N885*(1+(U$2*0.03)),IF(V$3=$O885+5*$J885,$N885*(1+(U$2*0.03)),"")))))))</f>
        <v/>
      </c>
      <c r="W885" s="2" t="str">
        <f t="shared" ref="W885:W886" si="1913">IF($B885="","",IF($O885=W$3,$N885*(1+(V$2*0.03)),IF(W$3=$O885+$J885,$N885*(1+(V$2*0.03)),IF(W$3=$O885+2*$J885,$N885*(1+(V$2*0.03)),IF(W$3=$O885+3*$J885,$N885*(1+(V$2*0.03)),IF(W$3=$O885+4*$J885,$N885*(1+(V$2*0.03)),IF(W$3=$O885+5*$J885,$N885*(1+(V$2*0.03)),"")))))))</f>
        <v/>
      </c>
      <c r="X885" s="2" t="str">
        <f t="shared" ref="X885:X886" si="1914">IF($B885="","",IF($O885=X$3,$N885*(1+(W$2*0.03)),IF(X$3=$O885+$J885,$N885*(1+(W$2*0.03)),IF(X$3=$O885+2*$J885,$N885*(1+(W$2*0.03)),IF(X$3=$O885+3*$J885,$N885*(1+(W$2*0.03)),IF(X$3=$O885+4*$J885,$N885*(1+(W$2*0.03)),IF(X$3=$O885+5*$J885,$N885*(1+(W$2*0.03)),"")))))))</f>
        <v/>
      </c>
      <c r="Y885" s="2" t="str">
        <f t="shared" ref="Y885:Y886" si="1915">IF($B885="","",IF($O885=Y$3,$N885*(1+(X$2*0.03)),IF(Y$3=$O885+$J885,$N885*(1+(X$2*0.03)),IF(Y$3=$O885+2*$J885,$N885*(1+(X$2*0.03)),IF(Y$3=$O885+3*$J885,$N885*(1+(X$2*0.03)),IF(Y$3=$O885+4*$J885,$N885*(1+(X$2*0.03)),IF(Y$3=$O885+5*$J885,$N885*(1+(X$2*0.03)),"")))))))</f>
        <v/>
      </c>
      <c r="Z885" s="2" t="str">
        <f t="shared" ref="Z885:Z886" si="1916">IF($B885="","",IF($O885=Z$3,$N885*(1+(Y$2*0.03)),IF(Z$3=$O885+$J885,$N885*(1+(Y$2*0.03)),IF(Z$3=$O885+2*$J885,$N885*(1+(Y$2*0.03)),IF(Z$3=$O885+3*$J885,$N885*(1+(Y$2*0.03)),IF(Z$3=$O885+4*$J885,$N885*(1+(Y$2*0.03)),IF(Z$3=$O885+5*$J885,$N885*(1+(Y$2*0.03)),"")))))))</f>
        <v/>
      </c>
      <c r="AA885" s="2" t="str">
        <f t="shared" ref="AA885:AA886" si="1917">IF($B885="","",IF($O885=AA$3,$N885*(1+(Z$2*0.03)),IF(AA$3=$O885+$J885,$N885*(1+(Z$2*0.03)),IF(AA$3=$O885+2*$J885,$N885*(1+(Z$2*0.03)),IF(AA$3=$O885+3*$J885,$N885*(1+(Z$2*0.03)),IF(AA$3=$O885+4*$J885,$N885*(1+(Z$2*0.03)),IF(AA$3=$O885+5*$J885,$N885*(1+(Z$2*0.03)),"")))))))</f>
        <v/>
      </c>
      <c r="AB885" s="2" t="str">
        <f t="shared" ref="AB885:AB886" si="1918">IF($B885="","",IF($O885=AB$3,$N885*(1+(AA$2*0.03)),IF(AB$3=$O885+$J885,$N885*(1+(AA$2*0.03)),IF(AB$3=$O885+2*$J885,$N885*(1+(AA$2*0.03)),IF(AB$3=$O885+3*$J885,$N885*(1+(AA$2*0.03)),IF(AB$3=$O885+4*$J885,$N885*(1+(AA$2*0.03)),IF(AB$3=$O885+5*$J885,$N885*(1+(AA$2*0.03)),"")))))))</f>
        <v/>
      </c>
      <c r="AC885" s="2" t="str">
        <f t="shared" ref="AC885:AC886" si="1919">IF($B885="","",IF($O885=AC$3,$N885*(1+(AB$2*0.03)),IF(AC$3=$O885+$J885,$N885*(1+(AB$2*0.03)),IF(AC$3=$O885+2*$J885,$N885*(1+(AB$2*0.03)),IF(AC$3=$O885+3*$J885,$N885*(1+(AB$2*0.03)),IF(AC$3=$O885+4*$J885,$N885*(1+(AB$2*0.03)),IF(AC$3=$O885+5*$J885,$N885*(1+(AB$2*0.03)),"")))))))</f>
        <v/>
      </c>
      <c r="AD885" s="2" t="str">
        <f t="shared" ref="AD885:AD886" si="1920">IF($B885="","",IF($O885=AD$3,$N885*(1+(AC$2*0.03)),IF(AD$3=$O885+$J885,$N885*(1+(AC$2*0.03)),IF(AD$3=$O885+2*$J885,$N885*(1+(AC$2*0.03)),IF(AD$3=$O885+3*$J885,$N885*(1+(AC$2*0.03)),IF(AD$3=$O885+4*$J885,$N885*(1+(AC$2*0.03)),IF(AD$3=$O885+5*$J885,$N885*(1+(AC$2*0.03)),"")))))))</f>
        <v/>
      </c>
      <c r="AE885" s="2" t="str">
        <f t="shared" ref="AE885:AE886" si="1921">IF($B885="","",IF($O885=AE$3,$N885*(1+(AD$2*0.03)),IF(AE$3=$O885+$J885,$N885*(1+(AD$2*0.03)),IF(AE$3=$O885+2*$J885,$N885*(1+(AD$2*0.03)),IF(AE$3=$O885+3*$J885,$N885*(1+(AD$2*0.03)),IF(AE$3=$O885+4*$J885,$N885*(1+(AD$2*0.03)),IF(AE$3=$O885+5*$J885,$N885*(1+(AD$2*0.03)),"")))))))</f>
        <v/>
      </c>
      <c r="AF885" s="2" t="str">
        <f t="shared" ref="AF885:AF886" si="1922">IF($B885="","",IF($O885=AF$3,$N885*(1+(AE$2*0.03)),IF(AF$3=$O885+$J885,$N885*(1+(AE$2*0.03)),IF(AF$3=$O885+2*$J885,$N885*(1+(AE$2*0.03)),IF(AF$3=$O885+3*$J885,$N885*(1+(AE$2*0.03)),IF(AF$3=$O885+4*$J885,$N885*(1+(AE$2*0.03)),IF(AF$3=$O885+5*$J885,$N885*(1+(AE$2*0.03)),"")))))))</f>
        <v/>
      </c>
      <c r="AG885" s="2" t="str">
        <f t="shared" ref="AG885:AG886" si="1923">IF($B885="","",IF($O885=AG$3,$N885*(1+(AF$2*0.03)),IF(AG$3=$O885+$J885,$N885*(1+(AF$2*0.03)),IF(AG$3=$O885+2*$J885,$N885*(1+(AF$2*0.03)),IF(AG$3=$O885+3*$J885,$N885*(1+(AF$2*0.03)),IF(AG$3=$O885+4*$J885,$N885*(1+(AF$2*0.03)),IF(AG$3=$O885+5*$J885,$N885*(1+(AF$2*0.03)),"")))))))</f>
        <v/>
      </c>
      <c r="AH885" s="2">
        <f t="shared" ref="AH885:AH886" si="1924">IF($B885="","",IF($O885=AH$3,$N885*(1+(AG$2*0.03)),IF(AH$3=$O885+$J885,$N885*(1+(AG$2*0.03)),IF(AH$3=$O885+2*$J885,$N885*(1+(AG$2*0.03)),IF(AH$3=$O885+3*$J885,$N885*(1+(AG$2*0.03)),IF(AH$3=$O885+4*$J885,$N885*(1+(AG$2*0.03)),IF(AH$3=$O885+5*$J885,$N885*(1+(AG$2*0.03)),"")))))))</f>
        <v>16632</v>
      </c>
      <c r="AI885" s="2" t="str">
        <f t="shared" ref="AI885:AI886" si="1925">IF($B885="","",IF($O885=AI$3,$N885*(1+(AH$2*0.03)),IF(AI$3=$O885+$J885,$N885*(1+(AH$2*0.03)),IF(AI$3=$O885+2*$J885,$N885*(1+(AH$2*0.03)),IF(AI$3=$O885+3*$J885,$N885*(1+(AH$2*0.03)),IF(AI$3=$O885+4*$J885,$N885*(1+(AH$2*0.03)),IF(AI$3=$O885+5*$J885,$N885*(1+(AH$2*0.03)),"")))))))</f>
        <v/>
      </c>
    </row>
    <row r="886" spans="2:35" x14ac:dyDescent="0.25">
      <c r="B886" s="41" t="s">
        <v>347</v>
      </c>
      <c r="C886" s="41" t="s">
        <v>346</v>
      </c>
      <c r="D886" t="s">
        <v>5</v>
      </c>
      <c r="E886" s="42" t="s">
        <v>354</v>
      </c>
      <c r="F886" t="s">
        <v>64</v>
      </c>
      <c r="H886" s="7">
        <v>1</v>
      </c>
      <c r="I886" s="6">
        <f>IF(H886="","",INDEX(Systems!F$4:F$981,MATCH($F886,Systems!D$4:D$981,0),1))</f>
        <v>2000</v>
      </c>
      <c r="J886" s="7">
        <f>IF(H886="","",INDEX(Systems!E$4:E$981,MATCH($F886,Systems!D$4:D$981,0),1))</f>
        <v>10</v>
      </c>
      <c r="K886" s="7" t="s">
        <v>97</v>
      </c>
      <c r="L886" s="7">
        <v>2005</v>
      </c>
      <c r="M886" s="7">
        <v>3</v>
      </c>
      <c r="N886" s="6">
        <f t="shared" si="1904"/>
        <v>2000</v>
      </c>
      <c r="O886" s="7">
        <f t="shared" si="1905"/>
        <v>2018</v>
      </c>
      <c r="P886" s="2">
        <f t="shared" si="1906"/>
        <v>2000</v>
      </c>
      <c r="Q886" s="2" t="str">
        <f t="shared" si="1907"/>
        <v/>
      </c>
      <c r="R886" s="2" t="str">
        <f t="shared" si="1908"/>
        <v/>
      </c>
      <c r="S886" s="2" t="str">
        <f t="shared" si="1909"/>
        <v/>
      </c>
      <c r="T886" s="2" t="str">
        <f t="shared" si="1910"/>
        <v/>
      </c>
      <c r="U886" s="2" t="str">
        <f t="shared" si="1911"/>
        <v/>
      </c>
      <c r="V886" s="2" t="str">
        <f t="shared" si="1912"/>
        <v/>
      </c>
      <c r="W886" s="2" t="str">
        <f t="shared" si="1913"/>
        <v/>
      </c>
      <c r="X886" s="2" t="str">
        <f t="shared" si="1914"/>
        <v/>
      </c>
      <c r="Y886" s="2" t="str">
        <f t="shared" si="1915"/>
        <v/>
      </c>
      <c r="Z886" s="2">
        <f t="shared" si="1916"/>
        <v>2600</v>
      </c>
      <c r="AA886" s="2" t="str">
        <f t="shared" si="1917"/>
        <v/>
      </c>
      <c r="AB886" s="2" t="str">
        <f t="shared" si="1918"/>
        <v/>
      </c>
      <c r="AC886" s="2" t="str">
        <f t="shared" si="1919"/>
        <v/>
      </c>
      <c r="AD886" s="2" t="str">
        <f t="shared" si="1920"/>
        <v/>
      </c>
      <c r="AE886" s="2" t="str">
        <f t="shared" si="1921"/>
        <v/>
      </c>
      <c r="AF886" s="2" t="str">
        <f t="shared" si="1922"/>
        <v/>
      </c>
      <c r="AG886" s="2" t="str">
        <f t="shared" si="1923"/>
        <v/>
      </c>
      <c r="AH886" s="2" t="str">
        <f t="shared" si="1924"/>
        <v/>
      </c>
      <c r="AI886" s="2" t="str">
        <f t="shared" si="1925"/>
        <v/>
      </c>
    </row>
    <row r="887" spans="2:35" x14ac:dyDescent="0.25">
      <c r="B887" s="41" t="s">
        <v>347</v>
      </c>
      <c r="C887" s="41" t="s">
        <v>346</v>
      </c>
      <c r="D887" t="s">
        <v>8</v>
      </c>
      <c r="E887" s="42" t="s">
        <v>354</v>
      </c>
      <c r="F887" t="s">
        <v>126</v>
      </c>
      <c r="G887" s="38" t="s">
        <v>538</v>
      </c>
      <c r="H887" s="7">
        <v>1400</v>
      </c>
      <c r="I887" s="6">
        <f>IF(H887="","",INDEX(Systems!F$4:F$981,MATCH($F887,Systems!D$4:D$981,0),1))</f>
        <v>18</v>
      </c>
      <c r="J887" s="7">
        <f>IF(H887="","",INDEX(Systems!E$4:E$981,MATCH($F887,Systems!D$4:D$981,0),1))</f>
        <v>30</v>
      </c>
      <c r="K887" s="7" t="s">
        <v>97</v>
      </c>
      <c r="L887" s="7">
        <v>2005</v>
      </c>
      <c r="M887" s="7">
        <v>3</v>
      </c>
      <c r="N887" s="6">
        <f t="shared" si="1891"/>
        <v>25200</v>
      </c>
      <c r="O887" s="7">
        <f t="shared" si="1892"/>
        <v>2035</v>
      </c>
      <c r="P887" s="2" t="str">
        <f t="shared" ref="P887:AI887" si="1926">IF($B887="","",IF($O887=P$3,$N887*(1+(O$2*0.03)),IF(P$3=$O887+$J887,$N887*(1+(O$2*0.03)),IF(P$3=$O887+2*$J887,$N887*(1+(O$2*0.03)),IF(P$3=$O887+3*$J887,$N887*(1+(O$2*0.03)),IF(P$3=$O887+4*$J887,$N887*(1+(O$2*0.03)),IF(P$3=$O887+5*$J887,$N887*(1+(O$2*0.03)),"")))))))</f>
        <v/>
      </c>
      <c r="Q887" s="2" t="str">
        <f t="shared" si="1926"/>
        <v/>
      </c>
      <c r="R887" s="2" t="str">
        <f t="shared" si="1926"/>
        <v/>
      </c>
      <c r="S887" s="2" t="str">
        <f t="shared" si="1926"/>
        <v/>
      </c>
      <c r="T887" s="2" t="str">
        <f t="shared" si="1926"/>
        <v/>
      </c>
      <c r="U887" s="2" t="str">
        <f t="shared" si="1926"/>
        <v/>
      </c>
      <c r="V887" s="2" t="str">
        <f t="shared" si="1926"/>
        <v/>
      </c>
      <c r="W887" s="2" t="str">
        <f t="shared" si="1926"/>
        <v/>
      </c>
      <c r="X887" s="2" t="str">
        <f t="shared" si="1926"/>
        <v/>
      </c>
      <c r="Y887" s="2" t="str">
        <f t="shared" si="1926"/>
        <v/>
      </c>
      <c r="Z887" s="2" t="str">
        <f t="shared" si="1926"/>
        <v/>
      </c>
      <c r="AA887" s="2" t="str">
        <f t="shared" si="1926"/>
        <v/>
      </c>
      <c r="AB887" s="2" t="str">
        <f t="shared" si="1926"/>
        <v/>
      </c>
      <c r="AC887" s="2" t="str">
        <f t="shared" si="1926"/>
        <v/>
      </c>
      <c r="AD887" s="2" t="str">
        <f t="shared" si="1926"/>
        <v/>
      </c>
      <c r="AE887" s="2" t="str">
        <f t="shared" si="1926"/>
        <v/>
      </c>
      <c r="AF887" s="2" t="str">
        <f t="shared" si="1926"/>
        <v/>
      </c>
      <c r="AG887" s="2">
        <f t="shared" si="1926"/>
        <v>38052</v>
      </c>
      <c r="AH887" s="2" t="str">
        <f t="shared" si="1926"/>
        <v/>
      </c>
      <c r="AI887" s="2" t="str">
        <f t="shared" si="1926"/>
        <v/>
      </c>
    </row>
    <row r="888" spans="2:35" x14ac:dyDescent="0.25">
      <c r="B888" s="41" t="s">
        <v>347</v>
      </c>
      <c r="C888" s="41" t="s">
        <v>346</v>
      </c>
      <c r="D888" t="s">
        <v>8</v>
      </c>
      <c r="E888" s="42" t="s">
        <v>354</v>
      </c>
      <c r="F888" t="s">
        <v>134</v>
      </c>
      <c r="G888" s="38" t="s">
        <v>538</v>
      </c>
      <c r="H888" s="7">
        <v>4</v>
      </c>
      <c r="I888" s="6">
        <f>IF(H888="","",INDEX(Systems!F$4:F$981,MATCH($F888,Systems!D$4:D$981,0),1))</f>
        <v>650</v>
      </c>
      <c r="J888" s="7">
        <f>IF(H888="","",INDEX(Systems!E$4:E$981,MATCH($F888,Systems!D$4:D$981,0),1))</f>
        <v>30</v>
      </c>
      <c r="K888" s="7" t="s">
        <v>97</v>
      </c>
      <c r="L888" s="7">
        <v>2005</v>
      </c>
      <c r="M888" s="7">
        <v>3</v>
      </c>
      <c r="N888" s="6">
        <f t="shared" si="1891"/>
        <v>2600</v>
      </c>
      <c r="O888" s="7">
        <f t="shared" si="1892"/>
        <v>2035</v>
      </c>
      <c r="P888" s="2" t="str">
        <f t="shared" ref="P888:AI888" si="1927">IF($B888="","",IF($O888=P$3,$N888*(1+(O$2*0.03)),IF(P$3=$O888+$J888,$N888*(1+(O$2*0.03)),IF(P$3=$O888+2*$J888,$N888*(1+(O$2*0.03)),IF(P$3=$O888+3*$J888,$N888*(1+(O$2*0.03)),IF(P$3=$O888+4*$J888,$N888*(1+(O$2*0.03)),IF(P$3=$O888+5*$J888,$N888*(1+(O$2*0.03)),"")))))))</f>
        <v/>
      </c>
      <c r="Q888" s="2" t="str">
        <f t="shared" si="1927"/>
        <v/>
      </c>
      <c r="R888" s="2" t="str">
        <f t="shared" si="1927"/>
        <v/>
      </c>
      <c r="S888" s="2" t="str">
        <f t="shared" si="1927"/>
        <v/>
      </c>
      <c r="T888" s="2" t="str">
        <f t="shared" si="1927"/>
        <v/>
      </c>
      <c r="U888" s="2" t="str">
        <f t="shared" si="1927"/>
        <v/>
      </c>
      <c r="V888" s="2" t="str">
        <f t="shared" si="1927"/>
        <v/>
      </c>
      <c r="W888" s="2" t="str">
        <f t="shared" si="1927"/>
        <v/>
      </c>
      <c r="X888" s="2" t="str">
        <f t="shared" si="1927"/>
        <v/>
      </c>
      <c r="Y888" s="2" t="str">
        <f t="shared" si="1927"/>
        <v/>
      </c>
      <c r="Z888" s="2" t="str">
        <f t="shared" si="1927"/>
        <v/>
      </c>
      <c r="AA888" s="2" t="str">
        <f t="shared" si="1927"/>
        <v/>
      </c>
      <c r="AB888" s="2" t="str">
        <f t="shared" si="1927"/>
        <v/>
      </c>
      <c r="AC888" s="2" t="str">
        <f t="shared" si="1927"/>
        <v/>
      </c>
      <c r="AD888" s="2" t="str">
        <f t="shared" si="1927"/>
        <v/>
      </c>
      <c r="AE888" s="2" t="str">
        <f t="shared" si="1927"/>
        <v/>
      </c>
      <c r="AF888" s="2" t="str">
        <f t="shared" si="1927"/>
        <v/>
      </c>
      <c r="AG888" s="2">
        <f t="shared" si="1927"/>
        <v>3926</v>
      </c>
      <c r="AH888" s="2" t="str">
        <f t="shared" si="1927"/>
        <v/>
      </c>
      <c r="AI888" s="2" t="str">
        <f t="shared" si="1927"/>
        <v/>
      </c>
    </row>
    <row r="889" spans="2:35" x14ac:dyDescent="0.25">
      <c r="B889" s="41" t="s">
        <v>347</v>
      </c>
      <c r="C889" s="41" t="s">
        <v>346</v>
      </c>
      <c r="D889" t="s">
        <v>8</v>
      </c>
      <c r="E889" s="42" t="s">
        <v>354</v>
      </c>
      <c r="F889" t="s">
        <v>34</v>
      </c>
      <c r="G889" s="38" t="s">
        <v>538</v>
      </c>
      <c r="H889" s="7">
        <v>8</v>
      </c>
      <c r="I889" s="6">
        <f>IF(H889="","",INDEX(Systems!F$4:F$981,MATCH($F889,Systems!D$4:D$981,0),1))</f>
        <v>900</v>
      </c>
      <c r="J889" s="7">
        <f>IF(H889="","",INDEX(Systems!E$4:E$981,MATCH($F889,Systems!D$4:D$981,0),1))</f>
        <v>30</v>
      </c>
      <c r="K889" s="7" t="s">
        <v>97</v>
      </c>
      <c r="L889" s="7">
        <v>2005</v>
      </c>
      <c r="M889" s="7">
        <v>3</v>
      </c>
      <c r="N889" s="6">
        <f t="shared" si="1891"/>
        <v>7200</v>
      </c>
      <c r="O889" s="7">
        <f t="shared" si="1892"/>
        <v>2035</v>
      </c>
      <c r="P889" s="2" t="str">
        <f t="shared" ref="P889:AI889" si="1928">IF($B889="","",IF($O889=P$3,$N889*(1+(O$2*0.03)),IF(P$3=$O889+$J889,$N889*(1+(O$2*0.03)),IF(P$3=$O889+2*$J889,$N889*(1+(O$2*0.03)),IF(P$3=$O889+3*$J889,$N889*(1+(O$2*0.03)),IF(P$3=$O889+4*$J889,$N889*(1+(O$2*0.03)),IF(P$3=$O889+5*$J889,$N889*(1+(O$2*0.03)),"")))))))</f>
        <v/>
      </c>
      <c r="Q889" s="2" t="str">
        <f t="shared" si="1928"/>
        <v/>
      </c>
      <c r="R889" s="2" t="str">
        <f t="shared" si="1928"/>
        <v/>
      </c>
      <c r="S889" s="2" t="str">
        <f t="shared" si="1928"/>
        <v/>
      </c>
      <c r="T889" s="2" t="str">
        <f t="shared" si="1928"/>
        <v/>
      </c>
      <c r="U889" s="2" t="str">
        <f t="shared" si="1928"/>
        <v/>
      </c>
      <c r="V889" s="2" t="str">
        <f t="shared" si="1928"/>
        <v/>
      </c>
      <c r="W889" s="2" t="str">
        <f t="shared" si="1928"/>
        <v/>
      </c>
      <c r="X889" s="2" t="str">
        <f t="shared" si="1928"/>
        <v/>
      </c>
      <c r="Y889" s="2" t="str">
        <f t="shared" si="1928"/>
        <v/>
      </c>
      <c r="Z889" s="2" t="str">
        <f t="shared" si="1928"/>
        <v/>
      </c>
      <c r="AA889" s="2" t="str">
        <f t="shared" si="1928"/>
        <v/>
      </c>
      <c r="AB889" s="2" t="str">
        <f t="shared" si="1928"/>
        <v/>
      </c>
      <c r="AC889" s="2" t="str">
        <f t="shared" si="1928"/>
        <v/>
      </c>
      <c r="AD889" s="2" t="str">
        <f t="shared" si="1928"/>
        <v/>
      </c>
      <c r="AE889" s="2" t="str">
        <f t="shared" si="1928"/>
        <v/>
      </c>
      <c r="AF889" s="2" t="str">
        <f t="shared" si="1928"/>
        <v/>
      </c>
      <c r="AG889" s="2">
        <f t="shared" si="1928"/>
        <v>10872</v>
      </c>
      <c r="AH889" s="2" t="str">
        <f t="shared" si="1928"/>
        <v/>
      </c>
      <c r="AI889" s="2" t="str">
        <f t="shared" si="1928"/>
        <v/>
      </c>
    </row>
    <row r="890" spans="2:35" x14ac:dyDescent="0.25">
      <c r="B890" s="41" t="s">
        <v>347</v>
      </c>
      <c r="C890" s="41" t="s">
        <v>346</v>
      </c>
      <c r="D890" t="s">
        <v>8</v>
      </c>
      <c r="E890" s="42" t="s">
        <v>354</v>
      </c>
      <c r="F890" t="s">
        <v>133</v>
      </c>
      <c r="G890" s="38" t="s">
        <v>538</v>
      </c>
      <c r="H890" s="7">
        <v>3</v>
      </c>
      <c r="I890" s="6">
        <f>IF(H890="","",INDEX(Systems!F$4:F$981,MATCH($F890,Systems!D$4:D$981,0),1))</f>
        <v>750</v>
      </c>
      <c r="J890" s="7">
        <f>IF(H890="","",INDEX(Systems!E$4:E$981,MATCH($F890,Systems!D$4:D$981,0),1))</f>
        <v>30</v>
      </c>
      <c r="K890" s="7" t="s">
        <v>97</v>
      </c>
      <c r="L890" s="7">
        <v>2005</v>
      </c>
      <c r="M890" s="7">
        <v>3</v>
      </c>
      <c r="N890" s="6">
        <f t="shared" si="1891"/>
        <v>2250</v>
      </c>
      <c r="O890" s="7">
        <f t="shared" si="1892"/>
        <v>2035</v>
      </c>
      <c r="P890" s="2" t="str">
        <f t="shared" ref="P890:AI892" si="1929">IF($B890="","",IF($O890=P$3,$N890*(1+(O$2*0.03)),IF(P$3=$O890+$J890,$N890*(1+(O$2*0.03)),IF(P$3=$O890+2*$J890,$N890*(1+(O$2*0.03)),IF(P$3=$O890+3*$J890,$N890*(1+(O$2*0.03)),IF(P$3=$O890+4*$J890,$N890*(1+(O$2*0.03)),IF(P$3=$O890+5*$J890,$N890*(1+(O$2*0.03)),"")))))))</f>
        <v/>
      </c>
      <c r="Q890" s="2" t="str">
        <f t="shared" si="1929"/>
        <v/>
      </c>
      <c r="R890" s="2" t="str">
        <f t="shared" si="1929"/>
        <v/>
      </c>
      <c r="S890" s="2" t="str">
        <f t="shared" si="1929"/>
        <v/>
      </c>
      <c r="T890" s="2" t="str">
        <f t="shared" si="1929"/>
        <v/>
      </c>
      <c r="U890" s="2" t="str">
        <f t="shared" si="1929"/>
        <v/>
      </c>
      <c r="V890" s="2" t="str">
        <f t="shared" si="1929"/>
        <v/>
      </c>
      <c r="W890" s="2" t="str">
        <f t="shared" si="1929"/>
        <v/>
      </c>
      <c r="X890" s="2" t="str">
        <f t="shared" si="1929"/>
        <v/>
      </c>
      <c r="Y890" s="2" t="str">
        <f t="shared" si="1929"/>
        <v/>
      </c>
      <c r="Z890" s="2" t="str">
        <f t="shared" si="1929"/>
        <v/>
      </c>
      <c r="AA890" s="2" t="str">
        <f t="shared" si="1929"/>
        <v/>
      </c>
      <c r="AB890" s="2" t="str">
        <f t="shared" si="1929"/>
        <v/>
      </c>
      <c r="AC890" s="2" t="str">
        <f t="shared" si="1929"/>
        <v/>
      </c>
      <c r="AD890" s="2" t="str">
        <f t="shared" si="1929"/>
        <v/>
      </c>
      <c r="AE890" s="2" t="str">
        <f t="shared" si="1929"/>
        <v/>
      </c>
      <c r="AF890" s="2" t="str">
        <f t="shared" si="1929"/>
        <v/>
      </c>
      <c r="AG890" s="2">
        <f t="shared" si="1929"/>
        <v>3397.5</v>
      </c>
      <c r="AH890" s="2" t="str">
        <f t="shared" si="1929"/>
        <v/>
      </c>
      <c r="AI890" s="2" t="str">
        <f t="shared" si="1929"/>
        <v/>
      </c>
    </row>
    <row r="891" spans="2:35" x14ac:dyDescent="0.25">
      <c r="B891" s="41" t="s">
        <v>347</v>
      </c>
      <c r="C891" s="41" t="s">
        <v>346</v>
      </c>
      <c r="D891" t="s">
        <v>8</v>
      </c>
      <c r="E891" s="42" t="s">
        <v>354</v>
      </c>
      <c r="F891" t="s">
        <v>134</v>
      </c>
      <c r="G891" s="38" t="s">
        <v>540</v>
      </c>
      <c r="H891" s="7">
        <v>1</v>
      </c>
      <c r="I891" s="6">
        <f>IF(H891="","",INDEX(Systems!F$4:F$981,MATCH($F891,Systems!D$4:D$981,0),1))</f>
        <v>650</v>
      </c>
      <c r="J891" s="7">
        <f>IF(H891="","",INDEX(Systems!E$4:E$981,MATCH($F891,Systems!D$4:D$981,0),1))</f>
        <v>30</v>
      </c>
      <c r="K891" s="7" t="s">
        <v>97</v>
      </c>
      <c r="L891" s="7">
        <v>2005</v>
      </c>
      <c r="M891" s="7">
        <v>3</v>
      </c>
      <c r="N891" s="6">
        <f t="shared" si="1891"/>
        <v>650</v>
      </c>
      <c r="O891" s="7">
        <f t="shared" si="1892"/>
        <v>2035</v>
      </c>
      <c r="P891" s="2" t="str">
        <f t="shared" si="1929"/>
        <v/>
      </c>
      <c r="Q891" s="2" t="str">
        <f t="shared" si="1929"/>
        <v/>
      </c>
      <c r="R891" s="2" t="str">
        <f t="shared" si="1929"/>
        <v/>
      </c>
      <c r="S891" s="2" t="str">
        <f t="shared" si="1929"/>
        <v/>
      </c>
      <c r="T891" s="2" t="str">
        <f t="shared" si="1929"/>
        <v/>
      </c>
      <c r="U891" s="2" t="str">
        <f t="shared" si="1929"/>
        <v/>
      </c>
      <c r="V891" s="2" t="str">
        <f t="shared" si="1929"/>
        <v/>
      </c>
      <c r="W891" s="2" t="str">
        <f t="shared" si="1929"/>
        <v/>
      </c>
      <c r="X891" s="2" t="str">
        <f t="shared" si="1929"/>
        <v/>
      </c>
      <c r="Y891" s="2" t="str">
        <f t="shared" si="1929"/>
        <v/>
      </c>
      <c r="Z891" s="2" t="str">
        <f t="shared" si="1929"/>
        <v/>
      </c>
      <c r="AA891" s="2" t="str">
        <f t="shared" si="1929"/>
        <v/>
      </c>
      <c r="AB891" s="2" t="str">
        <f t="shared" si="1929"/>
        <v/>
      </c>
      <c r="AC891" s="2" t="str">
        <f t="shared" si="1929"/>
        <v/>
      </c>
      <c r="AD891" s="2" t="str">
        <f t="shared" si="1929"/>
        <v/>
      </c>
      <c r="AE891" s="2" t="str">
        <f t="shared" si="1929"/>
        <v/>
      </c>
      <c r="AF891" s="2" t="str">
        <f t="shared" si="1929"/>
        <v/>
      </c>
      <c r="AG891" s="2">
        <f t="shared" si="1929"/>
        <v>981.5</v>
      </c>
      <c r="AH891" s="2" t="str">
        <f t="shared" si="1929"/>
        <v/>
      </c>
      <c r="AI891" s="2" t="str">
        <f t="shared" si="1929"/>
        <v/>
      </c>
    </row>
    <row r="892" spans="2:35" x14ac:dyDescent="0.25">
      <c r="B892" s="41" t="s">
        <v>347</v>
      </c>
      <c r="C892" s="41" t="s">
        <v>346</v>
      </c>
      <c r="D892" t="s">
        <v>8</v>
      </c>
      <c r="E892" s="42" t="s">
        <v>354</v>
      </c>
      <c r="F892" t="s">
        <v>34</v>
      </c>
      <c r="G892" s="38" t="s">
        <v>540</v>
      </c>
      <c r="H892" s="7">
        <v>1</v>
      </c>
      <c r="I892" s="6">
        <f>IF(H892="","",INDEX(Systems!F$4:F$981,MATCH($F892,Systems!D$4:D$981,0),1))</f>
        <v>900</v>
      </c>
      <c r="J892" s="7">
        <f>IF(H892="","",INDEX(Systems!E$4:E$981,MATCH($F892,Systems!D$4:D$981,0),1))</f>
        <v>30</v>
      </c>
      <c r="K892" s="7" t="s">
        <v>97</v>
      </c>
      <c r="L892" s="7">
        <v>2005</v>
      </c>
      <c r="M892" s="7">
        <v>3</v>
      </c>
      <c r="N892" s="6">
        <f t="shared" si="1891"/>
        <v>900</v>
      </c>
      <c r="O892" s="7">
        <f t="shared" si="1892"/>
        <v>2035</v>
      </c>
      <c r="P892" s="2" t="str">
        <f t="shared" si="1929"/>
        <v/>
      </c>
      <c r="Q892" s="2" t="str">
        <f t="shared" si="1929"/>
        <v/>
      </c>
      <c r="R892" s="2" t="str">
        <f t="shared" si="1929"/>
        <v/>
      </c>
      <c r="S892" s="2" t="str">
        <f t="shared" si="1929"/>
        <v/>
      </c>
      <c r="T892" s="2" t="str">
        <f t="shared" si="1929"/>
        <v/>
      </c>
      <c r="U892" s="2" t="str">
        <f t="shared" si="1929"/>
        <v/>
      </c>
      <c r="V892" s="2" t="str">
        <f t="shared" si="1929"/>
        <v/>
      </c>
      <c r="W892" s="2" t="str">
        <f t="shared" si="1929"/>
        <v/>
      </c>
      <c r="X892" s="2" t="str">
        <f t="shared" si="1929"/>
        <v/>
      </c>
      <c r="Y892" s="2" t="str">
        <f t="shared" si="1929"/>
        <v/>
      </c>
      <c r="Z892" s="2" t="str">
        <f t="shared" si="1929"/>
        <v/>
      </c>
      <c r="AA892" s="2" t="str">
        <f t="shared" si="1929"/>
        <v/>
      </c>
      <c r="AB892" s="2" t="str">
        <f t="shared" si="1929"/>
        <v/>
      </c>
      <c r="AC892" s="2" t="str">
        <f t="shared" si="1929"/>
        <v/>
      </c>
      <c r="AD892" s="2" t="str">
        <f t="shared" si="1929"/>
        <v/>
      </c>
      <c r="AE892" s="2" t="str">
        <f t="shared" si="1929"/>
        <v/>
      </c>
      <c r="AF892" s="2" t="str">
        <f t="shared" si="1929"/>
        <v/>
      </c>
      <c r="AG892" s="2">
        <f t="shared" si="1929"/>
        <v>1359</v>
      </c>
      <c r="AH892" s="2" t="str">
        <f t="shared" si="1929"/>
        <v/>
      </c>
      <c r="AI892" s="2" t="str">
        <f t="shared" si="1929"/>
        <v/>
      </c>
    </row>
    <row r="893" spans="2:35" x14ac:dyDescent="0.25">
      <c r="B893" s="41" t="s">
        <v>347</v>
      </c>
      <c r="C893" s="41" t="s">
        <v>346</v>
      </c>
      <c r="D893" t="s">
        <v>3</v>
      </c>
      <c r="E893" s="42" t="s">
        <v>406</v>
      </c>
      <c r="F893" t="s">
        <v>501</v>
      </c>
      <c r="H893" s="7">
        <v>5400</v>
      </c>
      <c r="I893" s="6">
        <f>IF(H893="","",INDEX(Systems!F$4:F$981,MATCH($F893,Systems!D$4:D$981,0),1))</f>
        <v>16.25</v>
      </c>
      <c r="J893" s="7">
        <f>IF(H893="","",INDEX(Systems!E$4:E$981,MATCH($F893,Systems!D$4:D$981,0),1))</f>
        <v>25</v>
      </c>
      <c r="K893" s="7" t="s">
        <v>97</v>
      </c>
      <c r="L893" s="7">
        <v>2005</v>
      </c>
      <c r="M893" s="7">
        <v>2</v>
      </c>
      <c r="N893" s="6">
        <f t="shared" si="1891"/>
        <v>87750</v>
      </c>
      <c r="O893" s="7">
        <f t="shared" si="1892"/>
        <v>2025</v>
      </c>
      <c r="P893" s="2" t="str">
        <f t="shared" ref="P893:AI893" si="1930">IF($B893="","",IF($O893=P$3,$N893*(1+(O$2*0.03)),IF(P$3=$O893+$J893,$N893*(1+(O$2*0.03)),IF(P$3=$O893+2*$J893,$N893*(1+(O$2*0.03)),IF(P$3=$O893+3*$J893,$N893*(1+(O$2*0.03)),IF(P$3=$O893+4*$J893,$N893*(1+(O$2*0.03)),IF(P$3=$O893+5*$J893,$N893*(1+(O$2*0.03)),"")))))))</f>
        <v/>
      </c>
      <c r="Q893" s="2" t="str">
        <f t="shared" si="1930"/>
        <v/>
      </c>
      <c r="R893" s="2" t="str">
        <f t="shared" si="1930"/>
        <v/>
      </c>
      <c r="S893" s="2" t="str">
        <f t="shared" si="1930"/>
        <v/>
      </c>
      <c r="T893" s="2" t="str">
        <f t="shared" si="1930"/>
        <v/>
      </c>
      <c r="U893" s="2" t="str">
        <f t="shared" si="1930"/>
        <v/>
      </c>
      <c r="V893" s="2" t="str">
        <f t="shared" si="1930"/>
        <v/>
      </c>
      <c r="W893" s="2">
        <f t="shared" si="1930"/>
        <v>106177.5</v>
      </c>
      <c r="X893" s="2" t="str">
        <f t="shared" si="1930"/>
        <v/>
      </c>
      <c r="Y893" s="2" t="str">
        <f t="shared" si="1930"/>
        <v/>
      </c>
      <c r="Z893" s="2" t="str">
        <f t="shared" si="1930"/>
        <v/>
      </c>
      <c r="AA893" s="2" t="str">
        <f t="shared" si="1930"/>
        <v/>
      </c>
      <c r="AB893" s="2" t="str">
        <f t="shared" si="1930"/>
        <v/>
      </c>
      <c r="AC893" s="2" t="str">
        <f t="shared" si="1930"/>
        <v/>
      </c>
      <c r="AD893" s="2" t="str">
        <f t="shared" si="1930"/>
        <v/>
      </c>
      <c r="AE893" s="2" t="str">
        <f t="shared" si="1930"/>
        <v/>
      </c>
      <c r="AF893" s="2" t="str">
        <f t="shared" si="1930"/>
        <v/>
      </c>
      <c r="AG893" s="2" t="str">
        <f t="shared" si="1930"/>
        <v/>
      </c>
      <c r="AH893" s="2" t="str">
        <f t="shared" si="1930"/>
        <v/>
      </c>
      <c r="AI893" s="2" t="str">
        <f t="shared" si="1930"/>
        <v/>
      </c>
    </row>
    <row r="894" spans="2:35" x14ac:dyDescent="0.25">
      <c r="B894" s="41" t="s">
        <v>347</v>
      </c>
      <c r="C894" s="41" t="s">
        <v>346</v>
      </c>
      <c r="D894" t="s">
        <v>7</v>
      </c>
      <c r="E894" s="42" t="s">
        <v>406</v>
      </c>
      <c r="F894" t="s">
        <v>50</v>
      </c>
      <c r="H894" s="7">
        <v>4200</v>
      </c>
      <c r="I894" s="6">
        <f>IF(H894="","",INDEX(Systems!F$4:F$981,MATCH($F894,Systems!D$4:D$981,0),1))</f>
        <v>1.6</v>
      </c>
      <c r="J894" s="7">
        <f>IF(H894="","",INDEX(Systems!E$4:E$981,MATCH($F894,Systems!D$4:D$981,0),1))</f>
        <v>10</v>
      </c>
      <c r="K894" s="7" t="s">
        <v>97</v>
      </c>
      <c r="L894" s="7">
        <v>2005</v>
      </c>
      <c r="M894" s="7">
        <v>2</v>
      </c>
      <c r="N894" s="6">
        <f t="shared" si="1891"/>
        <v>6720</v>
      </c>
      <c r="O894" s="7">
        <f t="shared" si="1892"/>
        <v>2018</v>
      </c>
      <c r="P894" s="2">
        <f t="shared" ref="P894:AI894" si="1931">IF($B894="","",IF($O894=P$3,$N894*(1+(O$2*0.03)),IF(P$3=$O894+$J894,$N894*(1+(O$2*0.03)),IF(P$3=$O894+2*$J894,$N894*(1+(O$2*0.03)),IF(P$3=$O894+3*$J894,$N894*(1+(O$2*0.03)),IF(P$3=$O894+4*$J894,$N894*(1+(O$2*0.03)),IF(P$3=$O894+5*$J894,$N894*(1+(O$2*0.03)),"")))))))</f>
        <v>6720</v>
      </c>
      <c r="Q894" s="2" t="str">
        <f t="shared" si="1931"/>
        <v/>
      </c>
      <c r="R894" s="2" t="str">
        <f t="shared" si="1931"/>
        <v/>
      </c>
      <c r="S894" s="2" t="str">
        <f t="shared" si="1931"/>
        <v/>
      </c>
      <c r="T894" s="2" t="str">
        <f t="shared" si="1931"/>
        <v/>
      </c>
      <c r="U894" s="2" t="str">
        <f t="shared" si="1931"/>
        <v/>
      </c>
      <c r="V894" s="2" t="str">
        <f t="shared" si="1931"/>
        <v/>
      </c>
      <c r="W894" s="2" t="str">
        <f t="shared" si="1931"/>
        <v/>
      </c>
      <c r="X894" s="2" t="str">
        <f t="shared" si="1931"/>
        <v/>
      </c>
      <c r="Y894" s="2" t="str">
        <f t="shared" si="1931"/>
        <v/>
      </c>
      <c r="Z894" s="2">
        <f t="shared" si="1931"/>
        <v>8736</v>
      </c>
      <c r="AA894" s="2" t="str">
        <f t="shared" si="1931"/>
        <v/>
      </c>
      <c r="AB894" s="2" t="str">
        <f t="shared" si="1931"/>
        <v/>
      </c>
      <c r="AC894" s="2" t="str">
        <f t="shared" si="1931"/>
        <v/>
      </c>
      <c r="AD894" s="2" t="str">
        <f t="shared" si="1931"/>
        <v/>
      </c>
      <c r="AE894" s="2" t="str">
        <f t="shared" si="1931"/>
        <v/>
      </c>
      <c r="AF894" s="2" t="str">
        <f t="shared" si="1931"/>
        <v/>
      </c>
      <c r="AG894" s="2" t="str">
        <f t="shared" si="1931"/>
        <v/>
      </c>
      <c r="AH894" s="2" t="str">
        <f t="shared" si="1931"/>
        <v/>
      </c>
      <c r="AI894" s="2" t="str">
        <f t="shared" si="1931"/>
        <v/>
      </c>
    </row>
    <row r="895" spans="2:35" x14ac:dyDescent="0.25">
      <c r="B895" s="41" t="s">
        <v>347</v>
      </c>
      <c r="C895" s="41" t="s">
        <v>346</v>
      </c>
      <c r="D895" t="s">
        <v>5</v>
      </c>
      <c r="E895" s="42" t="s">
        <v>406</v>
      </c>
      <c r="F895" t="s">
        <v>64</v>
      </c>
      <c r="H895" s="7">
        <v>1</v>
      </c>
      <c r="I895" s="6">
        <f>IF(H895="","",INDEX(Systems!F$4:F$981,MATCH($F895,Systems!D$4:D$981,0),1))</f>
        <v>2000</v>
      </c>
      <c r="J895" s="7">
        <f>IF(H895="","",INDEX(Systems!E$4:E$981,MATCH($F895,Systems!D$4:D$981,0),1))</f>
        <v>10</v>
      </c>
      <c r="K895" s="7" t="s">
        <v>97</v>
      </c>
      <c r="L895" s="7">
        <v>2005</v>
      </c>
      <c r="M895" s="7">
        <v>3</v>
      </c>
      <c r="N895" s="6">
        <f t="shared" ref="N895" si="1932">IF(H895="","",H895*I895)</f>
        <v>2000</v>
      </c>
      <c r="O895" s="7">
        <f t="shared" ref="O895" si="1933">IF(M895="","",IF(IF(M895=1,$C$1,IF(M895=2,L895+(0.8*J895),IF(M895=3,L895+J895)))&lt;$C$1,$C$1,(IF(M895=1,$C$1,IF(M895=2,L895+(0.8*J895),IF(M895=3,L895+J895))))))</f>
        <v>2018</v>
      </c>
      <c r="P895" s="2">
        <f t="shared" ref="P895" si="1934">IF($B895="","",IF($O895=P$3,$N895*(1+(O$2*0.03)),IF(P$3=$O895+$J895,$N895*(1+(O$2*0.03)),IF(P$3=$O895+2*$J895,$N895*(1+(O$2*0.03)),IF(P$3=$O895+3*$J895,$N895*(1+(O$2*0.03)),IF(P$3=$O895+4*$J895,$N895*(1+(O$2*0.03)),IF(P$3=$O895+5*$J895,$N895*(1+(O$2*0.03)),"")))))))</f>
        <v>2000</v>
      </c>
      <c r="Q895" s="2" t="str">
        <f t="shared" ref="Q895" si="1935">IF($B895="","",IF($O895=Q$3,$N895*(1+(P$2*0.03)),IF(Q$3=$O895+$J895,$N895*(1+(P$2*0.03)),IF(Q$3=$O895+2*$J895,$N895*(1+(P$2*0.03)),IF(Q$3=$O895+3*$J895,$N895*(1+(P$2*0.03)),IF(Q$3=$O895+4*$J895,$N895*(1+(P$2*0.03)),IF(Q$3=$O895+5*$J895,$N895*(1+(P$2*0.03)),"")))))))</f>
        <v/>
      </c>
      <c r="R895" s="2" t="str">
        <f t="shared" ref="R895" si="1936">IF($B895="","",IF($O895=R$3,$N895*(1+(Q$2*0.03)),IF(R$3=$O895+$J895,$N895*(1+(Q$2*0.03)),IF(R$3=$O895+2*$J895,$N895*(1+(Q$2*0.03)),IF(R$3=$O895+3*$J895,$N895*(1+(Q$2*0.03)),IF(R$3=$O895+4*$J895,$N895*(1+(Q$2*0.03)),IF(R$3=$O895+5*$J895,$N895*(1+(Q$2*0.03)),"")))))))</f>
        <v/>
      </c>
      <c r="S895" s="2" t="str">
        <f t="shared" ref="S895" si="1937">IF($B895="","",IF($O895=S$3,$N895*(1+(R$2*0.03)),IF(S$3=$O895+$J895,$N895*(1+(R$2*0.03)),IF(S$3=$O895+2*$J895,$N895*(1+(R$2*0.03)),IF(S$3=$O895+3*$J895,$N895*(1+(R$2*0.03)),IF(S$3=$O895+4*$J895,$N895*(1+(R$2*0.03)),IF(S$3=$O895+5*$J895,$N895*(1+(R$2*0.03)),"")))))))</f>
        <v/>
      </c>
      <c r="T895" s="2" t="str">
        <f t="shared" ref="T895" si="1938">IF($B895="","",IF($O895=T$3,$N895*(1+(S$2*0.03)),IF(T$3=$O895+$J895,$N895*(1+(S$2*0.03)),IF(T$3=$O895+2*$J895,$N895*(1+(S$2*0.03)),IF(T$3=$O895+3*$J895,$N895*(1+(S$2*0.03)),IF(T$3=$O895+4*$J895,$N895*(1+(S$2*0.03)),IF(T$3=$O895+5*$J895,$N895*(1+(S$2*0.03)),"")))))))</f>
        <v/>
      </c>
      <c r="U895" s="2" t="str">
        <f t="shared" ref="U895" si="1939">IF($B895="","",IF($O895=U$3,$N895*(1+(T$2*0.03)),IF(U$3=$O895+$J895,$N895*(1+(T$2*0.03)),IF(U$3=$O895+2*$J895,$N895*(1+(T$2*0.03)),IF(U$3=$O895+3*$J895,$N895*(1+(T$2*0.03)),IF(U$3=$O895+4*$J895,$N895*(1+(T$2*0.03)),IF(U$3=$O895+5*$J895,$N895*(1+(T$2*0.03)),"")))))))</f>
        <v/>
      </c>
      <c r="V895" s="2" t="str">
        <f t="shared" ref="V895" si="1940">IF($B895="","",IF($O895=V$3,$N895*(1+(U$2*0.03)),IF(V$3=$O895+$J895,$N895*(1+(U$2*0.03)),IF(V$3=$O895+2*$J895,$N895*(1+(U$2*0.03)),IF(V$3=$O895+3*$J895,$N895*(1+(U$2*0.03)),IF(V$3=$O895+4*$J895,$N895*(1+(U$2*0.03)),IF(V$3=$O895+5*$J895,$N895*(1+(U$2*0.03)),"")))))))</f>
        <v/>
      </c>
      <c r="W895" s="2" t="str">
        <f t="shared" ref="W895" si="1941">IF($B895="","",IF($O895=W$3,$N895*(1+(V$2*0.03)),IF(W$3=$O895+$J895,$N895*(1+(V$2*0.03)),IF(W$3=$O895+2*$J895,$N895*(1+(V$2*0.03)),IF(W$3=$O895+3*$J895,$N895*(1+(V$2*0.03)),IF(W$3=$O895+4*$J895,$N895*(1+(V$2*0.03)),IF(W$3=$O895+5*$J895,$N895*(1+(V$2*0.03)),"")))))))</f>
        <v/>
      </c>
      <c r="X895" s="2" t="str">
        <f t="shared" ref="X895" si="1942">IF($B895="","",IF($O895=X$3,$N895*(1+(W$2*0.03)),IF(X$3=$O895+$J895,$N895*(1+(W$2*0.03)),IF(X$3=$O895+2*$J895,$N895*(1+(W$2*0.03)),IF(X$3=$O895+3*$J895,$N895*(1+(W$2*0.03)),IF(X$3=$O895+4*$J895,$N895*(1+(W$2*0.03)),IF(X$3=$O895+5*$J895,$N895*(1+(W$2*0.03)),"")))))))</f>
        <v/>
      </c>
      <c r="Y895" s="2" t="str">
        <f t="shared" ref="Y895" si="1943">IF($B895="","",IF($O895=Y$3,$N895*(1+(X$2*0.03)),IF(Y$3=$O895+$J895,$N895*(1+(X$2*0.03)),IF(Y$3=$O895+2*$J895,$N895*(1+(X$2*0.03)),IF(Y$3=$O895+3*$J895,$N895*(1+(X$2*0.03)),IF(Y$3=$O895+4*$J895,$N895*(1+(X$2*0.03)),IF(Y$3=$O895+5*$J895,$N895*(1+(X$2*0.03)),"")))))))</f>
        <v/>
      </c>
      <c r="Z895" s="2">
        <f t="shared" ref="Z895" si="1944">IF($B895="","",IF($O895=Z$3,$N895*(1+(Y$2*0.03)),IF(Z$3=$O895+$J895,$N895*(1+(Y$2*0.03)),IF(Z$3=$O895+2*$J895,$N895*(1+(Y$2*0.03)),IF(Z$3=$O895+3*$J895,$N895*(1+(Y$2*0.03)),IF(Z$3=$O895+4*$J895,$N895*(1+(Y$2*0.03)),IF(Z$3=$O895+5*$J895,$N895*(1+(Y$2*0.03)),"")))))))</f>
        <v>2600</v>
      </c>
      <c r="AA895" s="2" t="str">
        <f t="shared" ref="AA895" si="1945">IF($B895="","",IF($O895=AA$3,$N895*(1+(Z$2*0.03)),IF(AA$3=$O895+$J895,$N895*(1+(Z$2*0.03)),IF(AA$3=$O895+2*$J895,$N895*(1+(Z$2*0.03)),IF(AA$3=$O895+3*$J895,$N895*(1+(Z$2*0.03)),IF(AA$3=$O895+4*$J895,$N895*(1+(Z$2*0.03)),IF(AA$3=$O895+5*$J895,$N895*(1+(Z$2*0.03)),"")))))))</f>
        <v/>
      </c>
      <c r="AB895" s="2" t="str">
        <f t="shared" ref="AB895" si="1946">IF($B895="","",IF($O895=AB$3,$N895*(1+(AA$2*0.03)),IF(AB$3=$O895+$J895,$N895*(1+(AA$2*0.03)),IF(AB$3=$O895+2*$J895,$N895*(1+(AA$2*0.03)),IF(AB$3=$O895+3*$J895,$N895*(1+(AA$2*0.03)),IF(AB$3=$O895+4*$J895,$N895*(1+(AA$2*0.03)),IF(AB$3=$O895+5*$J895,$N895*(1+(AA$2*0.03)),"")))))))</f>
        <v/>
      </c>
      <c r="AC895" s="2" t="str">
        <f t="shared" ref="AC895" si="1947">IF($B895="","",IF($O895=AC$3,$N895*(1+(AB$2*0.03)),IF(AC$3=$O895+$J895,$N895*(1+(AB$2*0.03)),IF(AC$3=$O895+2*$J895,$N895*(1+(AB$2*0.03)),IF(AC$3=$O895+3*$J895,$N895*(1+(AB$2*0.03)),IF(AC$3=$O895+4*$J895,$N895*(1+(AB$2*0.03)),IF(AC$3=$O895+5*$J895,$N895*(1+(AB$2*0.03)),"")))))))</f>
        <v/>
      </c>
      <c r="AD895" s="2" t="str">
        <f t="shared" ref="AD895" si="1948">IF($B895="","",IF($O895=AD$3,$N895*(1+(AC$2*0.03)),IF(AD$3=$O895+$J895,$N895*(1+(AC$2*0.03)),IF(AD$3=$O895+2*$J895,$N895*(1+(AC$2*0.03)),IF(AD$3=$O895+3*$J895,$N895*(1+(AC$2*0.03)),IF(AD$3=$O895+4*$J895,$N895*(1+(AC$2*0.03)),IF(AD$3=$O895+5*$J895,$N895*(1+(AC$2*0.03)),"")))))))</f>
        <v/>
      </c>
      <c r="AE895" s="2" t="str">
        <f t="shared" ref="AE895" si="1949">IF($B895="","",IF($O895=AE$3,$N895*(1+(AD$2*0.03)),IF(AE$3=$O895+$J895,$N895*(1+(AD$2*0.03)),IF(AE$3=$O895+2*$J895,$N895*(1+(AD$2*0.03)),IF(AE$3=$O895+3*$J895,$N895*(1+(AD$2*0.03)),IF(AE$3=$O895+4*$J895,$N895*(1+(AD$2*0.03)),IF(AE$3=$O895+5*$J895,$N895*(1+(AD$2*0.03)),"")))))))</f>
        <v/>
      </c>
      <c r="AF895" s="2" t="str">
        <f t="shared" ref="AF895" si="1950">IF($B895="","",IF($O895=AF$3,$N895*(1+(AE$2*0.03)),IF(AF$3=$O895+$J895,$N895*(1+(AE$2*0.03)),IF(AF$3=$O895+2*$J895,$N895*(1+(AE$2*0.03)),IF(AF$3=$O895+3*$J895,$N895*(1+(AE$2*0.03)),IF(AF$3=$O895+4*$J895,$N895*(1+(AE$2*0.03)),IF(AF$3=$O895+5*$J895,$N895*(1+(AE$2*0.03)),"")))))))</f>
        <v/>
      </c>
      <c r="AG895" s="2" t="str">
        <f t="shared" ref="AG895" si="1951">IF($B895="","",IF($O895=AG$3,$N895*(1+(AF$2*0.03)),IF(AG$3=$O895+$J895,$N895*(1+(AF$2*0.03)),IF(AG$3=$O895+2*$J895,$N895*(1+(AF$2*0.03)),IF(AG$3=$O895+3*$J895,$N895*(1+(AF$2*0.03)),IF(AG$3=$O895+4*$J895,$N895*(1+(AF$2*0.03)),IF(AG$3=$O895+5*$J895,$N895*(1+(AF$2*0.03)),"")))))))</f>
        <v/>
      </c>
      <c r="AH895" s="2" t="str">
        <f t="shared" ref="AH895" si="1952">IF($B895="","",IF($O895=AH$3,$N895*(1+(AG$2*0.03)),IF(AH$3=$O895+$J895,$N895*(1+(AG$2*0.03)),IF(AH$3=$O895+2*$J895,$N895*(1+(AG$2*0.03)),IF(AH$3=$O895+3*$J895,$N895*(1+(AG$2*0.03)),IF(AH$3=$O895+4*$J895,$N895*(1+(AG$2*0.03)),IF(AH$3=$O895+5*$J895,$N895*(1+(AG$2*0.03)),"")))))))</f>
        <v/>
      </c>
      <c r="AI895" s="2" t="str">
        <f t="shared" ref="AI895" si="1953">IF($B895="","",IF($O895=AI$3,$N895*(1+(AH$2*0.03)),IF(AI$3=$O895+$J895,$N895*(1+(AH$2*0.03)),IF(AI$3=$O895+2*$J895,$N895*(1+(AH$2*0.03)),IF(AI$3=$O895+3*$J895,$N895*(1+(AH$2*0.03)),IF(AI$3=$O895+4*$J895,$N895*(1+(AH$2*0.03)),IF(AI$3=$O895+5*$J895,$N895*(1+(AH$2*0.03)),"")))))))</f>
        <v/>
      </c>
    </row>
    <row r="896" spans="2:35" x14ac:dyDescent="0.25">
      <c r="B896" s="41" t="s">
        <v>347</v>
      </c>
      <c r="C896" s="41" t="s">
        <v>346</v>
      </c>
      <c r="D896" t="s">
        <v>7</v>
      </c>
      <c r="E896" s="42" t="s">
        <v>358</v>
      </c>
      <c r="F896" t="s">
        <v>311</v>
      </c>
      <c r="H896" s="7">
        <v>1000</v>
      </c>
      <c r="I896" s="6">
        <f>IF(H896="","",INDEX(Systems!F$4:F$981,MATCH($F896,Systems!D$4:D$981,0),1))</f>
        <v>8.11</v>
      </c>
      <c r="J896" s="7">
        <f>IF(H896="","",INDEX(Systems!E$4:E$981,MATCH($F896,Systems!D$4:D$981,0),1))</f>
        <v>20</v>
      </c>
      <c r="K896" s="7" t="s">
        <v>97</v>
      </c>
      <c r="L896" s="7">
        <v>2005</v>
      </c>
      <c r="M896" s="7">
        <v>3</v>
      </c>
      <c r="N896" s="6">
        <f t="shared" si="1891"/>
        <v>8109.9999999999991</v>
      </c>
      <c r="O896" s="7">
        <f t="shared" si="1892"/>
        <v>2025</v>
      </c>
      <c r="P896" s="2" t="str">
        <f t="shared" ref="P896:AI896" si="1954">IF($B896="","",IF($O896=P$3,$N896*(1+(O$2*0.03)),IF(P$3=$O896+$J896,$N896*(1+(O$2*0.03)),IF(P$3=$O896+2*$J896,$N896*(1+(O$2*0.03)),IF(P$3=$O896+3*$J896,$N896*(1+(O$2*0.03)),IF(P$3=$O896+4*$J896,$N896*(1+(O$2*0.03)),IF(P$3=$O896+5*$J896,$N896*(1+(O$2*0.03)),"")))))))</f>
        <v/>
      </c>
      <c r="Q896" s="2" t="str">
        <f t="shared" si="1954"/>
        <v/>
      </c>
      <c r="R896" s="2" t="str">
        <f t="shared" si="1954"/>
        <v/>
      </c>
      <c r="S896" s="2" t="str">
        <f t="shared" si="1954"/>
        <v/>
      </c>
      <c r="T896" s="2" t="str">
        <f t="shared" si="1954"/>
        <v/>
      </c>
      <c r="U896" s="2" t="str">
        <f t="shared" si="1954"/>
        <v/>
      </c>
      <c r="V896" s="2" t="str">
        <f t="shared" si="1954"/>
        <v/>
      </c>
      <c r="W896" s="2">
        <f t="shared" si="1954"/>
        <v>9813.0999999999985</v>
      </c>
      <c r="X896" s="2" t="str">
        <f t="shared" si="1954"/>
        <v/>
      </c>
      <c r="Y896" s="2" t="str">
        <f t="shared" si="1954"/>
        <v/>
      </c>
      <c r="Z896" s="2" t="str">
        <f t="shared" si="1954"/>
        <v/>
      </c>
      <c r="AA896" s="2" t="str">
        <f t="shared" si="1954"/>
        <v/>
      </c>
      <c r="AB896" s="2" t="str">
        <f t="shared" si="1954"/>
        <v/>
      </c>
      <c r="AC896" s="2" t="str">
        <f t="shared" si="1954"/>
        <v/>
      </c>
      <c r="AD896" s="2" t="str">
        <f t="shared" si="1954"/>
        <v/>
      </c>
      <c r="AE896" s="2" t="str">
        <f t="shared" si="1954"/>
        <v/>
      </c>
      <c r="AF896" s="2" t="str">
        <f t="shared" si="1954"/>
        <v/>
      </c>
      <c r="AG896" s="2" t="str">
        <f t="shared" si="1954"/>
        <v/>
      </c>
      <c r="AH896" s="2" t="str">
        <f t="shared" si="1954"/>
        <v/>
      </c>
      <c r="AI896" s="2" t="str">
        <f t="shared" si="1954"/>
        <v/>
      </c>
    </row>
    <row r="897" spans="2:35" x14ac:dyDescent="0.25">
      <c r="B897" s="41" t="s">
        <v>347</v>
      </c>
      <c r="C897" s="41" t="s">
        <v>346</v>
      </c>
      <c r="D897" t="s">
        <v>7</v>
      </c>
      <c r="E897" s="42" t="s">
        <v>358</v>
      </c>
      <c r="F897" t="s">
        <v>289</v>
      </c>
      <c r="H897" s="7">
        <v>1300</v>
      </c>
      <c r="I897" s="6">
        <f>IF(H897="","",INDEX(Systems!F$4:F$981,MATCH($F897,Systems!D$4:D$981,0),1))</f>
        <v>4.5</v>
      </c>
      <c r="J897" s="7">
        <f>IF(H897="","",INDEX(Systems!E$4:E$981,MATCH($F897,Systems!D$4:D$981,0),1))</f>
        <v>15</v>
      </c>
      <c r="K897" s="7" t="s">
        <v>97</v>
      </c>
      <c r="L897" s="7">
        <v>2005</v>
      </c>
      <c r="M897" s="7">
        <v>3</v>
      </c>
      <c r="N897" s="6">
        <f t="shared" si="1891"/>
        <v>5850</v>
      </c>
      <c r="O897" s="7">
        <f t="shared" si="1892"/>
        <v>2020</v>
      </c>
      <c r="P897" s="2" t="str">
        <f t="shared" ref="P897:AI897" si="1955">IF($B897="","",IF($O897=P$3,$N897*(1+(O$2*0.03)),IF(P$3=$O897+$J897,$N897*(1+(O$2*0.03)),IF(P$3=$O897+2*$J897,$N897*(1+(O$2*0.03)),IF(P$3=$O897+3*$J897,$N897*(1+(O$2*0.03)),IF(P$3=$O897+4*$J897,$N897*(1+(O$2*0.03)),IF(P$3=$O897+5*$J897,$N897*(1+(O$2*0.03)),"")))))))</f>
        <v/>
      </c>
      <c r="Q897" s="2" t="str">
        <f t="shared" si="1955"/>
        <v/>
      </c>
      <c r="R897" s="2">
        <f t="shared" si="1955"/>
        <v>6201</v>
      </c>
      <c r="S897" s="2" t="str">
        <f t="shared" si="1955"/>
        <v/>
      </c>
      <c r="T897" s="2" t="str">
        <f t="shared" si="1955"/>
        <v/>
      </c>
      <c r="U897" s="2" t="str">
        <f t="shared" si="1955"/>
        <v/>
      </c>
      <c r="V897" s="2" t="str">
        <f t="shared" si="1955"/>
        <v/>
      </c>
      <c r="W897" s="2" t="str">
        <f t="shared" si="1955"/>
        <v/>
      </c>
      <c r="X897" s="2" t="str">
        <f t="shared" si="1955"/>
        <v/>
      </c>
      <c r="Y897" s="2" t="str">
        <f t="shared" si="1955"/>
        <v/>
      </c>
      <c r="Z897" s="2" t="str">
        <f t="shared" si="1955"/>
        <v/>
      </c>
      <c r="AA897" s="2" t="str">
        <f t="shared" si="1955"/>
        <v/>
      </c>
      <c r="AB897" s="2" t="str">
        <f t="shared" si="1955"/>
        <v/>
      </c>
      <c r="AC897" s="2" t="str">
        <f t="shared" si="1955"/>
        <v/>
      </c>
      <c r="AD897" s="2" t="str">
        <f t="shared" si="1955"/>
        <v/>
      </c>
      <c r="AE897" s="2" t="str">
        <f t="shared" si="1955"/>
        <v/>
      </c>
      <c r="AF897" s="2" t="str">
        <f t="shared" si="1955"/>
        <v/>
      </c>
      <c r="AG897" s="2">
        <f t="shared" si="1955"/>
        <v>8833.5</v>
      </c>
      <c r="AH897" s="2" t="str">
        <f t="shared" si="1955"/>
        <v/>
      </c>
      <c r="AI897" s="2" t="str">
        <f t="shared" si="1955"/>
        <v/>
      </c>
    </row>
    <row r="898" spans="2:35" x14ac:dyDescent="0.25">
      <c r="B898" s="41" t="s">
        <v>347</v>
      </c>
      <c r="C898" s="41" t="s">
        <v>346</v>
      </c>
      <c r="D898" t="s">
        <v>9</v>
      </c>
      <c r="E898" s="42" t="s">
        <v>358</v>
      </c>
      <c r="F898" t="s">
        <v>131</v>
      </c>
      <c r="H898" s="7">
        <v>1000</v>
      </c>
      <c r="I898" s="6">
        <f>IF(H898="","",INDEX(Systems!F$4:F$981,MATCH($F898,Systems!D$4:D$981,0),1))</f>
        <v>4.95</v>
      </c>
      <c r="J898" s="7">
        <f>IF(H898="","",INDEX(Systems!E$4:E$981,MATCH($F898,Systems!D$4:D$981,0),1))</f>
        <v>20</v>
      </c>
      <c r="K898" s="7" t="s">
        <v>97</v>
      </c>
      <c r="L898" s="7">
        <v>2017</v>
      </c>
      <c r="M898" s="7">
        <v>3</v>
      </c>
      <c r="N898" s="6">
        <f t="shared" si="1891"/>
        <v>4950</v>
      </c>
      <c r="O898" s="7">
        <f t="shared" si="1892"/>
        <v>2037</v>
      </c>
      <c r="P898" s="2" t="str">
        <f t="shared" ref="P898:AI898" si="1956">IF($B898="","",IF($O898=P$3,$N898*(1+(O$2*0.03)),IF(P$3=$O898+$J898,$N898*(1+(O$2*0.03)),IF(P$3=$O898+2*$J898,$N898*(1+(O$2*0.03)),IF(P$3=$O898+3*$J898,$N898*(1+(O$2*0.03)),IF(P$3=$O898+4*$J898,$N898*(1+(O$2*0.03)),IF(P$3=$O898+5*$J898,$N898*(1+(O$2*0.03)),"")))))))</f>
        <v/>
      </c>
      <c r="Q898" s="2" t="str">
        <f t="shared" si="1956"/>
        <v/>
      </c>
      <c r="R898" s="2" t="str">
        <f t="shared" si="1956"/>
        <v/>
      </c>
      <c r="S898" s="2" t="str">
        <f t="shared" si="1956"/>
        <v/>
      </c>
      <c r="T898" s="2" t="str">
        <f t="shared" si="1956"/>
        <v/>
      </c>
      <c r="U898" s="2" t="str">
        <f t="shared" si="1956"/>
        <v/>
      </c>
      <c r="V898" s="2" t="str">
        <f t="shared" si="1956"/>
        <v/>
      </c>
      <c r="W898" s="2" t="str">
        <f t="shared" si="1956"/>
        <v/>
      </c>
      <c r="X898" s="2" t="str">
        <f t="shared" si="1956"/>
        <v/>
      </c>
      <c r="Y898" s="2" t="str">
        <f t="shared" si="1956"/>
        <v/>
      </c>
      <c r="Z898" s="2" t="str">
        <f t="shared" si="1956"/>
        <v/>
      </c>
      <c r="AA898" s="2" t="str">
        <f t="shared" si="1956"/>
        <v/>
      </c>
      <c r="AB898" s="2" t="str">
        <f t="shared" si="1956"/>
        <v/>
      </c>
      <c r="AC898" s="2" t="str">
        <f t="shared" si="1956"/>
        <v/>
      </c>
      <c r="AD898" s="2" t="str">
        <f t="shared" si="1956"/>
        <v/>
      </c>
      <c r="AE898" s="2" t="str">
        <f t="shared" si="1956"/>
        <v/>
      </c>
      <c r="AF898" s="2" t="str">
        <f t="shared" si="1956"/>
        <v/>
      </c>
      <c r="AG898" s="2" t="str">
        <f t="shared" si="1956"/>
        <v/>
      </c>
      <c r="AH898" s="2" t="str">
        <f t="shared" si="1956"/>
        <v/>
      </c>
      <c r="AI898" s="2">
        <f t="shared" si="1956"/>
        <v>7771.4999999999991</v>
      </c>
    </row>
    <row r="899" spans="2:35" x14ac:dyDescent="0.25">
      <c r="B899" s="41" t="s">
        <v>347</v>
      </c>
      <c r="C899" s="41" t="s">
        <v>346</v>
      </c>
      <c r="D899" t="s">
        <v>5</v>
      </c>
      <c r="E899" s="42" t="s">
        <v>358</v>
      </c>
      <c r="F899" t="s">
        <v>306</v>
      </c>
      <c r="H899" s="7">
        <v>1</v>
      </c>
      <c r="I899" s="6">
        <f>IF(H899="","",INDEX(Systems!F$4:F$981,MATCH($F899,Systems!D$4:D$981,0),1))</f>
        <v>10800</v>
      </c>
      <c r="J899" s="7">
        <f>IF(H899="","",INDEX(Systems!E$4:E$981,MATCH($F899,Systems!D$4:D$981,0),1))</f>
        <v>18</v>
      </c>
      <c r="K899" s="7" t="s">
        <v>97</v>
      </c>
      <c r="L899" s="7">
        <v>1999</v>
      </c>
      <c r="M899" s="7">
        <v>3</v>
      </c>
      <c r="N899" s="6">
        <f t="shared" si="1891"/>
        <v>10800</v>
      </c>
      <c r="O899" s="7">
        <f t="shared" si="1892"/>
        <v>2018</v>
      </c>
      <c r="P899" s="2">
        <f t="shared" ref="P899:AI902" si="1957">IF($B899="","",IF($O899=P$3,$N899*(1+(O$2*0.03)),IF(P$3=$O899+$J899,$N899*(1+(O$2*0.03)),IF(P$3=$O899+2*$J899,$N899*(1+(O$2*0.03)),IF(P$3=$O899+3*$J899,$N899*(1+(O$2*0.03)),IF(P$3=$O899+4*$J899,$N899*(1+(O$2*0.03)),IF(P$3=$O899+5*$J899,$N899*(1+(O$2*0.03)),"")))))))</f>
        <v>10800</v>
      </c>
      <c r="Q899" s="2" t="str">
        <f t="shared" si="1957"/>
        <v/>
      </c>
      <c r="R899" s="2" t="str">
        <f t="shared" si="1957"/>
        <v/>
      </c>
      <c r="S899" s="2" t="str">
        <f t="shared" si="1957"/>
        <v/>
      </c>
      <c r="T899" s="2" t="str">
        <f t="shared" si="1957"/>
        <v/>
      </c>
      <c r="U899" s="2" t="str">
        <f t="shared" si="1957"/>
        <v/>
      </c>
      <c r="V899" s="2" t="str">
        <f t="shared" si="1957"/>
        <v/>
      </c>
      <c r="W899" s="2" t="str">
        <f t="shared" si="1957"/>
        <v/>
      </c>
      <c r="X899" s="2" t="str">
        <f t="shared" si="1957"/>
        <v/>
      </c>
      <c r="Y899" s="2" t="str">
        <f t="shared" si="1957"/>
        <v/>
      </c>
      <c r="Z899" s="2" t="str">
        <f t="shared" si="1957"/>
        <v/>
      </c>
      <c r="AA899" s="2" t="str">
        <f t="shared" si="1957"/>
        <v/>
      </c>
      <c r="AB899" s="2" t="str">
        <f t="shared" si="1957"/>
        <v/>
      </c>
      <c r="AC899" s="2" t="str">
        <f t="shared" si="1957"/>
        <v/>
      </c>
      <c r="AD899" s="2" t="str">
        <f t="shared" si="1957"/>
        <v/>
      </c>
      <c r="AE899" s="2" t="str">
        <f t="shared" si="1957"/>
        <v/>
      </c>
      <c r="AF899" s="2" t="str">
        <f t="shared" si="1957"/>
        <v/>
      </c>
      <c r="AG899" s="2" t="str">
        <f t="shared" si="1957"/>
        <v/>
      </c>
      <c r="AH899" s="2">
        <f t="shared" si="1957"/>
        <v>16632</v>
      </c>
      <c r="AI899" s="2" t="str">
        <f t="shared" si="1957"/>
        <v/>
      </c>
    </row>
    <row r="900" spans="2:35" x14ac:dyDescent="0.25">
      <c r="B900" s="41" t="s">
        <v>347</v>
      </c>
      <c r="C900" s="41" t="s">
        <v>346</v>
      </c>
      <c r="D900" t="s">
        <v>7</v>
      </c>
      <c r="E900" s="42" t="s">
        <v>359</v>
      </c>
      <c r="F900" t="s">
        <v>311</v>
      </c>
      <c r="H900" s="7">
        <v>1000</v>
      </c>
      <c r="I900" s="6">
        <f>IF(H900="","",INDEX(Systems!F$4:F$981,MATCH($F900,Systems!D$4:D$981,0),1))</f>
        <v>8.11</v>
      </c>
      <c r="J900" s="7">
        <f>IF(H900="","",INDEX(Systems!E$4:E$981,MATCH($F900,Systems!D$4:D$981,0),1))</f>
        <v>20</v>
      </c>
      <c r="K900" s="7" t="s">
        <v>97</v>
      </c>
      <c r="L900" s="7">
        <v>2005</v>
      </c>
      <c r="M900" s="7">
        <v>3</v>
      </c>
      <c r="N900" s="6">
        <f t="shared" ref="N900:N903" si="1958">IF(H900="","",H900*I900)</f>
        <v>8109.9999999999991</v>
      </c>
      <c r="O900" s="7">
        <f t="shared" ref="O900:O903" si="1959">IF(M900="","",IF(IF(M900=1,$C$1,IF(M900=2,L900+(0.8*J900),IF(M900=3,L900+J900)))&lt;$C$1,$C$1,(IF(M900=1,$C$1,IF(M900=2,L900+(0.8*J900),IF(M900=3,L900+J900))))))</f>
        <v>2025</v>
      </c>
      <c r="P900" s="2" t="str">
        <f t="shared" si="1957"/>
        <v/>
      </c>
      <c r="Q900" s="2" t="str">
        <f t="shared" si="1957"/>
        <v/>
      </c>
      <c r="R900" s="2" t="str">
        <f t="shared" si="1957"/>
        <v/>
      </c>
      <c r="S900" s="2" t="str">
        <f t="shared" si="1957"/>
        <v/>
      </c>
      <c r="T900" s="2" t="str">
        <f t="shared" si="1957"/>
        <v/>
      </c>
      <c r="U900" s="2" t="str">
        <f t="shared" si="1957"/>
        <v/>
      </c>
      <c r="V900" s="2" t="str">
        <f t="shared" si="1957"/>
        <v/>
      </c>
      <c r="W900" s="2">
        <f t="shared" si="1957"/>
        <v>9813.0999999999985</v>
      </c>
      <c r="X900" s="2" t="str">
        <f t="shared" si="1957"/>
        <v/>
      </c>
      <c r="Y900" s="2" t="str">
        <f t="shared" si="1957"/>
        <v/>
      </c>
      <c r="Z900" s="2" t="str">
        <f t="shared" si="1957"/>
        <v/>
      </c>
      <c r="AA900" s="2" t="str">
        <f t="shared" si="1957"/>
        <v/>
      </c>
      <c r="AB900" s="2" t="str">
        <f t="shared" si="1957"/>
        <v/>
      </c>
      <c r="AC900" s="2" t="str">
        <f t="shared" si="1957"/>
        <v/>
      </c>
      <c r="AD900" s="2" t="str">
        <f t="shared" si="1957"/>
        <v/>
      </c>
      <c r="AE900" s="2" t="str">
        <f t="shared" si="1957"/>
        <v/>
      </c>
      <c r="AF900" s="2" t="str">
        <f t="shared" si="1957"/>
        <v/>
      </c>
      <c r="AG900" s="2" t="str">
        <f t="shared" si="1957"/>
        <v/>
      </c>
      <c r="AH900" s="2" t="str">
        <f t="shared" si="1957"/>
        <v/>
      </c>
      <c r="AI900" s="2" t="str">
        <f t="shared" si="1957"/>
        <v/>
      </c>
    </row>
    <row r="901" spans="2:35" x14ac:dyDescent="0.25">
      <c r="B901" s="41" t="s">
        <v>347</v>
      </c>
      <c r="C901" s="41" t="s">
        <v>346</v>
      </c>
      <c r="D901" t="s">
        <v>7</v>
      </c>
      <c r="E901" s="42" t="s">
        <v>359</v>
      </c>
      <c r="F901" t="s">
        <v>289</v>
      </c>
      <c r="H901" s="7">
        <v>1300</v>
      </c>
      <c r="I901" s="6">
        <f>IF(H901="","",INDEX(Systems!F$4:F$981,MATCH($F901,Systems!D$4:D$981,0),1))</f>
        <v>4.5</v>
      </c>
      <c r="J901" s="7">
        <f>IF(H901="","",INDEX(Systems!E$4:E$981,MATCH($F901,Systems!D$4:D$981,0),1))</f>
        <v>15</v>
      </c>
      <c r="K901" s="7" t="s">
        <v>97</v>
      </c>
      <c r="L901" s="7">
        <v>2005</v>
      </c>
      <c r="M901" s="7">
        <v>3</v>
      </c>
      <c r="N901" s="6">
        <f t="shared" si="1958"/>
        <v>5850</v>
      </c>
      <c r="O901" s="7">
        <f t="shared" si="1959"/>
        <v>2020</v>
      </c>
      <c r="P901" s="2" t="str">
        <f t="shared" si="1957"/>
        <v/>
      </c>
      <c r="Q901" s="2" t="str">
        <f t="shared" si="1957"/>
        <v/>
      </c>
      <c r="R901" s="2">
        <f t="shared" si="1957"/>
        <v>6201</v>
      </c>
      <c r="S901" s="2" t="str">
        <f t="shared" si="1957"/>
        <v/>
      </c>
      <c r="T901" s="2" t="str">
        <f t="shared" si="1957"/>
        <v/>
      </c>
      <c r="U901" s="2" t="str">
        <f t="shared" si="1957"/>
        <v/>
      </c>
      <c r="V901" s="2" t="str">
        <f t="shared" si="1957"/>
        <v/>
      </c>
      <c r="W901" s="2" t="str">
        <f t="shared" si="1957"/>
        <v/>
      </c>
      <c r="X901" s="2" t="str">
        <f t="shared" si="1957"/>
        <v/>
      </c>
      <c r="Y901" s="2" t="str">
        <f t="shared" si="1957"/>
        <v/>
      </c>
      <c r="Z901" s="2" t="str">
        <f t="shared" si="1957"/>
        <v/>
      </c>
      <c r="AA901" s="2" t="str">
        <f t="shared" si="1957"/>
        <v/>
      </c>
      <c r="AB901" s="2" t="str">
        <f t="shared" si="1957"/>
        <v/>
      </c>
      <c r="AC901" s="2" t="str">
        <f t="shared" si="1957"/>
        <v/>
      </c>
      <c r="AD901" s="2" t="str">
        <f t="shared" si="1957"/>
        <v/>
      </c>
      <c r="AE901" s="2" t="str">
        <f t="shared" si="1957"/>
        <v/>
      </c>
      <c r="AF901" s="2" t="str">
        <f t="shared" si="1957"/>
        <v/>
      </c>
      <c r="AG901" s="2">
        <f t="shared" si="1957"/>
        <v>8833.5</v>
      </c>
      <c r="AH901" s="2" t="str">
        <f t="shared" si="1957"/>
        <v/>
      </c>
      <c r="AI901" s="2" t="str">
        <f t="shared" si="1957"/>
        <v/>
      </c>
    </row>
    <row r="902" spans="2:35" x14ac:dyDescent="0.25">
      <c r="B902" s="41" t="s">
        <v>347</v>
      </c>
      <c r="C902" s="41" t="s">
        <v>346</v>
      </c>
      <c r="D902" t="s">
        <v>9</v>
      </c>
      <c r="E902" s="42" t="s">
        <v>359</v>
      </c>
      <c r="F902" t="s">
        <v>131</v>
      </c>
      <c r="H902" s="7">
        <v>1000</v>
      </c>
      <c r="I902" s="6">
        <f>IF(H902="","",INDEX(Systems!F$4:F$981,MATCH($F902,Systems!D$4:D$981,0),1))</f>
        <v>4.95</v>
      </c>
      <c r="J902" s="7">
        <f>IF(H902="","",INDEX(Systems!E$4:E$981,MATCH($F902,Systems!D$4:D$981,0),1))</f>
        <v>20</v>
      </c>
      <c r="K902" s="7" t="s">
        <v>97</v>
      </c>
      <c r="L902" s="7">
        <v>2017</v>
      </c>
      <c r="M902" s="7">
        <v>3</v>
      </c>
      <c r="N902" s="6">
        <f t="shared" si="1958"/>
        <v>4950</v>
      </c>
      <c r="O902" s="7">
        <f t="shared" si="1959"/>
        <v>2037</v>
      </c>
      <c r="P902" s="2" t="str">
        <f t="shared" si="1957"/>
        <v/>
      </c>
      <c r="Q902" s="2" t="str">
        <f t="shared" si="1957"/>
        <v/>
      </c>
      <c r="R902" s="2" t="str">
        <f t="shared" si="1957"/>
        <v/>
      </c>
      <c r="S902" s="2" t="str">
        <f t="shared" si="1957"/>
        <v/>
      </c>
      <c r="T902" s="2" t="str">
        <f t="shared" si="1957"/>
        <v/>
      </c>
      <c r="U902" s="2" t="str">
        <f t="shared" si="1957"/>
        <v/>
      </c>
      <c r="V902" s="2" t="str">
        <f t="shared" si="1957"/>
        <v/>
      </c>
      <c r="W902" s="2" t="str">
        <f t="shared" si="1957"/>
        <v/>
      </c>
      <c r="X902" s="2" t="str">
        <f t="shared" si="1957"/>
        <v/>
      </c>
      <c r="Y902" s="2" t="str">
        <f t="shared" si="1957"/>
        <v/>
      </c>
      <c r="Z902" s="2" t="str">
        <f t="shared" si="1957"/>
        <v/>
      </c>
      <c r="AA902" s="2" t="str">
        <f t="shared" si="1957"/>
        <v/>
      </c>
      <c r="AB902" s="2" t="str">
        <f t="shared" si="1957"/>
        <v/>
      </c>
      <c r="AC902" s="2" t="str">
        <f t="shared" si="1957"/>
        <v/>
      </c>
      <c r="AD902" s="2" t="str">
        <f t="shared" si="1957"/>
        <v/>
      </c>
      <c r="AE902" s="2" t="str">
        <f t="shared" si="1957"/>
        <v/>
      </c>
      <c r="AF902" s="2" t="str">
        <f t="shared" si="1957"/>
        <v/>
      </c>
      <c r="AG902" s="2" t="str">
        <f t="shared" si="1957"/>
        <v/>
      </c>
      <c r="AH902" s="2" t="str">
        <f t="shared" si="1957"/>
        <v/>
      </c>
      <c r="AI902" s="2">
        <f t="shared" si="1957"/>
        <v>7771.4999999999991</v>
      </c>
    </row>
    <row r="903" spans="2:35" x14ac:dyDescent="0.25">
      <c r="B903" s="41" t="s">
        <v>347</v>
      </c>
      <c r="C903" s="41" t="s">
        <v>346</v>
      </c>
      <c r="D903" t="s">
        <v>5</v>
      </c>
      <c r="E903" s="42" t="s">
        <v>359</v>
      </c>
      <c r="F903" t="s">
        <v>306</v>
      </c>
      <c r="H903" s="7">
        <v>1</v>
      </c>
      <c r="I903" s="6">
        <f>IF(H903="","",INDEX(Systems!F$4:F$981,MATCH($F903,Systems!D$4:D$981,0),1))</f>
        <v>10800</v>
      </c>
      <c r="J903" s="7">
        <f>IF(H903="","",INDEX(Systems!E$4:E$981,MATCH($F903,Systems!D$4:D$981,0),1))</f>
        <v>18</v>
      </c>
      <c r="K903" s="7" t="s">
        <v>97</v>
      </c>
      <c r="L903" s="7">
        <v>1999</v>
      </c>
      <c r="M903" s="7">
        <v>3</v>
      </c>
      <c r="N903" s="6">
        <f t="shared" si="1958"/>
        <v>10800</v>
      </c>
      <c r="O903" s="7">
        <f t="shared" si="1959"/>
        <v>2018</v>
      </c>
      <c r="P903" s="2">
        <f t="shared" ref="P903:P906" si="1960">IF($B903="","",IF($O903=P$3,$N903*(1+(O$2*0.03)),IF(P$3=$O903+$J903,$N903*(1+(O$2*0.03)),IF(P$3=$O903+2*$J903,$N903*(1+(O$2*0.03)),IF(P$3=$O903+3*$J903,$N903*(1+(O$2*0.03)),IF(P$3=$O903+4*$J903,$N903*(1+(O$2*0.03)),IF(P$3=$O903+5*$J903,$N903*(1+(O$2*0.03)),"")))))))</f>
        <v>10800</v>
      </c>
      <c r="Q903" s="2" t="str">
        <f t="shared" ref="Q903:Q906" si="1961">IF($B903="","",IF($O903=Q$3,$N903*(1+(P$2*0.03)),IF(Q$3=$O903+$J903,$N903*(1+(P$2*0.03)),IF(Q$3=$O903+2*$J903,$N903*(1+(P$2*0.03)),IF(Q$3=$O903+3*$J903,$N903*(1+(P$2*0.03)),IF(Q$3=$O903+4*$J903,$N903*(1+(P$2*0.03)),IF(Q$3=$O903+5*$J903,$N903*(1+(P$2*0.03)),"")))))))</f>
        <v/>
      </c>
      <c r="R903" s="2" t="str">
        <f t="shared" ref="R903:R906" si="1962">IF($B903="","",IF($O903=R$3,$N903*(1+(Q$2*0.03)),IF(R$3=$O903+$J903,$N903*(1+(Q$2*0.03)),IF(R$3=$O903+2*$J903,$N903*(1+(Q$2*0.03)),IF(R$3=$O903+3*$J903,$N903*(1+(Q$2*0.03)),IF(R$3=$O903+4*$J903,$N903*(1+(Q$2*0.03)),IF(R$3=$O903+5*$J903,$N903*(1+(Q$2*0.03)),"")))))))</f>
        <v/>
      </c>
      <c r="S903" s="2" t="str">
        <f t="shared" ref="S903:S906" si="1963">IF($B903="","",IF($O903=S$3,$N903*(1+(R$2*0.03)),IF(S$3=$O903+$J903,$N903*(1+(R$2*0.03)),IF(S$3=$O903+2*$J903,$N903*(1+(R$2*0.03)),IF(S$3=$O903+3*$J903,$N903*(1+(R$2*0.03)),IF(S$3=$O903+4*$J903,$N903*(1+(R$2*0.03)),IF(S$3=$O903+5*$J903,$N903*(1+(R$2*0.03)),"")))))))</f>
        <v/>
      </c>
      <c r="T903" s="2" t="str">
        <f t="shared" ref="T903:T906" si="1964">IF($B903="","",IF($O903=T$3,$N903*(1+(S$2*0.03)),IF(T$3=$O903+$J903,$N903*(1+(S$2*0.03)),IF(T$3=$O903+2*$J903,$N903*(1+(S$2*0.03)),IF(T$3=$O903+3*$J903,$N903*(1+(S$2*0.03)),IF(T$3=$O903+4*$J903,$N903*(1+(S$2*0.03)),IF(T$3=$O903+5*$J903,$N903*(1+(S$2*0.03)),"")))))))</f>
        <v/>
      </c>
      <c r="U903" s="2" t="str">
        <f t="shared" ref="U903:U906" si="1965">IF($B903="","",IF($O903=U$3,$N903*(1+(T$2*0.03)),IF(U$3=$O903+$J903,$N903*(1+(T$2*0.03)),IF(U$3=$O903+2*$J903,$N903*(1+(T$2*0.03)),IF(U$3=$O903+3*$J903,$N903*(1+(T$2*0.03)),IF(U$3=$O903+4*$J903,$N903*(1+(T$2*0.03)),IF(U$3=$O903+5*$J903,$N903*(1+(T$2*0.03)),"")))))))</f>
        <v/>
      </c>
      <c r="V903" s="2" t="str">
        <f t="shared" ref="V903:V906" si="1966">IF($B903="","",IF($O903=V$3,$N903*(1+(U$2*0.03)),IF(V$3=$O903+$J903,$N903*(1+(U$2*0.03)),IF(V$3=$O903+2*$J903,$N903*(1+(U$2*0.03)),IF(V$3=$O903+3*$J903,$N903*(1+(U$2*0.03)),IF(V$3=$O903+4*$J903,$N903*(1+(U$2*0.03)),IF(V$3=$O903+5*$J903,$N903*(1+(U$2*0.03)),"")))))))</f>
        <v/>
      </c>
      <c r="W903" s="2" t="str">
        <f t="shared" ref="W903:W906" si="1967">IF($B903="","",IF($O903=W$3,$N903*(1+(V$2*0.03)),IF(W$3=$O903+$J903,$N903*(1+(V$2*0.03)),IF(W$3=$O903+2*$J903,$N903*(1+(V$2*0.03)),IF(W$3=$O903+3*$J903,$N903*(1+(V$2*0.03)),IF(W$3=$O903+4*$J903,$N903*(1+(V$2*0.03)),IF(W$3=$O903+5*$J903,$N903*(1+(V$2*0.03)),"")))))))</f>
        <v/>
      </c>
      <c r="X903" s="2" t="str">
        <f t="shared" ref="X903:X906" si="1968">IF($B903="","",IF($O903=X$3,$N903*(1+(W$2*0.03)),IF(X$3=$O903+$J903,$N903*(1+(W$2*0.03)),IF(X$3=$O903+2*$J903,$N903*(1+(W$2*0.03)),IF(X$3=$O903+3*$J903,$N903*(1+(W$2*0.03)),IF(X$3=$O903+4*$J903,$N903*(1+(W$2*0.03)),IF(X$3=$O903+5*$J903,$N903*(1+(W$2*0.03)),"")))))))</f>
        <v/>
      </c>
      <c r="Y903" s="2" t="str">
        <f t="shared" ref="Y903:Y906" si="1969">IF($B903="","",IF($O903=Y$3,$N903*(1+(X$2*0.03)),IF(Y$3=$O903+$J903,$N903*(1+(X$2*0.03)),IF(Y$3=$O903+2*$J903,$N903*(1+(X$2*0.03)),IF(Y$3=$O903+3*$J903,$N903*(1+(X$2*0.03)),IF(Y$3=$O903+4*$J903,$N903*(1+(X$2*0.03)),IF(Y$3=$O903+5*$J903,$N903*(1+(X$2*0.03)),"")))))))</f>
        <v/>
      </c>
      <c r="Z903" s="2" t="str">
        <f t="shared" ref="Z903:Z906" si="1970">IF($B903="","",IF($O903=Z$3,$N903*(1+(Y$2*0.03)),IF(Z$3=$O903+$J903,$N903*(1+(Y$2*0.03)),IF(Z$3=$O903+2*$J903,$N903*(1+(Y$2*0.03)),IF(Z$3=$O903+3*$J903,$N903*(1+(Y$2*0.03)),IF(Z$3=$O903+4*$J903,$N903*(1+(Y$2*0.03)),IF(Z$3=$O903+5*$J903,$N903*(1+(Y$2*0.03)),"")))))))</f>
        <v/>
      </c>
      <c r="AA903" s="2" t="str">
        <f t="shared" ref="AA903:AA906" si="1971">IF($B903="","",IF($O903=AA$3,$N903*(1+(Z$2*0.03)),IF(AA$3=$O903+$J903,$N903*(1+(Z$2*0.03)),IF(AA$3=$O903+2*$J903,$N903*(1+(Z$2*0.03)),IF(AA$3=$O903+3*$J903,$N903*(1+(Z$2*0.03)),IF(AA$3=$O903+4*$J903,$N903*(1+(Z$2*0.03)),IF(AA$3=$O903+5*$J903,$N903*(1+(Z$2*0.03)),"")))))))</f>
        <v/>
      </c>
      <c r="AB903" s="2" t="str">
        <f t="shared" ref="AB903:AB906" si="1972">IF($B903="","",IF($O903=AB$3,$N903*(1+(AA$2*0.03)),IF(AB$3=$O903+$J903,$N903*(1+(AA$2*0.03)),IF(AB$3=$O903+2*$J903,$N903*(1+(AA$2*0.03)),IF(AB$3=$O903+3*$J903,$N903*(1+(AA$2*0.03)),IF(AB$3=$O903+4*$J903,$N903*(1+(AA$2*0.03)),IF(AB$3=$O903+5*$J903,$N903*(1+(AA$2*0.03)),"")))))))</f>
        <v/>
      </c>
      <c r="AC903" s="2" t="str">
        <f t="shared" ref="AC903:AC906" si="1973">IF($B903="","",IF($O903=AC$3,$N903*(1+(AB$2*0.03)),IF(AC$3=$O903+$J903,$N903*(1+(AB$2*0.03)),IF(AC$3=$O903+2*$J903,$N903*(1+(AB$2*0.03)),IF(AC$3=$O903+3*$J903,$N903*(1+(AB$2*0.03)),IF(AC$3=$O903+4*$J903,$N903*(1+(AB$2*0.03)),IF(AC$3=$O903+5*$J903,$N903*(1+(AB$2*0.03)),"")))))))</f>
        <v/>
      </c>
      <c r="AD903" s="2" t="str">
        <f t="shared" ref="AD903:AD906" si="1974">IF($B903="","",IF($O903=AD$3,$N903*(1+(AC$2*0.03)),IF(AD$3=$O903+$J903,$N903*(1+(AC$2*0.03)),IF(AD$3=$O903+2*$J903,$N903*(1+(AC$2*0.03)),IF(AD$3=$O903+3*$J903,$N903*(1+(AC$2*0.03)),IF(AD$3=$O903+4*$J903,$N903*(1+(AC$2*0.03)),IF(AD$3=$O903+5*$J903,$N903*(1+(AC$2*0.03)),"")))))))</f>
        <v/>
      </c>
      <c r="AE903" s="2" t="str">
        <f t="shared" ref="AE903:AE906" si="1975">IF($B903="","",IF($O903=AE$3,$N903*(1+(AD$2*0.03)),IF(AE$3=$O903+$J903,$N903*(1+(AD$2*0.03)),IF(AE$3=$O903+2*$J903,$N903*(1+(AD$2*0.03)),IF(AE$3=$O903+3*$J903,$N903*(1+(AD$2*0.03)),IF(AE$3=$O903+4*$J903,$N903*(1+(AD$2*0.03)),IF(AE$3=$O903+5*$J903,$N903*(1+(AD$2*0.03)),"")))))))</f>
        <v/>
      </c>
      <c r="AF903" s="2" t="str">
        <f t="shared" ref="AF903:AF906" si="1976">IF($B903="","",IF($O903=AF$3,$N903*(1+(AE$2*0.03)),IF(AF$3=$O903+$J903,$N903*(1+(AE$2*0.03)),IF(AF$3=$O903+2*$J903,$N903*(1+(AE$2*0.03)),IF(AF$3=$O903+3*$J903,$N903*(1+(AE$2*0.03)),IF(AF$3=$O903+4*$J903,$N903*(1+(AE$2*0.03)),IF(AF$3=$O903+5*$J903,$N903*(1+(AE$2*0.03)),"")))))))</f>
        <v/>
      </c>
      <c r="AG903" s="2" t="str">
        <f t="shared" ref="AG903:AG906" si="1977">IF($B903="","",IF($O903=AG$3,$N903*(1+(AF$2*0.03)),IF(AG$3=$O903+$J903,$N903*(1+(AF$2*0.03)),IF(AG$3=$O903+2*$J903,$N903*(1+(AF$2*0.03)),IF(AG$3=$O903+3*$J903,$N903*(1+(AF$2*0.03)),IF(AG$3=$O903+4*$J903,$N903*(1+(AF$2*0.03)),IF(AG$3=$O903+5*$J903,$N903*(1+(AF$2*0.03)),"")))))))</f>
        <v/>
      </c>
      <c r="AH903" s="2">
        <f t="shared" ref="AH903:AH906" si="1978">IF($B903="","",IF($O903=AH$3,$N903*(1+(AG$2*0.03)),IF(AH$3=$O903+$J903,$N903*(1+(AG$2*0.03)),IF(AH$3=$O903+2*$J903,$N903*(1+(AG$2*0.03)),IF(AH$3=$O903+3*$J903,$N903*(1+(AG$2*0.03)),IF(AH$3=$O903+4*$J903,$N903*(1+(AG$2*0.03)),IF(AH$3=$O903+5*$J903,$N903*(1+(AG$2*0.03)),"")))))))</f>
        <v>16632</v>
      </c>
      <c r="AI903" s="2" t="str">
        <f t="shared" ref="AI903:AI906" si="1979">IF($B903="","",IF($O903=AI$3,$N903*(1+(AH$2*0.03)),IF(AI$3=$O903+$J903,$N903*(1+(AH$2*0.03)),IF(AI$3=$O903+2*$J903,$N903*(1+(AH$2*0.03)),IF(AI$3=$O903+3*$J903,$N903*(1+(AH$2*0.03)),IF(AI$3=$O903+4*$J903,$N903*(1+(AH$2*0.03)),IF(AI$3=$O903+5*$J903,$N903*(1+(AH$2*0.03)),"")))))))</f>
        <v/>
      </c>
    </row>
    <row r="904" spans="2:35" x14ac:dyDescent="0.25">
      <c r="B904" s="41" t="s">
        <v>347</v>
      </c>
      <c r="C904" s="41" t="s">
        <v>346</v>
      </c>
      <c r="D904" t="s">
        <v>7</v>
      </c>
      <c r="E904" s="42" t="s">
        <v>397</v>
      </c>
      <c r="F904" t="s">
        <v>311</v>
      </c>
      <c r="H904" s="7">
        <v>1000</v>
      </c>
      <c r="I904" s="6">
        <f>IF(H904="","",INDEX(Systems!F$4:F$981,MATCH($F904,Systems!D$4:D$981,0),1))</f>
        <v>8.11</v>
      </c>
      <c r="J904" s="7">
        <f>IF(H904="","",INDEX(Systems!E$4:E$981,MATCH($F904,Systems!D$4:D$981,0),1))</f>
        <v>20</v>
      </c>
      <c r="K904" s="7" t="s">
        <v>97</v>
      </c>
      <c r="L904" s="7">
        <v>2005</v>
      </c>
      <c r="M904" s="7">
        <v>3</v>
      </c>
      <c r="N904" s="6">
        <f t="shared" ref="N904:N907" si="1980">IF(H904="","",H904*I904)</f>
        <v>8109.9999999999991</v>
      </c>
      <c r="O904" s="7">
        <f t="shared" ref="O904:O907" si="1981">IF(M904="","",IF(IF(M904=1,$C$1,IF(M904=2,L904+(0.8*J904),IF(M904=3,L904+J904)))&lt;$C$1,$C$1,(IF(M904=1,$C$1,IF(M904=2,L904+(0.8*J904),IF(M904=3,L904+J904))))))</f>
        <v>2025</v>
      </c>
      <c r="P904" s="2" t="str">
        <f t="shared" si="1960"/>
        <v/>
      </c>
      <c r="Q904" s="2" t="str">
        <f t="shared" si="1961"/>
        <v/>
      </c>
      <c r="R904" s="2" t="str">
        <f t="shared" si="1962"/>
        <v/>
      </c>
      <c r="S904" s="2" t="str">
        <f t="shared" si="1963"/>
        <v/>
      </c>
      <c r="T904" s="2" t="str">
        <f t="shared" si="1964"/>
        <v/>
      </c>
      <c r="U904" s="2" t="str">
        <f t="shared" si="1965"/>
        <v/>
      </c>
      <c r="V904" s="2" t="str">
        <f t="shared" si="1966"/>
        <v/>
      </c>
      <c r="W904" s="2">
        <f t="shared" si="1967"/>
        <v>9813.0999999999985</v>
      </c>
      <c r="X904" s="2" t="str">
        <f t="shared" si="1968"/>
        <v/>
      </c>
      <c r="Y904" s="2" t="str">
        <f t="shared" si="1969"/>
        <v/>
      </c>
      <c r="Z904" s="2" t="str">
        <f t="shared" si="1970"/>
        <v/>
      </c>
      <c r="AA904" s="2" t="str">
        <f t="shared" si="1971"/>
        <v/>
      </c>
      <c r="AB904" s="2" t="str">
        <f t="shared" si="1972"/>
        <v/>
      </c>
      <c r="AC904" s="2" t="str">
        <f t="shared" si="1973"/>
        <v/>
      </c>
      <c r="AD904" s="2" t="str">
        <f t="shared" si="1974"/>
        <v/>
      </c>
      <c r="AE904" s="2" t="str">
        <f t="shared" si="1975"/>
        <v/>
      </c>
      <c r="AF904" s="2" t="str">
        <f t="shared" si="1976"/>
        <v/>
      </c>
      <c r="AG904" s="2" t="str">
        <f t="shared" si="1977"/>
        <v/>
      </c>
      <c r="AH904" s="2" t="str">
        <f t="shared" si="1978"/>
        <v/>
      </c>
      <c r="AI904" s="2" t="str">
        <f t="shared" si="1979"/>
        <v/>
      </c>
    </row>
    <row r="905" spans="2:35" x14ac:dyDescent="0.25">
      <c r="B905" s="41" t="s">
        <v>347</v>
      </c>
      <c r="C905" s="41" t="s">
        <v>346</v>
      </c>
      <c r="D905" t="s">
        <v>7</v>
      </c>
      <c r="E905" s="42" t="s">
        <v>397</v>
      </c>
      <c r="F905" t="s">
        <v>289</v>
      </c>
      <c r="H905" s="7">
        <v>1300</v>
      </c>
      <c r="I905" s="6">
        <f>IF(H905="","",INDEX(Systems!F$4:F$981,MATCH($F905,Systems!D$4:D$981,0),1))</f>
        <v>4.5</v>
      </c>
      <c r="J905" s="7">
        <f>IF(H905="","",INDEX(Systems!E$4:E$981,MATCH($F905,Systems!D$4:D$981,0),1))</f>
        <v>15</v>
      </c>
      <c r="K905" s="7" t="s">
        <v>97</v>
      </c>
      <c r="L905" s="7">
        <v>2005</v>
      </c>
      <c r="M905" s="7">
        <v>3</v>
      </c>
      <c r="N905" s="6">
        <f t="shared" si="1980"/>
        <v>5850</v>
      </c>
      <c r="O905" s="7">
        <f t="shared" si="1981"/>
        <v>2020</v>
      </c>
      <c r="P905" s="2" t="str">
        <f t="shared" si="1960"/>
        <v/>
      </c>
      <c r="Q905" s="2" t="str">
        <f t="shared" si="1961"/>
        <v/>
      </c>
      <c r="R905" s="2">
        <f t="shared" si="1962"/>
        <v>6201</v>
      </c>
      <c r="S905" s="2" t="str">
        <f t="shared" si="1963"/>
        <v/>
      </c>
      <c r="T905" s="2" t="str">
        <f t="shared" si="1964"/>
        <v/>
      </c>
      <c r="U905" s="2" t="str">
        <f t="shared" si="1965"/>
        <v/>
      </c>
      <c r="V905" s="2" t="str">
        <f t="shared" si="1966"/>
        <v/>
      </c>
      <c r="W905" s="2" t="str">
        <f t="shared" si="1967"/>
        <v/>
      </c>
      <c r="X905" s="2" t="str">
        <f t="shared" si="1968"/>
        <v/>
      </c>
      <c r="Y905" s="2" t="str">
        <f t="shared" si="1969"/>
        <v/>
      </c>
      <c r="Z905" s="2" t="str">
        <f t="shared" si="1970"/>
        <v/>
      </c>
      <c r="AA905" s="2" t="str">
        <f t="shared" si="1971"/>
        <v/>
      </c>
      <c r="AB905" s="2" t="str">
        <f t="shared" si="1972"/>
        <v/>
      </c>
      <c r="AC905" s="2" t="str">
        <f t="shared" si="1973"/>
        <v/>
      </c>
      <c r="AD905" s="2" t="str">
        <f t="shared" si="1974"/>
        <v/>
      </c>
      <c r="AE905" s="2" t="str">
        <f t="shared" si="1975"/>
        <v/>
      </c>
      <c r="AF905" s="2" t="str">
        <f t="shared" si="1976"/>
        <v/>
      </c>
      <c r="AG905" s="2">
        <f t="shared" si="1977"/>
        <v>8833.5</v>
      </c>
      <c r="AH905" s="2" t="str">
        <f t="shared" si="1978"/>
        <v/>
      </c>
      <c r="AI905" s="2" t="str">
        <f t="shared" si="1979"/>
        <v/>
      </c>
    </row>
    <row r="906" spans="2:35" x14ac:dyDescent="0.25">
      <c r="B906" s="41" t="s">
        <v>347</v>
      </c>
      <c r="C906" s="41" t="s">
        <v>346</v>
      </c>
      <c r="D906" t="s">
        <v>9</v>
      </c>
      <c r="E906" s="42" t="s">
        <v>397</v>
      </c>
      <c r="F906" t="s">
        <v>131</v>
      </c>
      <c r="H906" s="7">
        <v>1000</v>
      </c>
      <c r="I906" s="6">
        <f>IF(H906="","",INDEX(Systems!F$4:F$981,MATCH($F906,Systems!D$4:D$981,0),1))</f>
        <v>4.95</v>
      </c>
      <c r="J906" s="7">
        <f>IF(H906="","",INDEX(Systems!E$4:E$981,MATCH($F906,Systems!D$4:D$981,0),1))</f>
        <v>20</v>
      </c>
      <c r="K906" s="7" t="s">
        <v>97</v>
      </c>
      <c r="L906" s="7">
        <v>2017</v>
      </c>
      <c r="M906" s="7">
        <v>3</v>
      </c>
      <c r="N906" s="6">
        <f t="shared" si="1980"/>
        <v>4950</v>
      </c>
      <c r="O906" s="7">
        <f t="shared" si="1981"/>
        <v>2037</v>
      </c>
      <c r="P906" s="2" t="str">
        <f t="shared" si="1960"/>
        <v/>
      </c>
      <c r="Q906" s="2" t="str">
        <f t="shared" si="1961"/>
        <v/>
      </c>
      <c r="R906" s="2" t="str">
        <f t="shared" si="1962"/>
        <v/>
      </c>
      <c r="S906" s="2" t="str">
        <f t="shared" si="1963"/>
        <v/>
      </c>
      <c r="T906" s="2" t="str">
        <f t="shared" si="1964"/>
        <v/>
      </c>
      <c r="U906" s="2" t="str">
        <f t="shared" si="1965"/>
        <v/>
      </c>
      <c r="V906" s="2" t="str">
        <f t="shared" si="1966"/>
        <v/>
      </c>
      <c r="W906" s="2" t="str">
        <f t="shared" si="1967"/>
        <v/>
      </c>
      <c r="X906" s="2" t="str">
        <f t="shared" si="1968"/>
        <v/>
      </c>
      <c r="Y906" s="2" t="str">
        <f t="shared" si="1969"/>
        <v/>
      </c>
      <c r="Z906" s="2" t="str">
        <f t="shared" si="1970"/>
        <v/>
      </c>
      <c r="AA906" s="2" t="str">
        <f t="shared" si="1971"/>
        <v/>
      </c>
      <c r="AB906" s="2" t="str">
        <f t="shared" si="1972"/>
        <v/>
      </c>
      <c r="AC906" s="2" t="str">
        <f t="shared" si="1973"/>
        <v/>
      </c>
      <c r="AD906" s="2" t="str">
        <f t="shared" si="1974"/>
        <v/>
      </c>
      <c r="AE906" s="2" t="str">
        <f t="shared" si="1975"/>
        <v/>
      </c>
      <c r="AF906" s="2" t="str">
        <f t="shared" si="1976"/>
        <v/>
      </c>
      <c r="AG906" s="2" t="str">
        <f t="shared" si="1977"/>
        <v/>
      </c>
      <c r="AH906" s="2" t="str">
        <f t="shared" si="1978"/>
        <v/>
      </c>
      <c r="AI906" s="2">
        <f t="shared" si="1979"/>
        <v>7771.4999999999991</v>
      </c>
    </row>
    <row r="907" spans="2:35" x14ac:dyDescent="0.25">
      <c r="B907" s="41" t="s">
        <v>347</v>
      </c>
      <c r="C907" s="41" t="s">
        <v>346</v>
      </c>
      <c r="D907" t="s">
        <v>5</v>
      </c>
      <c r="E907" s="42" t="s">
        <v>397</v>
      </c>
      <c r="F907" t="s">
        <v>306</v>
      </c>
      <c r="H907" s="7">
        <v>1</v>
      </c>
      <c r="I907" s="6">
        <f>IF(H907="","",INDEX(Systems!F$4:F$981,MATCH($F907,Systems!D$4:D$981,0),1))</f>
        <v>10800</v>
      </c>
      <c r="J907" s="7">
        <f>IF(H907="","",INDEX(Systems!E$4:E$981,MATCH($F907,Systems!D$4:D$981,0),1))</f>
        <v>18</v>
      </c>
      <c r="K907" s="7" t="s">
        <v>97</v>
      </c>
      <c r="L907" s="7">
        <v>1999</v>
      </c>
      <c r="M907" s="7">
        <v>3</v>
      </c>
      <c r="N907" s="6">
        <f t="shared" si="1980"/>
        <v>10800</v>
      </c>
      <c r="O907" s="7">
        <f t="shared" si="1981"/>
        <v>2018</v>
      </c>
      <c r="P907" s="2">
        <f t="shared" ref="P907:P910" si="1982">IF($B907="","",IF($O907=P$3,$N907*(1+(O$2*0.03)),IF(P$3=$O907+$J907,$N907*(1+(O$2*0.03)),IF(P$3=$O907+2*$J907,$N907*(1+(O$2*0.03)),IF(P$3=$O907+3*$J907,$N907*(1+(O$2*0.03)),IF(P$3=$O907+4*$J907,$N907*(1+(O$2*0.03)),IF(P$3=$O907+5*$J907,$N907*(1+(O$2*0.03)),"")))))))</f>
        <v>10800</v>
      </c>
      <c r="Q907" s="2" t="str">
        <f t="shared" ref="Q907:Q910" si="1983">IF($B907="","",IF($O907=Q$3,$N907*(1+(P$2*0.03)),IF(Q$3=$O907+$J907,$N907*(1+(P$2*0.03)),IF(Q$3=$O907+2*$J907,$N907*(1+(P$2*0.03)),IF(Q$3=$O907+3*$J907,$N907*(1+(P$2*0.03)),IF(Q$3=$O907+4*$J907,$N907*(1+(P$2*0.03)),IF(Q$3=$O907+5*$J907,$N907*(1+(P$2*0.03)),"")))))))</f>
        <v/>
      </c>
      <c r="R907" s="2" t="str">
        <f t="shared" ref="R907:R910" si="1984">IF($B907="","",IF($O907=R$3,$N907*(1+(Q$2*0.03)),IF(R$3=$O907+$J907,$N907*(1+(Q$2*0.03)),IF(R$3=$O907+2*$J907,$N907*(1+(Q$2*0.03)),IF(R$3=$O907+3*$J907,$N907*(1+(Q$2*0.03)),IF(R$3=$O907+4*$J907,$N907*(1+(Q$2*0.03)),IF(R$3=$O907+5*$J907,$N907*(1+(Q$2*0.03)),"")))))))</f>
        <v/>
      </c>
      <c r="S907" s="2" t="str">
        <f t="shared" ref="S907:S910" si="1985">IF($B907="","",IF($O907=S$3,$N907*(1+(R$2*0.03)),IF(S$3=$O907+$J907,$N907*(1+(R$2*0.03)),IF(S$3=$O907+2*$J907,$N907*(1+(R$2*0.03)),IF(S$3=$O907+3*$J907,$N907*(1+(R$2*0.03)),IF(S$3=$O907+4*$J907,$N907*(1+(R$2*0.03)),IF(S$3=$O907+5*$J907,$N907*(1+(R$2*0.03)),"")))))))</f>
        <v/>
      </c>
      <c r="T907" s="2" t="str">
        <f t="shared" ref="T907:T910" si="1986">IF($B907="","",IF($O907=T$3,$N907*(1+(S$2*0.03)),IF(T$3=$O907+$J907,$N907*(1+(S$2*0.03)),IF(T$3=$O907+2*$J907,$N907*(1+(S$2*0.03)),IF(T$3=$O907+3*$J907,$N907*(1+(S$2*0.03)),IF(T$3=$O907+4*$J907,$N907*(1+(S$2*0.03)),IF(T$3=$O907+5*$J907,$N907*(1+(S$2*0.03)),"")))))))</f>
        <v/>
      </c>
      <c r="U907" s="2" t="str">
        <f t="shared" ref="U907:U910" si="1987">IF($B907="","",IF($O907=U$3,$N907*(1+(T$2*0.03)),IF(U$3=$O907+$J907,$N907*(1+(T$2*0.03)),IF(U$3=$O907+2*$J907,$N907*(1+(T$2*0.03)),IF(U$3=$O907+3*$J907,$N907*(1+(T$2*0.03)),IF(U$3=$O907+4*$J907,$N907*(1+(T$2*0.03)),IF(U$3=$O907+5*$J907,$N907*(1+(T$2*0.03)),"")))))))</f>
        <v/>
      </c>
      <c r="V907" s="2" t="str">
        <f t="shared" ref="V907:V910" si="1988">IF($B907="","",IF($O907=V$3,$N907*(1+(U$2*0.03)),IF(V$3=$O907+$J907,$N907*(1+(U$2*0.03)),IF(V$3=$O907+2*$J907,$N907*(1+(U$2*0.03)),IF(V$3=$O907+3*$J907,$N907*(1+(U$2*0.03)),IF(V$3=$O907+4*$J907,$N907*(1+(U$2*0.03)),IF(V$3=$O907+5*$J907,$N907*(1+(U$2*0.03)),"")))))))</f>
        <v/>
      </c>
      <c r="W907" s="2" t="str">
        <f t="shared" ref="W907:W910" si="1989">IF($B907="","",IF($O907=W$3,$N907*(1+(V$2*0.03)),IF(W$3=$O907+$J907,$N907*(1+(V$2*0.03)),IF(W$3=$O907+2*$J907,$N907*(1+(V$2*0.03)),IF(W$3=$O907+3*$J907,$N907*(1+(V$2*0.03)),IF(W$3=$O907+4*$J907,$N907*(1+(V$2*0.03)),IF(W$3=$O907+5*$J907,$N907*(1+(V$2*0.03)),"")))))))</f>
        <v/>
      </c>
      <c r="X907" s="2" t="str">
        <f t="shared" ref="X907:X910" si="1990">IF($B907="","",IF($O907=X$3,$N907*(1+(W$2*0.03)),IF(X$3=$O907+$J907,$N907*(1+(W$2*0.03)),IF(X$3=$O907+2*$J907,$N907*(1+(W$2*0.03)),IF(X$3=$O907+3*$J907,$N907*(1+(W$2*0.03)),IF(X$3=$O907+4*$J907,$N907*(1+(W$2*0.03)),IF(X$3=$O907+5*$J907,$N907*(1+(W$2*0.03)),"")))))))</f>
        <v/>
      </c>
      <c r="Y907" s="2" t="str">
        <f t="shared" ref="Y907:Y910" si="1991">IF($B907="","",IF($O907=Y$3,$N907*(1+(X$2*0.03)),IF(Y$3=$O907+$J907,$N907*(1+(X$2*0.03)),IF(Y$3=$O907+2*$J907,$N907*(1+(X$2*0.03)),IF(Y$3=$O907+3*$J907,$N907*(1+(X$2*0.03)),IF(Y$3=$O907+4*$J907,$N907*(1+(X$2*0.03)),IF(Y$3=$O907+5*$J907,$N907*(1+(X$2*0.03)),"")))))))</f>
        <v/>
      </c>
      <c r="Z907" s="2" t="str">
        <f t="shared" ref="Z907:Z910" si="1992">IF($B907="","",IF($O907=Z$3,$N907*(1+(Y$2*0.03)),IF(Z$3=$O907+$J907,$N907*(1+(Y$2*0.03)),IF(Z$3=$O907+2*$J907,$N907*(1+(Y$2*0.03)),IF(Z$3=$O907+3*$J907,$N907*(1+(Y$2*0.03)),IF(Z$3=$O907+4*$J907,$N907*(1+(Y$2*0.03)),IF(Z$3=$O907+5*$J907,$N907*(1+(Y$2*0.03)),"")))))))</f>
        <v/>
      </c>
      <c r="AA907" s="2" t="str">
        <f t="shared" ref="AA907:AA910" si="1993">IF($B907="","",IF($O907=AA$3,$N907*(1+(Z$2*0.03)),IF(AA$3=$O907+$J907,$N907*(1+(Z$2*0.03)),IF(AA$3=$O907+2*$J907,$N907*(1+(Z$2*0.03)),IF(AA$3=$O907+3*$J907,$N907*(1+(Z$2*0.03)),IF(AA$3=$O907+4*$J907,$N907*(1+(Z$2*0.03)),IF(AA$3=$O907+5*$J907,$N907*(1+(Z$2*0.03)),"")))))))</f>
        <v/>
      </c>
      <c r="AB907" s="2" t="str">
        <f t="shared" ref="AB907:AB910" si="1994">IF($B907="","",IF($O907=AB$3,$N907*(1+(AA$2*0.03)),IF(AB$3=$O907+$J907,$N907*(1+(AA$2*0.03)),IF(AB$3=$O907+2*$J907,$N907*(1+(AA$2*0.03)),IF(AB$3=$O907+3*$J907,$N907*(1+(AA$2*0.03)),IF(AB$3=$O907+4*$J907,$N907*(1+(AA$2*0.03)),IF(AB$3=$O907+5*$J907,$N907*(1+(AA$2*0.03)),"")))))))</f>
        <v/>
      </c>
      <c r="AC907" s="2" t="str">
        <f t="shared" ref="AC907:AC910" si="1995">IF($B907="","",IF($O907=AC$3,$N907*(1+(AB$2*0.03)),IF(AC$3=$O907+$J907,$N907*(1+(AB$2*0.03)),IF(AC$3=$O907+2*$J907,$N907*(1+(AB$2*0.03)),IF(AC$3=$O907+3*$J907,$N907*(1+(AB$2*0.03)),IF(AC$3=$O907+4*$J907,$N907*(1+(AB$2*0.03)),IF(AC$3=$O907+5*$J907,$N907*(1+(AB$2*0.03)),"")))))))</f>
        <v/>
      </c>
      <c r="AD907" s="2" t="str">
        <f t="shared" ref="AD907:AD910" si="1996">IF($B907="","",IF($O907=AD$3,$N907*(1+(AC$2*0.03)),IF(AD$3=$O907+$J907,$N907*(1+(AC$2*0.03)),IF(AD$3=$O907+2*$J907,$N907*(1+(AC$2*0.03)),IF(AD$3=$O907+3*$J907,$N907*(1+(AC$2*0.03)),IF(AD$3=$O907+4*$J907,$N907*(1+(AC$2*0.03)),IF(AD$3=$O907+5*$J907,$N907*(1+(AC$2*0.03)),"")))))))</f>
        <v/>
      </c>
      <c r="AE907" s="2" t="str">
        <f t="shared" ref="AE907:AE910" si="1997">IF($B907="","",IF($O907=AE$3,$N907*(1+(AD$2*0.03)),IF(AE$3=$O907+$J907,$N907*(1+(AD$2*0.03)),IF(AE$3=$O907+2*$J907,$N907*(1+(AD$2*0.03)),IF(AE$3=$O907+3*$J907,$N907*(1+(AD$2*0.03)),IF(AE$3=$O907+4*$J907,$N907*(1+(AD$2*0.03)),IF(AE$3=$O907+5*$J907,$N907*(1+(AD$2*0.03)),"")))))))</f>
        <v/>
      </c>
      <c r="AF907" s="2" t="str">
        <f t="shared" ref="AF907:AF910" si="1998">IF($B907="","",IF($O907=AF$3,$N907*(1+(AE$2*0.03)),IF(AF$3=$O907+$J907,$N907*(1+(AE$2*0.03)),IF(AF$3=$O907+2*$J907,$N907*(1+(AE$2*0.03)),IF(AF$3=$O907+3*$J907,$N907*(1+(AE$2*0.03)),IF(AF$3=$O907+4*$J907,$N907*(1+(AE$2*0.03)),IF(AF$3=$O907+5*$J907,$N907*(1+(AE$2*0.03)),"")))))))</f>
        <v/>
      </c>
      <c r="AG907" s="2" t="str">
        <f t="shared" ref="AG907:AG910" si="1999">IF($B907="","",IF($O907=AG$3,$N907*(1+(AF$2*0.03)),IF(AG$3=$O907+$J907,$N907*(1+(AF$2*0.03)),IF(AG$3=$O907+2*$J907,$N907*(1+(AF$2*0.03)),IF(AG$3=$O907+3*$J907,$N907*(1+(AF$2*0.03)),IF(AG$3=$O907+4*$J907,$N907*(1+(AF$2*0.03)),IF(AG$3=$O907+5*$J907,$N907*(1+(AF$2*0.03)),"")))))))</f>
        <v/>
      </c>
      <c r="AH907" s="2">
        <f t="shared" ref="AH907:AH910" si="2000">IF($B907="","",IF($O907=AH$3,$N907*(1+(AG$2*0.03)),IF(AH$3=$O907+$J907,$N907*(1+(AG$2*0.03)),IF(AH$3=$O907+2*$J907,$N907*(1+(AG$2*0.03)),IF(AH$3=$O907+3*$J907,$N907*(1+(AG$2*0.03)),IF(AH$3=$O907+4*$J907,$N907*(1+(AG$2*0.03)),IF(AH$3=$O907+5*$J907,$N907*(1+(AG$2*0.03)),"")))))))</f>
        <v>16632</v>
      </c>
      <c r="AI907" s="2" t="str">
        <f t="shared" ref="AI907:AI910" si="2001">IF($B907="","",IF($O907=AI$3,$N907*(1+(AH$2*0.03)),IF(AI$3=$O907+$J907,$N907*(1+(AH$2*0.03)),IF(AI$3=$O907+2*$J907,$N907*(1+(AH$2*0.03)),IF(AI$3=$O907+3*$J907,$N907*(1+(AH$2*0.03)),IF(AI$3=$O907+4*$J907,$N907*(1+(AH$2*0.03)),IF(AI$3=$O907+5*$J907,$N907*(1+(AH$2*0.03)),"")))))))</f>
        <v/>
      </c>
    </row>
    <row r="908" spans="2:35" x14ac:dyDescent="0.25">
      <c r="B908" s="41" t="s">
        <v>347</v>
      </c>
      <c r="C908" s="41" t="s">
        <v>346</v>
      </c>
      <c r="D908" t="s">
        <v>7</v>
      </c>
      <c r="E908" s="42" t="s">
        <v>398</v>
      </c>
      <c r="F908" t="s">
        <v>311</v>
      </c>
      <c r="H908" s="7">
        <v>1000</v>
      </c>
      <c r="I908" s="6">
        <f>IF(H908="","",INDEX(Systems!F$4:F$981,MATCH($F908,Systems!D$4:D$981,0),1))</f>
        <v>8.11</v>
      </c>
      <c r="J908" s="7">
        <f>IF(H908="","",INDEX(Systems!E$4:E$981,MATCH($F908,Systems!D$4:D$981,0),1))</f>
        <v>20</v>
      </c>
      <c r="K908" s="7" t="s">
        <v>97</v>
      </c>
      <c r="L908" s="7">
        <v>2005</v>
      </c>
      <c r="M908" s="7">
        <v>3</v>
      </c>
      <c r="N908" s="6">
        <f t="shared" ref="N908:N911" si="2002">IF(H908="","",H908*I908)</f>
        <v>8109.9999999999991</v>
      </c>
      <c r="O908" s="7">
        <f t="shared" ref="O908:O911" si="2003">IF(M908="","",IF(IF(M908=1,$C$1,IF(M908=2,L908+(0.8*J908),IF(M908=3,L908+J908)))&lt;$C$1,$C$1,(IF(M908=1,$C$1,IF(M908=2,L908+(0.8*J908),IF(M908=3,L908+J908))))))</f>
        <v>2025</v>
      </c>
      <c r="P908" s="2" t="str">
        <f t="shared" si="1982"/>
        <v/>
      </c>
      <c r="Q908" s="2" t="str">
        <f t="shared" si="1983"/>
        <v/>
      </c>
      <c r="R908" s="2" t="str">
        <f t="shared" si="1984"/>
        <v/>
      </c>
      <c r="S908" s="2" t="str">
        <f t="shared" si="1985"/>
        <v/>
      </c>
      <c r="T908" s="2" t="str">
        <f t="shared" si="1986"/>
        <v/>
      </c>
      <c r="U908" s="2" t="str">
        <f t="shared" si="1987"/>
        <v/>
      </c>
      <c r="V908" s="2" t="str">
        <f t="shared" si="1988"/>
        <v/>
      </c>
      <c r="W908" s="2">
        <f t="shared" si="1989"/>
        <v>9813.0999999999985</v>
      </c>
      <c r="X908" s="2" t="str">
        <f t="shared" si="1990"/>
        <v/>
      </c>
      <c r="Y908" s="2" t="str">
        <f t="shared" si="1991"/>
        <v/>
      </c>
      <c r="Z908" s="2" t="str">
        <f t="shared" si="1992"/>
        <v/>
      </c>
      <c r="AA908" s="2" t="str">
        <f t="shared" si="1993"/>
        <v/>
      </c>
      <c r="AB908" s="2" t="str">
        <f t="shared" si="1994"/>
        <v/>
      </c>
      <c r="AC908" s="2" t="str">
        <f t="shared" si="1995"/>
        <v/>
      </c>
      <c r="AD908" s="2" t="str">
        <f t="shared" si="1996"/>
        <v/>
      </c>
      <c r="AE908" s="2" t="str">
        <f t="shared" si="1997"/>
        <v/>
      </c>
      <c r="AF908" s="2" t="str">
        <f t="shared" si="1998"/>
        <v/>
      </c>
      <c r="AG908" s="2" t="str">
        <f t="shared" si="1999"/>
        <v/>
      </c>
      <c r="AH908" s="2" t="str">
        <f t="shared" si="2000"/>
        <v/>
      </c>
      <c r="AI908" s="2" t="str">
        <f t="shared" si="2001"/>
        <v/>
      </c>
    </row>
    <row r="909" spans="2:35" x14ac:dyDescent="0.25">
      <c r="B909" s="41" t="s">
        <v>347</v>
      </c>
      <c r="C909" s="41" t="s">
        <v>346</v>
      </c>
      <c r="D909" t="s">
        <v>7</v>
      </c>
      <c r="E909" s="42" t="s">
        <v>398</v>
      </c>
      <c r="F909" t="s">
        <v>289</v>
      </c>
      <c r="H909" s="7">
        <v>1300</v>
      </c>
      <c r="I909" s="6">
        <f>IF(H909="","",INDEX(Systems!F$4:F$981,MATCH($F909,Systems!D$4:D$981,0),1))</f>
        <v>4.5</v>
      </c>
      <c r="J909" s="7">
        <f>IF(H909="","",INDEX(Systems!E$4:E$981,MATCH($F909,Systems!D$4:D$981,0),1))</f>
        <v>15</v>
      </c>
      <c r="K909" s="7" t="s">
        <v>97</v>
      </c>
      <c r="L909" s="7">
        <v>2005</v>
      </c>
      <c r="M909" s="7">
        <v>3</v>
      </c>
      <c r="N909" s="6">
        <f t="shared" si="2002"/>
        <v>5850</v>
      </c>
      <c r="O909" s="7">
        <f t="shared" si="2003"/>
        <v>2020</v>
      </c>
      <c r="P909" s="2" t="str">
        <f t="shared" si="1982"/>
        <v/>
      </c>
      <c r="Q909" s="2" t="str">
        <f t="shared" si="1983"/>
        <v/>
      </c>
      <c r="R909" s="2">
        <f t="shared" si="1984"/>
        <v>6201</v>
      </c>
      <c r="S909" s="2" t="str">
        <f t="shared" si="1985"/>
        <v/>
      </c>
      <c r="T909" s="2" t="str">
        <f t="shared" si="1986"/>
        <v/>
      </c>
      <c r="U909" s="2" t="str">
        <f t="shared" si="1987"/>
        <v/>
      </c>
      <c r="V909" s="2" t="str">
        <f t="shared" si="1988"/>
        <v/>
      </c>
      <c r="W909" s="2" t="str">
        <f t="shared" si="1989"/>
        <v/>
      </c>
      <c r="X909" s="2" t="str">
        <f t="shared" si="1990"/>
        <v/>
      </c>
      <c r="Y909" s="2" t="str">
        <f t="shared" si="1991"/>
        <v/>
      </c>
      <c r="Z909" s="2" t="str">
        <f t="shared" si="1992"/>
        <v/>
      </c>
      <c r="AA909" s="2" t="str">
        <f t="shared" si="1993"/>
        <v/>
      </c>
      <c r="AB909" s="2" t="str">
        <f t="shared" si="1994"/>
        <v/>
      </c>
      <c r="AC909" s="2" t="str">
        <f t="shared" si="1995"/>
        <v/>
      </c>
      <c r="AD909" s="2" t="str">
        <f t="shared" si="1996"/>
        <v/>
      </c>
      <c r="AE909" s="2" t="str">
        <f t="shared" si="1997"/>
        <v/>
      </c>
      <c r="AF909" s="2" t="str">
        <f t="shared" si="1998"/>
        <v/>
      </c>
      <c r="AG909" s="2">
        <f t="shared" si="1999"/>
        <v>8833.5</v>
      </c>
      <c r="AH909" s="2" t="str">
        <f t="shared" si="2000"/>
        <v/>
      </c>
      <c r="AI909" s="2" t="str">
        <f t="shared" si="2001"/>
        <v/>
      </c>
    </row>
    <row r="910" spans="2:35" x14ac:dyDescent="0.25">
      <c r="B910" s="41" t="s">
        <v>347</v>
      </c>
      <c r="C910" s="41" t="s">
        <v>346</v>
      </c>
      <c r="D910" t="s">
        <v>9</v>
      </c>
      <c r="E910" s="42" t="s">
        <v>398</v>
      </c>
      <c r="F910" t="s">
        <v>131</v>
      </c>
      <c r="H910" s="7">
        <v>1000</v>
      </c>
      <c r="I910" s="6">
        <f>IF(H910="","",INDEX(Systems!F$4:F$981,MATCH($F910,Systems!D$4:D$981,0),1))</f>
        <v>4.95</v>
      </c>
      <c r="J910" s="7">
        <f>IF(H910="","",INDEX(Systems!E$4:E$981,MATCH($F910,Systems!D$4:D$981,0),1))</f>
        <v>20</v>
      </c>
      <c r="K910" s="7" t="s">
        <v>97</v>
      </c>
      <c r="L910" s="7">
        <v>2017</v>
      </c>
      <c r="M910" s="7">
        <v>3</v>
      </c>
      <c r="N910" s="6">
        <f t="shared" si="2002"/>
        <v>4950</v>
      </c>
      <c r="O910" s="7">
        <f t="shared" si="2003"/>
        <v>2037</v>
      </c>
      <c r="P910" s="2" t="str">
        <f t="shared" si="1982"/>
        <v/>
      </c>
      <c r="Q910" s="2" t="str">
        <f t="shared" si="1983"/>
        <v/>
      </c>
      <c r="R910" s="2" t="str">
        <f t="shared" si="1984"/>
        <v/>
      </c>
      <c r="S910" s="2" t="str">
        <f t="shared" si="1985"/>
        <v/>
      </c>
      <c r="T910" s="2" t="str">
        <f t="shared" si="1986"/>
        <v/>
      </c>
      <c r="U910" s="2" t="str">
        <f t="shared" si="1987"/>
        <v/>
      </c>
      <c r="V910" s="2" t="str">
        <f t="shared" si="1988"/>
        <v/>
      </c>
      <c r="W910" s="2" t="str">
        <f t="shared" si="1989"/>
        <v/>
      </c>
      <c r="X910" s="2" t="str">
        <f t="shared" si="1990"/>
        <v/>
      </c>
      <c r="Y910" s="2" t="str">
        <f t="shared" si="1991"/>
        <v/>
      </c>
      <c r="Z910" s="2" t="str">
        <f t="shared" si="1992"/>
        <v/>
      </c>
      <c r="AA910" s="2" t="str">
        <f t="shared" si="1993"/>
        <v/>
      </c>
      <c r="AB910" s="2" t="str">
        <f t="shared" si="1994"/>
        <v/>
      </c>
      <c r="AC910" s="2" t="str">
        <f t="shared" si="1995"/>
        <v/>
      </c>
      <c r="AD910" s="2" t="str">
        <f t="shared" si="1996"/>
        <v/>
      </c>
      <c r="AE910" s="2" t="str">
        <f t="shared" si="1997"/>
        <v/>
      </c>
      <c r="AF910" s="2" t="str">
        <f t="shared" si="1998"/>
        <v/>
      </c>
      <c r="AG910" s="2" t="str">
        <f t="shared" si="1999"/>
        <v/>
      </c>
      <c r="AH910" s="2" t="str">
        <f t="shared" si="2000"/>
        <v/>
      </c>
      <c r="AI910" s="2">
        <f t="shared" si="2001"/>
        <v>7771.4999999999991</v>
      </c>
    </row>
    <row r="911" spans="2:35" x14ac:dyDescent="0.25">
      <c r="B911" s="41" t="s">
        <v>347</v>
      </c>
      <c r="C911" s="41" t="s">
        <v>346</v>
      </c>
      <c r="D911" t="s">
        <v>5</v>
      </c>
      <c r="E911" s="42" t="s">
        <v>398</v>
      </c>
      <c r="F911" t="s">
        <v>306</v>
      </c>
      <c r="H911" s="7">
        <v>1</v>
      </c>
      <c r="I911" s="6">
        <f>IF(H911="","",INDEX(Systems!F$4:F$981,MATCH($F911,Systems!D$4:D$981,0),1))</f>
        <v>10800</v>
      </c>
      <c r="J911" s="7">
        <f>IF(H911="","",INDEX(Systems!E$4:E$981,MATCH($F911,Systems!D$4:D$981,0),1))</f>
        <v>18</v>
      </c>
      <c r="K911" s="7" t="s">
        <v>97</v>
      </c>
      <c r="L911" s="7">
        <v>1999</v>
      </c>
      <c r="M911" s="7">
        <v>3</v>
      </c>
      <c r="N911" s="6">
        <f t="shared" si="2002"/>
        <v>10800</v>
      </c>
      <c r="O911" s="7">
        <f t="shared" si="2003"/>
        <v>2018</v>
      </c>
      <c r="P911" s="2">
        <f t="shared" ref="P911" si="2004">IF($B911="","",IF($O911=P$3,$N911*(1+(O$2*0.03)),IF(P$3=$O911+$J911,$N911*(1+(O$2*0.03)),IF(P$3=$O911+2*$J911,$N911*(1+(O$2*0.03)),IF(P$3=$O911+3*$J911,$N911*(1+(O$2*0.03)),IF(P$3=$O911+4*$J911,$N911*(1+(O$2*0.03)),IF(P$3=$O911+5*$J911,$N911*(1+(O$2*0.03)),"")))))))</f>
        <v>10800</v>
      </c>
      <c r="Q911" s="2" t="str">
        <f t="shared" ref="Q911" si="2005">IF($B911="","",IF($O911=Q$3,$N911*(1+(P$2*0.03)),IF(Q$3=$O911+$J911,$N911*(1+(P$2*0.03)),IF(Q$3=$O911+2*$J911,$N911*(1+(P$2*0.03)),IF(Q$3=$O911+3*$J911,$N911*(1+(P$2*0.03)),IF(Q$3=$O911+4*$J911,$N911*(1+(P$2*0.03)),IF(Q$3=$O911+5*$J911,$N911*(1+(P$2*0.03)),"")))))))</f>
        <v/>
      </c>
      <c r="R911" s="2" t="str">
        <f t="shared" ref="R911" si="2006">IF($B911="","",IF($O911=R$3,$N911*(1+(Q$2*0.03)),IF(R$3=$O911+$J911,$N911*(1+(Q$2*0.03)),IF(R$3=$O911+2*$J911,$N911*(1+(Q$2*0.03)),IF(R$3=$O911+3*$J911,$N911*(1+(Q$2*0.03)),IF(R$3=$O911+4*$J911,$N911*(1+(Q$2*0.03)),IF(R$3=$O911+5*$J911,$N911*(1+(Q$2*0.03)),"")))))))</f>
        <v/>
      </c>
      <c r="S911" s="2" t="str">
        <f t="shared" ref="S911" si="2007">IF($B911="","",IF($O911=S$3,$N911*(1+(R$2*0.03)),IF(S$3=$O911+$J911,$N911*(1+(R$2*0.03)),IF(S$3=$O911+2*$J911,$N911*(1+(R$2*0.03)),IF(S$3=$O911+3*$J911,$N911*(1+(R$2*0.03)),IF(S$3=$O911+4*$J911,$N911*(1+(R$2*0.03)),IF(S$3=$O911+5*$J911,$N911*(1+(R$2*0.03)),"")))))))</f>
        <v/>
      </c>
      <c r="T911" s="2" t="str">
        <f t="shared" ref="T911" si="2008">IF($B911="","",IF($O911=T$3,$N911*(1+(S$2*0.03)),IF(T$3=$O911+$J911,$N911*(1+(S$2*0.03)),IF(T$3=$O911+2*$J911,$N911*(1+(S$2*0.03)),IF(T$3=$O911+3*$J911,$N911*(1+(S$2*0.03)),IF(T$3=$O911+4*$J911,$N911*(1+(S$2*0.03)),IF(T$3=$O911+5*$J911,$N911*(1+(S$2*0.03)),"")))))))</f>
        <v/>
      </c>
      <c r="U911" s="2" t="str">
        <f t="shared" ref="U911" si="2009">IF($B911="","",IF($O911=U$3,$N911*(1+(T$2*0.03)),IF(U$3=$O911+$J911,$N911*(1+(T$2*0.03)),IF(U$3=$O911+2*$J911,$N911*(1+(T$2*0.03)),IF(U$3=$O911+3*$J911,$N911*(1+(T$2*0.03)),IF(U$3=$O911+4*$J911,$N911*(1+(T$2*0.03)),IF(U$3=$O911+5*$J911,$N911*(1+(T$2*0.03)),"")))))))</f>
        <v/>
      </c>
      <c r="V911" s="2" t="str">
        <f t="shared" ref="V911" si="2010">IF($B911="","",IF($O911=V$3,$N911*(1+(U$2*0.03)),IF(V$3=$O911+$J911,$N911*(1+(U$2*0.03)),IF(V$3=$O911+2*$J911,$N911*(1+(U$2*0.03)),IF(V$3=$O911+3*$J911,$N911*(1+(U$2*0.03)),IF(V$3=$O911+4*$J911,$N911*(1+(U$2*0.03)),IF(V$3=$O911+5*$J911,$N911*(1+(U$2*0.03)),"")))))))</f>
        <v/>
      </c>
      <c r="W911" s="2" t="str">
        <f t="shared" ref="W911" si="2011">IF($B911="","",IF($O911=W$3,$N911*(1+(V$2*0.03)),IF(W$3=$O911+$J911,$N911*(1+(V$2*0.03)),IF(W$3=$O911+2*$J911,$N911*(1+(V$2*0.03)),IF(W$3=$O911+3*$J911,$N911*(1+(V$2*0.03)),IF(W$3=$O911+4*$J911,$N911*(1+(V$2*0.03)),IF(W$3=$O911+5*$J911,$N911*(1+(V$2*0.03)),"")))))))</f>
        <v/>
      </c>
      <c r="X911" s="2" t="str">
        <f t="shared" ref="X911" si="2012">IF($B911="","",IF($O911=X$3,$N911*(1+(W$2*0.03)),IF(X$3=$O911+$J911,$N911*(1+(W$2*0.03)),IF(X$3=$O911+2*$J911,$N911*(1+(W$2*0.03)),IF(X$3=$O911+3*$J911,$N911*(1+(W$2*0.03)),IF(X$3=$O911+4*$J911,$N911*(1+(W$2*0.03)),IF(X$3=$O911+5*$J911,$N911*(1+(W$2*0.03)),"")))))))</f>
        <v/>
      </c>
      <c r="Y911" s="2" t="str">
        <f t="shared" ref="Y911" si="2013">IF($B911="","",IF($O911=Y$3,$N911*(1+(X$2*0.03)),IF(Y$3=$O911+$J911,$N911*(1+(X$2*0.03)),IF(Y$3=$O911+2*$J911,$N911*(1+(X$2*0.03)),IF(Y$3=$O911+3*$J911,$N911*(1+(X$2*0.03)),IF(Y$3=$O911+4*$J911,$N911*(1+(X$2*0.03)),IF(Y$3=$O911+5*$J911,$N911*(1+(X$2*0.03)),"")))))))</f>
        <v/>
      </c>
      <c r="Z911" s="2" t="str">
        <f t="shared" ref="Z911" si="2014">IF($B911="","",IF($O911=Z$3,$N911*(1+(Y$2*0.03)),IF(Z$3=$O911+$J911,$N911*(1+(Y$2*0.03)),IF(Z$3=$O911+2*$J911,$N911*(1+(Y$2*0.03)),IF(Z$3=$O911+3*$J911,$N911*(1+(Y$2*0.03)),IF(Z$3=$O911+4*$J911,$N911*(1+(Y$2*0.03)),IF(Z$3=$O911+5*$J911,$N911*(1+(Y$2*0.03)),"")))))))</f>
        <v/>
      </c>
      <c r="AA911" s="2" t="str">
        <f t="shared" ref="AA911" si="2015">IF($B911="","",IF($O911=AA$3,$N911*(1+(Z$2*0.03)),IF(AA$3=$O911+$J911,$N911*(1+(Z$2*0.03)),IF(AA$3=$O911+2*$J911,$N911*(1+(Z$2*0.03)),IF(AA$3=$O911+3*$J911,$N911*(1+(Z$2*0.03)),IF(AA$3=$O911+4*$J911,$N911*(1+(Z$2*0.03)),IF(AA$3=$O911+5*$J911,$N911*(1+(Z$2*0.03)),"")))))))</f>
        <v/>
      </c>
      <c r="AB911" s="2" t="str">
        <f t="shared" ref="AB911" si="2016">IF($B911="","",IF($O911=AB$3,$N911*(1+(AA$2*0.03)),IF(AB$3=$O911+$J911,$N911*(1+(AA$2*0.03)),IF(AB$3=$O911+2*$J911,$N911*(1+(AA$2*0.03)),IF(AB$3=$O911+3*$J911,$N911*(1+(AA$2*0.03)),IF(AB$3=$O911+4*$J911,$N911*(1+(AA$2*0.03)),IF(AB$3=$O911+5*$J911,$N911*(1+(AA$2*0.03)),"")))))))</f>
        <v/>
      </c>
      <c r="AC911" s="2" t="str">
        <f t="shared" ref="AC911" si="2017">IF($B911="","",IF($O911=AC$3,$N911*(1+(AB$2*0.03)),IF(AC$3=$O911+$J911,$N911*(1+(AB$2*0.03)),IF(AC$3=$O911+2*$J911,$N911*(1+(AB$2*0.03)),IF(AC$3=$O911+3*$J911,$N911*(1+(AB$2*0.03)),IF(AC$3=$O911+4*$J911,$N911*(1+(AB$2*0.03)),IF(AC$3=$O911+5*$J911,$N911*(1+(AB$2*0.03)),"")))))))</f>
        <v/>
      </c>
      <c r="AD911" s="2" t="str">
        <f t="shared" ref="AD911" si="2018">IF($B911="","",IF($O911=AD$3,$N911*(1+(AC$2*0.03)),IF(AD$3=$O911+$J911,$N911*(1+(AC$2*0.03)),IF(AD$3=$O911+2*$J911,$N911*(1+(AC$2*0.03)),IF(AD$3=$O911+3*$J911,$N911*(1+(AC$2*0.03)),IF(AD$3=$O911+4*$J911,$N911*(1+(AC$2*0.03)),IF(AD$3=$O911+5*$J911,$N911*(1+(AC$2*0.03)),"")))))))</f>
        <v/>
      </c>
      <c r="AE911" s="2" t="str">
        <f t="shared" ref="AE911" si="2019">IF($B911="","",IF($O911=AE$3,$N911*(1+(AD$2*0.03)),IF(AE$3=$O911+$J911,$N911*(1+(AD$2*0.03)),IF(AE$3=$O911+2*$J911,$N911*(1+(AD$2*0.03)),IF(AE$3=$O911+3*$J911,$N911*(1+(AD$2*0.03)),IF(AE$3=$O911+4*$J911,$N911*(1+(AD$2*0.03)),IF(AE$3=$O911+5*$J911,$N911*(1+(AD$2*0.03)),"")))))))</f>
        <v/>
      </c>
      <c r="AF911" s="2" t="str">
        <f t="shared" ref="AF911" si="2020">IF($B911="","",IF($O911=AF$3,$N911*(1+(AE$2*0.03)),IF(AF$3=$O911+$J911,$N911*(1+(AE$2*0.03)),IF(AF$3=$O911+2*$J911,$N911*(1+(AE$2*0.03)),IF(AF$3=$O911+3*$J911,$N911*(1+(AE$2*0.03)),IF(AF$3=$O911+4*$J911,$N911*(1+(AE$2*0.03)),IF(AF$3=$O911+5*$J911,$N911*(1+(AE$2*0.03)),"")))))))</f>
        <v/>
      </c>
      <c r="AG911" s="2" t="str">
        <f t="shared" ref="AG911" si="2021">IF($B911="","",IF($O911=AG$3,$N911*(1+(AF$2*0.03)),IF(AG$3=$O911+$J911,$N911*(1+(AF$2*0.03)),IF(AG$3=$O911+2*$J911,$N911*(1+(AF$2*0.03)),IF(AG$3=$O911+3*$J911,$N911*(1+(AF$2*0.03)),IF(AG$3=$O911+4*$J911,$N911*(1+(AF$2*0.03)),IF(AG$3=$O911+5*$J911,$N911*(1+(AF$2*0.03)),"")))))))</f>
        <v/>
      </c>
      <c r="AH911" s="2">
        <f t="shared" ref="AH911" si="2022">IF($B911="","",IF($O911=AH$3,$N911*(1+(AG$2*0.03)),IF(AH$3=$O911+$J911,$N911*(1+(AG$2*0.03)),IF(AH$3=$O911+2*$J911,$N911*(1+(AG$2*0.03)),IF(AH$3=$O911+3*$J911,$N911*(1+(AG$2*0.03)),IF(AH$3=$O911+4*$J911,$N911*(1+(AG$2*0.03)),IF(AH$3=$O911+5*$J911,$N911*(1+(AG$2*0.03)),"")))))))</f>
        <v>16632</v>
      </c>
      <c r="AI911" s="2" t="str">
        <f t="shared" ref="AI911" si="2023">IF($B911="","",IF($O911=AI$3,$N911*(1+(AH$2*0.03)),IF(AI$3=$O911+$J911,$N911*(1+(AH$2*0.03)),IF(AI$3=$O911+2*$J911,$N911*(1+(AH$2*0.03)),IF(AI$3=$O911+3*$J911,$N911*(1+(AH$2*0.03)),IF(AI$3=$O911+4*$J911,$N911*(1+(AH$2*0.03)),IF(AI$3=$O911+5*$J911,$N911*(1+(AH$2*0.03)),"")))))))</f>
        <v/>
      </c>
    </row>
    <row r="912" spans="2:35" x14ac:dyDescent="0.25">
      <c r="B912" s="41" t="s">
        <v>347</v>
      </c>
      <c r="C912" s="41" t="s">
        <v>346</v>
      </c>
      <c r="D912" t="s">
        <v>3</v>
      </c>
      <c r="E912" s="42" t="s">
        <v>361</v>
      </c>
      <c r="F912" t="s">
        <v>501</v>
      </c>
      <c r="H912" s="7">
        <v>5400</v>
      </c>
      <c r="I912" s="6">
        <f>IF(H912="","",INDEX(Systems!F$4:F$981,MATCH($F912,Systems!D$4:D$981,0),1))</f>
        <v>16.25</v>
      </c>
      <c r="J912" s="7">
        <f>IF(H912="","",INDEX(Systems!E$4:E$981,MATCH($F912,Systems!D$4:D$981,0),1))</f>
        <v>25</v>
      </c>
      <c r="K912" s="7" t="s">
        <v>97</v>
      </c>
      <c r="L912" s="7">
        <v>2005</v>
      </c>
      <c r="M912" s="7">
        <v>2</v>
      </c>
      <c r="N912" s="6">
        <f t="shared" si="1891"/>
        <v>87750</v>
      </c>
      <c r="O912" s="7">
        <f t="shared" si="1892"/>
        <v>2025</v>
      </c>
      <c r="P912" s="2" t="str">
        <f t="shared" ref="P912:AI912" si="2024">IF($B912="","",IF($O912=P$3,$N912*(1+(O$2*0.03)),IF(P$3=$O912+$J912,$N912*(1+(O$2*0.03)),IF(P$3=$O912+2*$J912,$N912*(1+(O$2*0.03)),IF(P$3=$O912+3*$J912,$N912*(1+(O$2*0.03)),IF(P$3=$O912+4*$J912,$N912*(1+(O$2*0.03)),IF(P$3=$O912+5*$J912,$N912*(1+(O$2*0.03)),"")))))))</f>
        <v/>
      </c>
      <c r="Q912" s="2" t="str">
        <f t="shared" si="2024"/>
        <v/>
      </c>
      <c r="R912" s="2" t="str">
        <f t="shared" si="2024"/>
        <v/>
      </c>
      <c r="S912" s="2" t="str">
        <f t="shared" si="2024"/>
        <v/>
      </c>
      <c r="T912" s="2" t="str">
        <f t="shared" si="2024"/>
        <v/>
      </c>
      <c r="U912" s="2" t="str">
        <f t="shared" si="2024"/>
        <v/>
      </c>
      <c r="V912" s="2" t="str">
        <f t="shared" si="2024"/>
        <v/>
      </c>
      <c r="W912" s="2">
        <f t="shared" si="2024"/>
        <v>106177.5</v>
      </c>
      <c r="X912" s="2" t="str">
        <f t="shared" si="2024"/>
        <v/>
      </c>
      <c r="Y912" s="2" t="str">
        <f t="shared" si="2024"/>
        <v/>
      </c>
      <c r="Z912" s="2" t="str">
        <f t="shared" si="2024"/>
        <v/>
      </c>
      <c r="AA912" s="2" t="str">
        <f t="shared" si="2024"/>
        <v/>
      </c>
      <c r="AB912" s="2" t="str">
        <f t="shared" si="2024"/>
        <v/>
      </c>
      <c r="AC912" s="2" t="str">
        <f t="shared" si="2024"/>
        <v/>
      </c>
      <c r="AD912" s="2" t="str">
        <f t="shared" si="2024"/>
        <v/>
      </c>
      <c r="AE912" s="2" t="str">
        <f t="shared" si="2024"/>
        <v/>
      </c>
      <c r="AF912" s="2" t="str">
        <f t="shared" si="2024"/>
        <v/>
      </c>
      <c r="AG912" s="2" t="str">
        <f t="shared" si="2024"/>
        <v/>
      </c>
      <c r="AH912" s="2" t="str">
        <f t="shared" si="2024"/>
        <v/>
      </c>
      <c r="AI912" s="2" t="str">
        <f t="shared" si="2024"/>
        <v/>
      </c>
    </row>
    <row r="913" spans="2:35" x14ac:dyDescent="0.25">
      <c r="B913" s="41" t="s">
        <v>347</v>
      </c>
      <c r="C913" s="41" t="s">
        <v>346</v>
      </c>
      <c r="D913" t="s">
        <v>7</v>
      </c>
      <c r="E913" s="42" t="s">
        <v>361</v>
      </c>
      <c r="F913" t="s">
        <v>50</v>
      </c>
      <c r="H913" s="7">
        <v>4200</v>
      </c>
      <c r="I913" s="6">
        <f>IF(H913="","",INDEX(Systems!F$4:F$981,MATCH($F913,Systems!D$4:D$981,0),1))</f>
        <v>1.6</v>
      </c>
      <c r="J913" s="7">
        <f>IF(H913="","",INDEX(Systems!E$4:E$981,MATCH($F913,Systems!D$4:D$981,0),1))</f>
        <v>10</v>
      </c>
      <c r="K913" s="7" t="s">
        <v>97</v>
      </c>
      <c r="L913" s="7">
        <v>2005</v>
      </c>
      <c r="M913" s="7">
        <v>2</v>
      </c>
      <c r="N913" s="6">
        <f t="shared" si="1891"/>
        <v>6720</v>
      </c>
      <c r="O913" s="7">
        <f t="shared" si="1892"/>
        <v>2018</v>
      </c>
      <c r="P913" s="2">
        <f t="shared" ref="P913:AI913" si="2025">IF($B913="","",IF($O913=P$3,$N913*(1+(O$2*0.03)),IF(P$3=$O913+$J913,$N913*(1+(O$2*0.03)),IF(P$3=$O913+2*$J913,$N913*(1+(O$2*0.03)),IF(P$3=$O913+3*$J913,$N913*(1+(O$2*0.03)),IF(P$3=$O913+4*$J913,$N913*(1+(O$2*0.03)),IF(P$3=$O913+5*$J913,$N913*(1+(O$2*0.03)),"")))))))</f>
        <v>6720</v>
      </c>
      <c r="Q913" s="2" t="str">
        <f t="shared" si="2025"/>
        <v/>
      </c>
      <c r="R913" s="2" t="str">
        <f t="shared" si="2025"/>
        <v/>
      </c>
      <c r="S913" s="2" t="str">
        <f t="shared" si="2025"/>
        <v/>
      </c>
      <c r="T913" s="2" t="str">
        <f t="shared" si="2025"/>
        <v/>
      </c>
      <c r="U913" s="2" t="str">
        <f t="shared" si="2025"/>
        <v/>
      </c>
      <c r="V913" s="2" t="str">
        <f t="shared" si="2025"/>
        <v/>
      </c>
      <c r="W913" s="2" t="str">
        <f t="shared" si="2025"/>
        <v/>
      </c>
      <c r="X913" s="2" t="str">
        <f t="shared" si="2025"/>
        <v/>
      </c>
      <c r="Y913" s="2" t="str">
        <f t="shared" si="2025"/>
        <v/>
      </c>
      <c r="Z913" s="2">
        <f t="shared" si="2025"/>
        <v>8736</v>
      </c>
      <c r="AA913" s="2" t="str">
        <f t="shared" si="2025"/>
        <v/>
      </c>
      <c r="AB913" s="2" t="str">
        <f t="shared" si="2025"/>
        <v/>
      </c>
      <c r="AC913" s="2" t="str">
        <f t="shared" si="2025"/>
        <v/>
      </c>
      <c r="AD913" s="2" t="str">
        <f t="shared" si="2025"/>
        <v/>
      </c>
      <c r="AE913" s="2" t="str">
        <f t="shared" si="2025"/>
        <v/>
      </c>
      <c r="AF913" s="2" t="str">
        <f t="shared" si="2025"/>
        <v/>
      </c>
      <c r="AG913" s="2" t="str">
        <f t="shared" si="2025"/>
        <v/>
      </c>
      <c r="AH913" s="2" t="str">
        <f t="shared" si="2025"/>
        <v/>
      </c>
      <c r="AI913" s="2" t="str">
        <f t="shared" si="2025"/>
        <v/>
      </c>
    </row>
    <row r="914" spans="2:35" x14ac:dyDescent="0.25">
      <c r="B914" s="41" t="s">
        <v>347</v>
      </c>
      <c r="C914" s="41" t="s">
        <v>346</v>
      </c>
      <c r="D914" t="s">
        <v>5</v>
      </c>
      <c r="E914" s="42" t="s">
        <v>361</v>
      </c>
      <c r="F914" t="s">
        <v>64</v>
      </c>
      <c r="H914" s="7">
        <v>1</v>
      </c>
      <c r="I914" s="6">
        <f>IF(H914="","",INDEX(Systems!F$4:F$981,MATCH($F914,Systems!D$4:D$981,0),1))</f>
        <v>2000</v>
      </c>
      <c r="J914" s="7">
        <f>IF(H914="","",INDEX(Systems!E$4:E$981,MATCH($F914,Systems!D$4:D$981,0),1))</f>
        <v>10</v>
      </c>
      <c r="K914" s="7" t="s">
        <v>97</v>
      </c>
      <c r="L914" s="7">
        <v>2005</v>
      </c>
      <c r="M914" s="7">
        <v>3</v>
      </c>
      <c r="N914" s="6">
        <f t="shared" ref="N914" si="2026">IF(H914="","",H914*I914)</f>
        <v>2000</v>
      </c>
      <c r="O914" s="7">
        <f t="shared" ref="O914" si="2027">IF(M914="","",IF(IF(M914=1,$C$1,IF(M914=2,L914+(0.8*J914),IF(M914=3,L914+J914)))&lt;$C$1,$C$1,(IF(M914=1,$C$1,IF(M914=2,L914+(0.8*J914),IF(M914=3,L914+J914))))))</f>
        <v>2018</v>
      </c>
      <c r="P914" s="2">
        <f t="shared" ref="P914" si="2028">IF($B914="","",IF($O914=P$3,$N914*(1+(O$2*0.03)),IF(P$3=$O914+$J914,$N914*(1+(O$2*0.03)),IF(P$3=$O914+2*$J914,$N914*(1+(O$2*0.03)),IF(P$3=$O914+3*$J914,$N914*(1+(O$2*0.03)),IF(P$3=$O914+4*$J914,$N914*(1+(O$2*0.03)),IF(P$3=$O914+5*$J914,$N914*(1+(O$2*0.03)),"")))))))</f>
        <v>2000</v>
      </c>
      <c r="Q914" s="2" t="str">
        <f t="shared" ref="Q914" si="2029">IF($B914="","",IF($O914=Q$3,$N914*(1+(P$2*0.03)),IF(Q$3=$O914+$J914,$N914*(1+(P$2*0.03)),IF(Q$3=$O914+2*$J914,$N914*(1+(P$2*0.03)),IF(Q$3=$O914+3*$J914,$N914*(1+(P$2*0.03)),IF(Q$3=$O914+4*$J914,$N914*(1+(P$2*0.03)),IF(Q$3=$O914+5*$J914,$N914*(1+(P$2*0.03)),"")))))))</f>
        <v/>
      </c>
      <c r="R914" s="2" t="str">
        <f t="shared" ref="R914" si="2030">IF($B914="","",IF($O914=R$3,$N914*(1+(Q$2*0.03)),IF(R$3=$O914+$J914,$N914*(1+(Q$2*0.03)),IF(R$3=$O914+2*$J914,$N914*(1+(Q$2*0.03)),IF(R$3=$O914+3*$J914,$N914*(1+(Q$2*0.03)),IF(R$3=$O914+4*$J914,$N914*(1+(Q$2*0.03)),IF(R$3=$O914+5*$J914,$N914*(1+(Q$2*0.03)),"")))))))</f>
        <v/>
      </c>
      <c r="S914" s="2" t="str">
        <f t="shared" ref="S914" si="2031">IF($B914="","",IF($O914=S$3,$N914*(1+(R$2*0.03)),IF(S$3=$O914+$J914,$N914*(1+(R$2*0.03)),IF(S$3=$O914+2*$J914,$N914*(1+(R$2*0.03)),IF(S$3=$O914+3*$J914,$N914*(1+(R$2*0.03)),IF(S$3=$O914+4*$J914,$N914*(1+(R$2*0.03)),IF(S$3=$O914+5*$J914,$N914*(1+(R$2*0.03)),"")))))))</f>
        <v/>
      </c>
      <c r="T914" s="2" t="str">
        <f t="shared" ref="T914" si="2032">IF($B914="","",IF($O914=T$3,$N914*(1+(S$2*0.03)),IF(T$3=$O914+$J914,$N914*(1+(S$2*0.03)),IF(T$3=$O914+2*$J914,$N914*(1+(S$2*0.03)),IF(T$3=$O914+3*$J914,$N914*(1+(S$2*0.03)),IF(T$3=$O914+4*$J914,$N914*(1+(S$2*0.03)),IF(T$3=$O914+5*$J914,$N914*(1+(S$2*0.03)),"")))))))</f>
        <v/>
      </c>
      <c r="U914" s="2" t="str">
        <f t="shared" ref="U914" si="2033">IF($B914="","",IF($O914=U$3,$N914*(1+(T$2*0.03)),IF(U$3=$O914+$J914,$N914*(1+(T$2*0.03)),IF(U$3=$O914+2*$J914,$N914*(1+(T$2*0.03)),IF(U$3=$O914+3*$J914,$N914*(1+(T$2*0.03)),IF(U$3=$O914+4*$J914,$N914*(1+(T$2*0.03)),IF(U$3=$O914+5*$J914,$N914*(1+(T$2*0.03)),"")))))))</f>
        <v/>
      </c>
      <c r="V914" s="2" t="str">
        <f t="shared" ref="V914" si="2034">IF($B914="","",IF($O914=V$3,$N914*(1+(U$2*0.03)),IF(V$3=$O914+$J914,$N914*(1+(U$2*0.03)),IF(V$3=$O914+2*$J914,$N914*(1+(U$2*0.03)),IF(V$3=$O914+3*$J914,$N914*(1+(U$2*0.03)),IF(V$3=$O914+4*$J914,$N914*(1+(U$2*0.03)),IF(V$3=$O914+5*$J914,$N914*(1+(U$2*0.03)),"")))))))</f>
        <v/>
      </c>
      <c r="W914" s="2" t="str">
        <f t="shared" ref="W914" si="2035">IF($B914="","",IF($O914=W$3,$N914*(1+(V$2*0.03)),IF(W$3=$O914+$J914,$N914*(1+(V$2*0.03)),IF(W$3=$O914+2*$J914,$N914*(1+(V$2*0.03)),IF(W$3=$O914+3*$J914,$N914*(1+(V$2*0.03)),IF(W$3=$O914+4*$J914,$N914*(1+(V$2*0.03)),IF(W$3=$O914+5*$J914,$N914*(1+(V$2*0.03)),"")))))))</f>
        <v/>
      </c>
      <c r="X914" s="2" t="str">
        <f t="shared" ref="X914" si="2036">IF($B914="","",IF($O914=X$3,$N914*(1+(W$2*0.03)),IF(X$3=$O914+$J914,$N914*(1+(W$2*0.03)),IF(X$3=$O914+2*$J914,$N914*(1+(W$2*0.03)),IF(X$3=$O914+3*$J914,$N914*(1+(W$2*0.03)),IF(X$3=$O914+4*$J914,$N914*(1+(W$2*0.03)),IF(X$3=$O914+5*$J914,$N914*(1+(W$2*0.03)),"")))))))</f>
        <v/>
      </c>
      <c r="Y914" s="2" t="str">
        <f t="shared" ref="Y914" si="2037">IF($B914="","",IF($O914=Y$3,$N914*(1+(X$2*0.03)),IF(Y$3=$O914+$J914,$N914*(1+(X$2*0.03)),IF(Y$3=$O914+2*$J914,$N914*(1+(X$2*0.03)),IF(Y$3=$O914+3*$J914,$N914*(1+(X$2*0.03)),IF(Y$3=$O914+4*$J914,$N914*(1+(X$2*0.03)),IF(Y$3=$O914+5*$J914,$N914*(1+(X$2*0.03)),"")))))))</f>
        <v/>
      </c>
      <c r="Z914" s="2">
        <f t="shared" ref="Z914" si="2038">IF($B914="","",IF($O914=Z$3,$N914*(1+(Y$2*0.03)),IF(Z$3=$O914+$J914,$N914*(1+(Y$2*0.03)),IF(Z$3=$O914+2*$J914,$N914*(1+(Y$2*0.03)),IF(Z$3=$O914+3*$J914,$N914*(1+(Y$2*0.03)),IF(Z$3=$O914+4*$J914,$N914*(1+(Y$2*0.03)),IF(Z$3=$O914+5*$J914,$N914*(1+(Y$2*0.03)),"")))))))</f>
        <v>2600</v>
      </c>
      <c r="AA914" s="2" t="str">
        <f t="shared" ref="AA914" si="2039">IF($B914="","",IF($O914=AA$3,$N914*(1+(Z$2*0.03)),IF(AA$3=$O914+$J914,$N914*(1+(Z$2*0.03)),IF(AA$3=$O914+2*$J914,$N914*(1+(Z$2*0.03)),IF(AA$3=$O914+3*$J914,$N914*(1+(Z$2*0.03)),IF(AA$3=$O914+4*$J914,$N914*(1+(Z$2*0.03)),IF(AA$3=$O914+5*$J914,$N914*(1+(Z$2*0.03)),"")))))))</f>
        <v/>
      </c>
      <c r="AB914" s="2" t="str">
        <f t="shared" ref="AB914" si="2040">IF($B914="","",IF($O914=AB$3,$N914*(1+(AA$2*0.03)),IF(AB$3=$O914+$J914,$N914*(1+(AA$2*0.03)),IF(AB$3=$O914+2*$J914,$N914*(1+(AA$2*0.03)),IF(AB$3=$O914+3*$J914,$N914*(1+(AA$2*0.03)),IF(AB$3=$O914+4*$J914,$N914*(1+(AA$2*0.03)),IF(AB$3=$O914+5*$J914,$N914*(1+(AA$2*0.03)),"")))))))</f>
        <v/>
      </c>
      <c r="AC914" s="2" t="str">
        <f t="shared" ref="AC914" si="2041">IF($B914="","",IF($O914=AC$3,$N914*(1+(AB$2*0.03)),IF(AC$3=$O914+$J914,$N914*(1+(AB$2*0.03)),IF(AC$3=$O914+2*$J914,$N914*(1+(AB$2*0.03)),IF(AC$3=$O914+3*$J914,$N914*(1+(AB$2*0.03)),IF(AC$3=$O914+4*$J914,$N914*(1+(AB$2*0.03)),IF(AC$3=$O914+5*$J914,$N914*(1+(AB$2*0.03)),"")))))))</f>
        <v/>
      </c>
      <c r="AD914" s="2" t="str">
        <f t="shared" ref="AD914" si="2042">IF($B914="","",IF($O914=AD$3,$N914*(1+(AC$2*0.03)),IF(AD$3=$O914+$J914,$N914*(1+(AC$2*0.03)),IF(AD$3=$O914+2*$J914,$N914*(1+(AC$2*0.03)),IF(AD$3=$O914+3*$J914,$N914*(1+(AC$2*0.03)),IF(AD$3=$O914+4*$J914,$N914*(1+(AC$2*0.03)),IF(AD$3=$O914+5*$J914,$N914*(1+(AC$2*0.03)),"")))))))</f>
        <v/>
      </c>
      <c r="AE914" s="2" t="str">
        <f t="shared" ref="AE914" si="2043">IF($B914="","",IF($O914=AE$3,$N914*(1+(AD$2*0.03)),IF(AE$3=$O914+$J914,$N914*(1+(AD$2*0.03)),IF(AE$3=$O914+2*$J914,$N914*(1+(AD$2*0.03)),IF(AE$3=$O914+3*$J914,$N914*(1+(AD$2*0.03)),IF(AE$3=$O914+4*$J914,$N914*(1+(AD$2*0.03)),IF(AE$3=$O914+5*$J914,$N914*(1+(AD$2*0.03)),"")))))))</f>
        <v/>
      </c>
      <c r="AF914" s="2" t="str">
        <f t="shared" ref="AF914" si="2044">IF($B914="","",IF($O914=AF$3,$N914*(1+(AE$2*0.03)),IF(AF$3=$O914+$J914,$N914*(1+(AE$2*0.03)),IF(AF$3=$O914+2*$J914,$N914*(1+(AE$2*0.03)),IF(AF$3=$O914+3*$J914,$N914*(1+(AE$2*0.03)),IF(AF$3=$O914+4*$J914,$N914*(1+(AE$2*0.03)),IF(AF$3=$O914+5*$J914,$N914*(1+(AE$2*0.03)),"")))))))</f>
        <v/>
      </c>
      <c r="AG914" s="2" t="str">
        <f t="shared" ref="AG914" si="2045">IF($B914="","",IF($O914=AG$3,$N914*(1+(AF$2*0.03)),IF(AG$3=$O914+$J914,$N914*(1+(AF$2*0.03)),IF(AG$3=$O914+2*$J914,$N914*(1+(AF$2*0.03)),IF(AG$3=$O914+3*$J914,$N914*(1+(AF$2*0.03)),IF(AG$3=$O914+4*$J914,$N914*(1+(AF$2*0.03)),IF(AG$3=$O914+5*$J914,$N914*(1+(AF$2*0.03)),"")))))))</f>
        <v/>
      </c>
      <c r="AH914" s="2" t="str">
        <f t="shared" ref="AH914" si="2046">IF($B914="","",IF($O914=AH$3,$N914*(1+(AG$2*0.03)),IF(AH$3=$O914+$J914,$N914*(1+(AG$2*0.03)),IF(AH$3=$O914+2*$J914,$N914*(1+(AG$2*0.03)),IF(AH$3=$O914+3*$J914,$N914*(1+(AG$2*0.03)),IF(AH$3=$O914+4*$J914,$N914*(1+(AG$2*0.03)),IF(AH$3=$O914+5*$J914,$N914*(1+(AG$2*0.03)),"")))))))</f>
        <v/>
      </c>
      <c r="AI914" s="2" t="str">
        <f t="shared" ref="AI914" si="2047">IF($B914="","",IF($O914=AI$3,$N914*(1+(AH$2*0.03)),IF(AI$3=$O914+$J914,$N914*(1+(AH$2*0.03)),IF(AI$3=$O914+2*$J914,$N914*(1+(AH$2*0.03)),IF(AI$3=$O914+3*$J914,$N914*(1+(AH$2*0.03)),IF(AI$3=$O914+4*$J914,$N914*(1+(AH$2*0.03)),IF(AI$3=$O914+5*$J914,$N914*(1+(AH$2*0.03)),"")))))))</f>
        <v/>
      </c>
    </row>
    <row r="915" spans="2:35" x14ac:dyDescent="0.25">
      <c r="B915" s="41" t="s">
        <v>347</v>
      </c>
      <c r="C915" s="41" t="s">
        <v>346</v>
      </c>
      <c r="D915" t="s">
        <v>7</v>
      </c>
      <c r="E915" s="42" t="s">
        <v>364</v>
      </c>
      <c r="F915" t="s">
        <v>311</v>
      </c>
      <c r="H915" s="7">
        <v>1000</v>
      </c>
      <c r="I915" s="6">
        <f>IF(H915="","",INDEX(Systems!F$4:F$981,MATCH($F915,Systems!D$4:D$981,0),1))</f>
        <v>8.11</v>
      </c>
      <c r="J915" s="7">
        <f>IF(H915="","",INDEX(Systems!E$4:E$981,MATCH($F915,Systems!D$4:D$981,0),1))</f>
        <v>20</v>
      </c>
      <c r="K915" s="7" t="s">
        <v>97</v>
      </c>
      <c r="L915" s="7">
        <v>2005</v>
      </c>
      <c r="M915" s="7">
        <v>3</v>
      </c>
      <c r="N915" s="6">
        <f t="shared" si="1891"/>
        <v>8109.9999999999991</v>
      </c>
      <c r="O915" s="7">
        <f t="shared" si="1892"/>
        <v>2025</v>
      </c>
      <c r="P915" s="2" t="str">
        <f t="shared" ref="P915:AI915" si="2048">IF($B915="","",IF($O915=P$3,$N915*(1+(O$2*0.03)),IF(P$3=$O915+$J915,$N915*(1+(O$2*0.03)),IF(P$3=$O915+2*$J915,$N915*(1+(O$2*0.03)),IF(P$3=$O915+3*$J915,$N915*(1+(O$2*0.03)),IF(P$3=$O915+4*$J915,$N915*(1+(O$2*0.03)),IF(P$3=$O915+5*$J915,$N915*(1+(O$2*0.03)),"")))))))</f>
        <v/>
      </c>
      <c r="Q915" s="2" t="str">
        <f t="shared" si="2048"/>
        <v/>
      </c>
      <c r="R915" s="2" t="str">
        <f t="shared" si="2048"/>
        <v/>
      </c>
      <c r="S915" s="2" t="str">
        <f t="shared" si="2048"/>
        <v/>
      </c>
      <c r="T915" s="2" t="str">
        <f t="shared" si="2048"/>
        <v/>
      </c>
      <c r="U915" s="2" t="str">
        <f t="shared" si="2048"/>
        <v/>
      </c>
      <c r="V915" s="2" t="str">
        <f t="shared" si="2048"/>
        <v/>
      </c>
      <c r="W915" s="2">
        <f t="shared" si="2048"/>
        <v>9813.0999999999985</v>
      </c>
      <c r="X915" s="2" t="str">
        <f t="shared" si="2048"/>
        <v/>
      </c>
      <c r="Y915" s="2" t="str">
        <f t="shared" si="2048"/>
        <v/>
      </c>
      <c r="Z915" s="2" t="str">
        <f t="shared" si="2048"/>
        <v/>
      </c>
      <c r="AA915" s="2" t="str">
        <f t="shared" si="2048"/>
        <v/>
      </c>
      <c r="AB915" s="2" t="str">
        <f t="shared" si="2048"/>
        <v/>
      </c>
      <c r="AC915" s="2" t="str">
        <f t="shared" si="2048"/>
        <v/>
      </c>
      <c r="AD915" s="2" t="str">
        <f t="shared" si="2048"/>
        <v/>
      </c>
      <c r="AE915" s="2" t="str">
        <f t="shared" si="2048"/>
        <v/>
      </c>
      <c r="AF915" s="2" t="str">
        <f t="shared" si="2048"/>
        <v/>
      </c>
      <c r="AG915" s="2" t="str">
        <f t="shared" si="2048"/>
        <v/>
      </c>
      <c r="AH915" s="2" t="str">
        <f t="shared" si="2048"/>
        <v/>
      </c>
      <c r="AI915" s="2" t="str">
        <f t="shared" si="2048"/>
        <v/>
      </c>
    </row>
    <row r="916" spans="2:35" x14ac:dyDescent="0.25">
      <c r="B916" s="41" t="s">
        <v>347</v>
      </c>
      <c r="C916" s="41" t="s">
        <v>346</v>
      </c>
      <c r="D916" t="s">
        <v>7</v>
      </c>
      <c r="E916" s="42" t="s">
        <v>364</v>
      </c>
      <c r="F916" t="s">
        <v>289</v>
      </c>
      <c r="H916" s="7">
        <v>1300</v>
      </c>
      <c r="I916" s="6">
        <f>IF(H916="","",INDEX(Systems!F$4:F$981,MATCH($F916,Systems!D$4:D$981,0),1))</f>
        <v>4.5</v>
      </c>
      <c r="J916" s="7">
        <f>IF(H916="","",INDEX(Systems!E$4:E$981,MATCH($F916,Systems!D$4:D$981,0),1))</f>
        <v>15</v>
      </c>
      <c r="K916" s="7" t="s">
        <v>97</v>
      </c>
      <c r="L916" s="7">
        <v>2005</v>
      </c>
      <c r="M916" s="7">
        <v>3</v>
      </c>
      <c r="N916" s="6">
        <f t="shared" si="1891"/>
        <v>5850</v>
      </c>
      <c r="O916" s="7">
        <f t="shared" si="1892"/>
        <v>2020</v>
      </c>
      <c r="P916" s="2" t="str">
        <f t="shared" ref="P916:AI916" si="2049">IF($B916="","",IF($O916=P$3,$N916*(1+(O$2*0.03)),IF(P$3=$O916+$J916,$N916*(1+(O$2*0.03)),IF(P$3=$O916+2*$J916,$N916*(1+(O$2*0.03)),IF(P$3=$O916+3*$J916,$N916*(1+(O$2*0.03)),IF(P$3=$O916+4*$J916,$N916*(1+(O$2*0.03)),IF(P$3=$O916+5*$J916,$N916*(1+(O$2*0.03)),"")))))))</f>
        <v/>
      </c>
      <c r="Q916" s="2" t="str">
        <f t="shared" si="2049"/>
        <v/>
      </c>
      <c r="R916" s="2">
        <f t="shared" si="2049"/>
        <v>6201</v>
      </c>
      <c r="S916" s="2" t="str">
        <f t="shared" si="2049"/>
        <v/>
      </c>
      <c r="T916" s="2" t="str">
        <f t="shared" si="2049"/>
        <v/>
      </c>
      <c r="U916" s="2" t="str">
        <f t="shared" si="2049"/>
        <v/>
      </c>
      <c r="V916" s="2" t="str">
        <f t="shared" si="2049"/>
        <v/>
      </c>
      <c r="W916" s="2" t="str">
        <f t="shared" si="2049"/>
        <v/>
      </c>
      <c r="X916" s="2" t="str">
        <f t="shared" si="2049"/>
        <v/>
      </c>
      <c r="Y916" s="2" t="str">
        <f t="shared" si="2049"/>
        <v/>
      </c>
      <c r="Z916" s="2" t="str">
        <f t="shared" si="2049"/>
        <v/>
      </c>
      <c r="AA916" s="2" t="str">
        <f t="shared" si="2049"/>
        <v/>
      </c>
      <c r="AB916" s="2" t="str">
        <f t="shared" si="2049"/>
        <v/>
      </c>
      <c r="AC916" s="2" t="str">
        <f t="shared" si="2049"/>
        <v/>
      </c>
      <c r="AD916" s="2" t="str">
        <f t="shared" si="2049"/>
        <v/>
      </c>
      <c r="AE916" s="2" t="str">
        <f t="shared" si="2049"/>
        <v/>
      </c>
      <c r="AF916" s="2" t="str">
        <f t="shared" si="2049"/>
        <v/>
      </c>
      <c r="AG916" s="2">
        <f t="shared" si="2049"/>
        <v>8833.5</v>
      </c>
      <c r="AH916" s="2" t="str">
        <f t="shared" si="2049"/>
        <v/>
      </c>
      <c r="AI916" s="2" t="str">
        <f t="shared" si="2049"/>
        <v/>
      </c>
    </row>
    <row r="917" spans="2:35" x14ac:dyDescent="0.25">
      <c r="B917" s="41" t="s">
        <v>347</v>
      </c>
      <c r="C917" s="41" t="s">
        <v>346</v>
      </c>
      <c r="D917" t="s">
        <v>9</v>
      </c>
      <c r="E917" s="42" t="s">
        <v>364</v>
      </c>
      <c r="F917" t="s">
        <v>131</v>
      </c>
      <c r="H917" s="7">
        <v>1000</v>
      </c>
      <c r="I917" s="6">
        <f>IF(H917="","",INDEX(Systems!F$4:F$981,MATCH($F917,Systems!D$4:D$981,0),1))</f>
        <v>4.95</v>
      </c>
      <c r="J917" s="7">
        <f>IF(H917="","",INDEX(Systems!E$4:E$981,MATCH($F917,Systems!D$4:D$981,0),1))</f>
        <v>20</v>
      </c>
      <c r="K917" s="7" t="s">
        <v>97</v>
      </c>
      <c r="L917" s="7">
        <v>2017</v>
      </c>
      <c r="M917" s="7">
        <v>3</v>
      </c>
      <c r="N917" s="6">
        <f t="shared" si="1891"/>
        <v>4950</v>
      </c>
      <c r="O917" s="7">
        <f t="shared" si="1892"/>
        <v>2037</v>
      </c>
      <c r="P917" s="2" t="str">
        <f t="shared" ref="P917:AI917" si="2050">IF($B917="","",IF($O917=P$3,$N917*(1+(O$2*0.03)),IF(P$3=$O917+$J917,$N917*(1+(O$2*0.03)),IF(P$3=$O917+2*$J917,$N917*(1+(O$2*0.03)),IF(P$3=$O917+3*$J917,$N917*(1+(O$2*0.03)),IF(P$3=$O917+4*$J917,$N917*(1+(O$2*0.03)),IF(P$3=$O917+5*$J917,$N917*(1+(O$2*0.03)),"")))))))</f>
        <v/>
      </c>
      <c r="Q917" s="2" t="str">
        <f t="shared" si="2050"/>
        <v/>
      </c>
      <c r="R917" s="2" t="str">
        <f t="shared" si="2050"/>
        <v/>
      </c>
      <c r="S917" s="2" t="str">
        <f t="shared" si="2050"/>
        <v/>
      </c>
      <c r="T917" s="2" t="str">
        <f t="shared" si="2050"/>
        <v/>
      </c>
      <c r="U917" s="2" t="str">
        <f t="shared" si="2050"/>
        <v/>
      </c>
      <c r="V917" s="2" t="str">
        <f t="shared" si="2050"/>
        <v/>
      </c>
      <c r="W917" s="2" t="str">
        <f t="shared" si="2050"/>
        <v/>
      </c>
      <c r="X917" s="2" t="str">
        <f t="shared" si="2050"/>
        <v/>
      </c>
      <c r="Y917" s="2" t="str">
        <f t="shared" si="2050"/>
        <v/>
      </c>
      <c r="Z917" s="2" t="str">
        <f t="shared" si="2050"/>
        <v/>
      </c>
      <c r="AA917" s="2" t="str">
        <f t="shared" si="2050"/>
        <v/>
      </c>
      <c r="AB917" s="2" t="str">
        <f t="shared" si="2050"/>
        <v/>
      </c>
      <c r="AC917" s="2" t="str">
        <f t="shared" si="2050"/>
        <v/>
      </c>
      <c r="AD917" s="2" t="str">
        <f t="shared" si="2050"/>
        <v/>
      </c>
      <c r="AE917" s="2" t="str">
        <f t="shared" si="2050"/>
        <v/>
      </c>
      <c r="AF917" s="2" t="str">
        <f t="shared" si="2050"/>
        <v/>
      </c>
      <c r="AG917" s="2" t="str">
        <f t="shared" si="2050"/>
        <v/>
      </c>
      <c r="AH917" s="2" t="str">
        <f t="shared" si="2050"/>
        <v/>
      </c>
      <c r="AI917" s="2">
        <f t="shared" si="2050"/>
        <v>7771.4999999999991</v>
      </c>
    </row>
    <row r="918" spans="2:35" x14ac:dyDescent="0.25">
      <c r="B918" s="41" t="s">
        <v>347</v>
      </c>
      <c r="C918" s="41" t="s">
        <v>346</v>
      </c>
      <c r="D918" t="s">
        <v>5</v>
      </c>
      <c r="E918" s="42" t="s">
        <v>364</v>
      </c>
      <c r="F918" t="s">
        <v>306</v>
      </c>
      <c r="H918" s="7">
        <v>1</v>
      </c>
      <c r="I918" s="6">
        <f>IF(H918="","",INDEX(Systems!F$4:F$981,MATCH($F918,Systems!D$4:D$981,0),1))</f>
        <v>10800</v>
      </c>
      <c r="J918" s="7">
        <f>IF(H918="","",INDEX(Systems!E$4:E$981,MATCH($F918,Systems!D$4:D$981,0),1))</f>
        <v>18</v>
      </c>
      <c r="K918" s="7" t="s">
        <v>97</v>
      </c>
      <c r="L918" s="7">
        <v>1999</v>
      </c>
      <c r="M918" s="7">
        <v>3</v>
      </c>
      <c r="N918" s="6">
        <f t="shared" si="1891"/>
        <v>10800</v>
      </c>
      <c r="O918" s="7">
        <f t="shared" si="1892"/>
        <v>2018</v>
      </c>
      <c r="P918" s="2">
        <f t="shared" ref="P918:AI921" si="2051">IF($B918="","",IF($O918=P$3,$N918*(1+(O$2*0.03)),IF(P$3=$O918+$J918,$N918*(1+(O$2*0.03)),IF(P$3=$O918+2*$J918,$N918*(1+(O$2*0.03)),IF(P$3=$O918+3*$J918,$N918*(1+(O$2*0.03)),IF(P$3=$O918+4*$J918,$N918*(1+(O$2*0.03)),IF(P$3=$O918+5*$J918,$N918*(1+(O$2*0.03)),"")))))))</f>
        <v>10800</v>
      </c>
      <c r="Q918" s="2" t="str">
        <f t="shared" si="2051"/>
        <v/>
      </c>
      <c r="R918" s="2" t="str">
        <f t="shared" si="2051"/>
        <v/>
      </c>
      <c r="S918" s="2" t="str">
        <f t="shared" si="2051"/>
        <v/>
      </c>
      <c r="T918" s="2" t="str">
        <f t="shared" si="2051"/>
        <v/>
      </c>
      <c r="U918" s="2" t="str">
        <f t="shared" si="2051"/>
        <v/>
      </c>
      <c r="V918" s="2" t="str">
        <f t="shared" si="2051"/>
        <v/>
      </c>
      <c r="W918" s="2" t="str">
        <f t="shared" si="2051"/>
        <v/>
      </c>
      <c r="X918" s="2" t="str">
        <f t="shared" si="2051"/>
        <v/>
      </c>
      <c r="Y918" s="2" t="str">
        <f t="shared" si="2051"/>
        <v/>
      </c>
      <c r="Z918" s="2" t="str">
        <f t="shared" si="2051"/>
        <v/>
      </c>
      <c r="AA918" s="2" t="str">
        <f t="shared" si="2051"/>
        <v/>
      </c>
      <c r="AB918" s="2" t="str">
        <f t="shared" si="2051"/>
        <v/>
      </c>
      <c r="AC918" s="2" t="str">
        <f t="shared" si="2051"/>
        <v/>
      </c>
      <c r="AD918" s="2" t="str">
        <f t="shared" si="2051"/>
        <v/>
      </c>
      <c r="AE918" s="2" t="str">
        <f t="shared" si="2051"/>
        <v/>
      </c>
      <c r="AF918" s="2" t="str">
        <f t="shared" si="2051"/>
        <v/>
      </c>
      <c r="AG918" s="2" t="str">
        <f t="shared" si="2051"/>
        <v/>
      </c>
      <c r="AH918" s="2">
        <f t="shared" si="2051"/>
        <v>16632</v>
      </c>
      <c r="AI918" s="2" t="str">
        <f t="shared" si="2051"/>
        <v/>
      </c>
    </row>
    <row r="919" spans="2:35" x14ac:dyDescent="0.25">
      <c r="B919" s="41" t="s">
        <v>347</v>
      </c>
      <c r="C919" s="41" t="s">
        <v>346</v>
      </c>
      <c r="D919" t="s">
        <v>7</v>
      </c>
      <c r="E919" s="42" t="s">
        <v>460</v>
      </c>
      <c r="F919" t="s">
        <v>311</v>
      </c>
      <c r="H919" s="7">
        <v>1000</v>
      </c>
      <c r="I919" s="6">
        <f>IF(H919="","",INDEX(Systems!F$4:F$981,MATCH($F919,Systems!D$4:D$981,0),1))</f>
        <v>8.11</v>
      </c>
      <c r="J919" s="7">
        <f>IF(H919="","",INDEX(Systems!E$4:E$981,MATCH($F919,Systems!D$4:D$981,0),1))</f>
        <v>20</v>
      </c>
      <c r="K919" s="7" t="s">
        <v>97</v>
      </c>
      <c r="L919" s="7">
        <v>2005</v>
      </c>
      <c r="M919" s="7">
        <v>3</v>
      </c>
      <c r="N919" s="6">
        <f t="shared" ref="N919:N922" si="2052">IF(H919="","",H919*I919)</f>
        <v>8109.9999999999991</v>
      </c>
      <c r="O919" s="7">
        <f t="shared" ref="O919:O922" si="2053">IF(M919="","",IF(IF(M919=1,$C$1,IF(M919=2,L919+(0.8*J919),IF(M919=3,L919+J919)))&lt;$C$1,$C$1,(IF(M919=1,$C$1,IF(M919=2,L919+(0.8*J919),IF(M919=3,L919+J919))))))</f>
        <v>2025</v>
      </c>
      <c r="P919" s="2" t="str">
        <f t="shared" si="2051"/>
        <v/>
      </c>
      <c r="Q919" s="2" t="str">
        <f t="shared" si="2051"/>
        <v/>
      </c>
      <c r="R919" s="2" t="str">
        <f t="shared" si="2051"/>
        <v/>
      </c>
      <c r="S919" s="2" t="str">
        <f t="shared" si="2051"/>
        <v/>
      </c>
      <c r="T919" s="2" t="str">
        <f t="shared" si="2051"/>
        <v/>
      </c>
      <c r="U919" s="2" t="str">
        <f t="shared" si="2051"/>
        <v/>
      </c>
      <c r="V919" s="2" t="str">
        <f t="shared" si="2051"/>
        <v/>
      </c>
      <c r="W919" s="2">
        <f t="shared" si="2051"/>
        <v>9813.0999999999985</v>
      </c>
      <c r="X919" s="2" t="str">
        <f t="shared" si="2051"/>
        <v/>
      </c>
      <c r="Y919" s="2" t="str">
        <f t="shared" si="2051"/>
        <v/>
      </c>
      <c r="Z919" s="2" t="str">
        <f t="shared" si="2051"/>
        <v/>
      </c>
      <c r="AA919" s="2" t="str">
        <f t="shared" si="2051"/>
        <v/>
      </c>
      <c r="AB919" s="2" t="str">
        <f t="shared" si="2051"/>
        <v/>
      </c>
      <c r="AC919" s="2" t="str">
        <f t="shared" si="2051"/>
        <v/>
      </c>
      <c r="AD919" s="2" t="str">
        <f t="shared" si="2051"/>
        <v/>
      </c>
      <c r="AE919" s="2" t="str">
        <f t="shared" si="2051"/>
        <v/>
      </c>
      <c r="AF919" s="2" t="str">
        <f t="shared" si="2051"/>
        <v/>
      </c>
      <c r="AG919" s="2" t="str">
        <f t="shared" si="2051"/>
        <v/>
      </c>
      <c r="AH919" s="2" t="str">
        <f t="shared" si="2051"/>
        <v/>
      </c>
      <c r="AI919" s="2" t="str">
        <f t="shared" si="2051"/>
        <v/>
      </c>
    </row>
    <row r="920" spans="2:35" x14ac:dyDescent="0.25">
      <c r="B920" s="41" t="s">
        <v>347</v>
      </c>
      <c r="C920" s="41" t="s">
        <v>346</v>
      </c>
      <c r="D920" t="s">
        <v>7</v>
      </c>
      <c r="E920" s="42" t="s">
        <v>460</v>
      </c>
      <c r="F920" t="s">
        <v>289</v>
      </c>
      <c r="H920" s="7">
        <v>1300</v>
      </c>
      <c r="I920" s="6">
        <f>IF(H920="","",INDEX(Systems!F$4:F$981,MATCH($F920,Systems!D$4:D$981,0),1))</f>
        <v>4.5</v>
      </c>
      <c r="J920" s="7">
        <f>IF(H920="","",INDEX(Systems!E$4:E$981,MATCH($F920,Systems!D$4:D$981,0),1))</f>
        <v>15</v>
      </c>
      <c r="K920" s="7" t="s">
        <v>97</v>
      </c>
      <c r="L920" s="7">
        <v>2005</v>
      </c>
      <c r="M920" s="7">
        <v>3</v>
      </c>
      <c r="N920" s="6">
        <f t="shared" si="2052"/>
        <v>5850</v>
      </c>
      <c r="O920" s="7">
        <f t="shared" si="2053"/>
        <v>2020</v>
      </c>
      <c r="P920" s="2" t="str">
        <f t="shared" si="2051"/>
        <v/>
      </c>
      <c r="Q920" s="2" t="str">
        <f t="shared" si="2051"/>
        <v/>
      </c>
      <c r="R920" s="2">
        <f t="shared" si="2051"/>
        <v>6201</v>
      </c>
      <c r="S920" s="2" t="str">
        <f t="shared" si="2051"/>
        <v/>
      </c>
      <c r="T920" s="2" t="str">
        <f t="shared" si="2051"/>
        <v/>
      </c>
      <c r="U920" s="2" t="str">
        <f t="shared" si="2051"/>
        <v/>
      </c>
      <c r="V920" s="2" t="str">
        <f t="shared" si="2051"/>
        <v/>
      </c>
      <c r="W920" s="2" t="str">
        <f t="shared" si="2051"/>
        <v/>
      </c>
      <c r="X920" s="2" t="str">
        <f t="shared" si="2051"/>
        <v/>
      </c>
      <c r="Y920" s="2" t="str">
        <f t="shared" si="2051"/>
        <v/>
      </c>
      <c r="Z920" s="2" t="str">
        <f t="shared" si="2051"/>
        <v/>
      </c>
      <c r="AA920" s="2" t="str">
        <f t="shared" si="2051"/>
        <v/>
      </c>
      <c r="AB920" s="2" t="str">
        <f t="shared" si="2051"/>
        <v/>
      </c>
      <c r="AC920" s="2" t="str">
        <f t="shared" si="2051"/>
        <v/>
      </c>
      <c r="AD920" s="2" t="str">
        <f t="shared" si="2051"/>
        <v/>
      </c>
      <c r="AE920" s="2" t="str">
        <f t="shared" si="2051"/>
        <v/>
      </c>
      <c r="AF920" s="2" t="str">
        <f t="shared" si="2051"/>
        <v/>
      </c>
      <c r="AG920" s="2">
        <f t="shared" si="2051"/>
        <v>8833.5</v>
      </c>
      <c r="AH920" s="2" t="str">
        <f t="shared" si="2051"/>
        <v/>
      </c>
      <c r="AI920" s="2" t="str">
        <f t="shared" si="2051"/>
        <v/>
      </c>
    </row>
    <row r="921" spans="2:35" x14ac:dyDescent="0.25">
      <c r="B921" s="41" t="s">
        <v>347</v>
      </c>
      <c r="C921" s="41" t="s">
        <v>346</v>
      </c>
      <c r="D921" t="s">
        <v>9</v>
      </c>
      <c r="E921" s="42" t="s">
        <v>460</v>
      </c>
      <c r="F921" t="s">
        <v>131</v>
      </c>
      <c r="H921" s="7">
        <v>1000</v>
      </c>
      <c r="I921" s="6">
        <f>IF(H921="","",INDEX(Systems!F$4:F$981,MATCH($F921,Systems!D$4:D$981,0),1))</f>
        <v>4.95</v>
      </c>
      <c r="J921" s="7">
        <f>IF(H921="","",INDEX(Systems!E$4:E$981,MATCH($F921,Systems!D$4:D$981,0),1))</f>
        <v>20</v>
      </c>
      <c r="K921" s="7" t="s">
        <v>97</v>
      </c>
      <c r="L921" s="7">
        <v>2017</v>
      </c>
      <c r="M921" s="7">
        <v>3</v>
      </c>
      <c r="N921" s="6">
        <f t="shared" si="2052"/>
        <v>4950</v>
      </c>
      <c r="O921" s="7">
        <f t="shared" si="2053"/>
        <v>2037</v>
      </c>
      <c r="P921" s="2" t="str">
        <f t="shared" si="2051"/>
        <v/>
      </c>
      <c r="Q921" s="2" t="str">
        <f t="shared" si="2051"/>
        <v/>
      </c>
      <c r="R921" s="2" t="str">
        <f t="shared" si="2051"/>
        <v/>
      </c>
      <c r="S921" s="2" t="str">
        <f t="shared" si="2051"/>
        <v/>
      </c>
      <c r="T921" s="2" t="str">
        <f t="shared" si="2051"/>
        <v/>
      </c>
      <c r="U921" s="2" t="str">
        <f t="shared" si="2051"/>
        <v/>
      </c>
      <c r="V921" s="2" t="str">
        <f t="shared" si="2051"/>
        <v/>
      </c>
      <c r="W921" s="2" t="str">
        <f t="shared" si="2051"/>
        <v/>
      </c>
      <c r="X921" s="2" t="str">
        <f t="shared" si="2051"/>
        <v/>
      </c>
      <c r="Y921" s="2" t="str">
        <f t="shared" si="2051"/>
        <v/>
      </c>
      <c r="Z921" s="2" t="str">
        <f t="shared" si="2051"/>
        <v/>
      </c>
      <c r="AA921" s="2" t="str">
        <f t="shared" si="2051"/>
        <v/>
      </c>
      <c r="AB921" s="2" t="str">
        <f t="shared" si="2051"/>
        <v/>
      </c>
      <c r="AC921" s="2" t="str">
        <f t="shared" si="2051"/>
        <v/>
      </c>
      <c r="AD921" s="2" t="str">
        <f t="shared" si="2051"/>
        <v/>
      </c>
      <c r="AE921" s="2" t="str">
        <f t="shared" si="2051"/>
        <v/>
      </c>
      <c r="AF921" s="2" t="str">
        <f t="shared" si="2051"/>
        <v/>
      </c>
      <c r="AG921" s="2" t="str">
        <f t="shared" si="2051"/>
        <v/>
      </c>
      <c r="AH921" s="2" t="str">
        <f t="shared" si="2051"/>
        <v/>
      </c>
      <c r="AI921" s="2">
        <f t="shared" si="2051"/>
        <v>7771.4999999999991</v>
      </c>
    </row>
    <row r="922" spans="2:35" x14ac:dyDescent="0.25">
      <c r="B922" s="41" t="s">
        <v>347</v>
      </c>
      <c r="C922" s="41" t="s">
        <v>346</v>
      </c>
      <c r="D922" t="s">
        <v>5</v>
      </c>
      <c r="E922" s="42" t="s">
        <v>460</v>
      </c>
      <c r="F922" t="s">
        <v>306</v>
      </c>
      <c r="H922" s="7">
        <v>1</v>
      </c>
      <c r="I922" s="6">
        <f>IF(H922="","",INDEX(Systems!F$4:F$981,MATCH($F922,Systems!D$4:D$981,0),1))</f>
        <v>10800</v>
      </c>
      <c r="J922" s="7">
        <f>IF(H922="","",INDEX(Systems!E$4:E$981,MATCH($F922,Systems!D$4:D$981,0),1))</f>
        <v>18</v>
      </c>
      <c r="K922" s="7" t="s">
        <v>97</v>
      </c>
      <c r="L922" s="7">
        <v>1999</v>
      </c>
      <c r="M922" s="7">
        <v>3</v>
      </c>
      <c r="N922" s="6">
        <f t="shared" si="2052"/>
        <v>10800</v>
      </c>
      <c r="O922" s="7">
        <f t="shared" si="2053"/>
        <v>2018</v>
      </c>
      <c r="P922" s="2">
        <f t="shared" ref="P922:P925" si="2054">IF($B922="","",IF($O922=P$3,$N922*(1+(O$2*0.03)),IF(P$3=$O922+$J922,$N922*(1+(O$2*0.03)),IF(P$3=$O922+2*$J922,$N922*(1+(O$2*0.03)),IF(P$3=$O922+3*$J922,$N922*(1+(O$2*0.03)),IF(P$3=$O922+4*$J922,$N922*(1+(O$2*0.03)),IF(P$3=$O922+5*$J922,$N922*(1+(O$2*0.03)),"")))))))</f>
        <v>10800</v>
      </c>
      <c r="Q922" s="2" t="str">
        <f t="shared" ref="Q922:Q925" si="2055">IF($B922="","",IF($O922=Q$3,$N922*(1+(P$2*0.03)),IF(Q$3=$O922+$J922,$N922*(1+(P$2*0.03)),IF(Q$3=$O922+2*$J922,$N922*(1+(P$2*0.03)),IF(Q$3=$O922+3*$J922,$N922*(1+(P$2*0.03)),IF(Q$3=$O922+4*$J922,$N922*(1+(P$2*0.03)),IF(Q$3=$O922+5*$J922,$N922*(1+(P$2*0.03)),"")))))))</f>
        <v/>
      </c>
      <c r="R922" s="2" t="str">
        <f t="shared" ref="R922:R925" si="2056">IF($B922="","",IF($O922=R$3,$N922*(1+(Q$2*0.03)),IF(R$3=$O922+$J922,$N922*(1+(Q$2*0.03)),IF(R$3=$O922+2*$J922,$N922*(1+(Q$2*0.03)),IF(R$3=$O922+3*$J922,$N922*(1+(Q$2*0.03)),IF(R$3=$O922+4*$J922,$N922*(1+(Q$2*0.03)),IF(R$3=$O922+5*$J922,$N922*(1+(Q$2*0.03)),"")))))))</f>
        <v/>
      </c>
      <c r="S922" s="2" t="str">
        <f t="shared" ref="S922:S925" si="2057">IF($B922="","",IF($O922=S$3,$N922*(1+(R$2*0.03)),IF(S$3=$O922+$J922,$N922*(1+(R$2*0.03)),IF(S$3=$O922+2*$J922,$N922*(1+(R$2*0.03)),IF(S$3=$O922+3*$J922,$N922*(1+(R$2*0.03)),IF(S$3=$O922+4*$J922,$N922*(1+(R$2*0.03)),IF(S$3=$O922+5*$J922,$N922*(1+(R$2*0.03)),"")))))))</f>
        <v/>
      </c>
      <c r="T922" s="2" t="str">
        <f t="shared" ref="T922:T925" si="2058">IF($B922="","",IF($O922=T$3,$N922*(1+(S$2*0.03)),IF(T$3=$O922+$J922,$N922*(1+(S$2*0.03)),IF(T$3=$O922+2*$J922,$N922*(1+(S$2*0.03)),IF(T$3=$O922+3*$J922,$N922*(1+(S$2*0.03)),IF(T$3=$O922+4*$J922,$N922*(1+(S$2*0.03)),IF(T$3=$O922+5*$J922,$N922*(1+(S$2*0.03)),"")))))))</f>
        <v/>
      </c>
      <c r="U922" s="2" t="str">
        <f t="shared" ref="U922:U925" si="2059">IF($B922="","",IF($O922=U$3,$N922*(1+(T$2*0.03)),IF(U$3=$O922+$J922,$N922*(1+(T$2*0.03)),IF(U$3=$O922+2*$J922,$N922*(1+(T$2*0.03)),IF(U$3=$O922+3*$J922,$N922*(1+(T$2*0.03)),IF(U$3=$O922+4*$J922,$N922*(1+(T$2*0.03)),IF(U$3=$O922+5*$J922,$N922*(1+(T$2*0.03)),"")))))))</f>
        <v/>
      </c>
      <c r="V922" s="2" t="str">
        <f t="shared" ref="V922:V925" si="2060">IF($B922="","",IF($O922=V$3,$N922*(1+(U$2*0.03)),IF(V$3=$O922+$J922,$N922*(1+(U$2*0.03)),IF(V$3=$O922+2*$J922,$N922*(1+(U$2*0.03)),IF(V$3=$O922+3*$J922,$N922*(1+(U$2*0.03)),IF(V$3=$O922+4*$J922,$N922*(1+(U$2*0.03)),IF(V$3=$O922+5*$J922,$N922*(1+(U$2*0.03)),"")))))))</f>
        <v/>
      </c>
      <c r="W922" s="2" t="str">
        <f t="shared" ref="W922:W925" si="2061">IF($B922="","",IF($O922=W$3,$N922*(1+(V$2*0.03)),IF(W$3=$O922+$J922,$N922*(1+(V$2*0.03)),IF(W$3=$O922+2*$J922,$N922*(1+(V$2*0.03)),IF(W$3=$O922+3*$J922,$N922*(1+(V$2*0.03)),IF(W$3=$O922+4*$J922,$N922*(1+(V$2*0.03)),IF(W$3=$O922+5*$J922,$N922*(1+(V$2*0.03)),"")))))))</f>
        <v/>
      </c>
      <c r="X922" s="2" t="str">
        <f t="shared" ref="X922:X925" si="2062">IF($B922="","",IF($O922=X$3,$N922*(1+(W$2*0.03)),IF(X$3=$O922+$J922,$N922*(1+(W$2*0.03)),IF(X$3=$O922+2*$J922,$N922*(1+(W$2*0.03)),IF(X$3=$O922+3*$J922,$N922*(1+(W$2*0.03)),IF(X$3=$O922+4*$J922,$N922*(1+(W$2*0.03)),IF(X$3=$O922+5*$J922,$N922*(1+(W$2*0.03)),"")))))))</f>
        <v/>
      </c>
      <c r="Y922" s="2" t="str">
        <f t="shared" ref="Y922:Y925" si="2063">IF($B922="","",IF($O922=Y$3,$N922*(1+(X$2*0.03)),IF(Y$3=$O922+$J922,$N922*(1+(X$2*0.03)),IF(Y$3=$O922+2*$J922,$N922*(1+(X$2*0.03)),IF(Y$3=$O922+3*$J922,$N922*(1+(X$2*0.03)),IF(Y$3=$O922+4*$J922,$N922*(1+(X$2*0.03)),IF(Y$3=$O922+5*$J922,$N922*(1+(X$2*0.03)),"")))))))</f>
        <v/>
      </c>
      <c r="Z922" s="2" t="str">
        <f t="shared" ref="Z922:Z925" si="2064">IF($B922="","",IF($O922=Z$3,$N922*(1+(Y$2*0.03)),IF(Z$3=$O922+$J922,$N922*(1+(Y$2*0.03)),IF(Z$3=$O922+2*$J922,$N922*(1+(Y$2*0.03)),IF(Z$3=$O922+3*$J922,$N922*(1+(Y$2*0.03)),IF(Z$3=$O922+4*$J922,$N922*(1+(Y$2*0.03)),IF(Z$3=$O922+5*$J922,$N922*(1+(Y$2*0.03)),"")))))))</f>
        <v/>
      </c>
      <c r="AA922" s="2" t="str">
        <f t="shared" ref="AA922:AA925" si="2065">IF($B922="","",IF($O922=AA$3,$N922*(1+(Z$2*0.03)),IF(AA$3=$O922+$J922,$N922*(1+(Z$2*0.03)),IF(AA$3=$O922+2*$J922,$N922*(1+(Z$2*0.03)),IF(AA$3=$O922+3*$J922,$N922*(1+(Z$2*0.03)),IF(AA$3=$O922+4*$J922,$N922*(1+(Z$2*0.03)),IF(AA$3=$O922+5*$J922,$N922*(1+(Z$2*0.03)),"")))))))</f>
        <v/>
      </c>
      <c r="AB922" s="2" t="str">
        <f t="shared" ref="AB922:AB925" si="2066">IF($B922="","",IF($O922=AB$3,$N922*(1+(AA$2*0.03)),IF(AB$3=$O922+$J922,$N922*(1+(AA$2*0.03)),IF(AB$3=$O922+2*$J922,$N922*(1+(AA$2*0.03)),IF(AB$3=$O922+3*$J922,$N922*(1+(AA$2*0.03)),IF(AB$3=$O922+4*$J922,$N922*(1+(AA$2*0.03)),IF(AB$3=$O922+5*$J922,$N922*(1+(AA$2*0.03)),"")))))))</f>
        <v/>
      </c>
      <c r="AC922" s="2" t="str">
        <f t="shared" ref="AC922:AC925" si="2067">IF($B922="","",IF($O922=AC$3,$N922*(1+(AB$2*0.03)),IF(AC$3=$O922+$J922,$N922*(1+(AB$2*0.03)),IF(AC$3=$O922+2*$J922,$N922*(1+(AB$2*0.03)),IF(AC$3=$O922+3*$J922,$N922*(1+(AB$2*0.03)),IF(AC$3=$O922+4*$J922,$N922*(1+(AB$2*0.03)),IF(AC$3=$O922+5*$J922,$N922*(1+(AB$2*0.03)),"")))))))</f>
        <v/>
      </c>
      <c r="AD922" s="2" t="str">
        <f t="shared" ref="AD922:AD925" si="2068">IF($B922="","",IF($O922=AD$3,$N922*(1+(AC$2*0.03)),IF(AD$3=$O922+$J922,$N922*(1+(AC$2*0.03)),IF(AD$3=$O922+2*$J922,$N922*(1+(AC$2*0.03)),IF(AD$3=$O922+3*$J922,$N922*(1+(AC$2*0.03)),IF(AD$3=$O922+4*$J922,$N922*(1+(AC$2*0.03)),IF(AD$3=$O922+5*$J922,$N922*(1+(AC$2*0.03)),"")))))))</f>
        <v/>
      </c>
      <c r="AE922" s="2" t="str">
        <f t="shared" ref="AE922:AE925" si="2069">IF($B922="","",IF($O922=AE$3,$N922*(1+(AD$2*0.03)),IF(AE$3=$O922+$J922,$N922*(1+(AD$2*0.03)),IF(AE$3=$O922+2*$J922,$N922*(1+(AD$2*0.03)),IF(AE$3=$O922+3*$J922,$N922*(1+(AD$2*0.03)),IF(AE$3=$O922+4*$J922,$N922*(1+(AD$2*0.03)),IF(AE$3=$O922+5*$J922,$N922*(1+(AD$2*0.03)),"")))))))</f>
        <v/>
      </c>
      <c r="AF922" s="2" t="str">
        <f t="shared" ref="AF922:AF925" si="2070">IF($B922="","",IF($O922=AF$3,$N922*(1+(AE$2*0.03)),IF(AF$3=$O922+$J922,$N922*(1+(AE$2*0.03)),IF(AF$3=$O922+2*$J922,$N922*(1+(AE$2*0.03)),IF(AF$3=$O922+3*$J922,$N922*(1+(AE$2*0.03)),IF(AF$3=$O922+4*$J922,$N922*(1+(AE$2*0.03)),IF(AF$3=$O922+5*$J922,$N922*(1+(AE$2*0.03)),"")))))))</f>
        <v/>
      </c>
      <c r="AG922" s="2" t="str">
        <f t="shared" ref="AG922:AG925" si="2071">IF($B922="","",IF($O922=AG$3,$N922*(1+(AF$2*0.03)),IF(AG$3=$O922+$J922,$N922*(1+(AF$2*0.03)),IF(AG$3=$O922+2*$J922,$N922*(1+(AF$2*0.03)),IF(AG$3=$O922+3*$J922,$N922*(1+(AF$2*0.03)),IF(AG$3=$O922+4*$J922,$N922*(1+(AF$2*0.03)),IF(AG$3=$O922+5*$J922,$N922*(1+(AF$2*0.03)),"")))))))</f>
        <v/>
      </c>
      <c r="AH922" s="2">
        <f t="shared" ref="AH922:AH925" si="2072">IF($B922="","",IF($O922=AH$3,$N922*(1+(AG$2*0.03)),IF(AH$3=$O922+$J922,$N922*(1+(AG$2*0.03)),IF(AH$3=$O922+2*$J922,$N922*(1+(AG$2*0.03)),IF(AH$3=$O922+3*$J922,$N922*(1+(AG$2*0.03)),IF(AH$3=$O922+4*$J922,$N922*(1+(AG$2*0.03)),IF(AH$3=$O922+5*$J922,$N922*(1+(AG$2*0.03)),"")))))))</f>
        <v>16632</v>
      </c>
      <c r="AI922" s="2" t="str">
        <f t="shared" ref="AI922:AI925" si="2073">IF($B922="","",IF($O922=AI$3,$N922*(1+(AH$2*0.03)),IF(AI$3=$O922+$J922,$N922*(1+(AH$2*0.03)),IF(AI$3=$O922+2*$J922,$N922*(1+(AH$2*0.03)),IF(AI$3=$O922+3*$J922,$N922*(1+(AH$2*0.03)),IF(AI$3=$O922+4*$J922,$N922*(1+(AH$2*0.03)),IF(AI$3=$O922+5*$J922,$N922*(1+(AH$2*0.03)),"")))))))</f>
        <v/>
      </c>
    </row>
    <row r="923" spans="2:35" x14ac:dyDescent="0.25">
      <c r="B923" s="41" t="s">
        <v>347</v>
      </c>
      <c r="C923" s="41" t="s">
        <v>346</v>
      </c>
      <c r="D923" t="s">
        <v>7</v>
      </c>
      <c r="E923" s="42" t="s">
        <v>436</v>
      </c>
      <c r="F923" t="s">
        <v>311</v>
      </c>
      <c r="H923" s="7">
        <v>1000</v>
      </c>
      <c r="I923" s="6">
        <f>IF(H923="","",INDEX(Systems!F$4:F$981,MATCH($F923,Systems!D$4:D$981,0),1))</f>
        <v>8.11</v>
      </c>
      <c r="J923" s="7">
        <f>IF(H923="","",INDEX(Systems!E$4:E$981,MATCH($F923,Systems!D$4:D$981,0),1))</f>
        <v>20</v>
      </c>
      <c r="K923" s="7" t="s">
        <v>97</v>
      </c>
      <c r="L923" s="7">
        <v>2005</v>
      </c>
      <c r="M923" s="7">
        <v>3</v>
      </c>
      <c r="N923" s="6">
        <f t="shared" ref="N923:N932" si="2074">IF(H923="","",H923*I923)</f>
        <v>8109.9999999999991</v>
      </c>
      <c r="O923" s="7">
        <f t="shared" ref="O923:O932" si="2075">IF(M923="","",IF(IF(M923=1,$C$1,IF(M923=2,L923+(0.8*J923),IF(M923=3,L923+J923)))&lt;$C$1,$C$1,(IF(M923=1,$C$1,IF(M923=2,L923+(0.8*J923),IF(M923=3,L923+J923))))))</f>
        <v>2025</v>
      </c>
      <c r="P923" s="2" t="str">
        <f t="shared" si="2054"/>
        <v/>
      </c>
      <c r="Q923" s="2" t="str">
        <f t="shared" si="2055"/>
        <v/>
      </c>
      <c r="R923" s="2" t="str">
        <f t="shared" si="2056"/>
        <v/>
      </c>
      <c r="S923" s="2" t="str">
        <f t="shared" si="2057"/>
        <v/>
      </c>
      <c r="T923" s="2" t="str">
        <f t="shared" si="2058"/>
        <v/>
      </c>
      <c r="U923" s="2" t="str">
        <f t="shared" si="2059"/>
        <v/>
      </c>
      <c r="V923" s="2" t="str">
        <f t="shared" si="2060"/>
        <v/>
      </c>
      <c r="W923" s="2">
        <f t="shared" si="2061"/>
        <v>9813.0999999999985</v>
      </c>
      <c r="X923" s="2" t="str">
        <f t="shared" si="2062"/>
        <v/>
      </c>
      <c r="Y923" s="2" t="str">
        <f t="shared" si="2063"/>
        <v/>
      </c>
      <c r="Z923" s="2" t="str">
        <f t="shared" si="2064"/>
        <v/>
      </c>
      <c r="AA923" s="2" t="str">
        <f t="shared" si="2065"/>
        <v/>
      </c>
      <c r="AB923" s="2" t="str">
        <f t="shared" si="2066"/>
        <v/>
      </c>
      <c r="AC923" s="2" t="str">
        <f t="shared" si="2067"/>
        <v/>
      </c>
      <c r="AD923" s="2" t="str">
        <f t="shared" si="2068"/>
        <v/>
      </c>
      <c r="AE923" s="2" t="str">
        <f t="shared" si="2069"/>
        <v/>
      </c>
      <c r="AF923" s="2" t="str">
        <f t="shared" si="2070"/>
        <v/>
      </c>
      <c r="AG923" s="2" t="str">
        <f t="shared" si="2071"/>
        <v/>
      </c>
      <c r="AH923" s="2" t="str">
        <f t="shared" si="2072"/>
        <v/>
      </c>
      <c r="AI923" s="2" t="str">
        <f t="shared" si="2073"/>
        <v/>
      </c>
    </row>
    <row r="924" spans="2:35" x14ac:dyDescent="0.25">
      <c r="B924" s="41" t="s">
        <v>347</v>
      </c>
      <c r="C924" s="41" t="s">
        <v>346</v>
      </c>
      <c r="D924" t="s">
        <v>7</v>
      </c>
      <c r="E924" s="42" t="s">
        <v>436</v>
      </c>
      <c r="F924" t="s">
        <v>289</v>
      </c>
      <c r="H924" s="7">
        <v>1300</v>
      </c>
      <c r="I924" s="6">
        <f>IF(H924="","",INDEX(Systems!F$4:F$981,MATCH($F924,Systems!D$4:D$981,0),1))</f>
        <v>4.5</v>
      </c>
      <c r="J924" s="7">
        <f>IF(H924="","",INDEX(Systems!E$4:E$981,MATCH($F924,Systems!D$4:D$981,0),1))</f>
        <v>15</v>
      </c>
      <c r="K924" s="7" t="s">
        <v>97</v>
      </c>
      <c r="L924" s="7">
        <v>2005</v>
      </c>
      <c r="M924" s="7">
        <v>3</v>
      </c>
      <c r="N924" s="6">
        <f t="shared" si="2074"/>
        <v>5850</v>
      </c>
      <c r="O924" s="7">
        <f t="shared" si="2075"/>
        <v>2020</v>
      </c>
      <c r="P924" s="2" t="str">
        <f t="shared" si="2054"/>
        <v/>
      </c>
      <c r="Q924" s="2" t="str">
        <f t="shared" si="2055"/>
        <v/>
      </c>
      <c r="R924" s="2">
        <f t="shared" si="2056"/>
        <v>6201</v>
      </c>
      <c r="S924" s="2" t="str">
        <f t="shared" si="2057"/>
        <v/>
      </c>
      <c r="T924" s="2" t="str">
        <f t="shared" si="2058"/>
        <v/>
      </c>
      <c r="U924" s="2" t="str">
        <f t="shared" si="2059"/>
        <v/>
      </c>
      <c r="V924" s="2" t="str">
        <f t="shared" si="2060"/>
        <v/>
      </c>
      <c r="W924" s="2" t="str">
        <f t="shared" si="2061"/>
        <v/>
      </c>
      <c r="X924" s="2" t="str">
        <f t="shared" si="2062"/>
        <v/>
      </c>
      <c r="Y924" s="2" t="str">
        <f t="shared" si="2063"/>
        <v/>
      </c>
      <c r="Z924" s="2" t="str">
        <f t="shared" si="2064"/>
        <v/>
      </c>
      <c r="AA924" s="2" t="str">
        <f t="shared" si="2065"/>
        <v/>
      </c>
      <c r="AB924" s="2" t="str">
        <f t="shared" si="2066"/>
        <v/>
      </c>
      <c r="AC924" s="2" t="str">
        <f t="shared" si="2067"/>
        <v/>
      </c>
      <c r="AD924" s="2" t="str">
        <f t="shared" si="2068"/>
        <v/>
      </c>
      <c r="AE924" s="2" t="str">
        <f t="shared" si="2069"/>
        <v/>
      </c>
      <c r="AF924" s="2" t="str">
        <f t="shared" si="2070"/>
        <v/>
      </c>
      <c r="AG924" s="2">
        <f t="shared" si="2071"/>
        <v>8833.5</v>
      </c>
      <c r="AH924" s="2" t="str">
        <f t="shared" si="2072"/>
        <v/>
      </c>
      <c r="AI924" s="2" t="str">
        <f t="shared" si="2073"/>
        <v/>
      </c>
    </row>
    <row r="925" spans="2:35" x14ac:dyDescent="0.25">
      <c r="B925" s="41" t="s">
        <v>347</v>
      </c>
      <c r="C925" s="41" t="s">
        <v>346</v>
      </c>
      <c r="D925" t="s">
        <v>9</v>
      </c>
      <c r="E925" s="42" t="s">
        <v>436</v>
      </c>
      <c r="F925" t="s">
        <v>131</v>
      </c>
      <c r="H925" s="7">
        <v>1000</v>
      </c>
      <c r="I925" s="6">
        <f>IF(H925="","",INDEX(Systems!F$4:F$981,MATCH($F925,Systems!D$4:D$981,0),1))</f>
        <v>4.95</v>
      </c>
      <c r="J925" s="7">
        <f>IF(H925="","",INDEX(Systems!E$4:E$981,MATCH($F925,Systems!D$4:D$981,0),1))</f>
        <v>20</v>
      </c>
      <c r="K925" s="7" t="s">
        <v>97</v>
      </c>
      <c r="L925" s="7">
        <v>2017</v>
      </c>
      <c r="M925" s="7">
        <v>3</v>
      </c>
      <c r="N925" s="6">
        <f t="shared" si="2074"/>
        <v>4950</v>
      </c>
      <c r="O925" s="7">
        <f t="shared" si="2075"/>
        <v>2037</v>
      </c>
      <c r="P925" s="2" t="str">
        <f t="shared" si="2054"/>
        <v/>
      </c>
      <c r="Q925" s="2" t="str">
        <f t="shared" si="2055"/>
        <v/>
      </c>
      <c r="R925" s="2" t="str">
        <f t="shared" si="2056"/>
        <v/>
      </c>
      <c r="S925" s="2" t="str">
        <f t="shared" si="2057"/>
        <v/>
      </c>
      <c r="T925" s="2" t="str">
        <f t="shared" si="2058"/>
        <v/>
      </c>
      <c r="U925" s="2" t="str">
        <f t="shared" si="2059"/>
        <v/>
      </c>
      <c r="V925" s="2" t="str">
        <f t="shared" si="2060"/>
        <v/>
      </c>
      <c r="W925" s="2" t="str">
        <f t="shared" si="2061"/>
        <v/>
      </c>
      <c r="X925" s="2" t="str">
        <f t="shared" si="2062"/>
        <v/>
      </c>
      <c r="Y925" s="2" t="str">
        <f t="shared" si="2063"/>
        <v/>
      </c>
      <c r="Z925" s="2" t="str">
        <f t="shared" si="2064"/>
        <v/>
      </c>
      <c r="AA925" s="2" t="str">
        <f t="shared" si="2065"/>
        <v/>
      </c>
      <c r="AB925" s="2" t="str">
        <f t="shared" si="2066"/>
        <v/>
      </c>
      <c r="AC925" s="2" t="str">
        <f t="shared" si="2067"/>
        <v/>
      </c>
      <c r="AD925" s="2" t="str">
        <f t="shared" si="2068"/>
        <v/>
      </c>
      <c r="AE925" s="2" t="str">
        <f t="shared" si="2069"/>
        <v/>
      </c>
      <c r="AF925" s="2" t="str">
        <f t="shared" si="2070"/>
        <v/>
      </c>
      <c r="AG925" s="2" t="str">
        <f t="shared" si="2071"/>
        <v/>
      </c>
      <c r="AH925" s="2" t="str">
        <f t="shared" si="2072"/>
        <v/>
      </c>
      <c r="AI925" s="2">
        <f t="shared" si="2073"/>
        <v>7771.4999999999991</v>
      </c>
    </row>
    <row r="926" spans="2:35" x14ac:dyDescent="0.25">
      <c r="B926" s="41" t="s">
        <v>347</v>
      </c>
      <c r="C926" s="41" t="s">
        <v>346</v>
      </c>
      <c r="D926" t="s">
        <v>5</v>
      </c>
      <c r="E926" s="42" t="s">
        <v>436</v>
      </c>
      <c r="F926" t="s">
        <v>306</v>
      </c>
      <c r="H926" s="7">
        <v>1</v>
      </c>
      <c r="I926" s="6">
        <f>IF(H926="","",INDEX(Systems!F$4:F$981,MATCH($F926,Systems!D$4:D$981,0),1))</f>
        <v>10800</v>
      </c>
      <c r="J926" s="7">
        <f>IF(H926="","",INDEX(Systems!E$4:E$981,MATCH($F926,Systems!D$4:D$981,0),1))</f>
        <v>18</v>
      </c>
      <c r="K926" s="7" t="s">
        <v>97</v>
      </c>
      <c r="L926" s="7">
        <v>1999</v>
      </c>
      <c r="M926" s="7">
        <v>3</v>
      </c>
      <c r="N926" s="6">
        <f t="shared" si="2074"/>
        <v>10800</v>
      </c>
      <c r="O926" s="7">
        <f t="shared" si="2075"/>
        <v>2018</v>
      </c>
      <c r="P926" s="2">
        <f t="shared" ref="P926:P932" si="2076">IF($B926="","",IF($O926=P$3,$N926*(1+(O$2*0.03)),IF(P$3=$O926+$J926,$N926*(1+(O$2*0.03)),IF(P$3=$O926+2*$J926,$N926*(1+(O$2*0.03)),IF(P$3=$O926+3*$J926,$N926*(1+(O$2*0.03)),IF(P$3=$O926+4*$J926,$N926*(1+(O$2*0.03)),IF(P$3=$O926+5*$J926,$N926*(1+(O$2*0.03)),"")))))))</f>
        <v>10800</v>
      </c>
      <c r="Q926" s="2" t="str">
        <f t="shared" ref="Q926:Q932" si="2077">IF($B926="","",IF($O926=Q$3,$N926*(1+(P$2*0.03)),IF(Q$3=$O926+$J926,$N926*(1+(P$2*0.03)),IF(Q$3=$O926+2*$J926,$N926*(1+(P$2*0.03)),IF(Q$3=$O926+3*$J926,$N926*(1+(P$2*0.03)),IF(Q$3=$O926+4*$J926,$N926*(1+(P$2*0.03)),IF(Q$3=$O926+5*$J926,$N926*(1+(P$2*0.03)),"")))))))</f>
        <v/>
      </c>
      <c r="R926" s="2" t="str">
        <f t="shared" ref="R926:R932" si="2078">IF($B926="","",IF($O926=R$3,$N926*(1+(Q$2*0.03)),IF(R$3=$O926+$J926,$N926*(1+(Q$2*0.03)),IF(R$3=$O926+2*$J926,$N926*(1+(Q$2*0.03)),IF(R$3=$O926+3*$J926,$N926*(1+(Q$2*0.03)),IF(R$3=$O926+4*$J926,$N926*(1+(Q$2*0.03)),IF(R$3=$O926+5*$J926,$N926*(1+(Q$2*0.03)),"")))))))</f>
        <v/>
      </c>
      <c r="S926" s="2" t="str">
        <f t="shared" ref="S926:S932" si="2079">IF($B926="","",IF($O926=S$3,$N926*(1+(R$2*0.03)),IF(S$3=$O926+$J926,$N926*(1+(R$2*0.03)),IF(S$3=$O926+2*$J926,$N926*(1+(R$2*0.03)),IF(S$3=$O926+3*$J926,$N926*(1+(R$2*0.03)),IF(S$3=$O926+4*$J926,$N926*(1+(R$2*0.03)),IF(S$3=$O926+5*$J926,$N926*(1+(R$2*0.03)),"")))))))</f>
        <v/>
      </c>
      <c r="T926" s="2" t="str">
        <f t="shared" ref="T926:T932" si="2080">IF($B926="","",IF($O926=T$3,$N926*(1+(S$2*0.03)),IF(T$3=$O926+$J926,$N926*(1+(S$2*0.03)),IF(T$3=$O926+2*$J926,$N926*(1+(S$2*0.03)),IF(T$3=$O926+3*$J926,$N926*(1+(S$2*0.03)),IF(T$3=$O926+4*$J926,$N926*(1+(S$2*0.03)),IF(T$3=$O926+5*$J926,$N926*(1+(S$2*0.03)),"")))))))</f>
        <v/>
      </c>
      <c r="U926" s="2" t="str">
        <f t="shared" ref="U926:U932" si="2081">IF($B926="","",IF($O926=U$3,$N926*(1+(T$2*0.03)),IF(U$3=$O926+$J926,$N926*(1+(T$2*0.03)),IF(U$3=$O926+2*$J926,$N926*(1+(T$2*0.03)),IF(U$3=$O926+3*$J926,$N926*(1+(T$2*0.03)),IF(U$3=$O926+4*$J926,$N926*(1+(T$2*0.03)),IF(U$3=$O926+5*$J926,$N926*(1+(T$2*0.03)),"")))))))</f>
        <v/>
      </c>
      <c r="V926" s="2" t="str">
        <f t="shared" ref="V926:V932" si="2082">IF($B926="","",IF($O926=V$3,$N926*(1+(U$2*0.03)),IF(V$3=$O926+$J926,$N926*(1+(U$2*0.03)),IF(V$3=$O926+2*$J926,$N926*(1+(U$2*0.03)),IF(V$3=$O926+3*$J926,$N926*(1+(U$2*0.03)),IF(V$3=$O926+4*$J926,$N926*(1+(U$2*0.03)),IF(V$3=$O926+5*$J926,$N926*(1+(U$2*0.03)),"")))))))</f>
        <v/>
      </c>
      <c r="W926" s="2" t="str">
        <f t="shared" ref="W926:W932" si="2083">IF($B926="","",IF($O926=W$3,$N926*(1+(V$2*0.03)),IF(W$3=$O926+$J926,$N926*(1+(V$2*0.03)),IF(W$3=$O926+2*$J926,$N926*(1+(V$2*0.03)),IF(W$3=$O926+3*$J926,$N926*(1+(V$2*0.03)),IF(W$3=$O926+4*$J926,$N926*(1+(V$2*0.03)),IF(W$3=$O926+5*$J926,$N926*(1+(V$2*0.03)),"")))))))</f>
        <v/>
      </c>
      <c r="X926" s="2" t="str">
        <f t="shared" ref="X926:X932" si="2084">IF($B926="","",IF($O926=X$3,$N926*(1+(W$2*0.03)),IF(X$3=$O926+$J926,$N926*(1+(W$2*0.03)),IF(X$3=$O926+2*$J926,$N926*(1+(W$2*0.03)),IF(X$3=$O926+3*$J926,$N926*(1+(W$2*0.03)),IF(X$3=$O926+4*$J926,$N926*(1+(W$2*0.03)),IF(X$3=$O926+5*$J926,$N926*(1+(W$2*0.03)),"")))))))</f>
        <v/>
      </c>
      <c r="Y926" s="2" t="str">
        <f t="shared" ref="Y926:Y932" si="2085">IF($B926="","",IF($O926=Y$3,$N926*(1+(X$2*0.03)),IF(Y$3=$O926+$J926,$N926*(1+(X$2*0.03)),IF(Y$3=$O926+2*$J926,$N926*(1+(X$2*0.03)),IF(Y$3=$O926+3*$J926,$N926*(1+(X$2*0.03)),IF(Y$3=$O926+4*$J926,$N926*(1+(X$2*0.03)),IF(Y$3=$O926+5*$J926,$N926*(1+(X$2*0.03)),"")))))))</f>
        <v/>
      </c>
      <c r="Z926" s="2" t="str">
        <f t="shared" ref="Z926:Z932" si="2086">IF($B926="","",IF($O926=Z$3,$N926*(1+(Y$2*0.03)),IF(Z$3=$O926+$J926,$N926*(1+(Y$2*0.03)),IF(Z$3=$O926+2*$J926,$N926*(1+(Y$2*0.03)),IF(Z$3=$O926+3*$J926,$N926*(1+(Y$2*0.03)),IF(Z$3=$O926+4*$J926,$N926*(1+(Y$2*0.03)),IF(Z$3=$O926+5*$J926,$N926*(1+(Y$2*0.03)),"")))))))</f>
        <v/>
      </c>
      <c r="AA926" s="2" t="str">
        <f t="shared" ref="AA926:AA932" si="2087">IF($B926="","",IF($O926=AA$3,$N926*(1+(Z$2*0.03)),IF(AA$3=$O926+$J926,$N926*(1+(Z$2*0.03)),IF(AA$3=$O926+2*$J926,$N926*(1+(Z$2*0.03)),IF(AA$3=$O926+3*$J926,$N926*(1+(Z$2*0.03)),IF(AA$3=$O926+4*$J926,$N926*(1+(Z$2*0.03)),IF(AA$3=$O926+5*$J926,$N926*(1+(Z$2*0.03)),"")))))))</f>
        <v/>
      </c>
      <c r="AB926" s="2" t="str">
        <f t="shared" ref="AB926:AB932" si="2088">IF($B926="","",IF($O926=AB$3,$N926*(1+(AA$2*0.03)),IF(AB$3=$O926+$J926,$N926*(1+(AA$2*0.03)),IF(AB$3=$O926+2*$J926,$N926*(1+(AA$2*0.03)),IF(AB$3=$O926+3*$J926,$N926*(1+(AA$2*0.03)),IF(AB$3=$O926+4*$J926,$N926*(1+(AA$2*0.03)),IF(AB$3=$O926+5*$J926,$N926*(1+(AA$2*0.03)),"")))))))</f>
        <v/>
      </c>
      <c r="AC926" s="2" t="str">
        <f t="shared" ref="AC926:AC932" si="2089">IF($B926="","",IF($O926=AC$3,$N926*(1+(AB$2*0.03)),IF(AC$3=$O926+$J926,$N926*(1+(AB$2*0.03)),IF(AC$3=$O926+2*$J926,$N926*(1+(AB$2*0.03)),IF(AC$3=$O926+3*$J926,$N926*(1+(AB$2*0.03)),IF(AC$3=$O926+4*$J926,$N926*(1+(AB$2*0.03)),IF(AC$3=$O926+5*$J926,$N926*(1+(AB$2*0.03)),"")))))))</f>
        <v/>
      </c>
      <c r="AD926" s="2" t="str">
        <f t="shared" ref="AD926:AD932" si="2090">IF($B926="","",IF($O926=AD$3,$N926*(1+(AC$2*0.03)),IF(AD$3=$O926+$J926,$N926*(1+(AC$2*0.03)),IF(AD$3=$O926+2*$J926,$N926*(1+(AC$2*0.03)),IF(AD$3=$O926+3*$J926,$N926*(1+(AC$2*0.03)),IF(AD$3=$O926+4*$J926,$N926*(1+(AC$2*0.03)),IF(AD$3=$O926+5*$J926,$N926*(1+(AC$2*0.03)),"")))))))</f>
        <v/>
      </c>
      <c r="AE926" s="2" t="str">
        <f t="shared" ref="AE926:AE932" si="2091">IF($B926="","",IF($O926=AE$3,$N926*(1+(AD$2*0.03)),IF(AE$3=$O926+$J926,$N926*(1+(AD$2*0.03)),IF(AE$3=$O926+2*$J926,$N926*(1+(AD$2*0.03)),IF(AE$3=$O926+3*$J926,$N926*(1+(AD$2*0.03)),IF(AE$3=$O926+4*$J926,$N926*(1+(AD$2*0.03)),IF(AE$3=$O926+5*$J926,$N926*(1+(AD$2*0.03)),"")))))))</f>
        <v/>
      </c>
      <c r="AF926" s="2" t="str">
        <f t="shared" ref="AF926:AF932" si="2092">IF($B926="","",IF($O926=AF$3,$N926*(1+(AE$2*0.03)),IF(AF$3=$O926+$J926,$N926*(1+(AE$2*0.03)),IF(AF$3=$O926+2*$J926,$N926*(1+(AE$2*0.03)),IF(AF$3=$O926+3*$J926,$N926*(1+(AE$2*0.03)),IF(AF$3=$O926+4*$J926,$N926*(1+(AE$2*0.03)),IF(AF$3=$O926+5*$J926,$N926*(1+(AE$2*0.03)),"")))))))</f>
        <v/>
      </c>
      <c r="AG926" s="2" t="str">
        <f t="shared" ref="AG926:AG932" si="2093">IF($B926="","",IF($O926=AG$3,$N926*(1+(AF$2*0.03)),IF(AG$3=$O926+$J926,$N926*(1+(AF$2*0.03)),IF(AG$3=$O926+2*$J926,$N926*(1+(AF$2*0.03)),IF(AG$3=$O926+3*$J926,$N926*(1+(AF$2*0.03)),IF(AG$3=$O926+4*$J926,$N926*(1+(AF$2*0.03)),IF(AG$3=$O926+5*$J926,$N926*(1+(AF$2*0.03)),"")))))))</f>
        <v/>
      </c>
      <c r="AH926" s="2">
        <f t="shared" ref="AH926:AH932" si="2094">IF($B926="","",IF($O926=AH$3,$N926*(1+(AG$2*0.03)),IF(AH$3=$O926+$J926,$N926*(1+(AG$2*0.03)),IF(AH$3=$O926+2*$J926,$N926*(1+(AG$2*0.03)),IF(AH$3=$O926+3*$J926,$N926*(1+(AG$2*0.03)),IF(AH$3=$O926+4*$J926,$N926*(1+(AG$2*0.03)),IF(AH$3=$O926+5*$J926,$N926*(1+(AG$2*0.03)),"")))))))</f>
        <v>16632</v>
      </c>
      <c r="AI926" s="2" t="str">
        <f t="shared" ref="AI926:AI932" si="2095">IF($B926="","",IF($O926=AI$3,$N926*(1+(AH$2*0.03)),IF(AI$3=$O926+$J926,$N926*(1+(AH$2*0.03)),IF(AI$3=$O926+2*$J926,$N926*(1+(AH$2*0.03)),IF(AI$3=$O926+3*$J926,$N926*(1+(AH$2*0.03)),IF(AI$3=$O926+4*$J926,$N926*(1+(AH$2*0.03)),IF(AI$3=$O926+5*$J926,$N926*(1+(AH$2*0.03)),"")))))))</f>
        <v/>
      </c>
    </row>
    <row r="927" spans="2:35" x14ac:dyDescent="0.25">
      <c r="B927" s="41" t="s">
        <v>347</v>
      </c>
      <c r="C927" s="41" t="s">
        <v>346</v>
      </c>
      <c r="D927" t="s">
        <v>8</v>
      </c>
      <c r="E927" s="42" t="s">
        <v>361</v>
      </c>
      <c r="F927" t="s">
        <v>126</v>
      </c>
      <c r="G927" s="38" t="s">
        <v>538</v>
      </c>
      <c r="H927" s="7">
        <v>1400</v>
      </c>
      <c r="I927" s="6">
        <f>IF(H927="","",INDEX(Systems!F$4:F$981,MATCH($F927,Systems!D$4:D$981,0),1))</f>
        <v>18</v>
      </c>
      <c r="J927" s="7">
        <f>IF(H927="","",INDEX(Systems!E$4:E$981,MATCH($F927,Systems!D$4:D$981,0),1))</f>
        <v>30</v>
      </c>
      <c r="K927" s="7" t="s">
        <v>97</v>
      </c>
      <c r="L927" s="7">
        <v>2005</v>
      </c>
      <c r="M927" s="7">
        <v>3</v>
      </c>
      <c r="N927" s="6">
        <f t="shared" si="2074"/>
        <v>25200</v>
      </c>
      <c r="O927" s="7">
        <f t="shared" si="2075"/>
        <v>2035</v>
      </c>
      <c r="P927" s="2" t="str">
        <f t="shared" si="2076"/>
        <v/>
      </c>
      <c r="Q927" s="2" t="str">
        <f t="shared" si="2077"/>
        <v/>
      </c>
      <c r="R927" s="2" t="str">
        <f t="shared" si="2078"/>
        <v/>
      </c>
      <c r="S927" s="2" t="str">
        <f t="shared" si="2079"/>
        <v/>
      </c>
      <c r="T927" s="2" t="str">
        <f t="shared" si="2080"/>
        <v/>
      </c>
      <c r="U927" s="2" t="str">
        <f t="shared" si="2081"/>
        <v/>
      </c>
      <c r="V927" s="2" t="str">
        <f t="shared" si="2082"/>
        <v/>
      </c>
      <c r="W927" s="2" t="str">
        <f t="shared" si="2083"/>
        <v/>
      </c>
      <c r="X927" s="2" t="str">
        <f t="shared" si="2084"/>
        <v/>
      </c>
      <c r="Y927" s="2" t="str">
        <f t="shared" si="2085"/>
        <v/>
      </c>
      <c r="Z927" s="2" t="str">
        <f t="shared" si="2086"/>
        <v/>
      </c>
      <c r="AA927" s="2" t="str">
        <f t="shared" si="2087"/>
        <v/>
      </c>
      <c r="AB927" s="2" t="str">
        <f t="shared" si="2088"/>
        <v/>
      </c>
      <c r="AC927" s="2" t="str">
        <f t="shared" si="2089"/>
        <v/>
      </c>
      <c r="AD927" s="2" t="str">
        <f t="shared" si="2090"/>
        <v/>
      </c>
      <c r="AE927" s="2" t="str">
        <f t="shared" si="2091"/>
        <v/>
      </c>
      <c r="AF927" s="2" t="str">
        <f t="shared" si="2092"/>
        <v/>
      </c>
      <c r="AG927" s="2">
        <f t="shared" si="2093"/>
        <v>38052</v>
      </c>
      <c r="AH927" s="2" t="str">
        <f t="shared" si="2094"/>
        <v/>
      </c>
      <c r="AI927" s="2" t="str">
        <f t="shared" si="2095"/>
        <v/>
      </c>
    </row>
    <row r="928" spans="2:35" x14ac:dyDescent="0.25">
      <c r="B928" s="41" t="s">
        <v>347</v>
      </c>
      <c r="C928" s="41" t="s">
        <v>346</v>
      </c>
      <c r="D928" t="s">
        <v>8</v>
      </c>
      <c r="E928" s="42" t="s">
        <v>361</v>
      </c>
      <c r="F928" t="s">
        <v>134</v>
      </c>
      <c r="G928" s="38" t="s">
        <v>538</v>
      </c>
      <c r="H928" s="7">
        <v>6</v>
      </c>
      <c r="I928" s="6">
        <f>IF(H928="","",INDEX(Systems!F$4:F$981,MATCH($F928,Systems!D$4:D$981,0),1))</f>
        <v>650</v>
      </c>
      <c r="J928" s="7">
        <f>IF(H928="","",INDEX(Systems!E$4:E$981,MATCH($F928,Systems!D$4:D$981,0),1))</f>
        <v>30</v>
      </c>
      <c r="K928" s="7" t="s">
        <v>97</v>
      </c>
      <c r="L928" s="7">
        <v>2005</v>
      </c>
      <c r="M928" s="7">
        <v>3</v>
      </c>
      <c r="N928" s="6">
        <f t="shared" si="2074"/>
        <v>3900</v>
      </c>
      <c r="O928" s="7">
        <f t="shared" si="2075"/>
        <v>2035</v>
      </c>
      <c r="P928" s="2" t="str">
        <f t="shared" si="2076"/>
        <v/>
      </c>
      <c r="Q928" s="2" t="str">
        <f t="shared" si="2077"/>
        <v/>
      </c>
      <c r="R928" s="2" t="str">
        <f t="shared" si="2078"/>
        <v/>
      </c>
      <c r="S928" s="2" t="str">
        <f t="shared" si="2079"/>
        <v/>
      </c>
      <c r="T928" s="2" t="str">
        <f t="shared" si="2080"/>
        <v/>
      </c>
      <c r="U928" s="2" t="str">
        <f t="shared" si="2081"/>
        <v/>
      </c>
      <c r="V928" s="2" t="str">
        <f t="shared" si="2082"/>
        <v/>
      </c>
      <c r="W928" s="2" t="str">
        <f t="shared" si="2083"/>
        <v/>
      </c>
      <c r="X928" s="2" t="str">
        <f t="shared" si="2084"/>
        <v/>
      </c>
      <c r="Y928" s="2" t="str">
        <f t="shared" si="2085"/>
        <v/>
      </c>
      <c r="Z928" s="2" t="str">
        <f t="shared" si="2086"/>
        <v/>
      </c>
      <c r="AA928" s="2" t="str">
        <f t="shared" si="2087"/>
        <v/>
      </c>
      <c r="AB928" s="2" t="str">
        <f t="shared" si="2088"/>
        <v/>
      </c>
      <c r="AC928" s="2" t="str">
        <f t="shared" si="2089"/>
        <v/>
      </c>
      <c r="AD928" s="2" t="str">
        <f t="shared" si="2090"/>
        <v/>
      </c>
      <c r="AE928" s="2" t="str">
        <f t="shared" si="2091"/>
        <v/>
      </c>
      <c r="AF928" s="2" t="str">
        <f t="shared" si="2092"/>
        <v/>
      </c>
      <c r="AG928" s="2">
        <f t="shared" si="2093"/>
        <v>5889</v>
      </c>
      <c r="AH928" s="2" t="str">
        <f t="shared" si="2094"/>
        <v/>
      </c>
      <c r="AI928" s="2" t="str">
        <f t="shared" si="2095"/>
        <v/>
      </c>
    </row>
    <row r="929" spans="2:35" x14ac:dyDescent="0.25">
      <c r="B929" s="41" t="s">
        <v>347</v>
      </c>
      <c r="C929" s="41" t="s">
        <v>346</v>
      </c>
      <c r="D929" t="s">
        <v>8</v>
      </c>
      <c r="E929" s="42" t="s">
        <v>361</v>
      </c>
      <c r="F929" t="s">
        <v>34</v>
      </c>
      <c r="G929" s="38" t="s">
        <v>538</v>
      </c>
      <c r="H929" s="7">
        <v>6</v>
      </c>
      <c r="I929" s="6">
        <f>IF(H929="","",INDEX(Systems!F$4:F$981,MATCH($F929,Systems!D$4:D$981,0),1))</f>
        <v>900</v>
      </c>
      <c r="J929" s="7">
        <f>IF(H929="","",INDEX(Systems!E$4:E$981,MATCH($F929,Systems!D$4:D$981,0),1))</f>
        <v>30</v>
      </c>
      <c r="K929" s="7" t="s">
        <v>97</v>
      </c>
      <c r="L929" s="7">
        <v>2005</v>
      </c>
      <c r="M929" s="7">
        <v>3</v>
      </c>
      <c r="N929" s="6">
        <f t="shared" si="2074"/>
        <v>5400</v>
      </c>
      <c r="O929" s="7">
        <f t="shared" si="2075"/>
        <v>2035</v>
      </c>
      <c r="P929" s="2" t="str">
        <f t="shared" si="2076"/>
        <v/>
      </c>
      <c r="Q929" s="2" t="str">
        <f t="shared" si="2077"/>
        <v/>
      </c>
      <c r="R929" s="2" t="str">
        <f t="shared" si="2078"/>
        <v/>
      </c>
      <c r="S929" s="2" t="str">
        <f t="shared" si="2079"/>
        <v/>
      </c>
      <c r="T929" s="2" t="str">
        <f t="shared" si="2080"/>
        <v/>
      </c>
      <c r="U929" s="2" t="str">
        <f t="shared" si="2081"/>
        <v/>
      </c>
      <c r="V929" s="2" t="str">
        <f t="shared" si="2082"/>
        <v/>
      </c>
      <c r="W929" s="2" t="str">
        <f t="shared" si="2083"/>
        <v/>
      </c>
      <c r="X929" s="2" t="str">
        <f t="shared" si="2084"/>
        <v/>
      </c>
      <c r="Y929" s="2" t="str">
        <f t="shared" si="2085"/>
        <v/>
      </c>
      <c r="Z929" s="2" t="str">
        <f t="shared" si="2086"/>
        <v/>
      </c>
      <c r="AA929" s="2" t="str">
        <f t="shared" si="2087"/>
        <v/>
      </c>
      <c r="AB929" s="2" t="str">
        <f t="shared" si="2088"/>
        <v/>
      </c>
      <c r="AC929" s="2" t="str">
        <f t="shared" si="2089"/>
        <v/>
      </c>
      <c r="AD929" s="2" t="str">
        <f t="shared" si="2090"/>
        <v/>
      </c>
      <c r="AE929" s="2" t="str">
        <f t="shared" si="2091"/>
        <v/>
      </c>
      <c r="AF929" s="2" t="str">
        <f t="shared" si="2092"/>
        <v/>
      </c>
      <c r="AG929" s="2">
        <f t="shared" si="2093"/>
        <v>8154</v>
      </c>
      <c r="AH929" s="2" t="str">
        <f t="shared" si="2094"/>
        <v/>
      </c>
      <c r="AI929" s="2" t="str">
        <f t="shared" si="2095"/>
        <v/>
      </c>
    </row>
    <row r="930" spans="2:35" x14ac:dyDescent="0.25">
      <c r="B930" s="41" t="s">
        <v>347</v>
      </c>
      <c r="C930" s="41" t="s">
        <v>346</v>
      </c>
      <c r="D930" t="s">
        <v>8</v>
      </c>
      <c r="E930" s="42" t="s">
        <v>361</v>
      </c>
      <c r="F930" t="s">
        <v>133</v>
      </c>
      <c r="G930" s="38" t="s">
        <v>538</v>
      </c>
      <c r="H930" s="7">
        <v>2</v>
      </c>
      <c r="I930" s="6">
        <f>IF(H930="","",INDEX(Systems!F$4:F$981,MATCH($F930,Systems!D$4:D$981,0),1))</f>
        <v>750</v>
      </c>
      <c r="J930" s="7">
        <f>IF(H930="","",INDEX(Systems!E$4:E$981,MATCH($F930,Systems!D$4:D$981,0),1))</f>
        <v>30</v>
      </c>
      <c r="K930" s="7" t="s">
        <v>97</v>
      </c>
      <c r="L930" s="7">
        <v>2005</v>
      </c>
      <c r="M930" s="7">
        <v>3</v>
      </c>
      <c r="N930" s="6">
        <f t="shared" si="2074"/>
        <v>1500</v>
      </c>
      <c r="O930" s="7">
        <f t="shared" si="2075"/>
        <v>2035</v>
      </c>
      <c r="P930" s="2" t="str">
        <f t="shared" si="2076"/>
        <v/>
      </c>
      <c r="Q930" s="2" t="str">
        <f t="shared" si="2077"/>
        <v/>
      </c>
      <c r="R930" s="2" t="str">
        <f t="shared" si="2078"/>
        <v/>
      </c>
      <c r="S930" s="2" t="str">
        <f t="shared" si="2079"/>
        <v/>
      </c>
      <c r="T930" s="2" t="str">
        <f t="shared" si="2080"/>
        <v/>
      </c>
      <c r="U930" s="2" t="str">
        <f t="shared" si="2081"/>
        <v/>
      </c>
      <c r="V930" s="2" t="str">
        <f t="shared" si="2082"/>
        <v/>
      </c>
      <c r="W930" s="2" t="str">
        <f t="shared" si="2083"/>
        <v/>
      </c>
      <c r="X930" s="2" t="str">
        <f t="shared" si="2084"/>
        <v/>
      </c>
      <c r="Y930" s="2" t="str">
        <f t="shared" si="2085"/>
        <v/>
      </c>
      <c r="Z930" s="2" t="str">
        <f t="shared" si="2086"/>
        <v/>
      </c>
      <c r="AA930" s="2" t="str">
        <f t="shared" si="2087"/>
        <v/>
      </c>
      <c r="AB930" s="2" t="str">
        <f t="shared" si="2088"/>
        <v/>
      </c>
      <c r="AC930" s="2" t="str">
        <f t="shared" si="2089"/>
        <v/>
      </c>
      <c r="AD930" s="2" t="str">
        <f t="shared" si="2090"/>
        <v/>
      </c>
      <c r="AE930" s="2" t="str">
        <f t="shared" si="2091"/>
        <v/>
      </c>
      <c r="AF930" s="2" t="str">
        <f t="shared" si="2092"/>
        <v/>
      </c>
      <c r="AG930" s="2">
        <f t="shared" si="2093"/>
        <v>2265</v>
      </c>
      <c r="AH930" s="2" t="str">
        <f t="shared" si="2094"/>
        <v/>
      </c>
      <c r="AI930" s="2" t="str">
        <f t="shared" si="2095"/>
        <v/>
      </c>
    </row>
    <row r="931" spans="2:35" x14ac:dyDescent="0.25">
      <c r="B931" s="41" t="s">
        <v>347</v>
      </c>
      <c r="C931" s="41" t="s">
        <v>346</v>
      </c>
      <c r="D931" t="s">
        <v>8</v>
      </c>
      <c r="E931" s="42" t="s">
        <v>361</v>
      </c>
      <c r="F931" t="s">
        <v>134</v>
      </c>
      <c r="G931" s="38" t="s">
        <v>540</v>
      </c>
      <c r="H931" s="7">
        <v>1</v>
      </c>
      <c r="I931" s="6">
        <f>IF(H931="","",INDEX(Systems!F$4:F$981,MATCH($F931,Systems!D$4:D$981,0),1))</f>
        <v>650</v>
      </c>
      <c r="J931" s="7">
        <f>IF(H931="","",INDEX(Systems!E$4:E$981,MATCH($F931,Systems!D$4:D$981,0),1))</f>
        <v>30</v>
      </c>
      <c r="K931" s="7" t="s">
        <v>97</v>
      </c>
      <c r="L931" s="7">
        <v>2005</v>
      </c>
      <c r="M931" s="7">
        <v>3</v>
      </c>
      <c r="N931" s="6">
        <f t="shared" si="2074"/>
        <v>650</v>
      </c>
      <c r="O931" s="7">
        <f t="shared" si="2075"/>
        <v>2035</v>
      </c>
      <c r="P931" s="2" t="str">
        <f t="shared" si="2076"/>
        <v/>
      </c>
      <c r="Q931" s="2" t="str">
        <f t="shared" si="2077"/>
        <v/>
      </c>
      <c r="R931" s="2" t="str">
        <f t="shared" si="2078"/>
        <v/>
      </c>
      <c r="S931" s="2" t="str">
        <f t="shared" si="2079"/>
        <v/>
      </c>
      <c r="T931" s="2" t="str">
        <f t="shared" si="2080"/>
        <v/>
      </c>
      <c r="U931" s="2" t="str">
        <f t="shared" si="2081"/>
        <v/>
      </c>
      <c r="V931" s="2" t="str">
        <f t="shared" si="2082"/>
        <v/>
      </c>
      <c r="W931" s="2" t="str">
        <f t="shared" si="2083"/>
        <v/>
      </c>
      <c r="X931" s="2" t="str">
        <f t="shared" si="2084"/>
        <v/>
      </c>
      <c r="Y931" s="2" t="str">
        <f t="shared" si="2085"/>
        <v/>
      </c>
      <c r="Z931" s="2" t="str">
        <f t="shared" si="2086"/>
        <v/>
      </c>
      <c r="AA931" s="2" t="str">
        <f t="shared" si="2087"/>
        <v/>
      </c>
      <c r="AB931" s="2" t="str">
        <f t="shared" si="2088"/>
        <v/>
      </c>
      <c r="AC931" s="2" t="str">
        <f t="shared" si="2089"/>
        <v/>
      </c>
      <c r="AD931" s="2" t="str">
        <f t="shared" si="2090"/>
        <v/>
      </c>
      <c r="AE931" s="2" t="str">
        <f t="shared" si="2091"/>
        <v/>
      </c>
      <c r="AF931" s="2" t="str">
        <f t="shared" si="2092"/>
        <v/>
      </c>
      <c r="AG931" s="2">
        <f t="shared" si="2093"/>
        <v>981.5</v>
      </c>
      <c r="AH931" s="2" t="str">
        <f t="shared" si="2094"/>
        <v/>
      </c>
      <c r="AI931" s="2" t="str">
        <f t="shared" si="2095"/>
        <v/>
      </c>
    </row>
    <row r="932" spans="2:35" x14ac:dyDescent="0.25">
      <c r="B932" s="41" t="s">
        <v>347</v>
      </c>
      <c r="C932" s="41" t="s">
        <v>346</v>
      </c>
      <c r="D932" t="s">
        <v>8</v>
      </c>
      <c r="E932" s="42" t="s">
        <v>361</v>
      </c>
      <c r="F932" t="s">
        <v>34</v>
      </c>
      <c r="G932" s="38" t="s">
        <v>540</v>
      </c>
      <c r="H932" s="7">
        <v>1</v>
      </c>
      <c r="I932" s="6">
        <f>IF(H932="","",INDEX(Systems!F$4:F$981,MATCH($F932,Systems!D$4:D$981,0),1))</f>
        <v>900</v>
      </c>
      <c r="J932" s="7">
        <f>IF(H932="","",INDEX(Systems!E$4:E$981,MATCH($F932,Systems!D$4:D$981,0),1))</f>
        <v>30</v>
      </c>
      <c r="K932" s="7" t="s">
        <v>97</v>
      </c>
      <c r="L932" s="7">
        <v>2005</v>
      </c>
      <c r="M932" s="7">
        <v>3</v>
      </c>
      <c r="N932" s="6">
        <f t="shared" si="2074"/>
        <v>900</v>
      </c>
      <c r="O932" s="7">
        <f t="shared" si="2075"/>
        <v>2035</v>
      </c>
      <c r="P932" s="2" t="str">
        <f t="shared" si="2076"/>
        <v/>
      </c>
      <c r="Q932" s="2" t="str">
        <f t="shared" si="2077"/>
        <v/>
      </c>
      <c r="R932" s="2" t="str">
        <f t="shared" si="2078"/>
        <v/>
      </c>
      <c r="S932" s="2" t="str">
        <f t="shared" si="2079"/>
        <v/>
      </c>
      <c r="T932" s="2" t="str">
        <f t="shared" si="2080"/>
        <v/>
      </c>
      <c r="U932" s="2" t="str">
        <f t="shared" si="2081"/>
        <v/>
      </c>
      <c r="V932" s="2" t="str">
        <f t="shared" si="2082"/>
        <v/>
      </c>
      <c r="W932" s="2" t="str">
        <f t="shared" si="2083"/>
        <v/>
      </c>
      <c r="X932" s="2" t="str">
        <f t="shared" si="2084"/>
        <v/>
      </c>
      <c r="Y932" s="2" t="str">
        <f t="shared" si="2085"/>
        <v/>
      </c>
      <c r="Z932" s="2" t="str">
        <f t="shared" si="2086"/>
        <v/>
      </c>
      <c r="AA932" s="2" t="str">
        <f t="shared" si="2087"/>
        <v/>
      </c>
      <c r="AB932" s="2" t="str">
        <f t="shared" si="2088"/>
        <v/>
      </c>
      <c r="AC932" s="2" t="str">
        <f t="shared" si="2089"/>
        <v/>
      </c>
      <c r="AD932" s="2" t="str">
        <f t="shared" si="2090"/>
        <v/>
      </c>
      <c r="AE932" s="2" t="str">
        <f t="shared" si="2091"/>
        <v/>
      </c>
      <c r="AF932" s="2" t="str">
        <f t="shared" si="2092"/>
        <v/>
      </c>
      <c r="AG932" s="2">
        <f t="shared" si="2093"/>
        <v>1359</v>
      </c>
      <c r="AH932" s="2" t="str">
        <f t="shared" si="2094"/>
        <v/>
      </c>
      <c r="AI932" s="2" t="str">
        <f t="shared" si="2095"/>
        <v/>
      </c>
    </row>
    <row r="933" spans="2:35" x14ac:dyDescent="0.25">
      <c r="B933" s="41" t="s">
        <v>347</v>
      </c>
      <c r="C933" s="41" t="s">
        <v>346</v>
      </c>
      <c r="D933" t="s">
        <v>3</v>
      </c>
      <c r="E933" s="42" t="s">
        <v>348</v>
      </c>
      <c r="F933" t="s">
        <v>501</v>
      </c>
      <c r="H933" s="7">
        <v>5400</v>
      </c>
      <c r="I933" s="6">
        <f>IF(H933="","",INDEX(Systems!F$4:F$981,MATCH($F933,Systems!D$4:D$981,0),1))</f>
        <v>16.25</v>
      </c>
      <c r="J933" s="7">
        <f>IF(H933="","",INDEX(Systems!E$4:E$981,MATCH($F933,Systems!D$4:D$981,0),1))</f>
        <v>25</v>
      </c>
      <c r="K933" s="7" t="s">
        <v>97</v>
      </c>
      <c r="L933" s="7">
        <v>2005</v>
      </c>
      <c r="M933" s="7">
        <v>2</v>
      </c>
      <c r="N933" s="6">
        <f t="shared" si="1891"/>
        <v>87750</v>
      </c>
      <c r="O933" s="7">
        <f t="shared" si="1892"/>
        <v>2025</v>
      </c>
      <c r="P933" s="2" t="str">
        <f t="shared" ref="P933:AI933" si="2096">IF($B933="","",IF($O933=P$3,$N933*(1+(O$2*0.03)),IF(P$3=$O933+$J933,$N933*(1+(O$2*0.03)),IF(P$3=$O933+2*$J933,$N933*(1+(O$2*0.03)),IF(P$3=$O933+3*$J933,$N933*(1+(O$2*0.03)),IF(P$3=$O933+4*$J933,$N933*(1+(O$2*0.03)),IF(P$3=$O933+5*$J933,$N933*(1+(O$2*0.03)),"")))))))</f>
        <v/>
      </c>
      <c r="Q933" s="2" t="str">
        <f t="shared" si="2096"/>
        <v/>
      </c>
      <c r="R933" s="2" t="str">
        <f t="shared" si="2096"/>
        <v/>
      </c>
      <c r="S933" s="2" t="str">
        <f t="shared" si="2096"/>
        <v/>
      </c>
      <c r="T933" s="2" t="str">
        <f t="shared" si="2096"/>
        <v/>
      </c>
      <c r="U933" s="2" t="str">
        <f t="shared" si="2096"/>
        <v/>
      </c>
      <c r="V933" s="2" t="str">
        <f t="shared" si="2096"/>
        <v/>
      </c>
      <c r="W933" s="2">
        <f t="shared" si="2096"/>
        <v>106177.5</v>
      </c>
      <c r="X933" s="2" t="str">
        <f t="shared" si="2096"/>
        <v/>
      </c>
      <c r="Y933" s="2" t="str">
        <f t="shared" si="2096"/>
        <v/>
      </c>
      <c r="Z933" s="2" t="str">
        <f t="shared" si="2096"/>
        <v/>
      </c>
      <c r="AA933" s="2" t="str">
        <f t="shared" si="2096"/>
        <v/>
      </c>
      <c r="AB933" s="2" t="str">
        <f t="shared" si="2096"/>
        <v/>
      </c>
      <c r="AC933" s="2" t="str">
        <f t="shared" si="2096"/>
        <v/>
      </c>
      <c r="AD933" s="2" t="str">
        <f t="shared" si="2096"/>
        <v/>
      </c>
      <c r="AE933" s="2" t="str">
        <f t="shared" si="2096"/>
        <v/>
      </c>
      <c r="AF933" s="2" t="str">
        <f t="shared" si="2096"/>
        <v/>
      </c>
      <c r="AG933" s="2" t="str">
        <f t="shared" si="2096"/>
        <v/>
      </c>
      <c r="AH933" s="2" t="str">
        <f t="shared" si="2096"/>
        <v/>
      </c>
      <c r="AI933" s="2" t="str">
        <f t="shared" si="2096"/>
        <v/>
      </c>
    </row>
    <row r="934" spans="2:35" x14ac:dyDescent="0.25">
      <c r="B934" s="41" t="s">
        <v>347</v>
      </c>
      <c r="C934" s="41" t="s">
        <v>346</v>
      </c>
      <c r="D934" t="s">
        <v>7</v>
      </c>
      <c r="E934" s="42" t="s">
        <v>348</v>
      </c>
      <c r="F934" t="s">
        <v>50</v>
      </c>
      <c r="H934" s="7">
        <v>4200</v>
      </c>
      <c r="I934" s="6">
        <f>IF(H934="","",INDEX(Systems!F$4:F$981,MATCH($F934,Systems!D$4:D$981,0),1))</f>
        <v>1.6</v>
      </c>
      <c r="J934" s="7">
        <f>IF(H934="","",INDEX(Systems!E$4:E$981,MATCH($F934,Systems!D$4:D$981,0),1))</f>
        <v>10</v>
      </c>
      <c r="K934" s="7" t="s">
        <v>97</v>
      </c>
      <c r="L934" s="7">
        <v>2005</v>
      </c>
      <c r="M934" s="7">
        <v>2</v>
      </c>
      <c r="N934" s="6">
        <f t="shared" si="1891"/>
        <v>6720</v>
      </c>
      <c r="O934" s="7">
        <f t="shared" si="1892"/>
        <v>2018</v>
      </c>
      <c r="P934" s="2">
        <f t="shared" ref="P934:AI934" si="2097">IF($B934="","",IF($O934=P$3,$N934*(1+(O$2*0.03)),IF(P$3=$O934+$J934,$N934*(1+(O$2*0.03)),IF(P$3=$O934+2*$J934,$N934*(1+(O$2*0.03)),IF(P$3=$O934+3*$J934,$N934*(1+(O$2*0.03)),IF(P$3=$O934+4*$J934,$N934*(1+(O$2*0.03)),IF(P$3=$O934+5*$J934,$N934*(1+(O$2*0.03)),"")))))))</f>
        <v>6720</v>
      </c>
      <c r="Q934" s="2" t="str">
        <f t="shared" si="2097"/>
        <v/>
      </c>
      <c r="R934" s="2" t="str">
        <f t="shared" si="2097"/>
        <v/>
      </c>
      <c r="S934" s="2" t="str">
        <f t="shared" si="2097"/>
        <v/>
      </c>
      <c r="T934" s="2" t="str">
        <f t="shared" si="2097"/>
        <v/>
      </c>
      <c r="U934" s="2" t="str">
        <f t="shared" si="2097"/>
        <v/>
      </c>
      <c r="V934" s="2" t="str">
        <f t="shared" si="2097"/>
        <v/>
      </c>
      <c r="W934" s="2" t="str">
        <f t="shared" si="2097"/>
        <v/>
      </c>
      <c r="X934" s="2" t="str">
        <f t="shared" si="2097"/>
        <v/>
      </c>
      <c r="Y934" s="2" t="str">
        <f t="shared" si="2097"/>
        <v/>
      </c>
      <c r="Z934" s="2">
        <f t="shared" si="2097"/>
        <v>8736</v>
      </c>
      <c r="AA934" s="2" t="str">
        <f t="shared" si="2097"/>
        <v/>
      </c>
      <c r="AB934" s="2" t="str">
        <f t="shared" si="2097"/>
        <v/>
      </c>
      <c r="AC934" s="2" t="str">
        <f t="shared" si="2097"/>
        <v/>
      </c>
      <c r="AD934" s="2" t="str">
        <f t="shared" si="2097"/>
        <v/>
      </c>
      <c r="AE934" s="2" t="str">
        <f t="shared" si="2097"/>
        <v/>
      </c>
      <c r="AF934" s="2" t="str">
        <f t="shared" si="2097"/>
        <v/>
      </c>
      <c r="AG934" s="2" t="str">
        <f t="shared" si="2097"/>
        <v/>
      </c>
      <c r="AH934" s="2" t="str">
        <f t="shared" si="2097"/>
        <v/>
      </c>
      <c r="AI934" s="2" t="str">
        <f t="shared" si="2097"/>
        <v/>
      </c>
    </row>
    <row r="935" spans="2:35" x14ac:dyDescent="0.25">
      <c r="B935" s="41" t="s">
        <v>347</v>
      </c>
      <c r="C935" s="41" t="s">
        <v>346</v>
      </c>
      <c r="D935" t="s">
        <v>7</v>
      </c>
      <c r="E935" s="42" t="s">
        <v>461</v>
      </c>
      <c r="F935" t="s">
        <v>311</v>
      </c>
      <c r="H935" s="7">
        <v>600</v>
      </c>
      <c r="I935" s="6">
        <f>IF(H935="","",INDEX(Systems!F$4:F$981,MATCH($F935,Systems!D$4:D$981,0),1))</f>
        <v>8.11</v>
      </c>
      <c r="J935" s="7">
        <f>IF(H935="","",INDEX(Systems!E$4:E$981,MATCH($F935,Systems!D$4:D$981,0),1))</f>
        <v>20</v>
      </c>
      <c r="K935" s="7" t="s">
        <v>97</v>
      </c>
      <c r="L935" s="7">
        <v>2005</v>
      </c>
      <c r="M935" s="7">
        <v>3</v>
      </c>
      <c r="N935" s="6">
        <f t="shared" si="1891"/>
        <v>4866</v>
      </c>
      <c r="O935" s="7">
        <f t="shared" si="1892"/>
        <v>2025</v>
      </c>
      <c r="P935" s="2" t="str">
        <f t="shared" ref="P935:AI935" si="2098">IF($B935="","",IF($O935=P$3,$N935*(1+(O$2*0.03)),IF(P$3=$O935+$J935,$N935*(1+(O$2*0.03)),IF(P$3=$O935+2*$J935,$N935*(1+(O$2*0.03)),IF(P$3=$O935+3*$J935,$N935*(1+(O$2*0.03)),IF(P$3=$O935+4*$J935,$N935*(1+(O$2*0.03)),IF(P$3=$O935+5*$J935,$N935*(1+(O$2*0.03)),"")))))))</f>
        <v/>
      </c>
      <c r="Q935" s="2" t="str">
        <f t="shared" si="2098"/>
        <v/>
      </c>
      <c r="R935" s="2" t="str">
        <f t="shared" si="2098"/>
        <v/>
      </c>
      <c r="S935" s="2" t="str">
        <f t="shared" si="2098"/>
        <v/>
      </c>
      <c r="T935" s="2" t="str">
        <f t="shared" si="2098"/>
        <v/>
      </c>
      <c r="U935" s="2" t="str">
        <f t="shared" si="2098"/>
        <v/>
      </c>
      <c r="V935" s="2" t="str">
        <f t="shared" si="2098"/>
        <v/>
      </c>
      <c r="W935" s="2">
        <f t="shared" si="2098"/>
        <v>5887.86</v>
      </c>
      <c r="X935" s="2" t="str">
        <f t="shared" si="2098"/>
        <v/>
      </c>
      <c r="Y935" s="2" t="str">
        <f t="shared" si="2098"/>
        <v/>
      </c>
      <c r="Z935" s="2" t="str">
        <f t="shared" si="2098"/>
        <v/>
      </c>
      <c r="AA935" s="2" t="str">
        <f t="shared" si="2098"/>
        <v/>
      </c>
      <c r="AB935" s="2" t="str">
        <f t="shared" si="2098"/>
        <v/>
      </c>
      <c r="AC935" s="2" t="str">
        <f t="shared" si="2098"/>
        <v/>
      </c>
      <c r="AD935" s="2" t="str">
        <f t="shared" si="2098"/>
        <v/>
      </c>
      <c r="AE935" s="2" t="str">
        <f t="shared" si="2098"/>
        <v/>
      </c>
      <c r="AF935" s="2" t="str">
        <f t="shared" si="2098"/>
        <v/>
      </c>
      <c r="AG935" s="2" t="str">
        <f t="shared" si="2098"/>
        <v/>
      </c>
      <c r="AH935" s="2" t="str">
        <f t="shared" si="2098"/>
        <v/>
      </c>
      <c r="AI935" s="2" t="str">
        <f t="shared" si="2098"/>
        <v/>
      </c>
    </row>
    <row r="936" spans="2:35" x14ac:dyDescent="0.25">
      <c r="B936" s="41" t="s">
        <v>347</v>
      </c>
      <c r="C936" s="41" t="s">
        <v>346</v>
      </c>
      <c r="D936" t="s">
        <v>7</v>
      </c>
      <c r="E936" s="42" t="s">
        <v>461</v>
      </c>
      <c r="F936" t="s">
        <v>289</v>
      </c>
      <c r="H936" s="7">
        <v>650</v>
      </c>
      <c r="I936" s="6">
        <f>IF(H936="","",INDEX(Systems!F$4:F$981,MATCH($F936,Systems!D$4:D$981,0),1))</f>
        <v>4.5</v>
      </c>
      <c r="J936" s="7">
        <f>IF(H936="","",INDEX(Systems!E$4:E$981,MATCH($F936,Systems!D$4:D$981,0),1))</f>
        <v>15</v>
      </c>
      <c r="K936" s="7" t="s">
        <v>97</v>
      </c>
      <c r="L936" s="7">
        <v>2005</v>
      </c>
      <c r="M936" s="7">
        <v>3</v>
      </c>
      <c r="N936" s="6">
        <f t="shared" si="1891"/>
        <v>2925</v>
      </c>
      <c r="O936" s="7">
        <f t="shared" si="1892"/>
        <v>2020</v>
      </c>
      <c r="P936" s="2" t="str">
        <f t="shared" ref="P936:AI936" si="2099">IF($B936="","",IF($O936=P$3,$N936*(1+(O$2*0.03)),IF(P$3=$O936+$J936,$N936*(1+(O$2*0.03)),IF(P$3=$O936+2*$J936,$N936*(1+(O$2*0.03)),IF(P$3=$O936+3*$J936,$N936*(1+(O$2*0.03)),IF(P$3=$O936+4*$J936,$N936*(1+(O$2*0.03)),IF(P$3=$O936+5*$J936,$N936*(1+(O$2*0.03)),"")))))))</f>
        <v/>
      </c>
      <c r="Q936" s="2" t="str">
        <f t="shared" si="2099"/>
        <v/>
      </c>
      <c r="R936" s="2">
        <f t="shared" si="2099"/>
        <v>3100.5</v>
      </c>
      <c r="S936" s="2" t="str">
        <f t="shared" si="2099"/>
        <v/>
      </c>
      <c r="T936" s="2" t="str">
        <f t="shared" si="2099"/>
        <v/>
      </c>
      <c r="U936" s="2" t="str">
        <f t="shared" si="2099"/>
        <v/>
      </c>
      <c r="V936" s="2" t="str">
        <f t="shared" si="2099"/>
        <v/>
      </c>
      <c r="W936" s="2" t="str">
        <f t="shared" si="2099"/>
        <v/>
      </c>
      <c r="X936" s="2" t="str">
        <f t="shared" si="2099"/>
        <v/>
      </c>
      <c r="Y936" s="2" t="str">
        <f t="shared" si="2099"/>
        <v/>
      </c>
      <c r="Z936" s="2" t="str">
        <f t="shared" si="2099"/>
        <v/>
      </c>
      <c r="AA936" s="2" t="str">
        <f t="shared" si="2099"/>
        <v/>
      </c>
      <c r="AB936" s="2" t="str">
        <f t="shared" si="2099"/>
        <v/>
      </c>
      <c r="AC936" s="2" t="str">
        <f t="shared" si="2099"/>
        <v/>
      </c>
      <c r="AD936" s="2" t="str">
        <f t="shared" si="2099"/>
        <v/>
      </c>
      <c r="AE936" s="2" t="str">
        <f t="shared" si="2099"/>
        <v/>
      </c>
      <c r="AF936" s="2" t="str">
        <f t="shared" si="2099"/>
        <v/>
      </c>
      <c r="AG936" s="2">
        <f t="shared" si="2099"/>
        <v>4416.75</v>
      </c>
      <c r="AH936" s="2" t="str">
        <f t="shared" si="2099"/>
        <v/>
      </c>
      <c r="AI936" s="2" t="str">
        <f t="shared" si="2099"/>
        <v/>
      </c>
    </row>
    <row r="937" spans="2:35" x14ac:dyDescent="0.25">
      <c r="B937" s="41" t="s">
        <v>347</v>
      </c>
      <c r="C937" s="41" t="s">
        <v>346</v>
      </c>
      <c r="D937" t="s">
        <v>9</v>
      </c>
      <c r="E937" s="42" t="s">
        <v>461</v>
      </c>
      <c r="F937" t="s">
        <v>131</v>
      </c>
      <c r="H937" s="7">
        <v>600</v>
      </c>
      <c r="I937" s="6">
        <f>IF(H937="","",INDEX(Systems!F$4:F$981,MATCH($F937,Systems!D$4:D$981,0),1))</f>
        <v>4.95</v>
      </c>
      <c r="J937" s="7">
        <f>IF(H937="","",INDEX(Systems!E$4:E$981,MATCH($F937,Systems!D$4:D$981,0),1))</f>
        <v>20</v>
      </c>
      <c r="K937" s="7" t="s">
        <v>97</v>
      </c>
      <c r="L937" s="7">
        <v>2017</v>
      </c>
      <c r="M937" s="7">
        <v>3</v>
      </c>
      <c r="N937" s="6">
        <f t="shared" si="1891"/>
        <v>2970</v>
      </c>
      <c r="O937" s="7">
        <f t="shared" si="1892"/>
        <v>2037</v>
      </c>
      <c r="P937" s="2" t="str">
        <f t="shared" ref="P937:AI937" si="2100">IF($B937="","",IF($O937=P$3,$N937*(1+(O$2*0.03)),IF(P$3=$O937+$J937,$N937*(1+(O$2*0.03)),IF(P$3=$O937+2*$J937,$N937*(1+(O$2*0.03)),IF(P$3=$O937+3*$J937,$N937*(1+(O$2*0.03)),IF(P$3=$O937+4*$J937,$N937*(1+(O$2*0.03)),IF(P$3=$O937+5*$J937,$N937*(1+(O$2*0.03)),"")))))))</f>
        <v/>
      </c>
      <c r="Q937" s="2" t="str">
        <f t="shared" si="2100"/>
        <v/>
      </c>
      <c r="R937" s="2" t="str">
        <f t="shared" si="2100"/>
        <v/>
      </c>
      <c r="S937" s="2" t="str">
        <f t="shared" si="2100"/>
        <v/>
      </c>
      <c r="T937" s="2" t="str">
        <f t="shared" si="2100"/>
        <v/>
      </c>
      <c r="U937" s="2" t="str">
        <f t="shared" si="2100"/>
        <v/>
      </c>
      <c r="V937" s="2" t="str">
        <f t="shared" si="2100"/>
        <v/>
      </c>
      <c r="W937" s="2" t="str">
        <f t="shared" si="2100"/>
        <v/>
      </c>
      <c r="X937" s="2" t="str">
        <f t="shared" si="2100"/>
        <v/>
      </c>
      <c r="Y937" s="2" t="str">
        <f t="shared" si="2100"/>
        <v/>
      </c>
      <c r="Z937" s="2" t="str">
        <f t="shared" si="2100"/>
        <v/>
      </c>
      <c r="AA937" s="2" t="str">
        <f t="shared" si="2100"/>
        <v/>
      </c>
      <c r="AB937" s="2" t="str">
        <f t="shared" si="2100"/>
        <v/>
      </c>
      <c r="AC937" s="2" t="str">
        <f t="shared" si="2100"/>
        <v/>
      </c>
      <c r="AD937" s="2" t="str">
        <f t="shared" si="2100"/>
        <v/>
      </c>
      <c r="AE937" s="2" t="str">
        <f t="shared" si="2100"/>
        <v/>
      </c>
      <c r="AF937" s="2" t="str">
        <f t="shared" si="2100"/>
        <v/>
      </c>
      <c r="AG937" s="2" t="str">
        <f t="shared" si="2100"/>
        <v/>
      </c>
      <c r="AH937" s="2" t="str">
        <f t="shared" si="2100"/>
        <v/>
      </c>
      <c r="AI937" s="2">
        <f t="shared" si="2100"/>
        <v>4662.8999999999996</v>
      </c>
    </row>
    <row r="938" spans="2:35" x14ac:dyDescent="0.25">
      <c r="B938" s="41" t="s">
        <v>347</v>
      </c>
      <c r="C938" s="41" t="s">
        <v>346</v>
      </c>
      <c r="D938" t="s">
        <v>5</v>
      </c>
      <c r="E938" s="42" t="s">
        <v>461</v>
      </c>
      <c r="F938" t="s">
        <v>64</v>
      </c>
      <c r="H938" s="7">
        <v>2</v>
      </c>
      <c r="I938" s="6">
        <f>IF(H938="","",INDEX(Systems!F$4:F$981,MATCH($F938,Systems!D$4:D$981,0),1))</f>
        <v>2000</v>
      </c>
      <c r="J938" s="7">
        <f>IF(H938="","",INDEX(Systems!E$4:E$981,MATCH($F938,Systems!D$4:D$981,0),1))</f>
        <v>10</v>
      </c>
      <c r="K938" s="7" t="s">
        <v>97</v>
      </c>
      <c r="L938" s="7">
        <v>2005</v>
      </c>
      <c r="M938" s="7">
        <v>3</v>
      </c>
      <c r="N938" s="6">
        <f t="shared" si="1891"/>
        <v>4000</v>
      </c>
      <c r="O938" s="7">
        <f t="shared" si="1892"/>
        <v>2018</v>
      </c>
      <c r="P938" s="2">
        <f t="shared" ref="P938:AI941" si="2101">IF($B938="","",IF($O938=P$3,$N938*(1+(O$2*0.03)),IF(P$3=$O938+$J938,$N938*(1+(O$2*0.03)),IF(P$3=$O938+2*$J938,$N938*(1+(O$2*0.03)),IF(P$3=$O938+3*$J938,$N938*(1+(O$2*0.03)),IF(P$3=$O938+4*$J938,$N938*(1+(O$2*0.03)),IF(P$3=$O938+5*$J938,$N938*(1+(O$2*0.03)),"")))))))</f>
        <v>4000</v>
      </c>
      <c r="Q938" s="2" t="str">
        <f t="shared" si="2101"/>
        <v/>
      </c>
      <c r="R938" s="2" t="str">
        <f t="shared" si="2101"/>
        <v/>
      </c>
      <c r="S938" s="2" t="str">
        <f t="shared" si="2101"/>
        <v/>
      </c>
      <c r="T938" s="2" t="str">
        <f t="shared" si="2101"/>
        <v/>
      </c>
      <c r="U938" s="2" t="str">
        <f t="shared" si="2101"/>
        <v/>
      </c>
      <c r="V938" s="2" t="str">
        <f t="shared" si="2101"/>
        <v/>
      </c>
      <c r="W938" s="2" t="str">
        <f t="shared" si="2101"/>
        <v/>
      </c>
      <c r="X938" s="2" t="str">
        <f t="shared" si="2101"/>
        <v/>
      </c>
      <c r="Y938" s="2" t="str">
        <f t="shared" si="2101"/>
        <v/>
      </c>
      <c r="Z938" s="2">
        <f t="shared" si="2101"/>
        <v>5200</v>
      </c>
      <c r="AA938" s="2" t="str">
        <f t="shared" si="2101"/>
        <v/>
      </c>
      <c r="AB938" s="2" t="str">
        <f t="shared" si="2101"/>
        <v/>
      </c>
      <c r="AC938" s="2" t="str">
        <f t="shared" si="2101"/>
        <v/>
      </c>
      <c r="AD938" s="2" t="str">
        <f t="shared" si="2101"/>
        <v/>
      </c>
      <c r="AE938" s="2" t="str">
        <f t="shared" si="2101"/>
        <v/>
      </c>
      <c r="AF938" s="2" t="str">
        <f t="shared" si="2101"/>
        <v/>
      </c>
      <c r="AG938" s="2" t="str">
        <f t="shared" si="2101"/>
        <v/>
      </c>
      <c r="AH938" s="2" t="str">
        <f t="shared" si="2101"/>
        <v/>
      </c>
      <c r="AI938" s="2" t="str">
        <f t="shared" si="2101"/>
        <v/>
      </c>
    </row>
    <row r="939" spans="2:35" x14ac:dyDescent="0.25">
      <c r="B939" s="41" t="s">
        <v>347</v>
      </c>
      <c r="C939" s="41" t="s">
        <v>346</v>
      </c>
      <c r="D939" t="s">
        <v>7</v>
      </c>
      <c r="E939" s="42" t="s">
        <v>462</v>
      </c>
      <c r="F939" t="s">
        <v>311</v>
      </c>
      <c r="H939" s="7">
        <v>1000</v>
      </c>
      <c r="I939" s="6">
        <f>IF(H939="","",INDEX(Systems!F$4:F$981,MATCH($F939,Systems!D$4:D$981,0),1))</f>
        <v>8.11</v>
      </c>
      <c r="J939" s="7">
        <f>IF(H939="","",INDEX(Systems!E$4:E$981,MATCH($F939,Systems!D$4:D$981,0),1))</f>
        <v>20</v>
      </c>
      <c r="K939" s="7" t="s">
        <v>97</v>
      </c>
      <c r="L939" s="7">
        <v>2005</v>
      </c>
      <c r="M939" s="7">
        <v>3</v>
      </c>
      <c r="N939" s="6">
        <f t="shared" ref="N939:N942" si="2102">IF(H939="","",H939*I939)</f>
        <v>8109.9999999999991</v>
      </c>
      <c r="O939" s="7">
        <f t="shared" ref="O939:O942" si="2103">IF(M939="","",IF(IF(M939=1,$C$1,IF(M939=2,L939+(0.8*J939),IF(M939=3,L939+J939)))&lt;$C$1,$C$1,(IF(M939=1,$C$1,IF(M939=2,L939+(0.8*J939),IF(M939=3,L939+J939))))))</f>
        <v>2025</v>
      </c>
      <c r="P939" s="2" t="str">
        <f t="shared" si="2101"/>
        <v/>
      </c>
      <c r="Q939" s="2" t="str">
        <f t="shared" si="2101"/>
        <v/>
      </c>
      <c r="R939" s="2" t="str">
        <f t="shared" si="2101"/>
        <v/>
      </c>
      <c r="S939" s="2" t="str">
        <f t="shared" si="2101"/>
        <v/>
      </c>
      <c r="T939" s="2" t="str">
        <f t="shared" si="2101"/>
        <v/>
      </c>
      <c r="U939" s="2" t="str">
        <f t="shared" si="2101"/>
        <v/>
      </c>
      <c r="V939" s="2" t="str">
        <f t="shared" si="2101"/>
        <v/>
      </c>
      <c r="W939" s="2">
        <f t="shared" si="2101"/>
        <v>9813.0999999999985</v>
      </c>
      <c r="X939" s="2" t="str">
        <f t="shared" si="2101"/>
        <v/>
      </c>
      <c r="Y939" s="2" t="str">
        <f t="shared" si="2101"/>
        <v/>
      </c>
      <c r="Z939" s="2" t="str">
        <f t="shared" si="2101"/>
        <v/>
      </c>
      <c r="AA939" s="2" t="str">
        <f t="shared" si="2101"/>
        <v/>
      </c>
      <c r="AB939" s="2" t="str">
        <f t="shared" si="2101"/>
        <v/>
      </c>
      <c r="AC939" s="2" t="str">
        <f t="shared" si="2101"/>
        <v/>
      </c>
      <c r="AD939" s="2" t="str">
        <f t="shared" si="2101"/>
        <v/>
      </c>
      <c r="AE939" s="2" t="str">
        <f t="shared" si="2101"/>
        <v/>
      </c>
      <c r="AF939" s="2" t="str">
        <f t="shared" si="2101"/>
        <v/>
      </c>
      <c r="AG939" s="2" t="str">
        <f t="shared" si="2101"/>
        <v/>
      </c>
      <c r="AH939" s="2" t="str">
        <f t="shared" si="2101"/>
        <v/>
      </c>
      <c r="AI939" s="2" t="str">
        <f t="shared" si="2101"/>
        <v/>
      </c>
    </row>
    <row r="940" spans="2:35" x14ac:dyDescent="0.25">
      <c r="B940" s="41" t="s">
        <v>347</v>
      </c>
      <c r="C940" s="41" t="s">
        <v>346</v>
      </c>
      <c r="D940" t="s">
        <v>7</v>
      </c>
      <c r="E940" s="42" t="s">
        <v>462</v>
      </c>
      <c r="F940" t="s">
        <v>289</v>
      </c>
      <c r="H940" s="7">
        <v>1300</v>
      </c>
      <c r="I940" s="6">
        <f>IF(H940="","",INDEX(Systems!F$4:F$981,MATCH($F940,Systems!D$4:D$981,0),1))</f>
        <v>4.5</v>
      </c>
      <c r="J940" s="7">
        <f>IF(H940="","",INDEX(Systems!E$4:E$981,MATCH($F940,Systems!D$4:D$981,0),1))</f>
        <v>15</v>
      </c>
      <c r="K940" s="7" t="s">
        <v>97</v>
      </c>
      <c r="L940" s="7">
        <v>2005</v>
      </c>
      <c r="M940" s="7">
        <v>3</v>
      </c>
      <c r="N940" s="6">
        <f t="shared" si="2102"/>
        <v>5850</v>
      </c>
      <c r="O940" s="7">
        <f t="shared" si="2103"/>
        <v>2020</v>
      </c>
      <c r="P940" s="2" t="str">
        <f t="shared" si="2101"/>
        <v/>
      </c>
      <c r="Q940" s="2" t="str">
        <f t="shared" si="2101"/>
        <v/>
      </c>
      <c r="R940" s="2">
        <f t="shared" si="2101"/>
        <v>6201</v>
      </c>
      <c r="S940" s="2" t="str">
        <f t="shared" si="2101"/>
        <v/>
      </c>
      <c r="T940" s="2" t="str">
        <f t="shared" si="2101"/>
        <v/>
      </c>
      <c r="U940" s="2" t="str">
        <f t="shared" si="2101"/>
        <v/>
      </c>
      <c r="V940" s="2" t="str">
        <f t="shared" si="2101"/>
        <v/>
      </c>
      <c r="W940" s="2" t="str">
        <f t="shared" si="2101"/>
        <v/>
      </c>
      <c r="X940" s="2" t="str">
        <f t="shared" si="2101"/>
        <v/>
      </c>
      <c r="Y940" s="2" t="str">
        <f t="shared" si="2101"/>
        <v/>
      </c>
      <c r="Z940" s="2" t="str">
        <f t="shared" si="2101"/>
        <v/>
      </c>
      <c r="AA940" s="2" t="str">
        <f t="shared" si="2101"/>
        <v/>
      </c>
      <c r="AB940" s="2" t="str">
        <f t="shared" si="2101"/>
        <v/>
      </c>
      <c r="AC940" s="2" t="str">
        <f t="shared" si="2101"/>
        <v/>
      </c>
      <c r="AD940" s="2" t="str">
        <f t="shared" si="2101"/>
        <v/>
      </c>
      <c r="AE940" s="2" t="str">
        <f t="shared" si="2101"/>
        <v/>
      </c>
      <c r="AF940" s="2" t="str">
        <f t="shared" si="2101"/>
        <v/>
      </c>
      <c r="AG940" s="2">
        <f t="shared" si="2101"/>
        <v>8833.5</v>
      </c>
      <c r="AH940" s="2" t="str">
        <f t="shared" si="2101"/>
        <v/>
      </c>
      <c r="AI940" s="2" t="str">
        <f t="shared" si="2101"/>
        <v/>
      </c>
    </row>
    <row r="941" spans="2:35" x14ac:dyDescent="0.25">
      <c r="B941" s="41" t="s">
        <v>347</v>
      </c>
      <c r="C941" s="41" t="s">
        <v>346</v>
      </c>
      <c r="D941" t="s">
        <v>9</v>
      </c>
      <c r="E941" s="42" t="s">
        <v>462</v>
      </c>
      <c r="F941" t="s">
        <v>131</v>
      </c>
      <c r="H941" s="7">
        <v>1000</v>
      </c>
      <c r="I941" s="6">
        <f>IF(H941="","",INDEX(Systems!F$4:F$981,MATCH($F941,Systems!D$4:D$981,0),1))</f>
        <v>4.95</v>
      </c>
      <c r="J941" s="7">
        <f>IF(H941="","",INDEX(Systems!E$4:E$981,MATCH($F941,Systems!D$4:D$981,0),1))</f>
        <v>20</v>
      </c>
      <c r="K941" s="7" t="s">
        <v>97</v>
      </c>
      <c r="L941" s="7">
        <v>2017</v>
      </c>
      <c r="M941" s="7">
        <v>3</v>
      </c>
      <c r="N941" s="6">
        <f t="shared" si="2102"/>
        <v>4950</v>
      </c>
      <c r="O941" s="7">
        <f t="shared" si="2103"/>
        <v>2037</v>
      </c>
      <c r="P941" s="2" t="str">
        <f t="shared" si="2101"/>
        <v/>
      </c>
      <c r="Q941" s="2" t="str">
        <f t="shared" si="2101"/>
        <v/>
      </c>
      <c r="R941" s="2" t="str">
        <f t="shared" si="2101"/>
        <v/>
      </c>
      <c r="S941" s="2" t="str">
        <f t="shared" si="2101"/>
        <v/>
      </c>
      <c r="T941" s="2" t="str">
        <f t="shared" si="2101"/>
        <v/>
      </c>
      <c r="U941" s="2" t="str">
        <f t="shared" si="2101"/>
        <v/>
      </c>
      <c r="V941" s="2" t="str">
        <f t="shared" si="2101"/>
        <v/>
      </c>
      <c r="W941" s="2" t="str">
        <f t="shared" si="2101"/>
        <v/>
      </c>
      <c r="X941" s="2" t="str">
        <f t="shared" si="2101"/>
        <v/>
      </c>
      <c r="Y941" s="2" t="str">
        <f t="shared" si="2101"/>
        <v/>
      </c>
      <c r="Z941" s="2" t="str">
        <f t="shared" si="2101"/>
        <v/>
      </c>
      <c r="AA941" s="2" t="str">
        <f t="shared" si="2101"/>
        <v/>
      </c>
      <c r="AB941" s="2" t="str">
        <f t="shared" si="2101"/>
        <v/>
      </c>
      <c r="AC941" s="2" t="str">
        <f t="shared" si="2101"/>
        <v/>
      </c>
      <c r="AD941" s="2" t="str">
        <f t="shared" si="2101"/>
        <v/>
      </c>
      <c r="AE941" s="2" t="str">
        <f t="shared" si="2101"/>
        <v/>
      </c>
      <c r="AF941" s="2" t="str">
        <f t="shared" si="2101"/>
        <v/>
      </c>
      <c r="AG941" s="2" t="str">
        <f t="shared" si="2101"/>
        <v/>
      </c>
      <c r="AH941" s="2" t="str">
        <f t="shared" si="2101"/>
        <v/>
      </c>
      <c r="AI941" s="2">
        <f t="shared" si="2101"/>
        <v>7771.4999999999991</v>
      </c>
    </row>
    <row r="942" spans="2:35" x14ac:dyDescent="0.25">
      <c r="B942" s="41" t="s">
        <v>347</v>
      </c>
      <c r="C942" s="41" t="s">
        <v>346</v>
      </c>
      <c r="D942" t="s">
        <v>5</v>
      </c>
      <c r="E942" s="42" t="s">
        <v>462</v>
      </c>
      <c r="F942" t="s">
        <v>306</v>
      </c>
      <c r="H942" s="7">
        <v>1</v>
      </c>
      <c r="I942" s="6">
        <f>IF(H942="","",INDEX(Systems!F$4:F$981,MATCH($F942,Systems!D$4:D$981,0),1))</f>
        <v>10800</v>
      </c>
      <c r="J942" s="7">
        <f>IF(H942="","",INDEX(Systems!E$4:E$981,MATCH($F942,Systems!D$4:D$981,0),1))</f>
        <v>18</v>
      </c>
      <c r="K942" s="7" t="s">
        <v>97</v>
      </c>
      <c r="L942" s="7">
        <v>1999</v>
      </c>
      <c r="M942" s="7">
        <v>3</v>
      </c>
      <c r="N942" s="6">
        <f t="shared" si="2102"/>
        <v>10800</v>
      </c>
      <c r="O942" s="7">
        <f t="shared" si="2103"/>
        <v>2018</v>
      </c>
      <c r="P942" s="2">
        <f t="shared" ref="P942:P945" si="2104">IF($B942="","",IF($O942=P$3,$N942*(1+(O$2*0.03)),IF(P$3=$O942+$J942,$N942*(1+(O$2*0.03)),IF(P$3=$O942+2*$J942,$N942*(1+(O$2*0.03)),IF(P$3=$O942+3*$J942,$N942*(1+(O$2*0.03)),IF(P$3=$O942+4*$J942,$N942*(1+(O$2*0.03)),IF(P$3=$O942+5*$J942,$N942*(1+(O$2*0.03)),"")))))))</f>
        <v>10800</v>
      </c>
      <c r="Q942" s="2" t="str">
        <f t="shared" ref="Q942:Q945" si="2105">IF($B942="","",IF($O942=Q$3,$N942*(1+(P$2*0.03)),IF(Q$3=$O942+$J942,$N942*(1+(P$2*0.03)),IF(Q$3=$O942+2*$J942,$N942*(1+(P$2*0.03)),IF(Q$3=$O942+3*$J942,$N942*(1+(P$2*0.03)),IF(Q$3=$O942+4*$J942,$N942*(1+(P$2*0.03)),IF(Q$3=$O942+5*$J942,$N942*(1+(P$2*0.03)),"")))))))</f>
        <v/>
      </c>
      <c r="R942" s="2" t="str">
        <f t="shared" ref="R942:R945" si="2106">IF($B942="","",IF($O942=R$3,$N942*(1+(Q$2*0.03)),IF(R$3=$O942+$J942,$N942*(1+(Q$2*0.03)),IF(R$3=$O942+2*$J942,$N942*(1+(Q$2*0.03)),IF(R$3=$O942+3*$J942,$N942*(1+(Q$2*0.03)),IF(R$3=$O942+4*$J942,$N942*(1+(Q$2*0.03)),IF(R$3=$O942+5*$J942,$N942*(1+(Q$2*0.03)),"")))))))</f>
        <v/>
      </c>
      <c r="S942" s="2" t="str">
        <f t="shared" ref="S942:S945" si="2107">IF($B942="","",IF($O942=S$3,$N942*(1+(R$2*0.03)),IF(S$3=$O942+$J942,$N942*(1+(R$2*0.03)),IF(S$3=$O942+2*$J942,$N942*(1+(R$2*0.03)),IF(S$3=$O942+3*$J942,$N942*(1+(R$2*0.03)),IF(S$3=$O942+4*$J942,$N942*(1+(R$2*0.03)),IF(S$3=$O942+5*$J942,$N942*(1+(R$2*0.03)),"")))))))</f>
        <v/>
      </c>
      <c r="T942" s="2" t="str">
        <f t="shared" ref="T942:T945" si="2108">IF($B942="","",IF($O942=T$3,$N942*(1+(S$2*0.03)),IF(T$3=$O942+$J942,$N942*(1+(S$2*0.03)),IF(T$3=$O942+2*$J942,$N942*(1+(S$2*0.03)),IF(T$3=$O942+3*$J942,$N942*(1+(S$2*0.03)),IF(T$3=$O942+4*$J942,$N942*(1+(S$2*0.03)),IF(T$3=$O942+5*$J942,$N942*(1+(S$2*0.03)),"")))))))</f>
        <v/>
      </c>
      <c r="U942" s="2" t="str">
        <f t="shared" ref="U942:U945" si="2109">IF($B942="","",IF($O942=U$3,$N942*(1+(T$2*0.03)),IF(U$3=$O942+$J942,$N942*(1+(T$2*0.03)),IF(U$3=$O942+2*$J942,$N942*(1+(T$2*0.03)),IF(U$3=$O942+3*$J942,$N942*(1+(T$2*0.03)),IF(U$3=$O942+4*$J942,$N942*(1+(T$2*0.03)),IF(U$3=$O942+5*$J942,$N942*(1+(T$2*0.03)),"")))))))</f>
        <v/>
      </c>
      <c r="V942" s="2" t="str">
        <f t="shared" ref="V942:V945" si="2110">IF($B942="","",IF($O942=V$3,$N942*(1+(U$2*0.03)),IF(V$3=$O942+$J942,$N942*(1+(U$2*0.03)),IF(V$3=$O942+2*$J942,$N942*(1+(U$2*0.03)),IF(V$3=$O942+3*$J942,$N942*(1+(U$2*0.03)),IF(V$3=$O942+4*$J942,$N942*(1+(U$2*0.03)),IF(V$3=$O942+5*$J942,$N942*(1+(U$2*0.03)),"")))))))</f>
        <v/>
      </c>
      <c r="W942" s="2" t="str">
        <f t="shared" ref="W942:W945" si="2111">IF($B942="","",IF($O942=W$3,$N942*(1+(V$2*0.03)),IF(W$3=$O942+$J942,$N942*(1+(V$2*0.03)),IF(W$3=$O942+2*$J942,$N942*(1+(V$2*0.03)),IF(W$3=$O942+3*$J942,$N942*(1+(V$2*0.03)),IF(W$3=$O942+4*$J942,$N942*(1+(V$2*0.03)),IF(W$3=$O942+5*$J942,$N942*(1+(V$2*0.03)),"")))))))</f>
        <v/>
      </c>
      <c r="X942" s="2" t="str">
        <f t="shared" ref="X942:X945" si="2112">IF($B942="","",IF($O942=X$3,$N942*(1+(W$2*0.03)),IF(X$3=$O942+$J942,$N942*(1+(W$2*0.03)),IF(X$3=$O942+2*$J942,$N942*(1+(W$2*0.03)),IF(X$3=$O942+3*$J942,$N942*(1+(W$2*0.03)),IF(X$3=$O942+4*$J942,$N942*(1+(W$2*0.03)),IF(X$3=$O942+5*$J942,$N942*(1+(W$2*0.03)),"")))))))</f>
        <v/>
      </c>
      <c r="Y942" s="2" t="str">
        <f t="shared" ref="Y942:Y945" si="2113">IF($B942="","",IF($O942=Y$3,$N942*(1+(X$2*0.03)),IF(Y$3=$O942+$J942,$N942*(1+(X$2*0.03)),IF(Y$3=$O942+2*$J942,$N942*(1+(X$2*0.03)),IF(Y$3=$O942+3*$J942,$N942*(1+(X$2*0.03)),IF(Y$3=$O942+4*$J942,$N942*(1+(X$2*0.03)),IF(Y$3=$O942+5*$J942,$N942*(1+(X$2*0.03)),"")))))))</f>
        <v/>
      </c>
      <c r="Z942" s="2" t="str">
        <f t="shared" ref="Z942:Z945" si="2114">IF($B942="","",IF($O942=Z$3,$N942*(1+(Y$2*0.03)),IF(Z$3=$O942+$J942,$N942*(1+(Y$2*0.03)),IF(Z$3=$O942+2*$J942,$N942*(1+(Y$2*0.03)),IF(Z$3=$O942+3*$J942,$N942*(1+(Y$2*0.03)),IF(Z$3=$O942+4*$J942,$N942*(1+(Y$2*0.03)),IF(Z$3=$O942+5*$J942,$N942*(1+(Y$2*0.03)),"")))))))</f>
        <v/>
      </c>
      <c r="AA942" s="2" t="str">
        <f t="shared" ref="AA942:AA945" si="2115">IF($B942="","",IF($O942=AA$3,$N942*(1+(Z$2*0.03)),IF(AA$3=$O942+$J942,$N942*(1+(Z$2*0.03)),IF(AA$3=$O942+2*$J942,$N942*(1+(Z$2*0.03)),IF(AA$3=$O942+3*$J942,$N942*(1+(Z$2*0.03)),IF(AA$3=$O942+4*$J942,$N942*(1+(Z$2*0.03)),IF(AA$3=$O942+5*$J942,$N942*(1+(Z$2*0.03)),"")))))))</f>
        <v/>
      </c>
      <c r="AB942" s="2" t="str">
        <f t="shared" ref="AB942:AB945" si="2116">IF($B942="","",IF($O942=AB$3,$N942*(1+(AA$2*0.03)),IF(AB$3=$O942+$J942,$N942*(1+(AA$2*0.03)),IF(AB$3=$O942+2*$J942,$N942*(1+(AA$2*0.03)),IF(AB$3=$O942+3*$J942,$N942*(1+(AA$2*0.03)),IF(AB$3=$O942+4*$J942,$N942*(1+(AA$2*0.03)),IF(AB$3=$O942+5*$J942,$N942*(1+(AA$2*0.03)),"")))))))</f>
        <v/>
      </c>
      <c r="AC942" s="2" t="str">
        <f t="shared" ref="AC942:AC945" si="2117">IF($B942="","",IF($O942=AC$3,$N942*(1+(AB$2*0.03)),IF(AC$3=$O942+$J942,$N942*(1+(AB$2*0.03)),IF(AC$3=$O942+2*$J942,$N942*(1+(AB$2*0.03)),IF(AC$3=$O942+3*$J942,$N942*(1+(AB$2*0.03)),IF(AC$3=$O942+4*$J942,$N942*(1+(AB$2*0.03)),IF(AC$3=$O942+5*$J942,$N942*(1+(AB$2*0.03)),"")))))))</f>
        <v/>
      </c>
      <c r="AD942" s="2" t="str">
        <f t="shared" ref="AD942:AD945" si="2118">IF($B942="","",IF($O942=AD$3,$N942*(1+(AC$2*0.03)),IF(AD$3=$O942+$J942,$N942*(1+(AC$2*0.03)),IF(AD$3=$O942+2*$J942,$N942*(1+(AC$2*0.03)),IF(AD$3=$O942+3*$J942,$N942*(1+(AC$2*0.03)),IF(AD$3=$O942+4*$J942,$N942*(1+(AC$2*0.03)),IF(AD$3=$O942+5*$J942,$N942*(1+(AC$2*0.03)),"")))))))</f>
        <v/>
      </c>
      <c r="AE942" s="2" t="str">
        <f t="shared" ref="AE942:AE945" si="2119">IF($B942="","",IF($O942=AE$3,$N942*(1+(AD$2*0.03)),IF(AE$3=$O942+$J942,$N942*(1+(AD$2*0.03)),IF(AE$3=$O942+2*$J942,$N942*(1+(AD$2*0.03)),IF(AE$3=$O942+3*$J942,$N942*(1+(AD$2*0.03)),IF(AE$3=$O942+4*$J942,$N942*(1+(AD$2*0.03)),IF(AE$3=$O942+5*$J942,$N942*(1+(AD$2*0.03)),"")))))))</f>
        <v/>
      </c>
      <c r="AF942" s="2" t="str">
        <f t="shared" ref="AF942:AF945" si="2120">IF($B942="","",IF($O942=AF$3,$N942*(1+(AE$2*0.03)),IF(AF$3=$O942+$J942,$N942*(1+(AE$2*0.03)),IF(AF$3=$O942+2*$J942,$N942*(1+(AE$2*0.03)),IF(AF$3=$O942+3*$J942,$N942*(1+(AE$2*0.03)),IF(AF$3=$O942+4*$J942,$N942*(1+(AE$2*0.03)),IF(AF$3=$O942+5*$J942,$N942*(1+(AE$2*0.03)),"")))))))</f>
        <v/>
      </c>
      <c r="AG942" s="2" t="str">
        <f t="shared" ref="AG942:AG945" si="2121">IF($B942="","",IF($O942=AG$3,$N942*(1+(AF$2*0.03)),IF(AG$3=$O942+$J942,$N942*(1+(AF$2*0.03)),IF(AG$3=$O942+2*$J942,$N942*(1+(AF$2*0.03)),IF(AG$3=$O942+3*$J942,$N942*(1+(AF$2*0.03)),IF(AG$3=$O942+4*$J942,$N942*(1+(AF$2*0.03)),IF(AG$3=$O942+5*$J942,$N942*(1+(AF$2*0.03)),"")))))))</f>
        <v/>
      </c>
      <c r="AH942" s="2">
        <f t="shared" ref="AH942:AH945" si="2122">IF($B942="","",IF($O942=AH$3,$N942*(1+(AG$2*0.03)),IF(AH$3=$O942+$J942,$N942*(1+(AG$2*0.03)),IF(AH$3=$O942+2*$J942,$N942*(1+(AG$2*0.03)),IF(AH$3=$O942+3*$J942,$N942*(1+(AG$2*0.03)),IF(AH$3=$O942+4*$J942,$N942*(1+(AG$2*0.03)),IF(AH$3=$O942+5*$J942,$N942*(1+(AG$2*0.03)),"")))))))</f>
        <v>16632</v>
      </c>
      <c r="AI942" s="2" t="str">
        <f t="shared" ref="AI942:AI945" si="2123">IF($B942="","",IF($O942=AI$3,$N942*(1+(AH$2*0.03)),IF(AI$3=$O942+$J942,$N942*(1+(AH$2*0.03)),IF(AI$3=$O942+2*$J942,$N942*(1+(AH$2*0.03)),IF(AI$3=$O942+3*$J942,$N942*(1+(AH$2*0.03)),IF(AI$3=$O942+4*$J942,$N942*(1+(AH$2*0.03)),IF(AI$3=$O942+5*$J942,$N942*(1+(AH$2*0.03)),"")))))))</f>
        <v/>
      </c>
    </row>
    <row r="943" spans="2:35" x14ac:dyDescent="0.25">
      <c r="B943" s="41" t="s">
        <v>347</v>
      </c>
      <c r="C943" s="41" t="s">
        <v>346</v>
      </c>
      <c r="D943" t="s">
        <v>7</v>
      </c>
      <c r="E943" s="42" t="s">
        <v>440</v>
      </c>
      <c r="F943" t="s">
        <v>311</v>
      </c>
      <c r="H943" s="7">
        <v>1000</v>
      </c>
      <c r="I943" s="6">
        <f>IF(H943="","",INDEX(Systems!F$4:F$981,MATCH($F943,Systems!D$4:D$981,0),1))</f>
        <v>8.11</v>
      </c>
      <c r="J943" s="7">
        <f>IF(H943="","",INDEX(Systems!E$4:E$981,MATCH($F943,Systems!D$4:D$981,0),1))</f>
        <v>20</v>
      </c>
      <c r="K943" s="7" t="s">
        <v>97</v>
      </c>
      <c r="L943" s="7">
        <v>2005</v>
      </c>
      <c r="M943" s="7">
        <v>3</v>
      </c>
      <c r="N943" s="6">
        <f t="shared" ref="N943:N946" si="2124">IF(H943="","",H943*I943)</f>
        <v>8109.9999999999991</v>
      </c>
      <c r="O943" s="7">
        <f t="shared" ref="O943:O946" si="2125">IF(M943="","",IF(IF(M943=1,$C$1,IF(M943=2,L943+(0.8*J943),IF(M943=3,L943+J943)))&lt;$C$1,$C$1,(IF(M943=1,$C$1,IF(M943=2,L943+(0.8*J943),IF(M943=3,L943+J943))))))</f>
        <v>2025</v>
      </c>
      <c r="P943" s="2" t="str">
        <f t="shared" si="2104"/>
        <v/>
      </c>
      <c r="Q943" s="2" t="str">
        <f t="shared" si="2105"/>
        <v/>
      </c>
      <c r="R943" s="2" t="str">
        <f t="shared" si="2106"/>
        <v/>
      </c>
      <c r="S943" s="2" t="str">
        <f t="shared" si="2107"/>
        <v/>
      </c>
      <c r="T943" s="2" t="str">
        <f t="shared" si="2108"/>
        <v/>
      </c>
      <c r="U943" s="2" t="str">
        <f t="shared" si="2109"/>
        <v/>
      </c>
      <c r="V943" s="2" t="str">
        <f t="shared" si="2110"/>
        <v/>
      </c>
      <c r="W943" s="2">
        <f t="shared" si="2111"/>
        <v>9813.0999999999985</v>
      </c>
      <c r="X943" s="2" t="str">
        <f t="shared" si="2112"/>
        <v/>
      </c>
      <c r="Y943" s="2" t="str">
        <f t="shared" si="2113"/>
        <v/>
      </c>
      <c r="Z943" s="2" t="str">
        <f t="shared" si="2114"/>
        <v/>
      </c>
      <c r="AA943" s="2" t="str">
        <f t="shared" si="2115"/>
        <v/>
      </c>
      <c r="AB943" s="2" t="str">
        <f t="shared" si="2116"/>
        <v/>
      </c>
      <c r="AC943" s="2" t="str">
        <f t="shared" si="2117"/>
        <v/>
      </c>
      <c r="AD943" s="2" t="str">
        <f t="shared" si="2118"/>
        <v/>
      </c>
      <c r="AE943" s="2" t="str">
        <f t="shared" si="2119"/>
        <v/>
      </c>
      <c r="AF943" s="2" t="str">
        <f t="shared" si="2120"/>
        <v/>
      </c>
      <c r="AG943" s="2" t="str">
        <f t="shared" si="2121"/>
        <v/>
      </c>
      <c r="AH943" s="2" t="str">
        <f t="shared" si="2122"/>
        <v/>
      </c>
      <c r="AI943" s="2" t="str">
        <f t="shared" si="2123"/>
        <v/>
      </c>
    </row>
    <row r="944" spans="2:35" x14ac:dyDescent="0.25">
      <c r="B944" s="41" t="s">
        <v>347</v>
      </c>
      <c r="C944" s="41" t="s">
        <v>346</v>
      </c>
      <c r="D944" t="s">
        <v>7</v>
      </c>
      <c r="E944" s="42" t="s">
        <v>440</v>
      </c>
      <c r="F944" t="s">
        <v>289</v>
      </c>
      <c r="H944" s="7">
        <v>1300</v>
      </c>
      <c r="I944" s="6">
        <f>IF(H944="","",INDEX(Systems!F$4:F$981,MATCH($F944,Systems!D$4:D$981,0),1))</f>
        <v>4.5</v>
      </c>
      <c r="J944" s="7">
        <f>IF(H944="","",INDEX(Systems!E$4:E$981,MATCH($F944,Systems!D$4:D$981,0),1))</f>
        <v>15</v>
      </c>
      <c r="K944" s="7" t="s">
        <v>97</v>
      </c>
      <c r="L944" s="7">
        <v>2005</v>
      </c>
      <c r="M944" s="7">
        <v>3</v>
      </c>
      <c r="N944" s="6">
        <f t="shared" si="2124"/>
        <v>5850</v>
      </c>
      <c r="O944" s="7">
        <f t="shared" si="2125"/>
        <v>2020</v>
      </c>
      <c r="P944" s="2" t="str">
        <f t="shared" si="2104"/>
        <v/>
      </c>
      <c r="Q944" s="2" t="str">
        <f t="shared" si="2105"/>
        <v/>
      </c>
      <c r="R944" s="2">
        <f t="shared" si="2106"/>
        <v>6201</v>
      </c>
      <c r="S944" s="2" t="str">
        <f t="shared" si="2107"/>
        <v/>
      </c>
      <c r="T944" s="2" t="str">
        <f t="shared" si="2108"/>
        <v/>
      </c>
      <c r="U944" s="2" t="str">
        <f t="shared" si="2109"/>
        <v/>
      </c>
      <c r="V944" s="2" t="str">
        <f t="shared" si="2110"/>
        <v/>
      </c>
      <c r="W944" s="2" t="str">
        <f t="shared" si="2111"/>
        <v/>
      </c>
      <c r="X944" s="2" t="str">
        <f t="shared" si="2112"/>
        <v/>
      </c>
      <c r="Y944" s="2" t="str">
        <f t="shared" si="2113"/>
        <v/>
      </c>
      <c r="Z944" s="2" t="str">
        <f t="shared" si="2114"/>
        <v/>
      </c>
      <c r="AA944" s="2" t="str">
        <f t="shared" si="2115"/>
        <v/>
      </c>
      <c r="AB944" s="2" t="str">
        <f t="shared" si="2116"/>
        <v/>
      </c>
      <c r="AC944" s="2" t="str">
        <f t="shared" si="2117"/>
        <v/>
      </c>
      <c r="AD944" s="2" t="str">
        <f t="shared" si="2118"/>
        <v/>
      </c>
      <c r="AE944" s="2" t="str">
        <f t="shared" si="2119"/>
        <v/>
      </c>
      <c r="AF944" s="2" t="str">
        <f t="shared" si="2120"/>
        <v/>
      </c>
      <c r="AG944" s="2">
        <f t="shared" si="2121"/>
        <v>8833.5</v>
      </c>
      <c r="AH944" s="2" t="str">
        <f t="shared" si="2122"/>
        <v/>
      </c>
      <c r="AI944" s="2" t="str">
        <f t="shared" si="2123"/>
        <v/>
      </c>
    </row>
    <row r="945" spans="2:35" x14ac:dyDescent="0.25">
      <c r="B945" s="41" t="s">
        <v>347</v>
      </c>
      <c r="C945" s="41" t="s">
        <v>346</v>
      </c>
      <c r="D945" t="s">
        <v>9</v>
      </c>
      <c r="E945" s="42" t="s">
        <v>440</v>
      </c>
      <c r="F945" t="s">
        <v>131</v>
      </c>
      <c r="H945" s="7">
        <v>1000</v>
      </c>
      <c r="I945" s="6">
        <f>IF(H945="","",INDEX(Systems!F$4:F$981,MATCH($F945,Systems!D$4:D$981,0),1))</f>
        <v>4.95</v>
      </c>
      <c r="J945" s="7">
        <f>IF(H945="","",INDEX(Systems!E$4:E$981,MATCH($F945,Systems!D$4:D$981,0),1))</f>
        <v>20</v>
      </c>
      <c r="K945" s="7" t="s">
        <v>97</v>
      </c>
      <c r="L945" s="7">
        <v>2017</v>
      </c>
      <c r="M945" s="7">
        <v>3</v>
      </c>
      <c r="N945" s="6">
        <f t="shared" si="2124"/>
        <v>4950</v>
      </c>
      <c r="O945" s="7">
        <f t="shared" si="2125"/>
        <v>2037</v>
      </c>
      <c r="P945" s="2" t="str">
        <f t="shared" si="2104"/>
        <v/>
      </c>
      <c r="Q945" s="2" t="str">
        <f t="shared" si="2105"/>
        <v/>
      </c>
      <c r="R945" s="2" t="str">
        <f t="shared" si="2106"/>
        <v/>
      </c>
      <c r="S945" s="2" t="str">
        <f t="shared" si="2107"/>
        <v/>
      </c>
      <c r="T945" s="2" t="str">
        <f t="shared" si="2108"/>
        <v/>
      </c>
      <c r="U945" s="2" t="str">
        <f t="shared" si="2109"/>
        <v/>
      </c>
      <c r="V945" s="2" t="str">
        <f t="shared" si="2110"/>
        <v/>
      </c>
      <c r="W945" s="2" t="str">
        <f t="shared" si="2111"/>
        <v/>
      </c>
      <c r="X945" s="2" t="str">
        <f t="shared" si="2112"/>
        <v/>
      </c>
      <c r="Y945" s="2" t="str">
        <f t="shared" si="2113"/>
        <v/>
      </c>
      <c r="Z945" s="2" t="str">
        <f t="shared" si="2114"/>
        <v/>
      </c>
      <c r="AA945" s="2" t="str">
        <f t="shared" si="2115"/>
        <v/>
      </c>
      <c r="AB945" s="2" t="str">
        <f t="shared" si="2116"/>
        <v/>
      </c>
      <c r="AC945" s="2" t="str">
        <f t="shared" si="2117"/>
        <v/>
      </c>
      <c r="AD945" s="2" t="str">
        <f t="shared" si="2118"/>
        <v/>
      </c>
      <c r="AE945" s="2" t="str">
        <f t="shared" si="2119"/>
        <v/>
      </c>
      <c r="AF945" s="2" t="str">
        <f t="shared" si="2120"/>
        <v/>
      </c>
      <c r="AG945" s="2" t="str">
        <f t="shared" si="2121"/>
        <v/>
      </c>
      <c r="AH945" s="2" t="str">
        <f t="shared" si="2122"/>
        <v/>
      </c>
      <c r="AI945" s="2">
        <f t="shared" si="2123"/>
        <v>7771.4999999999991</v>
      </c>
    </row>
    <row r="946" spans="2:35" x14ac:dyDescent="0.25">
      <c r="B946" s="41" t="s">
        <v>347</v>
      </c>
      <c r="C946" s="41" t="s">
        <v>346</v>
      </c>
      <c r="D946" t="s">
        <v>5</v>
      </c>
      <c r="E946" s="42" t="s">
        <v>440</v>
      </c>
      <c r="F946" t="s">
        <v>306</v>
      </c>
      <c r="H946" s="7">
        <v>1</v>
      </c>
      <c r="I946" s="6">
        <f>IF(H946="","",INDEX(Systems!F$4:F$981,MATCH($F946,Systems!D$4:D$981,0),1))</f>
        <v>10800</v>
      </c>
      <c r="J946" s="7">
        <f>IF(H946="","",INDEX(Systems!E$4:E$981,MATCH($F946,Systems!D$4:D$981,0),1))</f>
        <v>18</v>
      </c>
      <c r="K946" s="7" t="s">
        <v>97</v>
      </c>
      <c r="L946" s="7">
        <v>1999</v>
      </c>
      <c r="M946" s="7">
        <v>3</v>
      </c>
      <c r="N946" s="6">
        <f t="shared" si="2124"/>
        <v>10800</v>
      </c>
      <c r="O946" s="7">
        <f t="shared" si="2125"/>
        <v>2018</v>
      </c>
      <c r="P946" s="2">
        <f t="shared" ref="P946:P949" si="2126">IF($B946="","",IF($O946=P$3,$N946*(1+(O$2*0.03)),IF(P$3=$O946+$J946,$N946*(1+(O$2*0.03)),IF(P$3=$O946+2*$J946,$N946*(1+(O$2*0.03)),IF(P$3=$O946+3*$J946,$N946*(1+(O$2*0.03)),IF(P$3=$O946+4*$J946,$N946*(1+(O$2*0.03)),IF(P$3=$O946+5*$J946,$N946*(1+(O$2*0.03)),"")))))))</f>
        <v>10800</v>
      </c>
      <c r="Q946" s="2" t="str">
        <f t="shared" ref="Q946:Q949" si="2127">IF($B946="","",IF($O946=Q$3,$N946*(1+(P$2*0.03)),IF(Q$3=$O946+$J946,$N946*(1+(P$2*0.03)),IF(Q$3=$O946+2*$J946,$N946*(1+(P$2*0.03)),IF(Q$3=$O946+3*$J946,$N946*(1+(P$2*0.03)),IF(Q$3=$O946+4*$J946,$N946*(1+(P$2*0.03)),IF(Q$3=$O946+5*$J946,$N946*(1+(P$2*0.03)),"")))))))</f>
        <v/>
      </c>
      <c r="R946" s="2" t="str">
        <f t="shared" ref="R946:R949" si="2128">IF($B946="","",IF($O946=R$3,$N946*(1+(Q$2*0.03)),IF(R$3=$O946+$J946,$N946*(1+(Q$2*0.03)),IF(R$3=$O946+2*$J946,$N946*(1+(Q$2*0.03)),IF(R$3=$O946+3*$J946,$N946*(1+(Q$2*0.03)),IF(R$3=$O946+4*$J946,$N946*(1+(Q$2*0.03)),IF(R$3=$O946+5*$J946,$N946*(1+(Q$2*0.03)),"")))))))</f>
        <v/>
      </c>
      <c r="S946" s="2" t="str">
        <f t="shared" ref="S946:S949" si="2129">IF($B946="","",IF($O946=S$3,$N946*(1+(R$2*0.03)),IF(S$3=$O946+$J946,$N946*(1+(R$2*0.03)),IF(S$3=$O946+2*$J946,$N946*(1+(R$2*0.03)),IF(S$3=$O946+3*$J946,$N946*(1+(R$2*0.03)),IF(S$3=$O946+4*$J946,$N946*(1+(R$2*0.03)),IF(S$3=$O946+5*$J946,$N946*(1+(R$2*0.03)),"")))))))</f>
        <v/>
      </c>
      <c r="T946" s="2" t="str">
        <f t="shared" ref="T946:T949" si="2130">IF($B946="","",IF($O946=T$3,$N946*(1+(S$2*0.03)),IF(T$3=$O946+$J946,$N946*(1+(S$2*0.03)),IF(T$3=$O946+2*$J946,$N946*(1+(S$2*0.03)),IF(T$3=$O946+3*$J946,$N946*(1+(S$2*0.03)),IF(T$3=$O946+4*$J946,$N946*(1+(S$2*0.03)),IF(T$3=$O946+5*$J946,$N946*(1+(S$2*0.03)),"")))))))</f>
        <v/>
      </c>
      <c r="U946" s="2" t="str">
        <f t="shared" ref="U946:U949" si="2131">IF($B946="","",IF($O946=U$3,$N946*(1+(T$2*0.03)),IF(U$3=$O946+$J946,$N946*(1+(T$2*0.03)),IF(U$3=$O946+2*$J946,$N946*(1+(T$2*0.03)),IF(U$3=$O946+3*$J946,$N946*(1+(T$2*0.03)),IF(U$3=$O946+4*$J946,$N946*(1+(T$2*0.03)),IF(U$3=$O946+5*$J946,$N946*(1+(T$2*0.03)),"")))))))</f>
        <v/>
      </c>
      <c r="V946" s="2" t="str">
        <f t="shared" ref="V946:V949" si="2132">IF($B946="","",IF($O946=V$3,$N946*(1+(U$2*0.03)),IF(V$3=$O946+$J946,$N946*(1+(U$2*0.03)),IF(V$3=$O946+2*$J946,$N946*(1+(U$2*0.03)),IF(V$3=$O946+3*$J946,$N946*(1+(U$2*0.03)),IF(V$3=$O946+4*$J946,$N946*(1+(U$2*0.03)),IF(V$3=$O946+5*$J946,$N946*(1+(U$2*0.03)),"")))))))</f>
        <v/>
      </c>
      <c r="W946" s="2" t="str">
        <f t="shared" ref="W946:W949" si="2133">IF($B946="","",IF($O946=W$3,$N946*(1+(V$2*0.03)),IF(W$3=$O946+$J946,$N946*(1+(V$2*0.03)),IF(W$3=$O946+2*$J946,$N946*(1+(V$2*0.03)),IF(W$3=$O946+3*$J946,$N946*(1+(V$2*0.03)),IF(W$3=$O946+4*$J946,$N946*(1+(V$2*0.03)),IF(W$3=$O946+5*$J946,$N946*(1+(V$2*0.03)),"")))))))</f>
        <v/>
      </c>
      <c r="X946" s="2" t="str">
        <f t="shared" ref="X946:X949" si="2134">IF($B946="","",IF($O946=X$3,$N946*(1+(W$2*0.03)),IF(X$3=$O946+$J946,$N946*(1+(W$2*0.03)),IF(X$3=$O946+2*$J946,$N946*(1+(W$2*0.03)),IF(X$3=$O946+3*$J946,$N946*(1+(W$2*0.03)),IF(X$3=$O946+4*$J946,$N946*(1+(W$2*0.03)),IF(X$3=$O946+5*$J946,$N946*(1+(W$2*0.03)),"")))))))</f>
        <v/>
      </c>
      <c r="Y946" s="2" t="str">
        <f t="shared" ref="Y946:Y949" si="2135">IF($B946="","",IF($O946=Y$3,$N946*(1+(X$2*0.03)),IF(Y$3=$O946+$J946,$N946*(1+(X$2*0.03)),IF(Y$3=$O946+2*$J946,$N946*(1+(X$2*0.03)),IF(Y$3=$O946+3*$J946,$N946*(1+(X$2*0.03)),IF(Y$3=$O946+4*$J946,$N946*(1+(X$2*0.03)),IF(Y$3=$O946+5*$J946,$N946*(1+(X$2*0.03)),"")))))))</f>
        <v/>
      </c>
      <c r="Z946" s="2" t="str">
        <f t="shared" ref="Z946:Z949" si="2136">IF($B946="","",IF($O946=Z$3,$N946*(1+(Y$2*0.03)),IF(Z$3=$O946+$J946,$N946*(1+(Y$2*0.03)),IF(Z$3=$O946+2*$J946,$N946*(1+(Y$2*0.03)),IF(Z$3=$O946+3*$J946,$N946*(1+(Y$2*0.03)),IF(Z$3=$O946+4*$J946,$N946*(1+(Y$2*0.03)),IF(Z$3=$O946+5*$J946,$N946*(1+(Y$2*0.03)),"")))))))</f>
        <v/>
      </c>
      <c r="AA946" s="2" t="str">
        <f t="shared" ref="AA946:AA949" si="2137">IF($B946="","",IF($O946=AA$3,$N946*(1+(Z$2*0.03)),IF(AA$3=$O946+$J946,$N946*(1+(Z$2*0.03)),IF(AA$3=$O946+2*$J946,$N946*(1+(Z$2*0.03)),IF(AA$3=$O946+3*$J946,$N946*(1+(Z$2*0.03)),IF(AA$3=$O946+4*$J946,$N946*(1+(Z$2*0.03)),IF(AA$3=$O946+5*$J946,$N946*(1+(Z$2*0.03)),"")))))))</f>
        <v/>
      </c>
      <c r="AB946" s="2" t="str">
        <f t="shared" ref="AB946:AB949" si="2138">IF($B946="","",IF($O946=AB$3,$N946*(1+(AA$2*0.03)),IF(AB$3=$O946+$J946,$N946*(1+(AA$2*0.03)),IF(AB$3=$O946+2*$J946,$N946*(1+(AA$2*0.03)),IF(AB$3=$O946+3*$J946,$N946*(1+(AA$2*0.03)),IF(AB$3=$O946+4*$J946,$N946*(1+(AA$2*0.03)),IF(AB$3=$O946+5*$J946,$N946*(1+(AA$2*0.03)),"")))))))</f>
        <v/>
      </c>
      <c r="AC946" s="2" t="str">
        <f t="shared" ref="AC946:AC949" si="2139">IF($B946="","",IF($O946=AC$3,$N946*(1+(AB$2*0.03)),IF(AC$3=$O946+$J946,$N946*(1+(AB$2*0.03)),IF(AC$3=$O946+2*$J946,$N946*(1+(AB$2*0.03)),IF(AC$3=$O946+3*$J946,$N946*(1+(AB$2*0.03)),IF(AC$3=$O946+4*$J946,$N946*(1+(AB$2*0.03)),IF(AC$3=$O946+5*$J946,$N946*(1+(AB$2*0.03)),"")))))))</f>
        <v/>
      </c>
      <c r="AD946" s="2" t="str">
        <f t="shared" ref="AD946:AD949" si="2140">IF($B946="","",IF($O946=AD$3,$N946*(1+(AC$2*0.03)),IF(AD$3=$O946+$J946,$N946*(1+(AC$2*0.03)),IF(AD$3=$O946+2*$J946,$N946*(1+(AC$2*0.03)),IF(AD$3=$O946+3*$J946,$N946*(1+(AC$2*0.03)),IF(AD$3=$O946+4*$J946,$N946*(1+(AC$2*0.03)),IF(AD$3=$O946+5*$J946,$N946*(1+(AC$2*0.03)),"")))))))</f>
        <v/>
      </c>
      <c r="AE946" s="2" t="str">
        <f t="shared" ref="AE946:AE949" si="2141">IF($B946="","",IF($O946=AE$3,$N946*(1+(AD$2*0.03)),IF(AE$3=$O946+$J946,$N946*(1+(AD$2*0.03)),IF(AE$3=$O946+2*$J946,$N946*(1+(AD$2*0.03)),IF(AE$3=$O946+3*$J946,$N946*(1+(AD$2*0.03)),IF(AE$3=$O946+4*$J946,$N946*(1+(AD$2*0.03)),IF(AE$3=$O946+5*$J946,$N946*(1+(AD$2*0.03)),"")))))))</f>
        <v/>
      </c>
      <c r="AF946" s="2" t="str">
        <f t="shared" ref="AF946:AF949" si="2142">IF($B946="","",IF($O946=AF$3,$N946*(1+(AE$2*0.03)),IF(AF$3=$O946+$J946,$N946*(1+(AE$2*0.03)),IF(AF$3=$O946+2*$J946,$N946*(1+(AE$2*0.03)),IF(AF$3=$O946+3*$J946,$N946*(1+(AE$2*0.03)),IF(AF$3=$O946+4*$J946,$N946*(1+(AE$2*0.03)),IF(AF$3=$O946+5*$J946,$N946*(1+(AE$2*0.03)),"")))))))</f>
        <v/>
      </c>
      <c r="AG946" s="2" t="str">
        <f t="shared" ref="AG946:AG949" si="2143">IF($B946="","",IF($O946=AG$3,$N946*(1+(AF$2*0.03)),IF(AG$3=$O946+$J946,$N946*(1+(AF$2*0.03)),IF(AG$3=$O946+2*$J946,$N946*(1+(AF$2*0.03)),IF(AG$3=$O946+3*$J946,$N946*(1+(AF$2*0.03)),IF(AG$3=$O946+4*$J946,$N946*(1+(AF$2*0.03)),IF(AG$3=$O946+5*$J946,$N946*(1+(AF$2*0.03)),"")))))))</f>
        <v/>
      </c>
      <c r="AH946" s="2">
        <f t="shared" ref="AH946:AH949" si="2144">IF($B946="","",IF($O946=AH$3,$N946*(1+(AG$2*0.03)),IF(AH$3=$O946+$J946,$N946*(1+(AG$2*0.03)),IF(AH$3=$O946+2*$J946,$N946*(1+(AG$2*0.03)),IF(AH$3=$O946+3*$J946,$N946*(1+(AG$2*0.03)),IF(AH$3=$O946+4*$J946,$N946*(1+(AG$2*0.03)),IF(AH$3=$O946+5*$J946,$N946*(1+(AG$2*0.03)),"")))))))</f>
        <v>16632</v>
      </c>
      <c r="AI946" s="2" t="str">
        <f t="shared" ref="AI946:AI949" si="2145">IF($B946="","",IF($O946=AI$3,$N946*(1+(AH$2*0.03)),IF(AI$3=$O946+$J946,$N946*(1+(AH$2*0.03)),IF(AI$3=$O946+2*$J946,$N946*(1+(AH$2*0.03)),IF(AI$3=$O946+3*$J946,$N946*(1+(AH$2*0.03)),IF(AI$3=$O946+4*$J946,$N946*(1+(AH$2*0.03)),IF(AI$3=$O946+5*$J946,$N946*(1+(AH$2*0.03)),"")))))))</f>
        <v/>
      </c>
    </row>
    <row r="947" spans="2:35" x14ac:dyDescent="0.25">
      <c r="B947" s="41" t="s">
        <v>347</v>
      </c>
      <c r="C947" s="41" t="s">
        <v>346</v>
      </c>
      <c r="D947" t="s">
        <v>7</v>
      </c>
      <c r="E947" s="42" t="s">
        <v>463</v>
      </c>
      <c r="F947" t="s">
        <v>311</v>
      </c>
      <c r="H947" s="7">
        <v>1000</v>
      </c>
      <c r="I947" s="6">
        <f>IF(H947="","",INDEX(Systems!F$4:F$981,MATCH($F947,Systems!D$4:D$981,0),1))</f>
        <v>8.11</v>
      </c>
      <c r="J947" s="7">
        <f>IF(H947="","",INDEX(Systems!E$4:E$981,MATCH($F947,Systems!D$4:D$981,0),1))</f>
        <v>20</v>
      </c>
      <c r="K947" s="7" t="s">
        <v>97</v>
      </c>
      <c r="L947" s="7">
        <v>2005</v>
      </c>
      <c r="M947" s="7">
        <v>3</v>
      </c>
      <c r="N947" s="6">
        <f t="shared" ref="N947:N957" si="2146">IF(H947="","",H947*I947)</f>
        <v>8109.9999999999991</v>
      </c>
      <c r="O947" s="7">
        <f t="shared" ref="O947:O957" si="2147">IF(M947="","",IF(IF(M947=1,$C$1,IF(M947=2,L947+(0.8*J947),IF(M947=3,L947+J947)))&lt;$C$1,$C$1,(IF(M947=1,$C$1,IF(M947=2,L947+(0.8*J947),IF(M947=3,L947+J947))))))</f>
        <v>2025</v>
      </c>
      <c r="P947" s="2" t="str">
        <f t="shared" si="2126"/>
        <v/>
      </c>
      <c r="Q947" s="2" t="str">
        <f t="shared" si="2127"/>
        <v/>
      </c>
      <c r="R947" s="2" t="str">
        <f t="shared" si="2128"/>
        <v/>
      </c>
      <c r="S947" s="2" t="str">
        <f t="shared" si="2129"/>
        <v/>
      </c>
      <c r="T947" s="2" t="str">
        <f t="shared" si="2130"/>
        <v/>
      </c>
      <c r="U947" s="2" t="str">
        <f t="shared" si="2131"/>
        <v/>
      </c>
      <c r="V947" s="2" t="str">
        <f t="shared" si="2132"/>
        <v/>
      </c>
      <c r="W947" s="2">
        <f t="shared" si="2133"/>
        <v>9813.0999999999985</v>
      </c>
      <c r="X947" s="2" t="str">
        <f t="shared" si="2134"/>
        <v/>
      </c>
      <c r="Y947" s="2" t="str">
        <f t="shared" si="2135"/>
        <v/>
      </c>
      <c r="Z947" s="2" t="str">
        <f t="shared" si="2136"/>
        <v/>
      </c>
      <c r="AA947" s="2" t="str">
        <f t="shared" si="2137"/>
        <v/>
      </c>
      <c r="AB947" s="2" t="str">
        <f t="shared" si="2138"/>
        <v/>
      </c>
      <c r="AC947" s="2" t="str">
        <f t="shared" si="2139"/>
        <v/>
      </c>
      <c r="AD947" s="2" t="str">
        <f t="shared" si="2140"/>
        <v/>
      </c>
      <c r="AE947" s="2" t="str">
        <f t="shared" si="2141"/>
        <v/>
      </c>
      <c r="AF947" s="2" t="str">
        <f t="shared" si="2142"/>
        <v/>
      </c>
      <c r="AG947" s="2" t="str">
        <f t="shared" si="2143"/>
        <v/>
      </c>
      <c r="AH947" s="2" t="str">
        <f t="shared" si="2144"/>
        <v/>
      </c>
      <c r="AI947" s="2" t="str">
        <f t="shared" si="2145"/>
        <v/>
      </c>
    </row>
    <row r="948" spans="2:35" x14ac:dyDescent="0.25">
      <c r="B948" s="41" t="s">
        <v>347</v>
      </c>
      <c r="C948" s="41" t="s">
        <v>346</v>
      </c>
      <c r="D948" t="s">
        <v>7</v>
      </c>
      <c r="E948" s="42" t="s">
        <v>463</v>
      </c>
      <c r="F948" t="s">
        <v>289</v>
      </c>
      <c r="H948" s="7">
        <v>1300</v>
      </c>
      <c r="I948" s="6">
        <f>IF(H948="","",INDEX(Systems!F$4:F$981,MATCH($F948,Systems!D$4:D$981,0),1))</f>
        <v>4.5</v>
      </c>
      <c r="J948" s="7">
        <f>IF(H948="","",INDEX(Systems!E$4:E$981,MATCH($F948,Systems!D$4:D$981,0),1))</f>
        <v>15</v>
      </c>
      <c r="K948" s="7" t="s">
        <v>97</v>
      </c>
      <c r="L948" s="7">
        <v>2005</v>
      </c>
      <c r="M948" s="7">
        <v>3</v>
      </c>
      <c r="N948" s="6">
        <f t="shared" si="2146"/>
        <v>5850</v>
      </c>
      <c r="O948" s="7">
        <f t="shared" si="2147"/>
        <v>2020</v>
      </c>
      <c r="P948" s="2" t="str">
        <f t="shared" si="2126"/>
        <v/>
      </c>
      <c r="Q948" s="2" t="str">
        <f t="shared" si="2127"/>
        <v/>
      </c>
      <c r="R948" s="2">
        <f t="shared" si="2128"/>
        <v>6201</v>
      </c>
      <c r="S948" s="2" t="str">
        <f t="shared" si="2129"/>
        <v/>
      </c>
      <c r="T948" s="2" t="str">
        <f t="shared" si="2130"/>
        <v/>
      </c>
      <c r="U948" s="2" t="str">
        <f t="shared" si="2131"/>
        <v/>
      </c>
      <c r="V948" s="2" t="str">
        <f t="shared" si="2132"/>
        <v/>
      </c>
      <c r="W948" s="2" t="str">
        <f t="shared" si="2133"/>
        <v/>
      </c>
      <c r="X948" s="2" t="str">
        <f t="shared" si="2134"/>
        <v/>
      </c>
      <c r="Y948" s="2" t="str">
        <f t="shared" si="2135"/>
        <v/>
      </c>
      <c r="Z948" s="2" t="str">
        <f t="shared" si="2136"/>
        <v/>
      </c>
      <c r="AA948" s="2" t="str">
        <f t="shared" si="2137"/>
        <v/>
      </c>
      <c r="AB948" s="2" t="str">
        <f t="shared" si="2138"/>
        <v/>
      </c>
      <c r="AC948" s="2" t="str">
        <f t="shared" si="2139"/>
        <v/>
      </c>
      <c r="AD948" s="2" t="str">
        <f t="shared" si="2140"/>
        <v/>
      </c>
      <c r="AE948" s="2" t="str">
        <f t="shared" si="2141"/>
        <v/>
      </c>
      <c r="AF948" s="2" t="str">
        <f t="shared" si="2142"/>
        <v/>
      </c>
      <c r="AG948" s="2">
        <f t="shared" si="2143"/>
        <v>8833.5</v>
      </c>
      <c r="AH948" s="2" t="str">
        <f t="shared" si="2144"/>
        <v/>
      </c>
      <c r="AI948" s="2" t="str">
        <f t="shared" si="2145"/>
        <v/>
      </c>
    </row>
    <row r="949" spans="2:35" x14ac:dyDescent="0.25">
      <c r="B949" s="41" t="s">
        <v>347</v>
      </c>
      <c r="C949" s="41" t="s">
        <v>346</v>
      </c>
      <c r="D949" t="s">
        <v>9</v>
      </c>
      <c r="E949" s="42" t="s">
        <v>463</v>
      </c>
      <c r="F949" t="s">
        <v>131</v>
      </c>
      <c r="H949" s="7">
        <v>1000</v>
      </c>
      <c r="I949" s="6">
        <f>IF(H949="","",INDEX(Systems!F$4:F$981,MATCH($F949,Systems!D$4:D$981,0),1))</f>
        <v>4.95</v>
      </c>
      <c r="J949" s="7">
        <f>IF(H949="","",INDEX(Systems!E$4:E$981,MATCH($F949,Systems!D$4:D$981,0),1))</f>
        <v>20</v>
      </c>
      <c r="K949" s="7" t="s">
        <v>97</v>
      </c>
      <c r="L949" s="7">
        <v>2017</v>
      </c>
      <c r="M949" s="7">
        <v>3</v>
      </c>
      <c r="N949" s="6">
        <f t="shared" si="2146"/>
        <v>4950</v>
      </c>
      <c r="O949" s="7">
        <f t="shared" si="2147"/>
        <v>2037</v>
      </c>
      <c r="P949" s="2" t="str">
        <f t="shared" si="2126"/>
        <v/>
      </c>
      <c r="Q949" s="2" t="str">
        <f t="shared" si="2127"/>
        <v/>
      </c>
      <c r="R949" s="2" t="str">
        <f t="shared" si="2128"/>
        <v/>
      </c>
      <c r="S949" s="2" t="str">
        <f t="shared" si="2129"/>
        <v/>
      </c>
      <c r="T949" s="2" t="str">
        <f t="shared" si="2130"/>
        <v/>
      </c>
      <c r="U949" s="2" t="str">
        <f t="shared" si="2131"/>
        <v/>
      </c>
      <c r="V949" s="2" t="str">
        <f t="shared" si="2132"/>
        <v/>
      </c>
      <c r="W949" s="2" t="str">
        <f t="shared" si="2133"/>
        <v/>
      </c>
      <c r="X949" s="2" t="str">
        <f t="shared" si="2134"/>
        <v/>
      </c>
      <c r="Y949" s="2" t="str">
        <f t="shared" si="2135"/>
        <v/>
      </c>
      <c r="Z949" s="2" t="str">
        <f t="shared" si="2136"/>
        <v/>
      </c>
      <c r="AA949" s="2" t="str">
        <f t="shared" si="2137"/>
        <v/>
      </c>
      <c r="AB949" s="2" t="str">
        <f t="shared" si="2138"/>
        <v/>
      </c>
      <c r="AC949" s="2" t="str">
        <f t="shared" si="2139"/>
        <v/>
      </c>
      <c r="AD949" s="2" t="str">
        <f t="shared" si="2140"/>
        <v/>
      </c>
      <c r="AE949" s="2" t="str">
        <f t="shared" si="2141"/>
        <v/>
      </c>
      <c r="AF949" s="2" t="str">
        <f t="shared" si="2142"/>
        <v/>
      </c>
      <c r="AG949" s="2" t="str">
        <f t="shared" si="2143"/>
        <v/>
      </c>
      <c r="AH949" s="2" t="str">
        <f t="shared" si="2144"/>
        <v/>
      </c>
      <c r="AI949" s="2">
        <f t="shared" si="2145"/>
        <v>7771.4999999999991</v>
      </c>
    </row>
    <row r="950" spans="2:35" x14ac:dyDescent="0.25">
      <c r="B950" s="41" t="s">
        <v>347</v>
      </c>
      <c r="C950" s="41" t="s">
        <v>346</v>
      </c>
      <c r="D950" t="s">
        <v>5</v>
      </c>
      <c r="E950" s="42" t="s">
        <v>463</v>
      </c>
      <c r="F950" t="s">
        <v>306</v>
      </c>
      <c r="H950" s="7">
        <v>1</v>
      </c>
      <c r="I950" s="6">
        <f>IF(H950="","",INDEX(Systems!F$4:F$981,MATCH($F950,Systems!D$4:D$981,0),1))</f>
        <v>10800</v>
      </c>
      <c r="J950" s="7">
        <f>IF(H950="","",INDEX(Systems!E$4:E$981,MATCH($F950,Systems!D$4:D$981,0),1))</f>
        <v>18</v>
      </c>
      <c r="K950" s="7" t="s">
        <v>97</v>
      </c>
      <c r="L950" s="7">
        <v>1999</v>
      </c>
      <c r="M950" s="7">
        <v>3</v>
      </c>
      <c r="N950" s="6">
        <f t="shared" si="2146"/>
        <v>10800</v>
      </c>
      <c r="O950" s="7">
        <f t="shared" si="2147"/>
        <v>2018</v>
      </c>
      <c r="P950" s="2">
        <f t="shared" ref="P950:P957" si="2148">IF($B950="","",IF($O950=P$3,$N950*(1+(O$2*0.03)),IF(P$3=$O950+$J950,$N950*(1+(O$2*0.03)),IF(P$3=$O950+2*$J950,$N950*(1+(O$2*0.03)),IF(P$3=$O950+3*$J950,$N950*(1+(O$2*0.03)),IF(P$3=$O950+4*$J950,$N950*(1+(O$2*0.03)),IF(P$3=$O950+5*$J950,$N950*(1+(O$2*0.03)),"")))))))</f>
        <v>10800</v>
      </c>
      <c r="Q950" s="2" t="str">
        <f t="shared" ref="Q950:Q957" si="2149">IF($B950="","",IF($O950=Q$3,$N950*(1+(P$2*0.03)),IF(Q$3=$O950+$J950,$N950*(1+(P$2*0.03)),IF(Q$3=$O950+2*$J950,$N950*(1+(P$2*0.03)),IF(Q$3=$O950+3*$J950,$N950*(1+(P$2*0.03)),IF(Q$3=$O950+4*$J950,$N950*(1+(P$2*0.03)),IF(Q$3=$O950+5*$J950,$N950*(1+(P$2*0.03)),"")))))))</f>
        <v/>
      </c>
      <c r="R950" s="2" t="str">
        <f t="shared" ref="R950:R957" si="2150">IF($B950="","",IF($O950=R$3,$N950*(1+(Q$2*0.03)),IF(R$3=$O950+$J950,$N950*(1+(Q$2*0.03)),IF(R$3=$O950+2*$J950,$N950*(1+(Q$2*0.03)),IF(R$3=$O950+3*$J950,$N950*(1+(Q$2*0.03)),IF(R$3=$O950+4*$J950,$N950*(1+(Q$2*0.03)),IF(R$3=$O950+5*$J950,$N950*(1+(Q$2*0.03)),"")))))))</f>
        <v/>
      </c>
      <c r="S950" s="2" t="str">
        <f t="shared" ref="S950:S957" si="2151">IF($B950="","",IF($O950=S$3,$N950*(1+(R$2*0.03)),IF(S$3=$O950+$J950,$N950*(1+(R$2*0.03)),IF(S$3=$O950+2*$J950,$N950*(1+(R$2*0.03)),IF(S$3=$O950+3*$J950,$N950*(1+(R$2*0.03)),IF(S$3=$O950+4*$J950,$N950*(1+(R$2*0.03)),IF(S$3=$O950+5*$J950,$N950*(1+(R$2*0.03)),"")))))))</f>
        <v/>
      </c>
      <c r="T950" s="2" t="str">
        <f t="shared" ref="T950:T957" si="2152">IF($B950="","",IF($O950=T$3,$N950*(1+(S$2*0.03)),IF(T$3=$O950+$J950,$N950*(1+(S$2*0.03)),IF(T$3=$O950+2*$J950,$N950*(1+(S$2*0.03)),IF(T$3=$O950+3*$J950,$N950*(1+(S$2*0.03)),IF(T$3=$O950+4*$J950,$N950*(1+(S$2*0.03)),IF(T$3=$O950+5*$J950,$N950*(1+(S$2*0.03)),"")))))))</f>
        <v/>
      </c>
      <c r="U950" s="2" t="str">
        <f t="shared" ref="U950:U957" si="2153">IF($B950="","",IF($O950=U$3,$N950*(1+(T$2*0.03)),IF(U$3=$O950+$J950,$N950*(1+(T$2*0.03)),IF(U$3=$O950+2*$J950,$N950*(1+(T$2*0.03)),IF(U$3=$O950+3*$J950,$N950*(1+(T$2*0.03)),IF(U$3=$O950+4*$J950,$N950*(1+(T$2*0.03)),IF(U$3=$O950+5*$J950,$N950*(1+(T$2*0.03)),"")))))))</f>
        <v/>
      </c>
      <c r="V950" s="2" t="str">
        <f t="shared" ref="V950:V957" si="2154">IF($B950="","",IF($O950=V$3,$N950*(1+(U$2*0.03)),IF(V$3=$O950+$J950,$N950*(1+(U$2*0.03)),IF(V$3=$O950+2*$J950,$N950*(1+(U$2*0.03)),IF(V$3=$O950+3*$J950,$N950*(1+(U$2*0.03)),IF(V$3=$O950+4*$J950,$N950*(1+(U$2*0.03)),IF(V$3=$O950+5*$J950,$N950*(1+(U$2*0.03)),"")))))))</f>
        <v/>
      </c>
      <c r="W950" s="2" t="str">
        <f t="shared" ref="W950:W957" si="2155">IF($B950="","",IF($O950=W$3,$N950*(1+(V$2*0.03)),IF(W$3=$O950+$J950,$N950*(1+(V$2*0.03)),IF(W$3=$O950+2*$J950,$N950*(1+(V$2*0.03)),IF(W$3=$O950+3*$J950,$N950*(1+(V$2*0.03)),IF(W$3=$O950+4*$J950,$N950*(1+(V$2*0.03)),IF(W$3=$O950+5*$J950,$N950*(1+(V$2*0.03)),"")))))))</f>
        <v/>
      </c>
      <c r="X950" s="2" t="str">
        <f t="shared" ref="X950:X957" si="2156">IF($B950="","",IF($O950=X$3,$N950*(1+(W$2*0.03)),IF(X$3=$O950+$J950,$N950*(1+(W$2*0.03)),IF(X$3=$O950+2*$J950,$N950*(1+(W$2*0.03)),IF(X$3=$O950+3*$J950,$N950*(1+(W$2*0.03)),IF(X$3=$O950+4*$J950,$N950*(1+(W$2*0.03)),IF(X$3=$O950+5*$J950,$N950*(1+(W$2*0.03)),"")))))))</f>
        <v/>
      </c>
      <c r="Y950" s="2" t="str">
        <f t="shared" ref="Y950:Y957" si="2157">IF($B950="","",IF($O950=Y$3,$N950*(1+(X$2*0.03)),IF(Y$3=$O950+$J950,$N950*(1+(X$2*0.03)),IF(Y$3=$O950+2*$J950,$N950*(1+(X$2*0.03)),IF(Y$3=$O950+3*$J950,$N950*(1+(X$2*0.03)),IF(Y$3=$O950+4*$J950,$N950*(1+(X$2*0.03)),IF(Y$3=$O950+5*$J950,$N950*(1+(X$2*0.03)),"")))))))</f>
        <v/>
      </c>
      <c r="Z950" s="2" t="str">
        <f t="shared" ref="Z950:Z957" si="2158">IF($B950="","",IF($O950=Z$3,$N950*(1+(Y$2*0.03)),IF(Z$3=$O950+$J950,$N950*(1+(Y$2*0.03)),IF(Z$3=$O950+2*$J950,$N950*(1+(Y$2*0.03)),IF(Z$3=$O950+3*$J950,$N950*(1+(Y$2*0.03)),IF(Z$3=$O950+4*$J950,$N950*(1+(Y$2*0.03)),IF(Z$3=$O950+5*$J950,$N950*(1+(Y$2*0.03)),"")))))))</f>
        <v/>
      </c>
      <c r="AA950" s="2" t="str">
        <f t="shared" ref="AA950:AA957" si="2159">IF($B950="","",IF($O950=AA$3,$N950*(1+(Z$2*0.03)),IF(AA$3=$O950+$J950,$N950*(1+(Z$2*0.03)),IF(AA$3=$O950+2*$J950,$N950*(1+(Z$2*0.03)),IF(AA$3=$O950+3*$J950,$N950*(1+(Z$2*0.03)),IF(AA$3=$O950+4*$J950,$N950*(1+(Z$2*0.03)),IF(AA$3=$O950+5*$J950,$N950*(1+(Z$2*0.03)),"")))))))</f>
        <v/>
      </c>
      <c r="AB950" s="2" t="str">
        <f t="shared" ref="AB950:AB957" si="2160">IF($B950="","",IF($O950=AB$3,$N950*(1+(AA$2*0.03)),IF(AB$3=$O950+$J950,$N950*(1+(AA$2*0.03)),IF(AB$3=$O950+2*$J950,$N950*(1+(AA$2*0.03)),IF(AB$3=$O950+3*$J950,$N950*(1+(AA$2*0.03)),IF(AB$3=$O950+4*$J950,$N950*(1+(AA$2*0.03)),IF(AB$3=$O950+5*$J950,$N950*(1+(AA$2*0.03)),"")))))))</f>
        <v/>
      </c>
      <c r="AC950" s="2" t="str">
        <f t="shared" ref="AC950:AC957" si="2161">IF($B950="","",IF($O950=AC$3,$N950*(1+(AB$2*0.03)),IF(AC$3=$O950+$J950,$N950*(1+(AB$2*0.03)),IF(AC$3=$O950+2*$J950,$N950*(1+(AB$2*0.03)),IF(AC$3=$O950+3*$J950,$N950*(1+(AB$2*0.03)),IF(AC$3=$O950+4*$J950,$N950*(1+(AB$2*0.03)),IF(AC$3=$O950+5*$J950,$N950*(1+(AB$2*0.03)),"")))))))</f>
        <v/>
      </c>
      <c r="AD950" s="2" t="str">
        <f t="shared" ref="AD950:AD957" si="2162">IF($B950="","",IF($O950=AD$3,$N950*(1+(AC$2*0.03)),IF(AD$3=$O950+$J950,$N950*(1+(AC$2*0.03)),IF(AD$3=$O950+2*$J950,$N950*(1+(AC$2*0.03)),IF(AD$3=$O950+3*$J950,$N950*(1+(AC$2*0.03)),IF(AD$3=$O950+4*$J950,$N950*(1+(AC$2*0.03)),IF(AD$3=$O950+5*$J950,$N950*(1+(AC$2*0.03)),"")))))))</f>
        <v/>
      </c>
      <c r="AE950" s="2" t="str">
        <f t="shared" ref="AE950:AE957" si="2163">IF($B950="","",IF($O950=AE$3,$N950*(1+(AD$2*0.03)),IF(AE$3=$O950+$J950,$N950*(1+(AD$2*0.03)),IF(AE$3=$O950+2*$J950,$N950*(1+(AD$2*0.03)),IF(AE$3=$O950+3*$J950,$N950*(1+(AD$2*0.03)),IF(AE$3=$O950+4*$J950,$N950*(1+(AD$2*0.03)),IF(AE$3=$O950+5*$J950,$N950*(1+(AD$2*0.03)),"")))))))</f>
        <v/>
      </c>
      <c r="AF950" s="2" t="str">
        <f t="shared" ref="AF950:AF957" si="2164">IF($B950="","",IF($O950=AF$3,$N950*(1+(AE$2*0.03)),IF(AF$3=$O950+$J950,$N950*(1+(AE$2*0.03)),IF(AF$3=$O950+2*$J950,$N950*(1+(AE$2*0.03)),IF(AF$3=$O950+3*$J950,$N950*(1+(AE$2*0.03)),IF(AF$3=$O950+4*$J950,$N950*(1+(AE$2*0.03)),IF(AF$3=$O950+5*$J950,$N950*(1+(AE$2*0.03)),"")))))))</f>
        <v/>
      </c>
      <c r="AG950" s="2" t="str">
        <f t="shared" ref="AG950:AG957" si="2165">IF($B950="","",IF($O950=AG$3,$N950*(1+(AF$2*0.03)),IF(AG$3=$O950+$J950,$N950*(1+(AF$2*0.03)),IF(AG$3=$O950+2*$J950,$N950*(1+(AF$2*0.03)),IF(AG$3=$O950+3*$J950,$N950*(1+(AF$2*0.03)),IF(AG$3=$O950+4*$J950,$N950*(1+(AF$2*0.03)),IF(AG$3=$O950+5*$J950,$N950*(1+(AF$2*0.03)),"")))))))</f>
        <v/>
      </c>
      <c r="AH950" s="2">
        <f t="shared" ref="AH950:AH957" si="2166">IF($B950="","",IF($O950=AH$3,$N950*(1+(AG$2*0.03)),IF(AH$3=$O950+$J950,$N950*(1+(AG$2*0.03)),IF(AH$3=$O950+2*$J950,$N950*(1+(AG$2*0.03)),IF(AH$3=$O950+3*$J950,$N950*(1+(AG$2*0.03)),IF(AH$3=$O950+4*$J950,$N950*(1+(AG$2*0.03)),IF(AH$3=$O950+5*$J950,$N950*(1+(AG$2*0.03)),"")))))))</f>
        <v>16632</v>
      </c>
      <c r="AI950" s="2" t="str">
        <f t="shared" ref="AI950:AI957" si="2167">IF($B950="","",IF($O950=AI$3,$N950*(1+(AH$2*0.03)),IF(AI$3=$O950+$J950,$N950*(1+(AH$2*0.03)),IF(AI$3=$O950+2*$J950,$N950*(1+(AH$2*0.03)),IF(AI$3=$O950+3*$J950,$N950*(1+(AH$2*0.03)),IF(AI$3=$O950+4*$J950,$N950*(1+(AH$2*0.03)),IF(AI$3=$O950+5*$J950,$N950*(1+(AH$2*0.03)),"")))))))</f>
        <v/>
      </c>
    </row>
    <row r="951" spans="2:35" x14ac:dyDescent="0.25">
      <c r="B951" s="41" t="s">
        <v>347</v>
      </c>
      <c r="C951" s="41" t="s">
        <v>346</v>
      </c>
      <c r="D951" t="s">
        <v>3</v>
      </c>
      <c r="E951" s="42" t="s">
        <v>422</v>
      </c>
      <c r="F951" t="s">
        <v>501</v>
      </c>
      <c r="H951" s="7">
        <v>8640</v>
      </c>
      <c r="I951" s="6">
        <f>IF(H951="","",INDEX(Systems!F$4:F$981,MATCH($F951,Systems!D$4:D$981,0),1))</f>
        <v>16.25</v>
      </c>
      <c r="J951" s="7">
        <f>IF(H951="","",INDEX(Systems!E$4:E$981,MATCH($F951,Systems!D$4:D$981,0),1))</f>
        <v>25</v>
      </c>
      <c r="K951" s="7" t="s">
        <v>97</v>
      </c>
      <c r="L951" s="7">
        <v>2005</v>
      </c>
      <c r="M951" s="7">
        <v>1</v>
      </c>
      <c r="N951" s="6">
        <f t="shared" si="2146"/>
        <v>140400</v>
      </c>
      <c r="O951" s="7">
        <f t="shared" si="2147"/>
        <v>2018</v>
      </c>
      <c r="P951" s="2">
        <f t="shared" si="2148"/>
        <v>140400</v>
      </c>
      <c r="Q951" s="2" t="str">
        <f t="shared" si="2149"/>
        <v/>
      </c>
      <c r="R951" s="2" t="str">
        <f t="shared" si="2150"/>
        <v/>
      </c>
      <c r="S951" s="2" t="str">
        <f t="shared" si="2151"/>
        <v/>
      </c>
      <c r="T951" s="2" t="str">
        <f t="shared" si="2152"/>
        <v/>
      </c>
      <c r="U951" s="2" t="str">
        <f t="shared" si="2153"/>
        <v/>
      </c>
      <c r="V951" s="2" t="str">
        <f t="shared" si="2154"/>
        <v/>
      </c>
      <c r="W951" s="2" t="str">
        <f t="shared" si="2155"/>
        <v/>
      </c>
      <c r="X951" s="2" t="str">
        <f t="shared" si="2156"/>
        <v/>
      </c>
      <c r="Y951" s="2" t="str">
        <f t="shared" si="2157"/>
        <v/>
      </c>
      <c r="Z951" s="2" t="str">
        <f t="shared" si="2158"/>
        <v/>
      </c>
      <c r="AA951" s="2" t="str">
        <f t="shared" si="2159"/>
        <v/>
      </c>
      <c r="AB951" s="2" t="str">
        <f t="shared" si="2160"/>
        <v/>
      </c>
      <c r="AC951" s="2" t="str">
        <f t="shared" si="2161"/>
        <v/>
      </c>
      <c r="AD951" s="2" t="str">
        <f t="shared" si="2162"/>
        <v/>
      </c>
      <c r="AE951" s="2" t="str">
        <f t="shared" si="2163"/>
        <v/>
      </c>
      <c r="AF951" s="2" t="str">
        <f t="shared" si="2164"/>
        <v/>
      </c>
      <c r="AG951" s="2" t="str">
        <f t="shared" si="2165"/>
        <v/>
      </c>
      <c r="AH951" s="2" t="str">
        <f t="shared" si="2166"/>
        <v/>
      </c>
      <c r="AI951" s="2" t="str">
        <f t="shared" si="2167"/>
        <v/>
      </c>
    </row>
    <row r="952" spans="2:35" x14ac:dyDescent="0.25">
      <c r="B952" s="41" t="s">
        <v>347</v>
      </c>
      <c r="C952" s="41" t="s">
        <v>346</v>
      </c>
      <c r="D952" t="s">
        <v>7</v>
      </c>
      <c r="E952" s="42" t="s">
        <v>422</v>
      </c>
      <c r="F952" t="s">
        <v>50</v>
      </c>
      <c r="H952" s="7">
        <v>5280</v>
      </c>
      <c r="I952" s="6">
        <f>IF(H952="","",INDEX(Systems!F$4:F$981,MATCH($F952,Systems!D$4:D$981,0),1))</f>
        <v>1.6</v>
      </c>
      <c r="J952" s="7">
        <f>IF(H952="","",INDEX(Systems!E$4:E$981,MATCH($F952,Systems!D$4:D$981,0),1))</f>
        <v>10</v>
      </c>
      <c r="K952" s="7" t="s">
        <v>97</v>
      </c>
      <c r="L952" s="7">
        <v>2005</v>
      </c>
      <c r="M952" s="7">
        <v>2</v>
      </c>
      <c r="N952" s="6">
        <f t="shared" si="2146"/>
        <v>8448</v>
      </c>
      <c r="O952" s="7">
        <f t="shared" si="2147"/>
        <v>2018</v>
      </c>
      <c r="P952" s="2">
        <f t="shared" si="2148"/>
        <v>8448</v>
      </c>
      <c r="Q952" s="2" t="str">
        <f t="shared" si="2149"/>
        <v/>
      </c>
      <c r="R952" s="2" t="str">
        <f t="shared" si="2150"/>
        <v/>
      </c>
      <c r="S952" s="2" t="str">
        <f t="shared" si="2151"/>
        <v/>
      </c>
      <c r="T952" s="2" t="str">
        <f t="shared" si="2152"/>
        <v/>
      </c>
      <c r="U952" s="2" t="str">
        <f t="shared" si="2153"/>
        <v/>
      </c>
      <c r="V952" s="2" t="str">
        <f t="shared" si="2154"/>
        <v/>
      </c>
      <c r="W952" s="2" t="str">
        <f t="shared" si="2155"/>
        <v/>
      </c>
      <c r="X952" s="2" t="str">
        <f t="shared" si="2156"/>
        <v/>
      </c>
      <c r="Y952" s="2" t="str">
        <f t="shared" si="2157"/>
        <v/>
      </c>
      <c r="Z952" s="2">
        <f t="shared" si="2158"/>
        <v>10982.4</v>
      </c>
      <c r="AA952" s="2" t="str">
        <f t="shared" si="2159"/>
        <v/>
      </c>
      <c r="AB952" s="2" t="str">
        <f t="shared" si="2160"/>
        <v/>
      </c>
      <c r="AC952" s="2" t="str">
        <f t="shared" si="2161"/>
        <v/>
      </c>
      <c r="AD952" s="2" t="str">
        <f t="shared" si="2162"/>
        <v/>
      </c>
      <c r="AE952" s="2" t="str">
        <f t="shared" si="2163"/>
        <v/>
      </c>
      <c r="AF952" s="2" t="str">
        <f t="shared" si="2164"/>
        <v/>
      </c>
      <c r="AG952" s="2" t="str">
        <f t="shared" si="2165"/>
        <v/>
      </c>
      <c r="AH952" s="2" t="str">
        <f t="shared" si="2166"/>
        <v/>
      </c>
      <c r="AI952" s="2" t="str">
        <f t="shared" si="2167"/>
        <v/>
      </c>
    </row>
    <row r="953" spans="2:35" x14ac:dyDescent="0.25">
      <c r="B953" s="41" t="s">
        <v>347</v>
      </c>
      <c r="C953" s="41" t="s">
        <v>346</v>
      </c>
      <c r="D953" t="s">
        <v>5</v>
      </c>
      <c r="E953" s="42" t="s">
        <v>422</v>
      </c>
      <c r="F953" t="s">
        <v>64</v>
      </c>
      <c r="H953" s="7">
        <v>1</v>
      </c>
      <c r="I953" s="6">
        <f>IF(H953="","",INDEX(Systems!F$4:F$981,MATCH($F953,Systems!D$4:D$981,0),1))</f>
        <v>2000</v>
      </c>
      <c r="J953" s="7">
        <f>IF(H953="","",INDEX(Systems!E$4:E$981,MATCH($F953,Systems!D$4:D$981,0),1))</f>
        <v>10</v>
      </c>
      <c r="K953" s="7" t="s">
        <v>97</v>
      </c>
      <c r="L953" s="7">
        <v>2005</v>
      </c>
      <c r="M953" s="7">
        <v>3</v>
      </c>
      <c r="N953" s="6">
        <f t="shared" ref="N953" si="2168">IF(H953="","",H953*I953)</f>
        <v>2000</v>
      </c>
      <c r="O953" s="7">
        <f t="shared" ref="O953" si="2169">IF(M953="","",IF(IF(M953=1,$C$1,IF(M953=2,L953+(0.8*J953),IF(M953=3,L953+J953)))&lt;$C$1,$C$1,(IF(M953=1,$C$1,IF(M953=2,L953+(0.8*J953),IF(M953=3,L953+J953))))))</f>
        <v>2018</v>
      </c>
      <c r="P953" s="2">
        <f t="shared" ref="P953" si="2170">IF($B953="","",IF($O953=P$3,$N953*(1+(O$2*0.03)),IF(P$3=$O953+$J953,$N953*(1+(O$2*0.03)),IF(P$3=$O953+2*$J953,$N953*(1+(O$2*0.03)),IF(P$3=$O953+3*$J953,$N953*(1+(O$2*0.03)),IF(P$3=$O953+4*$J953,$N953*(1+(O$2*0.03)),IF(P$3=$O953+5*$J953,$N953*(1+(O$2*0.03)),"")))))))</f>
        <v>2000</v>
      </c>
      <c r="Q953" s="2" t="str">
        <f t="shared" ref="Q953" si="2171">IF($B953="","",IF($O953=Q$3,$N953*(1+(P$2*0.03)),IF(Q$3=$O953+$J953,$N953*(1+(P$2*0.03)),IF(Q$3=$O953+2*$J953,$N953*(1+(P$2*0.03)),IF(Q$3=$O953+3*$J953,$N953*(1+(P$2*0.03)),IF(Q$3=$O953+4*$J953,$N953*(1+(P$2*0.03)),IF(Q$3=$O953+5*$J953,$N953*(1+(P$2*0.03)),"")))))))</f>
        <v/>
      </c>
      <c r="R953" s="2" t="str">
        <f t="shared" ref="R953" si="2172">IF($B953="","",IF($O953=R$3,$N953*(1+(Q$2*0.03)),IF(R$3=$O953+$J953,$N953*(1+(Q$2*0.03)),IF(R$3=$O953+2*$J953,$N953*(1+(Q$2*0.03)),IF(R$3=$O953+3*$J953,$N953*(1+(Q$2*0.03)),IF(R$3=$O953+4*$J953,$N953*(1+(Q$2*0.03)),IF(R$3=$O953+5*$J953,$N953*(1+(Q$2*0.03)),"")))))))</f>
        <v/>
      </c>
      <c r="S953" s="2" t="str">
        <f t="shared" ref="S953" si="2173">IF($B953="","",IF($O953=S$3,$N953*(1+(R$2*0.03)),IF(S$3=$O953+$J953,$N953*(1+(R$2*0.03)),IF(S$3=$O953+2*$J953,$N953*(1+(R$2*0.03)),IF(S$3=$O953+3*$J953,$N953*(1+(R$2*0.03)),IF(S$3=$O953+4*$J953,$N953*(1+(R$2*0.03)),IF(S$3=$O953+5*$J953,$N953*(1+(R$2*0.03)),"")))))))</f>
        <v/>
      </c>
      <c r="T953" s="2" t="str">
        <f t="shared" ref="T953" si="2174">IF($B953="","",IF($O953=T$3,$N953*(1+(S$2*0.03)),IF(T$3=$O953+$J953,$N953*(1+(S$2*0.03)),IF(T$3=$O953+2*$J953,$N953*(1+(S$2*0.03)),IF(T$3=$O953+3*$J953,$N953*(1+(S$2*0.03)),IF(T$3=$O953+4*$J953,$N953*(1+(S$2*0.03)),IF(T$3=$O953+5*$J953,$N953*(1+(S$2*0.03)),"")))))))</f>
        <v/>
      </c>
      <c r="U953" s="2" t="str">
        <f t="shared" ref="U953" si="2175">IF($B953="","",IF($O953=U$3,$N953*(1+(T$2*0.03)),IF(U$3=$O953+$J953,$N953*(1+(T$2*0.03)),IF(U$3=$O953+2*$J953,$N953*(1+(T$2*0.03)),IF(U$3=$O953+3*$J953,$N953*(1+(T$2*0.03)),IF(U$3=$O953+4*$J953,$N953*(1+(T$2*0.03)),IF(U$3=$O953+5*$J953,$N953*(1+(T$2*0.03)),"")))))))</f>
        <v/>
      </c>
      <c r="V953" s="2" t="str">
        <f t="shared" ref="V953" si="2176">IF($B953="","",IF($O953=V$3,$N953*(1+(U$2*0.03)),IF(V$3=$O953+$J953,$N953*(1+(U$2*0.03)),IF(V$3=$O953+2*$J953,$N953*(1+(U$2*0.03)),IF(V$3=$O953+3*$J953,$N953*(1+(U$2*0.03)),IF(V$3=$O953+4*$J953,$N953*(1+(U$2*0.03)),IF(V$3=$O953+5*$J953,$N953*(1+(U$2*0.03)),"")))))))</f>
        <v/>
      </c>
      <c r="W953" s="2" t="str">
        <f t="shared" ref="W953" si="2177">IF($B953="","",IF($O953=W$3,$N953*(1+(V$2*0.03)),IF(W$3=$O953+$J953,$N953*(1+(V$2*0.03)),IF(W$3=$O953+2*$J953,$N953*(1+(V$2*0.03)),IF(W$3=$O953+3*$J953,$N953*(1+(V$2*0.03)),IF(W$3=$O953+4*$J953,$N953*(1+(V$2*0.03)),IF(W$3=$O953+5*$J953,$N953*(1+(V$2*0.03)),"")))))))</f>
        <v/>
      </c>
      <c r="X953" s="2" t="str">
        <f t="shared" ref="X953" si="2178">IF($B953="","",IF($O953=X$3,$N953*(1+(W$2*0.03)),IF(X$3=$O953+$J953,$N953*(1+(W$2*0.03)),IF(X$3=$O953+2*$J953,$N953*(1+(W$2*0.03)),IF(X$3=$O953+3*$J953,$N953*(1+(W$2*0.03)),IF(X$3=$O953+4*$J953,$N953*(1+(W$2*0.03)),IF(X$3=$O953+5*$J953,$N953*(1+(W$2*0.03)),"")))))))</f>
        <v/>
      </c>
      <c r="Y953" s="2" t="str">
        <f t="shared" ref="Y953" si="2179">IF($B953="","",IF($O953=Y$3,$N953*(1+(X$2*0.03)),IF(Y$3=$O953+$J953,$N953*(1+(X$2*0.03)),IF(Y$3=$O953+2*$J953,$N953*(1+(X$2*0.03)),IF(Y$3=$O953+3*$J953,$N953*(1+(X$2*0.03)),IF(Y$3=$O953+4*$J953,$N953*(1+(X$2*0.03)),IF(Y$3=$O953+5*$J953,$N953*(1+(X$2*0.03)),"")))))))</f>
        <v/>
      </c>
      <c r="Z953" s="2">
        <f t="shared" ref="Z953" si="2180">IF($B953="","",IF($O953=Z$3,$N953*(1+(Y$2*0.03)),IF(Z$3=$O953+$J953,$N953*(1+(Y$2*0.03)),IF(Z$3=$O953+2*$J953,$N953*(1+(Y$2*0.03)),IF(Z$3=$O953+3*$J953,$N953*(1+(Y$2*0.03)),IF(Z$3=$O953+4*$J953,$N953*(1+(Y$2*0.03)),IF(Z$3=$O953+5*$J953,$N953*(1+(Y$2*0.03)),"")))))))</f>
        <v>2600</v>
      </c>
      <c r="AA953" s="2" t="str">
        <f t="shared" ref="AA953" si="2181">IF($B953="","",IF($O953=AA$3,$N953*(1+(Z$2*0.03)),IF(AA$3=$O953+$J953,$N953*(1+(Z$2*0.03)),IF(AA$3=$O953+2*$J953,$N953*(1+(Z$2*0.03)),IF(AA$3=$O953+3*$J953,$N953*(1+(Z$2*0.03)),IF(AA$3=$O953+4*$J953,$N953*(1+(Z$2*0.03)),IF(AA$3=$O953+5*$J953,$N953*(1+(Z$2*0.03)),"")))))))</f>
        <v/>
      </c>
      <c r="AB953" s="2" t="str">
        <f t="shared" ref="AB953" si="2182">IF($B953="","",IF($O953=AB$3,$N953*(1+(AA$2*0.03)),IF(AB$3=$O953+$J953,$N953*(1+(AA$2*0.03)),IF(AB$3=$O953+2*$J953,$N953*(1+(AA$2*0.03)),IF(AB$3=$O953+3*$J953,$N953*(1+(AA$2*0.03)),IF(AB$3=$O953+4*$J953,$N953*(1+(AA$2*0.03)),IF(AB$3=$O953+5*$J953,$N953*(1+(AA$2*0.03)),"")))))))</f>
        <v/>
      </c>
      <c r="AC953" s="2" t="str">
        <f t="shared" ref="AC953" si="2183">IF($B953="","",IF($O953=AC$3,$N953*(1+(AB$2*0.03)),IF(AC$3=$O953+$J953,$N953*(1+(AB$2*0.03)),IF(AC$3=$O953+2*$J953,$N953*(1+(AB$2*0.03)),IF(AC$3=$O953+3*$J953,$N953*(1+(AB$2*0.03)),IF(AC$3=$O953+4*$J953,$N953*(1+(AB$2*0.03)),IF(AC$3=$O953+5*$J953,$N953*(1+(AB$2*0.03)),"")))))))</f>
        <v/>
      </c>
      <c r="AD953" s="2" t="str">
        <f t="shared" ref="AD953" si="2184">IF($B953="","",IF($O953=AD$3,$N953*(1+(AC$2*0.03)),IF(AD$3=$O953+$J953,$N953*(1+(AC$2*0.03)),IF(AD$3=$O953+2*$J953,$N953*(1+(AC$2*0.03)),IF(AD$3=$O953+3*$J953,$N953*(1+(AC$2*0.03)),IF(AD$3=$O953+4*$J953,$N953*(1+(AC$2*0.03)),IF(AD$3=$O953+5*$J953,$N953*(1+(AC$2*0.03)),"")))))))</f>
        <v/>
      </c>
      <c r="AE953" s="2" t="str">
        <f t="shared" ref="AE953" si="2185">IF($B953="","",IF($O953=AE$3,$N953*(1+(AD$2*0.03)),IF(AE$3=$O953+$J953,$N953*(1+(AD$2*0.03)),IF(AE$3=$O953+2*$J953,$N953*(1+(AD$2*0.03)),IF(AE$3=$O953+3*$J953,$N953*(1+(AD$2*0.03)),IF(AE$3=$O953+4*$J953,$N953*(1+(AD$2*0.03)),IF(AE$3=$O953+5*$J953,$N953*(1+(AD$2*0.03)),"")))))))</f>
        <v/>
      </c>
      <c r="AF953" s="2" t="str">
        <f t="shared" ref="AF953" si="2186">IF($B953="","",IF($O953=AF$3,$N953*(1+(AE$2*0.03)),IF(AF$3=$O953+$J953,$N953*(1+(AE$2*0.03)),IF(AF$3=$O953+2*$J953,$N953*(1+(AE$2*0.03)),IF(AF$3=$O953+3*$J953,$N953*(1+(AE$2*0.03)),IF(AF$3=$O953+4*$J953,$N953*(1+(AE$2*0.03)),IF(AF$3=$O953+5*$J953,$N953*(1+(AE$2*0.03)),"")))))))</f>
        <v/>
      </c>
      <c r="AG953" s="2" t="str">
        <f t="shared" ref="AG953" si="2187">IF($B953="","",IF($O953=AG$3,$N953*(1+(AF$2*0.03)),IF(AG$3=$O953+$J953,$N953*(1+(AF$2*0.03)),IF(AG$3=$O953+2*$J953,$N953*(1+(AF$2*0.03)),IF(AG$3=$O953+3*$J953,$N953*(1+(AF$2*0.03)),IF(AG$3=$O953+4*$J953,$N953*(1+(AF$2*0.03)),IF(AG$3=$O953+5*$J953,$N953*(1+(AF$2*0.03)),"")))))))</f>
        <v/>
      </c>
      <c r="AH953" s="2" t="str">
        <f t="shared" ref="AH953" si="2188">IF($B953="","",IF($O953=AH$3,$N953*(1+(AG$2*0.03)),IF(AH$3=$O953+$J953,$N953*(1+(AG$2*0.03)),IF(AH$3=$O953+2*$J953,$N953*(1+(AG$2*0.03)),IF(AH$3=$O953+3*$J953,$N953*(1+(AG$2*0.03)),IF(AH$3=$O953+4*$J953,$N953*(1+(AG$2*0.03)),IF(AH$3=$O953+5*$J953,$N953*(1+(AG$2*0.03)),"")))))))</f>
        <v/>
      </c>
      <c r="AI953" s="2" t="str">
        <f t="shared" ref="AI953" si="2189">IF($B953="","",IF($O953=AI$3,$N953*(1+(AH$2*0.03)),IF(AI$3=$O953+$J953,$N953*(1+(AH$2*0.03)),IF(AI$3=$O953+2*$J953,$N953*(1+(AH$2*0.03)),IF(AI$3=$O953+3*$J953,$N953*(1+(AH$2*0.03)),IF(AI$3=$O953+4*$J953,$N953*(1+(AH$2*0.03)),IF(AI$3=$O953+5*$J953,$N953*(1+(AH$2*0.03)),"")))))))</f>
        <v/>
      </c>
    </row>
    <row r="954" spans="2:35" x14ac:dyDescent="0.25">
      <c r="B954" s="41" t="s">
        <v>347</v>
      </c>
      <c r="C954" s="41" t="s">
        <v>346</v>
      </c>
      <c r="D954" t="s">
        <v>7</v>
      </c>
      <c r="E954" s="42" t="s">
        <v>536</v>
      </c>
      <c r="F954" t="s">
        <v>311</v>
      </c>
      <c r="H954" s="7">
        <v>1000</v>
      </c>
      <c r="I954" s="6">
        <f>IF(H954="","",INDEX(Systems!F$4:F$981,MATCH($F954,Systems!D$4:D$981,0),1))</f>
        <v>8.11</v>
      </c>
      <c r="J954" s="7">
        <f>IF(H954="","",INDEX(Systems!E$4:E$981,MATCH($F954,Systems!D$4:D$981,0),1))</f>
        <v>20</v>
      </c>
      <c r="K954" s="7" t="s">
        <v>97</v>
      </c>
      <c r="L954" s="7">
        <v>2005</v>
      </c>
      <c r="M954" s="7">
        <v>3</v>
      </c>
      <c r="N954" s="6">
        <f t="shared" si="2146"/>
        <v>8109.9999999999991</v>
      </c>
      <c r="O954" s="7">
        <f t="shared" si="2147"/>
        <v>2025</v>
      </c>
      <c r="P954" s="2" t="str">
        <f t="shared" si="2148"/>
        <v/>
      </c>
      <c r="Q954" s="2" t="str">
        <f t="shared" si="2149"/>
        <v/>
      </c>
      <c r="R954" s="2" t="str">
        <f t="shared" si="2150"/>
        <v/>
      </c>
      <c r="S954" s="2" t="str">
        <f t="shared" si="2151"/>
        <v/>
      </c>
      <c r="T954" s="2" t="str">
        <f t="shared" si="2152"/>
        <v/>
      </c>
      <c r="U954" s="2" t="str">
        <f t="shared" si="2153"/>
        <v/>
      </c>
      <c r="V954" s="2" t="str">
        <f t="shared" si="2154"/>
        <v/>
      </c>
      <c r="W954" s="2">
        <f t="shared" si="2155"/>
        <v>9813.0999999999985</v>
      </c>
      <c r="X954" s="2" t="str">
        <f t="shared" si="2156"/>
        <v/>
      </c>
      <c r="Y954" s="2" t="str">
        <f t="shared" si="2157"/>
        <v/>
      </c>
      <c r="Z954" s="2" t="str">
        <f t="shared" si="2158"/>
        <v/>
      </c>
      <c r="AA954" s="2" t="str">
        <f t="shared" si="2159"/>
        <v/>
      </c>
      <c r="AB954" s="2" t="str">
        <f t="shared" si="2160"/>
        <v/>
      </c>
      <c r="AC954" s="2" t="str">
        <f t="shared" si="2161"/>
        <v/>
      </c>
      <c r="AD954" s="2" t="str">
        <f t="shared" si="2162"/>
        <v/>
      </c>
      <c r="AE954" s="2" t="str">
        <f t="shared" si="2163"/>
        <v/>
      </c>
      <c r="AF954" s="2" t="str">
        <f t="shared" si="2164"/>
        <v/>
      </c>
      <c r="AG954" s="2" t="str">
        <f t="shared" si="2165"/>
        <v/>
      </c>
      <c r="AH954" s="2" t="str">
        <f t="shared" si="2166"/>
        <v/>
      </c>
      <c r="AI954" s="2" t="str">
        <f t="shared" si="2167"/>
        <v/>
      </c>
    </row>
    <row r="955" spans="2:35" x14ac:dyDescent="0.25">
      <c r="B955" s="41" t="s">
        <v>347</v>
      </c>
      <c r="C955" s="41" t="s">
        <v>346</v>
      </c>
      <c r="D955" t="s">
        <v>7</v>
      </c>
      <c r="E955" s="42" t="s">
        <v>536</v>
      </c>
      <c r="F955" t="s">
        <v>289</v>
      </c>
      <c r="H955" s="7">
        <v>1300</v>
      </c>
      <c r="I955" s="6">
        <f>IF(H955="","",INDEX(Systems!F$4:F$981,MATCH($F955,Systems!D$4:D$981,0),1))</f>
        <v>4.5</v>
      </c>
      <c r="J955" s="7">
        <f>IF(H955="","",INDEX(Systems!E$4:E$981,MATCH($F955,Systems!D$4:D$981,0),1))</f>
        <v>15</v>
      </c>
      <c r="K955" s="7" t="s">
        <v>97</v>
      </c>
      <c r="L955" s="7">
        <v>2005</v>
      </c>
      <c r="M955" s="7">
        <v>3</v>
      </c>
      <c r="N955" s="6">
        <f t="shared" si="2146"/>
        <v>5850</v>
      </c>
      <c r="O955" s="7">
        <f t="shared" si="2147"/>
        <v>2020</v>
      </c>
      <c r="P955" s="2" t="str">
        <f t="shared" si="2148"/>
        <v/>
      </c>
      <c r="Q955" s="2" t="str">
        <f t="shared" si="2149"/>
        <v/>
      </c>
      <c r="R955" s="2">
        <f t="shared" si="2150"/>
        <v>6201</v>
      </c>
      <c r="S955" s="2" t="str">
        <f t="shared" si="2151"/>
        <v/>
      </c>
      <c r="T955" s="2" t="str">
        <f t="shared" si="2152"/>
        <v/>
      </c>
      <c r="U955" s="2" t="str">
        <f t="shared" si="2153"/>
        <v/>
      </c>
      <c r="V955" s="2" t="str">
        <f t="shared" si="2154"/>
        <v/>
      </c>
      <c r="W955" s="2" t="str">
        <f t="shared" si="2155"/>
        <v/>
      </c>
      <c r="X955" s="2" t="str">
        <f t="shared" si="2156"/>
        <v/>
      </c>
      <c r="Y955" s="2" t="str">
        <f t="shared" si="2157"/>
        <v/>
      </c>
      <c r="Z955" s="2" t="str">
        <f t="shared" si="2158"/>
        <v/>
      </c>
      <c r="AA955" s="2" t="str">
        <f t="shared" si="2159"/>
        <v/>
      </c>
      <c r="AB955" s="2" t="str">
        <f t="shared" si="2160"/>
        <v/>
      </c>
      <c r="AC955" s="2" t="str">
        <f t="shared" si="2161"/>
        <v/>
      </c>
      <c r="AD955" s="2" t="str">
        <f t="shared" si="2162"/>
        <v/>
      </c>
      <c r="AE955" s="2" t="str">
        <f t="shared" si="2163"/>
        <v/>
      </c>
      <c r="AF955" s="2" t="str">
        <f t="shared" si="2164"/>
        <v/>
      </c>
      <c r="AG955" s="2">
        <f t="shared" si="2165"/>
        <v>8833.5</v>
      </c>
      <c r="AH955" s="2" t="str">
        <f t="shared" si="2166"/>
        <v/>
      </c>
      <c r="AI955" s="2" t="str">
        <f t="shared" si="2167"/>
        <v/>
      </c>
    </row>
    <row r="956" spans="2:35" x14ac:dyDescent="0.25">
      <c r="B956" s="41" t="s">
        <v>347</v>
      </c>
      <c r="C956" s="41" t="s">
        <v>346</v>
      </c>
      <c r="D956" t="s">
        <v>9</v>
      </c>
      <c r="E956" s="42" t="s">
        <v>536</v>
      </c>
      <c r="F956" t="s">
        <v>131</v>
      </c>
      <c r="H956" s="7">
        <v>1000</v>
      </c>
      <c r="I956" s="6">
        <f>IF(H956="","",INDEX(Systems!F$4:F$981,MATCH($F956,Systems!D$4:D$981,0),1))</f>
        <v>4.95</v>
      </c>
      <c r="J956" s="7">
        <f>IF(H956="","",INDEX(Systems!E$4:E$981,MATCH($F956,Systems!D$4:D$981,0),1))</f>
        <v>20</v>
      </c>
      <c r="K956" s="7" t="s">
        <v>97</v>
      </c>
      <c r="L956" s="7">
        <v>2017</v>
      </c>
      <c r="M956" s="7">
        <v>3</v>
      </c>
      <c r="N956" s="6">
        <f t="shared" si="2146"/>
        <v>4950</v>
      </c>
      <c r="O956" s="7">
        <f t="shared" si="2147"/>
        <v>2037</v>
      </c>
      <c r="P956" s="2" t="str">
        <f t="shared" si="2148"/>
        <v/>
      </c>
      <c r="Q956" s="2" t="str">
        <f t="shared" si="2149"/>
        <v/>
      </c>
      <c r="R956" s="2" t="str">
        <f t="shared" si="2150"/>
        <v/>
      </c>
      <c r="S956" s="2" t="str">
        <f t="shared" si="2151"/>
        <v/>
      </c>
      <c r="T956" s="2" t="str">
        <f t="shared" si="2152"/>
        <v/>
      </c>
      <c r="U956" s="2" t="str">
        <f t="shared" si="2153"/>
        <v/>
      </c>
      <c r="V956" s="2" t="str">
        <f t="shared" si="2154"/>
        <v/>
      </c>
      <c r="W956" s="2" t="str">
        <f t="shared" si="2155"/>
        <v/>
      </c>
      <c r="X956" s="2" t="str">
        <f t="shared" si="2156"/>
        <v/>
      </c>
      <c r="Y956" s="2" t="str">
        <f t="shared" si="2157"/>
        <v/>
      </c>
      <c r="Z956" s="2" t="str">
        <f t="shared" si="2158"/>
        <v/>
      </c>
      <c r="AA956" s="2" t="str">
        <f t="shared" si="2159"/>
        <v/>
      </c>
      <c r="AB956" s="2" t="str">
        <f t="shared" si="2160"/>
        <v/>
      </c>
      <c r="AC956" s="2" t="str">
        <f t="shared" si="2161"/>
        <v/>
      </c>
      <c r="AD956" s="2" t="str">
        <f t="shared" si="2162"/>
        <v/>
      </c>
      <c r="AE956" s="2" t="str">
        <f t="shared" si="2163"/>
        <v/>
      </c>
      <c r="AF956" s="2" t="str">
        <f t="shared" si="2164"/>
        <v/>
      </c>
      <c r="AG956" s="2" t="str">
        <f t="shared" si="2165"/>
        <v/>
      </c>
      <c r="AH956" s="2" t="str">
        <f t="shared" si="2166"/>
        <v/>
      </c>
      <c r="AI956" s="2">
        <f t="shared" si="2167"/>
        <v>7771.4999999999991</v>
      </c>
    </row>
    <row r="957" spans="2:35" x14ac:dyDescent="0.25">
      <c r="B957" s="41" t="s">
        <v>347</v>
      </c>
      <c r="C957" s="41" t="s">
        <v>346</v>
      </c>
      <c r="D957" t="s">
        <v>5</v>
      </c>
      <c r="E957" s="42" t="s">
        <v>536</v>
      </c>
      <c r="F957" t="s">
        <v>306</v>
      </c>
      <c r="H957" s="7">
        <v>1</v>
      </c>
      <c r="I957" s="6">
        <f>IF(H957="","",INDEX(Systems!F$4:F$981,MATCH($F957,Systems!D$4:D$981,0),1))</f>
        <v>10800</v>
      </c>
      <c r="J957" s="7">
        <f>IF(H957="","",INDEX(Systems!E$4:E$981,MATCH($F957,Systems!D$4:D$981,0),1))</f>
        <v>18</v>
      </c>
      <c r="K957" s="7" t="s">
        <v>97</v>
      </c>
      <c r="L957" s="7">
        <v>1999</v>
      </c>
      <c r="M957" s="7">
        <v>3</v>
      </c>
      <c r="N957" s="6">
        <f t="shared" si="2146"/>
        <v>10800</v>
      </c>
      <c r="O957" s="7">
        <f t="shared" si="2147"/>
        <v>2018</v>
      </c>
      <c r="P957" s="2">
        <f t="shared" si="2148"/>
        <v>10800</v>
      </c>
      <c r="Q957" s="2" t="str">
        <f t="shared" si="2149"/>
        <v/>
      </c>
      <c r="R957" s="2" t="str">
        <f t="shared" si="2150"/>
        <v/>
      </c>
      <c r="S957" s="2" t="str">
        <f t="shared" si="2151"/>
        <v/>
      </c>
      <c r="T957" s="2" t="str">
        <f t="shared" si="2152"/>
        <v/>
      </c>
      <c r="U957" s="2" t="str">
        <f t="shared" si="2153"/>
        <v/>
      </c>
      <c r="V957" s="2" t="str">
        <f t="shared" si="2154"/>
        <v/>
      </c>
      <c r="W957" s="2" t="str">
        <f t="shared" si="2155"/>
        <v/>
      </c>
      <c r="X957" s="2" t="str">
        <f t="shared" si="2156"/>
        <v/>
      </c>
      <c r="Y957" s="2" t="str">
        <f t="shared" si="2157"/>
        <v/>
      </c>
      <c r="Z957" s="2" t="str">
        <f t="shared" si="2158"/>
        <v/>
      </c>
      <c r="AA957" s="2" t="str">
        <f t="shared" si="2159"/>
        <v/>
      </c>
      <c r="AB957" s="2" t="str">
        <f t="shared" si="2160"/>
        <v/>
      </c>
      <c r="AC957" s="2" t="str">
        <f t="shared" si="2161"/>
        <v/>
      </c>
      <c r="AD957" s="2" t="str">
        <f t="shared" si="2162"/>
        <v/>
      </c>
      <c r="AE957" s="2" t="str">
        <f t="shared" si="2163"/>
        <v/>
      </c>
      <c r="AF957" s="2" t="str">
        <f t="shared" si="2164"/>
        <v/>
      </c>
      <c r="AG957" s="2" t="str">
        <f t="shared" si="2165"/>
        <v/>
      </c>
      <c r="AH957" s="2">
        <f t="shared" si="2166"/>
        <v>16632</v>
      </c>
      <c r="AI957" s="2" t="str">
        <f t="shared" si="2167"/>
        <v/>
      </c>
    </row>
    <row r="958" spans="2:35" x14ac:dyDescent="0.25">
      <c r="B958" s="41" t="s">
        <v>347</v>
      </c>
      <c r="C958" s="41" t="s">
        <v>346</v>
      </c>
      <c r="D958" t="s">
        <v>7</v>
      </c>
      <c r="E958" s="42" t="s">
        <v>464</v>
      </c>
      <c r="F958" t="s">
        <v>311</v>
      </c>
      <c r="H958" s="7">
        <v>1000</v>
      </c>
      <c r="I958" s="6">
        <f>IF(H958="","",INDEX(Systems!F$4:F$981,MATCH($F958,Systems!D$4:D$981,0),1))</f>
        <v>8.11</v>
      </c>
      <c r="J958" s="7">
        <f>IF(H958="","",INDEX(Systems!E$4:E$981,MATCH($F958,Systems!D$4:D$981,0),1))</f>
        <v>20</v>
      </c>
      <c r="K958" s="7" t="s">
        <v>97</v>
      </c>
      <c r="L958" s="7">
        <v>2005</v>
      </c>
      <c r="M958" s="7">
        <v>3</v>
      </c>
      <c r="N958" s="6">
        <f t="shared" ref="N958:N961" si="2190">IF(H958="","",H958*I958)</f>
        <v>8109.9999999999991</v>
      </c>
      <c r="O958" s="7">
        <f t="shared" ref="O958:O961" si="2191">IF(M958="","",IF(IF(M958=1,$C$1,IF(M958=2,L958+(0.8*J958),IF(M958=3,L958+J958)))&lt;$C$1,$C$1,(IF(M958=1,$C$1,IF(M958=2,L958+(0.8*J958),IF(M958=3,L958+J958))))))</f>
        <v>2025</v>
      </c>
      <c r="P958" s="2" t="str">
        <f t="shared" ref="P958:P961" si="2192">IF($B958="","",IF($O958=P$3,$N958*(1+(O$2*0.03)),IF(P$3=$O958+$J958,$N958*(1+(O$2*0.03)),IF(P$3=$O958+2*$J958,$N958*(1+(O$2*0.03)),IF(P$3=$O958+3*$J958,$N958*(1+(O$2*0.03)),IF(P$3=$O958+4*$J958,$N958*(1+(O$2*0.03)),IF(P$3=$O958+5*$J958,$N958*(1+(O$2*0.03)),"")))))))</f>
        <v/>
      </c>
      <c r="Q958" s="2" t="str">
        <f t="shared" ref="Q958:Q961" si="2193">IF($B958="","",IF($O958=Q$3,$N958*(1+(P$2*0.03)),IF(Q$3=$O958+$J958,$N958*(1+(P$2*0.03)),IF(Q$3=$O958+2*$J958,$N958*(1+(P$2*0.03)),IF(Q$3=$O958+3*$J958,$N958*(1+(P$2*0.03)),IF(Q$3=$O958+4*$J958,$N958*(1+(P$2*0.03)),IF(Q$3=$O958+5*$J958,$N958*(1+(P$2*0.03)),"")))))))</f>
        <v/>
      </c>
      <c r="R958" s="2" t="str">
        <f t="shared" ref="R958:R961" si="2194">IF($B958="","",IF($O958=R$3,$N958*(1+(Q$2*0.03)),IF(R$3=$O958+$J958,$N958*(1+(Q$2*0.03)),IF(R$3=$O958+2*$J958,$N958*(1+(Q$2*0.03)),IF(R$3=$O958+3*$J958,$N958*(1+(Q$2*0.03)),IF(R$3=$O958+4*$J958,$N958*(1+(Q$2*0.03)),IF(R$3=$O958+5*$J958,$N958*(1+(Q$2*0.03)),"")))))))</f>
        <v/>
      </c>
      <c r="S958" s="2" t="str">
        <f t="shared" ref="S958:S961" si="2195">IF($B958="","",IF($O958=S$3,$N958*(1+(R$2*0.03)),IF(S$3=$O958+$J958,$N958*(1+(R$2*0.03)),IF(S$3=$O958+2*$J958,$N958*(1+(R$2*0.03)),IF(S$3=$O958+3*$J958,$N958*(1+(R$2*0.03)),IF(S$3=$O958+4*$J958,$N958*(1+(R$2*0.03)),IF(S$3=$O958+5*$J958,$N958*(1+(R$2*0.03)),"")))))))</f>
        <v/>
      </c>
      <c r="T958" s="2" t="str">
        <f t="shared" ref="T958:T961" si="2196">IF($B958="","",IF($O958=T$3,$N958*(1+(S$2*0.03)),IF(T$3=$O958+$J958,$N958*(1+(S$2*0.03)),IF(T$3=$O958+2*$J958,$N958*(1+(S$2*0.03)),IF(T$3=$O958+3*$J958,$N958*(1+(S$2*0.03)),IF(T$3=$O958+4*$J958,$N958*(1+(S$2*0.03)),IF(T$3=$O958+5*$J958,$N958*(1+(S$2*0.03)),"")))))))</f>
        <v/>
      </c>
      <c r="U958" s="2" t="str">
        <f t="shared" ref="U958:U961" si="2197">IF($B958="","",IF($O958=U$3,$N958*(1+(T$2*0.03)),IF(U$3=$O958+$J958,$N958*(1+(T$2*0.03)),IF(U$3=$O958+2*$J958,$N958*(1+(T$2*0.03)),IF(U$3=$O958+3*$J958,$N958*(1+(T$2*0.03)),IF(U$3=$O958+4*$J958,$N958*(1+(T$2*0.03)),IF(U$3=$O958+5*$J958,$N958*(1+(T$2*0.03)),"")))))))</f>
        <v/>
      </c>
      <c r="V958" s="2" t="str">
        <f t="shared" ref="V958:V961" si="2198">IF($B958="","",IF($O958=V$3,$N958*(1+(U$2*0.03)),IF(V$3=$O958+$J958,$N958*(1+(U$2*0.03)),IF(V$3=$O958+2*$J958,$N958*(1+(U$2*0.03)),IF(V$3=$O958+3*$J958,$N958*(1+(U$2*0.03)),IF(V$3=$O958+4*$J958,$N958*(1+(U$2*0.03)),IF(V$3=$O958+5*$J958,$N958*(1+(U$2*0.03)),"")))))))</f>
        <v/>
      </c>
      <c r="W958" s="2">
        <f t="shared" ref="W958:W961" si="2199">IF($B958="","",IF($O958=W$3,$N958*(1+(V$2*0.03)),IF(W$3=$O958+$J958,$N958*(1+(V$2*0.03)),IF(W$3=$O958+2*$J958,$N958*(1+(V$2*0.03)),IF(W$3=$O958+3*$J958,$N958*(1+(V$2*0.03)),IF(W$3=$O958+4*$J958,$N958*(1+(V$2*0.03)),IF(W$3=$O958+5*$J958,$N958*(1+(V$2*0.03)),"")))))))</f>
        <v>9813.0999999999985</v>
      </c>
      <c r="X958" s="2" t="str">
        <f t="shared" ref="X958:X961" si="2200">IF($B958="","",IF($O958=X$3,$N958*(1+(W$2*0.03)),IF(X$3=$O958+$J958,$N958*(1+(W$2*0.03)),IF(X$3=$O958+2*$J958,$N958*(1+(W$2*0.03)),IF(X$3=$O958+3*$J958,$N958*(1+(W$2*0.03)),IF(X$3=$O958+4*$J958,$N958*(1+(W$2*0.03)),IF(X$3=$O958+5*$J958,$N958*(1+(W$2*0.03)),"")))))))</f>
        <v/>
      </c>
      <c r="Y958" s="2" t="str">
        <f t="shared" ref="Y958:Y961" si="2201">IF($B958="","",IF($O958=Y$3,$N958*(1+(X$2*0.03)),IF(Y$3=$O958+$J958,$N958*(1+(X$2*0.03)),IF(Y$3=$O958+2*$J958,$N958*(1+(X$2*0.03)),IF(Y$3=$O958+3*$J958,$N958*(1+(X$2*0.03)),IF(Y$3=$O958+4*$J958,$N958*(1+(X$2*0.03)),IF(Y$3=$O958+5*$J958,$N958*(1+(X$2*0.03)),"")))))))</f>
        <v/>
      </c>
      <c r="Z958" s="2" t="str">
        <f t="shared" ref="Z958:Z961" si="2202">IF($B958="","",IF($O958=Z$3,$N958*(1+(Y$2*0.03)),IF(Z$3=$O958+$J958,$N958*(1+(Y$2*0.03)),IF(Z$3=$O958+2*$J958,$N958*(1+(Y$2*0.03)),IF(Z$3=$O958+3*$J958,$N958*(1+(Y$2*0.03)),IF(Z$3=$O958+4*$J958,$N958*(1+(Y$2*0.03)),IF(Z$3=$O958+5*$J958,$N958*(1+(Y$2*0.03)),"")))))))</f>
        <v/>
      </c>
      <c r="AA958" s="2" t="str">
        <f t="shared" ref="AA958:AA961" si="2203">IF($B958="","",IF($O958=AA$3,$N958*(1+(Z$2*0.03)),IF(AA$3=$O958+$J958,$N958*(1+(Z$2*0.03)),IF(AA$3=$O958+2*$J958,$N958*(1+(Z$2*0.03)),IF(AA$3=$O958+3*$J958,$N958*(1+(Z$2*0.03)),IF(AA$3=$O958+4*$J958,$N958*(1+(Z$2*0.03)),IF(AA$3=$O958+5*$J958,$N958*(1+(Z$2*0.03)),"")))))))</f>
        <v/>
      </c>
      <c r="AB958" s="2" t="str">
        <f t="shared" ref="AB958:AB961" si="2204">IF($B958="","",IF($O958=AB$3,$N958*(1+(AA$2*0.03)),IF(AB$3=$O958+$J958,$N958*(1+(AA$2*0.03)),IF(AB$3=$O958+2*$J958,$N958*(1+(AA$2*0.03)),IF(AB$3=$O958+3*$J958,$N958*(1+(AA$2*0.03)),IF(AB$3=$O958+4*$J958,$N958*(1+(AA$2*0.03)),IF(AB$3=$O958+5*$J958,$N958*(1+(AA$2*0.03)),"")))))))</f>
        <v/>
      </c>
      <c r="AC958" s="2" t="str">
        <f t="shared" ref="AC958:AC961" si="2205">IF($B958="","",IF($O958=AC$3,$N958*(1+(AB$2*0.03)),IF(AC$3=$O958+$J958,$N958*(1+(AB$2*0.03)),IF(AC$3=$O958+2*$J958,$N958*(1+(AB$2*0.03)),IF(AC$3=$O958+3*$J958,$N958*(1+(AB$2*0.03)),IF(AC$3=$O958+4*$J958,$N958*(1+(AB$2*0.03)),IF(AC$3=$O958+5*$J958,$N958*(1+(AB$2*0.03)),"")))))))</f>
        <v/>
      </c>
      <c r="AD958" s="2" t="str">
        <f t="shared" ref="AD958:AD961" si="2206">IF($B958="","",IF($O958=AD$3,$N958*(1+(AC$2*0.03)),IF(AD$3=$O958+$J958,$N958*(1+(AC$2*0.03)),IF(AD$3=$O958+2*$J958,$N958*(1+(AC$2*0.03)),IF(AD$3=$O958+3*$J958,$N958*(1+(AC$2*0.03)),IF(AD$3=$O958+4*$J958,$N958*(1+(AC$2*0.03)),IF(AD$3=$O958+5*$J958,$N958*(1+(AC$2*0.03)),"")))))))</f>
        <v/>
      </c>
      <c r="AE958" s="2" t="str">
        <f t="shared" ref="AE958:AE961" si="2207">IF($B958="","",IF($O958=AE$3,$N958*(1+(AD$2*0.03)),IF(AE$3=$O958+$J958,$N958*(1+(AD$2*0.03)),IF(AE$3=$O958+2*$J958,$N958*(1+(AD$2*0.03)),IF(AE$3=$O958+3*$J958,$N958*(1+(AD$2*0.03)),IF(AE$3=$O958+4*$J958,$N958*(1+(AD$2*0.03)),IF(AE$3=$O958+5*$J958,$N958*(1+(AD$2*0.03)),"")))))))</f>
        <v/>
      </c>
      <c r="AF958" s="2" t="str">
        <f t="shared" ref="AF958:AF961" si="2208">IF($B958="","",IF($O958=AF$3,$N958*(1+(AE$2*0.03)),IF(AF$3=$O958+$J958,$N958*(1+(AE$2*0.03)),IF(AF$3=$O958+2*$J958,$N958*(1+(AE$2*0.03)),IF(AF$3=$O958+3*$J958,$N958*(1+(AE$2*0.03)),IF(AF$3=$O958+4*$J958,$N958*(1+(AE$2*0.03)),IF(AF$3=$O958+5*$J958,$N958*(1+(AE$2*0.03)),"")))))))</f>
        <v/>
      </c>
      <c r="AG958" s="2" t="str">
        <f t="shared" ref="AG958:AG961" si="2209">IF($B958="","",IF($O958=AG$3,$N958*(1+(AF$2*0.03)),IF(AG$3=$O958+$J958,$N958*(1+(AF$2*0.03)),IF(AG$3=$O958+2*$J958,$N958*(1+(AF$2*0.03)),IF(AG$3=$O958+3*$J958,$N958*(1+(AF$2*0.03)),IF(AG$3=$O958+4*$J958,$N958*(1+(AF$2*0.03)),IF(AG$3=$O958+5*$J958,$N958*(1+(AF$2*0.03)),"")))))))</f>
        <v/>
      </c>
      <c r="AH958" s="2" t="str">
        <f t="shared" ref="AH958:AH961" si="2210">IF($B958="","",IF($O958=AH$3,$N958*(1+(AG$2*0.03)),IF(AH$3=$O958+$J958,$N958*(1+(AG$2*0.03)),IF(AH$3=$O958+2*$J958,$N958*(1+(AG$2*0.03)),IF(AH$3=$O958+3*$J958,$N958*(1+(AG$2*0.03)),IF(AH$3=$O958+4*$J958,$N958*(1+(AG$2*0.03)),IF(AH$3=$O958+5*$J958,$N958*(1+(AG$2*0.03)),"")))))))</f>
        <v/>
      </c>
      <c r="AI958" s="2" t="str">
        <f t="shared" ref="AI958:AI961" si="2211">IF($B958="","",IF($O958=AI$3,$N958*(1+(AH$2*0.03)),IF(AI$3=$O958+$J958,$N958*(1+(AH$2*0.03)),IF(AI$3=$O958+2*$J958,$N958*(1+(AH$2*0.03)),IF(AI$3=$O958+3*$J958,$N958*(1+(AH$2*0.03)),IF(AI$3=$O958+4*$J958,$N958*(1+(AH$2*0.03)),IF(AI$3=$O958+5*$J958,$N958*(1+(AH$2*0.03)),"")))))))</f>
        <v/>
      </c>
    </row>
    <row r="959" spans="2:35" x14ac:dyDescent="0.25">
      <c r="B959" s="41" t="s">
        <v>347</v>
      </c>
      <c r="C959" s="41" t="s">
        <v>346</v>
      </c>
      <c r="D959" t="s">
        <v>7</v>
      </c>
      <c r="E959" s="42" t="s">
        <v>464</v>
      </c>
      <c r="F959" t="s">
        <v>289</v>
      </c>
      <c r="H959" s="7">
        <v>1300</v>
      </c>
      <c r="I959" s="6">
        <f>IF(H959="","",INDEX(Systems!F$4:F$981,MATCH($F959,Systems!D$4:D$981,0),1))</f>
        <v>4.5</v>
      </c>
      <c r="J959" s="7">
        <f>IF(H959="","",INDEX(Systems!E$4:E$981,MATCH($F959,Systems!D$4:D$981,0),1))</f>
        <v>15</v>
      </c>
      <c r="K959" s="7" t="s">
        <v>97</v>
      </c>
      <c r="L959" s="7">
        <v>2005</v>
      </c>
      <c r="M959" s="7">
        <v>3</v>
      </c>
      <c r="N959" s="6">
        <f t="shared" si="2190"/>
        <v>5850</v>
      </c>
      <c r="O959" s="7">
        <f t="shared" si="2191"/>
        <v>2020</v>
      </c>
      <c r="P959" s="2" t="str">
        <f t="shared" si="2192"/>
        <v/>
      </c>
      <c r="Q959" s="2" t="str">
        <f t="shared" si="2193"/>
        <v/>
      </c>
      <c r="R959" s="2">
        <f t="shared" si="2194"/>
        <v>6201</v>
      </c>
      <c r="S959" s="2" t="str">
        <f t="shared" si="2195"/>
        <v/>
      </c>
      <c r="T959" s="2" t="str">
        <f t="shared" si="2196"/>
        <v/>
      </c>
      <c r="U959" s="2" t="str">
        <f t="shared" si="2197"/>
        <v/>
      </c>
      <c r="V959" s="2" t="str">
        <f t="shared" si="2198"/>
        <v/>
      </c>
      <c r="W959" s="2" t="str">
        <f t="shared" si="2199"/>
        <v/>
      </c>
      <c r="X959" s="2" t="str">
        <f t="shared" si="2200"/>
        <v/>
      </c>
      <c r="Y959" s="2" t="str">
        <f t="shared" si="2201"/>
        <v/>
      </c>
      <c r="Z959" s="2" t="str">
        <f t="shared" si="2202"/>
        <v/>
      </c>
      <c r="AA959" s="2" t="str">
        <f t="shared" si="2203"/>
        <v/>
      </c>
      <c r="AB959" s="2" t="str">
        <f t="shared" si="2204"/>
        <v/>
      </c>
      <c r="AC959" s="2" t="str">
        <f t="shared" si="2205"/>
        <v/>
      </c>
      <c r="AD959" s="2" t="str">
        <f t="shared" si="2206"/>
        <v/>
      </c>
      <c r="AE959" s="2" t="str">
        <f t="shared" si="2207"/>
        <v/>
      </c>
      <c r="AF959" s="2" t="str">
        <f t="shared" si="2208"/>
        <v/>
      </c>
      <c r="AG959" s="2">
        <f t="shared" si="2209"/>
        <v>8833.5</v>
      </c>
      <c r="AH959" s="2" t="str">
        <f t="shared" si="2210"/>
        <v/>
      </c>
      <c r="AI959" s="2" t="str">
        <f t="shared" si="2211"/>
        <v/>
      </c>
    </row>
    <row r="960" spans="2:35" x14ac:dyDescent="0.25">
      <c r="B960" s="41" t="s">
        <v>347</v>
      </c>
      <c r="C960" s="41" t="s">
        <v>346</v>
      </c>
      <c r="D960" t="s">
        <v>9</v>
      </c>
      <c r="E960" s="42" t="s">
        <v>464</v>
      </c>
      <c r="F960" t="s">
        <v>131</v>
      </c>
      <c r="H960" s="7">
        <v>1000</v>
      </c>
      <c r="I960" s="6">
        <f>IF(H960="","",INDEX(Systems!F$4:F$981,MATCH($F960,Systems!D$4:D$981,0),1))</f>
        <v>4.95</v>
      </c>
      <c r="J960" s="7">
        <f>IF(H960="","",INDEX(Systems!E$4:E$981,MATCH($F960,Systems!D$4:D$981,0),1))</f>
        <v>20</v>
      </c>
      <c r="K960" s="7" t="s">
        <v>97</v>
      </c>
      <c r="L960" s="7">
        <v>2017</v>
      </c>
      <c r="M960" s="7">
        <v>3</v>
      </c>
      <c r="N960" s="6">
        <f t="shared" si="2190"/>
        <v>4950</v>
      </c>
      <c r="O960" s="7">
        <f t="shared" si="2191"/>
        <v>2037</v>
      </c>
      <c r="P960" s="2" t="str">
        <f t="shared" si="2192"/>
        <v/>
      </c>
      <c r="Q960" s="2" t="str">
        <f t="shared" si="2193"/>
        <v/>
      </c>
      <c r="R960" s="2" t="str">
        <f t="shared" si="2194"/>
        <v/>
      </c>
      <c r="S960" s="2" t="str">
        <f t="shared" si="2195"/>
        <v/>
      </c>
      <c r="T960" s="2" t="str">
        <f t="shared" si="2196"/>
        <v/>
      </c>
      <c r="U960" s="2" t="str">
        <f t="shared" si="2197"/>
        <v/>
      </c>
      <c r="V960" s="2" t="str">
        <f t="shared" si="2198"/>
        <v/>
      </c>
      <c r="W960" s="2" t="str">
        <f t="shared" si="2199"/>
        <v/>
      </c>
      <c r="X960" s="2" t="str">
        <f t="shared" si="2200"/>
        <v/>
      </c>
      <c r="Y960" s="2" t="str">
        <f t="shared" si="2201"/>
        <v/>
      </c>
      <c r="Z960" s="2" t="str">
        <f t="shared" si="2202"/>
        <v/>
      </c>
      <c r="AA960" s="2" t="str">
        <f t="shared" si="2203"/>
        <v/>
      </c>
      <c r="AB960" s="2" t="str">
        <f t="shared" si="2204"/>
        <v/>
      </c>
      <c r="AC960" s="2" t="str">
        <f t="shared" si="2205"/>
        <v/>
      </c>
      <c r="AD960" s="2" t="str">
        <f t="shared" si="2206"/>
        <v/>
      </c>
      <c r="AE960" s="2" t="str">
        <f t="shared" si="2207"/>
        <v/>
      </c>
      <c r="AF960" s="2" t="str">
        <f t="shared" si="2208"/>
        <v/>
      </c>
      <c r="AG960" s="2" t="str">
        <f t="shared" si="2209"/>
        <v/>
      </c>
      <c r="AH960" s="2" t="str">
        <f t="shared" si="2210"/>
        <v/>
      </c>
      <c r="AI960" s="2">
        <f t="shared" si="2211"/>
        <v>7771.4999999999991</v>
      </c>
    </row>
    <row r="961" spans="2:35" x14ac:dyDescent="0.25">
      <c r="B961" s="41" t="s">
        <v>347</v>
      </c>
      <c r="C961" s="41" t="s">
        <v>346</v>
      </c>
      <c r="D961" t="s">
        <v>5</v>
      </c>
      <c r="E961" s="42" t="s">
        <v>464</v>
      </c>
      <c r="F961" t="s">
        <v>306</v>
      </c>
      <c r="H961" s="7">
        <v>1</v>
      </c>
      <c r="I961" s="6">
        <f>IF(H961="","",INDEX(Systems!F$4:F$981,MATCH($F961,Systems!D$4:D$981,0),1))</f>
        <v>10800</v>
      </c>
      <c r="J961" s="7">
        <f>IF(H961="","",INDEX(Systems!E$4:E$981,MATCH($F961,Systems!D$4:D$981,0),1))</f>
        <v>18</v>
      </c>
      <c r="K961" s="7" t="s">
        <v>97</v>
      </c>
      <c r="L961" s="7">
        <v>1999</v>
      </c>
      <c r="M961" s="7">
        <v>3</v>
      </c>
      <c r="N961" s="6">
        <f t="shared" si="2190"/>
        <v>10800</v>
      </c>
      <c r="O961" s="7">
        <f t="shared" si="2191"/>
        <v>2018</v>
      </c>
      <c r="P961" s="2">
        <f t="shared" si="2192"/>
        <v>10800</v>
      </c>
      <c r="Q961" s="2" t="str">
        <f t="shared" si="2193"/>
        <v/>
      </c>
      <c r="R961" s="2" t="str">
        <f t="shared" si="2194"/>
        <v/>
      </c>
      <c r="S961" s="2" t="str">
        <f t="shared" si="2195"/>
        <v/>
      </c>
      <c r="T961" s="2" t="str">
        <f t="shared" si="2196"/>
        <v/>
      </c>
      <c r="U961" s="2" t="str">
        <f t="shared" si="2197"/>
        <v/>
      </c>
      <c r="V961" s="2" t="str">
        <f t="shared" si="2198"/>
        <v/>
      </c>
      <c r="W961" s="2" t="str">
        <f t="shared" si="2199"/>
        <v/>
      </c>
      <c r="X961" s="2" t="str">
        <f t="shared" si="2200"/>
        <v/>
      </c>
      <c r="Y961" s="2" t="str">
        <f t="shared" si="2201"/>
        <v/>
      </c>
      <c r="Z961" s="2" t="str">
        <f t="shared" si="2202"/>
        <v/>
      </c>
      <c r="AA961" s="2" t="str">
        <f t="shared" si="2203"/>
        <v/>
      </c>
      <c r="AB961" s="2" t="str">
        <f t="shared" si="2204"/>
        <v/>
      </c>
      <c r="AC961" s="2" t="str">
        <f t="shared" si="2205"/>
        <v/>
      </c>
      <c r="AD961" s="2" t="str">
        <f t="shared" si="2206"/>
        <v/>
      </c>
      <c r="AE961" s="2" t="str">
        <f t="shared" si="2207"/>
        <v/>
      </c>
      <c r="AF961" s="2" t="str">
        <f t="shared" si="2208"/>
        <v/>
      </c>
      <c r="AG961" s="2" t="str">
        <f t="shared" si="2209"/>
        <v/>
      </c>
      <c r="AH961" s="2">
        <f t="shared" si="2210"/>
        <v>16632</v>
      </c>
      <c r="AI961" s="2" t="str">
        <f t="shared" si="2211"/>
        <v/>
      </c>
    </row>
    <row r="962" spans="2:35" x14ac:dyDescent="0.25">
      <c r="B962" s="41" t="s">
        <v>347</v>
      </c>
      <c r="C962" s="41" t="s">
        <v>346</v>
      </c>
      <c r="D962" t="s">
        <v>7</v>
      </c>
      <c r="E962" s="42" t="s">
        <v>465</v>
      </c>
      <c r="F962" t="s">
        <v>311</v>
      </c>
      <c r="H962" s="7">
        <v>1000</v>
      </c>
      <c r="I962" s="6">
        <f>IF(H962="","",INDEX(Systems!F$4:F$981,MATCH($F962,Systems!D$4:D$981,0),1))</f>
        <v>8.11</v>
      </c>
      <c r="J962" s="7">
        <f>IF(H962="","",INDEX(Systems!E$4:E$981,MATCH($F962,Systems!D$4:D$981,0),1))</f>
        <v>20</v>
      </c>
      <c r="K962" s="7" t="s">
        <v>97</v>
      </c>
      <c r="L962" s="7">
        <v>2005</v>
      </c>
      <c r="M962" s="7">
        <v>3</v>
      </c>
      <c r="N962" s="6">
        <f t="shared" ref="N962:N965" si="2212">IF(H962="","",H962*I962)</f>
        <v>8109.9999999999991</v>
      </c>
      <c r="O962" s="7">
        <f t="shared" ref="O962:O965" si="2213">IF(M962="","",IF(IF(M962=1,$C$1,IF(M962=2,L962+(0.8*J962),IF(M962=3,L962+J962)))&lt;$C$1,$C$1,(IF(M962=1,$C$1,IF(M962=2,L962+(0.8*J962),IF(M962=3,L962+J962))))))</f>
        <v>2025</v>
      </c>
      <c r="P962" s="2" t="str">
        <f t="shared" ref="P962:P965" si="2214">IF($B962="","",IF($O962=P$3,$N962*(1+(O$2*0.03)),IF(P$3=$O962+$J962,$N962*(1+(O$2*0.03)),IF(P$3=$O962+2*$J962,$N962*(1+(O$2*0.03)),IF(P$3=$O962+3*$J962,$N962*(1+(O$2*0.03)),IF(P$3=$O962+4*$J962,$N962*(1+(O$2*0.03)),IF(P$3=$O962+5*$J962,$N962*(1+(O$2*0.03)),"")))))))</f>
        <v/>
      </c>
      <c r="Q962" s="2" t="str">
        <f t="shared" ref="Q962:Q965" si="2215">IF($B962="","",IF($O962=Q$3,$N962*(1+(P$2*0.03)),IF(Q$3=$O962+$J962,$N962*(1+(P$2*0.03)),IF(Q$3=$O962+2*$J962,$N962*(1+(P$2*0.03)),IF(Q$3=$O962+3*$J962,$N962*(1+(P$2*0.03)),IF(Q$3=$O962+4*$J962,$N962*(1+(P$2*0.03)),IF(Q$3=$O962+5*$J962,$N962*(1+(P$2*0.03)),"")))))))</f>
        <v/>
      </c>
      <c r="R962" s="2" t="str">
        <f t="shared" ref="R962:R965" si="2216">IF($B962="","",IF($O962=R$3,$N962*(1+(Q$2*0.03)),IF(R$3=$O962+$J962,$N962*(1+(Q$2*0.03)),IF(R$3=$O962+2*$J962,$N962*(1+(Q$2*0.03)),IF(R$3=$O962+3*$J962,$N962*(1+(Q$2*0.03)),IF(R$3=$O962+4*$J962,$N962*(1+(Q$2*0.03)),IF(R$3=$O962+5*$J962,$N962*(1+(Q$2*0.03)),"")))))))</f>
        <v/>
      </c>
      <c r="S962" s="2" t="str">
        <f t="shared" ref="S962:S965" si="2217">IF($B962="","",IF($O962=S$3,$N962*(1+(R$2*0.03)),IF(S$3=$O962+$J962,$N962*(1+(R$2*0.03)),IF(S$3=$O962+2*$J962,$N962*(1+(R$2*0.03)),IF(S$3=$O962+3*$J962,$N962*(1+(R$2*0.03)),IF(S$3=$O962+4*$J962,$N962*(1+(R$2*0.03)),IF(S$3=$O962+5*$J962,$N962*(1+(R$2*0.03)),"")))))))</f>
        <v/>
      </c>
      <c r="T962" s="2" t="str">
        <f t="shared" ref="T962:T965" si="2218">IF($B962="","",IF($O962=T$3,$N962*(1+(S$2*0.03)),IF(T$3=$O962+$J962,$N962*(1+(S$2*0.03)),IF(T$3=$O962+2*$J962,$N962*(1+(S$2*0.03)),IF(T$3=$O962+3*$J962,$N962*(1+(S$2*0.03)),IF(T$3=$O962+4*$J962,$N962*(1+(S$2*0.03)),IF(T$3=$O962+5*$J962,$N962*(1+(S$2*0.03)),"")))))))</f>
        <v/>
      </c>
      <c r="U962" s="2" t="str">
        <f t="shared" ref="U962:U965" si="2219">IF($B962="","",IF($O962=U$3,$N962*(1+(T$2*0.03)),IF(U$3=$O962+$J962,$N962*(1+(T$2*0.03)),IF(U$3=$O962+2*$J962,$N962*(1+(T$2*0.03)),IF(U$3=$O962+3*$J962,$N962*(1+(T$2*0.03)),IF(U$3=$O962+4*$J962,$N962*(1+(T$2*0.03)),IF(U$3=$O962+5*$J962,$N962*(1+(T$2*0.03)),"")))))))</f>
        <v/>
      </c>
      <c r="V962" s="2" t="str">
        <f t="shared" ref="V962:V965" si="2220">IF($B962="","",IF($O962=V$3,$N962*(1+(U$2*0.03)),IF(V$3=$O962+$J962,$N962*(1+(U$2*0.03)),IF(V$3=$O962+2*$J962,$N962*(1+(U$2*0.03)),IF(V$3=$O962+3*$J962,$N962*(1+(U$2*0.03)),IF(V$3=$O962+4*$J962,$N962*(1+(U$2*0.03)),IF(V$3=$O962+5*$J962,$N962*(1+(U$2*0.03)),"")))))))</f>
        <v/>
      </c>
      <c r="W962" s="2">
        <f t="shared" ref="W962:W965" si="2221">IF($B962="","",IF($O962=W$3,$N962*(1+(V$2*0.03)),IF(W$3=$O962+$J962,$N962*(1+(V$2*0.03)),IF(W$3=$O962+2*$J962,$N962*(1+(V$2*0.03)),IF(W$3=$O962+3*$J962,$N962*(1+(V$2*0.03)),IF(W$3=$O962+4*$J962,$N962*(1+(V$2*0.03)),IF(W$3=$O962+5*$J962,$N962*(1+(V$2*0.03)),"")))))))</f>
        <v>9813.0999999999985</v>
      </c>
      <c r="X962" s="2" t="str">
        <f t="shared" ref="X962:X965" si="2222">IF($B962="","",IF($O962=X$3,$N962*(1+(W$2*0.03)),IF(X$3=$O962+$J962,$N962*(1+(W$2*0.03)),IF(X$3=$O962+2*$J962,$N962*(1+(W$2*0.03)),IF(X$3=$O962+3*$J962,$N962*(1+(W$2*0.03)),IF(X$3=$O962+4*$J962,$N962*(1+(W$2*0.03)),IF(X$3=$O962+5*$J962,$N962*(1+(W$2*0.03)),"")))))))</f>
        <v/>
      </c>
      <c r="Y962" s="2" t="str">
        <f t="shared" ref="Y962:Y965" si="2223">IF($B962="","",IF($O962=Y$3,$N962*(1+(X$2*0.03)),IF(Y$3=$O962+$J962,$N962*(1+(X$2*0.03)),IF(Y$3=$O962+2*$J962,$N962*(1+(X$2*0.03)),IF(Y$3=$O962+3*$J962,$N962*(1+(X$2*0.03)),IF(Y$3=$O962+4*$J962,$N962*(1+(X$2*0.03)),IF(Y$3=$O962+5*$J962,$N962*(1+(X$2*0.03)),"")))))))</f>
        <v/>
      </c>
      <c r="Z962" s="2" t="str">
        <f t="shared" ref="Z962:Z965" si="2224">IF($B962="","",IF($O962=Z$3,$N962*(1+(Y$2*0.03)),IF(Z$3=$O962+$J962,$N962*(1+(Y$2*0.03)),IF(Z$3=$O962+2*$J962,$N962*(1+(Y$2*0.03)),IF(Z$3=$O962+3*$J962,$N962*(1+(Y$2*0.03)),IF(Z$3=$O962+4*$J962,$N962*(1+(Y$2*0.03)),IF(Z$3=$O962+5*$J962,$N962*(1+(Y$2*0.03)),"")))))))</f>
        <v/>
      </c>
      <c r="AA962" s="2" t="str">
        <f t="shared" ref="AA962:AA965" si="2225">IF($B962="","",IF($O962=AA$3,$N962*(1+(Z$2*0.03)),IF(AA$3=$O962+$J962,$N962*(1+(Z$2*0.03)),IF(AA$3=$O962+2*$J962,$N962*(1+(Z$2*0.03)),IF(AA$3=$O962+3*$J962,$N962*(1+(Z$2*0.03)),IF(AA$3=$O962+4*$J962,$N962*(1+(Z$2*0.03)),IF(AA$3=$O962+5*$J962,$N962*(1+(Z$2*0.03)),"")))))))</f>
        <v/>
      </c>
      <c r="AB962" s="2" t="str">
        <f t="shared" ref="AB962:AB965" si="2226">IF($B962="","",IF($O962=AB$3,$N962*(1+(AA$2*0.03)),IF(AB$3=$O962+$J962,$N962*(1+(AA$2*0.03)),IF(AB$3=$O962+2*$J962,$N962*(1+(AA$2*0.03)),IF(AB$3=$O962+3*$J962,$N962*(1+(AA$2*0.03)),IF(AB$3=$O962+4*$J962,$N962*(1+(AA$2*0.03)),IF(AB$3=$O962+5*$J962,$N962*(1+(AA$2*0.03)),"")))))))</f>
        <v/>
      </c>
      <c r="AC962" s="2" t="str">
        <f t="shared" ref="AC962:AC965" si="2227">IF($B962="","",IF($O962=AC$3,$N962*(1+(AB$2*0.03)),IF(AC$3=$O962+$J962,$N962*(1+(AB$2*0.03)),IF(AC$3=$O962+2*$J962,$N962*(1+(AB$2*0.03)),IF(AC$3=$O962+3*$J962,$N962*(1+(AB$2*0.03)),IF(AC$3=$O962+4*$J962,$N962*(1+(AB$2*0.03)),IF(AC$3=$O962+5*$J962,$N962*(1+(AB$2*0.03)),"")))))))</f>
        <v/>
      </c>
      <c r="AD962" s="2" t="str">
        <f t="shared" ref="AD962:AD965" si="2228">IF($B962="","",IF($O962=AD$3,$N962*(1+(AC$2*0.03)),IF(AD$3=$O962+$J962,$N962*(1+(AC$2*0.03)),IF(AD$3=$O962+2*$J962,$N962*(1+(AC$2*0.03)),IF(AD$3=$O962+3*$J962,$N962*(1+(AC$2*0.03)),IF(AD$3=$O962+4*$J962,$N962*(1+(AC$2*0.03)),IF(AD$3=$O962+5*$J962,$N962*(1+(AC$2*0.03)),"")))))))</f>
        <v/>
      </c>
      <c r="AE962" s="2" t="str">
        <f t="shared" ref="AE962:AE965" si="2229">IF($B962="","",IF($O962=AE$3,$N962*(1+(AD$2*0.03)),IF(AE$3=$O962+$J962,$N962*(1+(AD$2*0.03)),IF(AE$3=$O962+2*$J962,$N962*(1+(AD$2*0.03)),IF(AE$3=$O962+3*$J962,$N962*(1+(AD$2*0.03)),IF(AE$3=$O962+4*$J962,$N962*(1+(AD$2*0.03)),IF(AE$3=$O962+5*$J962,$N962*(1+(AD$2*0.03)),"")))))))</f>
        <v/>
      </c>
      <c r="AF962" s="2" t="str">
        <f t="shared" ref="AF962:AF965" si="2230">IF($B962="","",IF($O962=AF$3,$N962*(1+(AE$2*0.03)),IF(AF$3=$O962+$J962,$N962*(1+(AE$2*0.03)),IF(AF$3=$O962+2*$J962,$N962*(1+(AE$2*0.03)),IF(AF$3=$O962+3*$J962,$N962*(1+(AE$2*0.03)),IF(AF$3=$O962+4*$J962,$N962*(1+(AE$2*0.03)),IF(AF$3=$O962+5*$J962,$N962*(1+(AE$2*0.03)),"")))))))</f>
        <v/>
      </c>
      <c r="AG962" s="2" t="str">
        <f t="shared" ref="AG962:AG965" si="2231">IF($B962="","",IF($O962=AG$3,$N962*(1+(AF$2*0.03)),IF(AG$3=$O962+$J962,$N962*(1+(AF$2*0.03)),IF(AG$3=$O962+2*$J962,$N962*(1+(AF$2*0.03)),IF(AG$3=$O962+3*$J962,$N962*(1+(AF$2*0.03)),IF(AG$3=$O962+4*$J962,$N962*(1+(AF$2*0.03)),IF(AG$3=$O962+5*$J962,$N962*(1+(AF$2*0.03)),"")))))))</f>
        <v/>
      </c>
      <c r="AH962" s="2" t="str">
        <f t="shared" ref="AH962:AH965" si="2232">IF($B962="","",IF($O962=AH$3,$N962*(1+(AG$2*0.03)),IF(AH$3=$O962+$J962,$N962*(1+(AG$2*0.03)),IF(AH$3=$O962+2*$J962,$N962*(1+(AG$2*0.03)),IF(AH$3=$O962+3*$J962,$N962*(1+(AG$2*0.03)),IF(AH$3=$O962+4*$J962,$N962*(1+(AG$2*0.03)),IF(AH$3=$O962+5*$J962,$N962*(1+(AG$2*0.03)),"")))))))</f>
        <v/>
      </c>
      <c r="AI962" s="2" t="str">
        <f t="shared" ref="AI962:AI965" si="2233">IF($B962="","",IF($O962=AI$3,$N962*(1+(AH$2*0.03)),IF(AI$3=$O962+$J962,$N962*(1+(AH$2*0.03)),IF(AI$3=$O962+2*$J962,$N962*(1+(AH$2*0.03)),IF(AI$3=$O962+3*$J962,$N962*(1+(AH$2*0.03)),IF(AI$3=$O962+4*$J962,$N962*(1+(AH$2*0.03)),IF(AI$3=$O962+5*$J962,$N962*(1+(AH$2*0.03)),"")))))))</f>
        <v/>
      </c>
    </row>
    <row r="963" spans="2:35" x14ac:dyDescent="0.25">
      <c r="B963" s="41" t="s">
        <v>347</v>
      </c>
      <c r="C963" s="41" t="s">
        <v>346</v>
      </c>
      <c r="D963" t="s">
        <v>7</v>
      </c>
      <c r="E963" s="42" t="s">
        <v>465</v>
      </c>
      <c r="F963" t="s">
        <v>289</v>
      </c>
      <c r="H963" s="7">
        <v>1300</v>
      </c>
      <c r="I963" s="6">
        <f>IF(H963="","",INDEX(Systems!F$4:F$981,MATCH($F963,Systems!D$4:D$981,0),1))</f>
        <v>4.5</v>
      </c>
      <c r="J963" s="7">
        <f>IF(H963="","",INDEX(Systems!E$4:E$981,MATCH($F963,Systems!D$4:D$981,0),1))</f>
        <v>15</v>
      </c>
      <c r="K963" s="7" t="s">
        <v>97</v>
      </c>
      <c r="L963" s="7">
        <v>2005</v>
      </c>
      <c r="M963" s="7">
        <v>3</v>
      </c>
      <c r="N963" s="6">
        <f t="shared" si="2212"/>
        <v>5850</v>
      </c>
      <c r="O963" s="7">
        <f t="shared" si="2213"/>
        <v>2020</v>
      </c>
      <c r="P963" s="2" t="str">
        <f t="shared" si="2214"/>
        <v/>
      </c>
      <c r="Q963" s="2" t="str">
        <f t="shared" si="2215"/>
        <v/>
      </c>
      <c r="R963" s="2">
        <f t="shared" si="2216"/>
        <v>6201</v>
      </c>
      <c r="S963" s="2" t="str">
        <f t="shared" si="2217"/>
        <v/>
      </c>
      <c r="T963" s="2" t="str">
        <f t="shared" si="2218"/>
        <v/>
      </c>
      <c r="U963" s="2" t="str">
        <f t="shared" si="2219"/>
        <v/>
      </c>
      <c r="V963" s="2" t="str">
        <f t="shared" si="2220"/>
        <v/>
      </c>
      <c r="W963" s="2" t="str">
        <f t="shared" si="2221"/>
        <v/>
      </c>
      <c r="X963" s="2" t="str">
        <f t="shared" si="2222"/>
        <v/>
      </c>
      <c r="Y963" s="2" t="str">
        <f t="shared" si="2223"/>
        <v/>
      </c>
      <c r="Z963" s="2" t="str">
        <f t="shared" si="2224"/>
        <v/>
      </c>
      <c r="AA963" s="2" t="str">
        <f t="shared" si="2225"/>
        <v/>
      </c>
      <c r="AB963" s="2" t="str">
        <f t="shared" si="2226"/>
        <v/>
      </c>
      <c r="AC963" s="2" t="str">
        <f t="shared" si="2227"/>
        <v/>
      </c>
      <c r="AD963" s="2" t="str">
        <f t="shared" si="2228"/>
        <v/>
      </c>
      <c r="AE963" s="2" t="str">
        <f t="shared" si="2229"/>
        <v/>
      </c>
      <c r="AF963" s="2" t="str">
        <f t="shared" si="2230"/>
        <v/>
      </c>
      <c r="AG963" s="2">
        <f t="shared" si="2231"/>
        <v>8833.5</v>
      </c>
      <c r="AH963" s="2" t="str">
        <f t="shared" si="2232"/>
        <v/>
      </c>
      <c r="AI963" s="2" t="str">
        <f t="shared" si="2233"/>
        <v/>
      </c>
    </row>
    <row r="964" spans="2:35" x14ac:dyDescent="0.25">
      <c r="B964" s="41" t="s">
        <v>347</v>
      </c>
      <c r="C964" s="41" t="s">
        <v>346</v>
      </c>
      <c r="D964" t="s">
        <v>9</v>
      </c>
      <c r="E964" s="42" t="s">
        <v>465</v>
      </c>
      <c r="F964" t="s">
        <v>131</v>
      </c>
      <c r="H964" s="7">
        <v>1000</v>
      </c>
      <c r="I964" s="6">
        <f>IF(H964="","",INDEX(Systems!F$4:F$981,MATCH($F964,Systems!D$4:D$981,0),1))</f>
        <v>4.95</v>
      </c>
      <c r="J964" s="7">
        <f>IF(H964="","",INDEX(Systems!E$4:E$981,MATCH($F964,Systems!D$4:D$981,0),1))</f>
        <v>20</v>
      </c>
      <c r="K964" s="7" t="s">
        <v>97</v>
      </c>
      <c r="L964" s="7">
        <v>2017</v>
      </c>
      <c r="M964" s="7">
        <v>3</v>
      </c>
      <c r="N964" s="6">
        <f t="shared" si="2212"/>
        <v>4950</v>
      </c>
      <c r="O964" s="7">
        <f t="shared" si="2213"/>
        <v>2037</v>
      </c>
      <c r="P964" s="2" t="str">
        <f t="shared" si="2214"/>
        <v/>
      </c>
      <c r="Q964" s="2" t="str">
        <f t="shared" si="2215"/>
        <v/>
      </c>
      <c r="R964" s="2" t="str">
        <f t="shared" si="2216"/>
        <v/>
      </c>
      <c r="S964" s="2" t="str">
        <f t="shared" si="2217"/>
        <v/>
      </c>
      <c r="T964" s="2" t="str">
        <f t="shared" si="2218"/>
        <v/>
      </c>
      <c r="U964" s="2" t="str">
        <f t="shared" si="2219"/>
        <v/>
      </c>
      <c r="V964" s="2" t="str">
        <f t="shared" si="2220"/>
        <v/>
      </c>
      <c r="W964" s="2" t="str">
        <f t="shared" si="2221"/>
        <v/>
      </c>
      <c r="X964" s="2" t="str">
        <f t="shared" si="2222"/>
        <v/>
      </c>
      <c r="Y964" s="2" t="str">
        <f t="shared" si="2223"/>
        <v/>
      </c>
      <c r="Z964" s="2" t="str">
        <f t="shared" si="2224"/>
        <v/>
      </c>
      <c r="AA964" s="2" t="str">
        <f t="shared" si="2225"/>
        <v/>
      </c>
      <c r="AB964" s="2" t="str">
        <f t="shared" si="2226"/>
        <v/>
      </c>
      <c r="AC964" s="2" t="str">
        <f t="shared" si="2227"/>
        <v/>
      </c>
      <c r="AD964" s="2" t="str">
        <f t="shared" si="2228"/>
        <v/>
      </c>
      <c r="AE964" s="2" t="str">
        <f t="shared" si="2229"/>
        <v/>
      </c>
      <c r="AF964" s="2" t="str">
        <f t="shared" si="2230"/>
        <v/>
      </c>
      <c r="AG964" s="2" t="str">
        <f t="shared" si="2231"/>
        <v/>
      </c>
      <c r="AH964" s="2" t="str">
        <f t="shared" si="2232"/>
        <v/>
      </c>
      <c r="AI964" s="2">
        <f t="shared" si="2233"/>
        <v>7771.4999999999991</v>
      </c>
    </row>
    <row r="965" spans="2:35" x14ac:dyDescent="0.25">
      <c r="B965" s="41" t="s">
        <v>347</v>
      </c>
      <c r="C965" s="41" t="s">
        <v>346</v>
      </c>
      <c r="D965" t="s">
        <v>5</v>
      </c>
      <c r="E965" s="42" t="s">
        <v>465</v>
      </c>
      <c r="F965" t="s">
        <v>306</v>
      </c>
      <c r="H965" s="7">
        <v>1</v>
      </c>
      <c r="I965" s="6">
        <f>IF(H965="","",INDEX(Systems!F$4:F$981,MATCH($F965,Systems!D$4:D$981,0),1))</f>
        <v>10800</v>
      </c>
      <c r="J965" s="7">
        <f>IF(H965="","",INDEX(Systems!E$4:E$981,MATCH($F965,Systems!D$4:D$981,0),1))</f>
        <v>18</v>
      </c>
      <c r="K965" s="7" t="s">
        <v>97</v>
      </c>
      <c r="L965" s="7">
        <v>1999</v>
      </c>
      <c r="M965" s="7">
        <v>3</v>
      </c>
      <c r="N965" s="6">
        <f t="shared" si="2212"/>
        <v>10800</v>
      </c>
      <c r="O965" s="7">
        <f t="shared" si="2213"/>
        <v>2018</v>
      </c>
      <c r="P965" s="2">
        <f t="shared" si="2214"/>
        <v>10800</v>
      </c>
      <c r="Q965" s="2" t="str">
        <f t="shared" si="2215"/>
        <v/>
      </c>
      <c r="R965" s="2" t="str">
        <f t="shared" si="2216"/>
        <v/>
      </c>
      <c r="S965" s="2" t="str">
        <f t="shared" si="2217"/>
        <v/>
      </c>
      <c r="T965" s="2" t="str">
        <f t="shared" si="2218"/>
        <v/>
      </c>
      <c r="U965" s="2" t="str">
        <f t="shared" si="2219"/>
        <v/>
      </c>
      <c r="V965" s="2" t="str">
        <f t="shared" si="2220"/>
        <v/>
      </c>
      <c r="W965" s="2" t="str">
        <f t="shared" si="2221"/>
        <v/>
      </c>
      <c r="X965" s="2" t="str">
        <f t="shared" si="2222"/>
        <v/>
      </c>
      <c r="Y965" s="2" t="str">
        <f t="shared" si="2223"/>
        <v/>
      </c>
      <c r="Z965" s="2" t="str">
        <f t="shared" si="2224"/>
        <v/>
      </c>
      <c r="AA965" s="2" t="str">
        <f t="shared" si="2225"/>
        <v/>
      </c>
      <c r="AB965" s="2" t="str">
        <f t="shared" si="2226"/>
        <v/>
      </c>
      <c r="AC965" s="2" t="str">
        <f t="shared" si="2227"/>
        <v/>
      </c>
      <c r="AD965" s="2" t="str">
        <f t="shared" si="2228"/>
        <v/>
      </c>
      <c r="AE965" s="2" t="str">
        <f t="shared" si="2229"/>
        <v/>
      </c>
      <c r="AF965" s="2" t="str">
        <f t="shared" si="2230"/>
        <v/>
      </c>
      <c r="AG965" s="2" t="str">
        <f t="shared" si="2231"/>
        <v/>
      </c>
      <c r="AH965" s="2">
        <f t="shared" si="2232"/>
        <v>16632</v>
      </c>
      <c r="AI965" s="2" t="str">
        <f t="shared" si="2233"/>
        <v/>
      </c>
    </row>
    <row r="966" spans="2:35" x14ac:dyDescent="0.25">
      <c r="B966" s="41" t="s">
        <v>347</v>
      </c>
      <c r="C966" s="41" t="s">
        <v>346</v>
      </c>
      <c r="D966" t="s">
        <v>7</v>
      </c>
      <c r="E966" s="42" t="s">
        <v>466</v>
      </c>
      <c r="F966" t="s">
        <v>311</v>
      </c>
      <c r="H966" s="7">
        <v>1000</v>
      </c>
      <c r="I966" s="6">
        <f>IF(H966="","",INDEX(Systems!F$4:F$981,MATCH($F966,Systems!D$4:D$981,0),1))</f>
        <v>8.11</v>
      </c>
      <c r="J966" s="7">
        <f>IF(H966="","",INDEX(Systems!E$4:E$981,MATCH($F966,Systems!D$4:D$981,0),1))</f>
        <v>20</v>
      </c>
      <c r="K966" s="7" t="s">
        <v>97</v>
      </c>
      <c r="L966" s="7">
        <v>2005</v>
      </c>
      <c r="M966" s="7">
        <v>3</v>
      </c>
      <c r="N966" s="6">
        <f t="shared" ref="N966:N969" si="2234">IF(H966="","",H966*I966)</f>
        <v>8109.9999999999991</v>
      </c>
      <c r="O966" s="7">
        <f t="shared" ref="O966:O969" si="2235">IF(M966="","",IF(IF(M966=1,$C$1,IF(M966=2,L966+(0.8*J966),IF(M966=3,L966+J966)))&lt;$C$1,$C$1,(IF(M966=1,$C$1,IF(M966=2,L966+(0.8*J966),IF(M966=3,L966+J966))))))</f>
        <v>2025</v>
      </c>
      <c r="P966" s="2" t="str">
        <f t="shared" ref="P966:P969" si="2236">IF($B966="","",IF($O966=P$3,$N966*(1+(O$2*0.03)),IF(P$3=$O966+$J966,$N966*(1+(O$2*0.03)),IF(P$3=$O966+2*$J966,$N966*(1+(O$2*0.03)),IF(P$3=$O966+3*$J966,$N966*(1+(O$2*0.03)),IF(P$3=$O966+4*$J966,$N966*(1+(O$2*0.03)),IF(P$3=$O966+5*$J966,$N966*(1+(O$2*0.03)),"")))))))</f>
        <v/>
      </c>
      <c r="Q966" s="2" t="str">
        <f t="shared" ref="Q966:Q969" si="2237">IF($B966="","",IF($O966=Q$3,$N966*(1+(P$2*0.03)),IF(Q$3=$O966+$J966,$N966*(1+(P$2*0.03)),IF(Q$3=$O966+2*$J966,$N966*(1+(P$2*0.03)),IF(Q$3=$O966+3*$J966,$N966*(1+(P$2*0.03)),IF(Q$3=$O966+4*$J966,$N966*(1+(P$2*0.03)),IF(Q$3=$O966+5*$J966,$N966*(1+(P$2*0.03)),"")))))))</f>
        <v/>
      </c>
      <c r="R966" s="2" t="str">
        <f t="shared" ref="R966:R969" si="2238">IF($B966="","",IF($O966=R$3,$N966*(1+(Q$2*0.03)),IF(R$3=$O966+$J966,$N966*(1+(Q$2*0.03)),IF(R$3=$O966+2*$J966,$N966*(1+(Q$2*0.03)),IF(R$3=$O966+3*$J966,$N966*(1+(Q$2*0.03)),IF(R$3=$O966+4*$J966,$N966*(1+(Q$2*0.03)),IF(R$3=$O966+5*$J966,$N966*(1+(Q$2*0.03)),"")))))))</f>
        <v/>
      </c>
      <c r="S966" s="2" t="str">
        <f t="shared" ref="S966:S969" si="2239">IF($B966="","",IF($O966=S$3,$N966*(1+(R$2*0.03)),IF(S$3=$O966+$J966,$N966*(1+(R$2*0.03)),IF(S$3=$O966+2*$J966,$N966*(1+(R$2*0.03)),IF(S$3=$O966+3*$J966,$N966*(1+(R$2*0.03)),IF(S$3=$O966+4*$J966,$N966*(1+(R$2*0.03)),IF(S$3=$O966+5*$J966,$N966*(1+(R$2*0.03)),"")))))))</f>
        <v/>
      </c>
      <c r="T966" s="2" t="str">
        <f t="shared" ref="T966:T969" si="2240">IF($B966="","",IF($O966=T$3,$N966*(1+(S$2*0.03)),IF(T$3=$O966+$J966,$N966*(1+(S$2*0.03)),IF(T$3=$O966+2*$J966,$N966*(1+(S$2*0.03)),IF(T$3=$O966+3*$J966,$N966*(1+(S$2*0.03)),IF(T$3=$O966+4*$J966,$N966*(1+(S$2*0.03)),IF(T$3=$O966+5*$J966,$N966*(1+(S$2*0.03)),"")))))))</f>
        <v/>
      </c>
      <c r="U966" s="2" t="str">
        <f t="shared" ref="U966:U969" si="2241">IF($B966="","",IF($O966=U$3,$N966*(1+(T$2*0.03)),IF(U$3=$O966+$J966,$N966*(1+(T$2*0.03)),IF(U$3=$O966+2*$J966,$N966*(1+(T$2*0.03)),IF(U$3=$O966+3*$J966,$N966*(1+(T$2*0.03)),IF(U$3=$O966+4*$J966,$N966*(1+(T$2*0.03)),IF(U$3=$O966+5*$J966,$N966*(1+(T$2*0.03)),"")))))))</f>
        <v/>
      </c>
      <c r="V966" s="2" t="str">
        <f t="shared" ref="V966:V969" si="2242">IF($B966="","",IF($O966=V$3,$N966*(1+(U$2*0.03)),IF(V$3=$O966+$J966,$N966*(1+(U$2*0.03)),IF(V$3=$O966+2*$J966,$N966*(1+(U$2*0.03)),IF(V$3=$O966+3*$J966,$N966*(1+(U$2*0.03)),IF(V$3=$O966+4*$J966,$N966*(1+(U$2*0.03)),IF(V$3=$O966+5*$J966,$N966*(1+(U$2*0.03)),"")))))))</f>
        <v/>
      </c>
      <c r="W966" s="2">
        <f t="shared" ref="W966:W969" si="2243">IF($B966="","",IF($O966=W$3,$N966*(1+(V$2*0.03)),IF(W$3=$O966+$J966,$N966*(1+(V$2*0.03)),IF(W$3=$O966+2*$J966,$N966*(1+(V$2*0.03)),IF(W$3=$O966+3*$J966,$N966*(1+(V$2*0.03)),IF(W$3=$O966+4*$J966,$N966*(1+(V$2*0.03)),IF(W$3=$O966+5*$J966,$N966*(1+(V$2*0.03)),"")))))))</f>
        <v>9813.0999999999985</v>
      </c>
      <c r="X966" s="2" t="str">
        <f t="shared" ref="X966:X969" si="2244">IF($B966="","",IF($O966=X$3,$N966*(1+(W$2*0.03)),IF(X$3=$O966+$J966,$N966*(1+(W$2*0.03)),IF(X$3=$O966+2*$J966,$N966*(1+(W$2*0.03)),IF(X$3=$O966+3*$J966,$N966*(1+(W$2*0.03)),IF(X$3=$O966+4*$J966,$N966*(1+(W$2*0.03)),IF(X$3=$O966+5*$J966,$N966*(1+(W$2*0.03)),"")))))))</f>
        <v/>
      </c>
      <c r="Y966" s="2" t="str">
        <f t="shared" ref="Y966:Y969" si="2245">IF($B966="","",IF($O966=Y$3,$N966*(1+(X$2*0.03)),IF(Y$3=$O966+$J966,$N966*(1+(X$2*0.03)),IF(Y$3=$O966+2*$J966,$N966*(1+(X$2*0.03)),IF(Y$3=$O966+3*$J966,$N966*(1+(X$2*0.03)),IF(Y$3=$O966+4*$J966,$N966*(1+(X$2*0.03)),IF(Y$3=$O966+5*$J966,$N966*(1+(X$2*0.03)),"")))))))</f>
        <v/>
      </c>
      <c r="Z966" s="2" t="str">
        <f t="shared" ref="Z966:Z969" si="2246">IF($B966="","",IF($O966=Z$3,$N966*(1+(Y$2*0.03)),IF(Z$3=$O966+$J966,$N966*(1+(Y$2*0.03)),IF(Z$3=$O966+2*$J966,$N966*(1+(Y$2*0.03)),IF(Z$3=$O966+3*$J966,$N966*(1+(Y$2*0.03)),IF(Z$3=$O966+4*$J966,$N966*(1+(Y$2*0.03)),IF(Z$3=$O966+5*$J966,$N966*(1+(Y$2*0.03)),"")))))))</f>
        <v/>
      </c>
      <c r="AA966" s="2" t="str">
        <f t="shared" ref="AA966:AA969" si="2247">IF($B966="","",IF($O966=AA$3,$N966*(1+(Z$2*0.03)),IF(AA$3=$O966+$J966,$N966*(1+(Z$2*0.03)),IF(AA$3=$O966+2*$J966,$N966*(1+(Z$2*0.03)),IF(AA$3=$O966+3*$J966,$N966*(1+(Z$2*0.03)),IF(AA$3=$O966+4*$J966,$N966*(1+(Z$2*0.03)),IF(AA$3=$O966+5*$J966,$N966*(1+(Z$2*0.03)),"")))))))</f>
        <v/>
      </c>
      <c r="AB966" s="2" t="str">
        <f t="shared" ref="AB966:AB969" si="2248">IF($B966="","",IF($O966=AB$3,$N966*(1+(AA$2*0.03)),IF(AB$3=$O966+$J966,$N966*(1+(AA$2*0.03)),IF(AB$3=$O966+2*$J966,$N966*(1+(AA$2*0.03)),IF(AB$3=$O966+3*$J966,$N966*(1+(AA$2*0.03)),IF(AB$3=$O966+4*$J966,$N966*(1+(AA$2*0.03)),IF(AB$3=$O966+5*$J966,$N966*(1+(AA$2*0.03)),"")))))))</f>
        <v/>
      </c>
      <c r="AC966" s="2" t="str">
        <f t="shared" ref="AC966:AC969" si="2249">IF($B966="","",IF($O966=AC$3,$N966*(1+(AB$2*0.03)),IF(AC$3=$O966+$J966,$N966*(1+(AB$2*0.03)),IF(AC$3=$O966+2*$J966,$N966*(1+(AB$2*0.03)),IF(AC$3=$O966+3*$J966,$N966*(1+(AB$2*0.03)),IF(AC$3=$O966+4*$J966,$N966*(1+(AB$2*0.03)),IF(AC$3=$O966+5*$J966,$N966*(1+(AB$2*0.03)),"")))))))</f>
        <v/>
      </c>
      <c r="AD966" s="2" t="str">
        <f t="shared" ref="AD966:AD969" si="2250">IF($B966="","",IF($O966=AD$3,$N966*(1+(AC$2*0.03)),IF(AD$3=$O966+$J966,$N966*(1+(AC$2*0.03)),IF(AD$3=$O966+2*$J966,$N966*(1+(AC$2*0.03)),IF(AD$3=$O966+3*$J966,$N966*(1+(AC$2*0.03)),IF(AD$3=$O966+4*$J966,$N966*(1+(AC$2*0.03)),IF(AD$3=$O966+5*$J966,$N966*(1+(AC$2*0.03)),"")))))))</f>
        <v/>
      </c>
      <c r="AE966" s="2" t="str">
        <f t="shared" ref="AE966:AE969" si="2251">IF($B966="","",IF($O966=AE$3,$N966*(1+(AD$2*0.03)),IF(AE$3=$O966+$J966,$N966*(1+(AD$2*0.03)),IF(AE$3=$O966+2*$J966,$N966*(1+(AD$2*0.03)),IF(AE$3=$O966+3*$J966,$N966*(1+(AD$2*0.03)),IF(AE$3=$O966+4*$J966,$N966*(1+(AD$2*0.03)),IF(AE$3=$O966+5*$J966,$N966*(1+(AD$2*0.03)),"")))))))</f>
        <v/>
      </c>
      <c r="AF966" s="2" t="str">
        <f t="shared" ref="AF966:AF969" si="2252">IF($B966="","",IF($O966=AF$3,$N966*(1+(AE$2*0.03)),IF(AF$3=$O966+$J966,$N966*(1+(AE$2*0.03)),IF(AF$3=$O966+2*$J966,$N966*(1+(AE$2*0.03)),IF(AF$3=$O966+3*$J966,$N966*(1+(AE$2*0.03)),IF(AF$3=$O966+4*$J966,$N966*(1+(AE$2*0.03)),IF(AF$3=$O966+5*$J966,$N966*(1+(AE$2*0.03)),"")))))))</f>
        <v/>
      </c>
      <c r="AG966" s="2" t="str">
        <f t="shared" ref="AG966:AG969" si="2253">IF($B966="","",IF($O966=AG$3,$N966*(1+(AF$2*0.03)),IF(AG$3=$O966+$J966,$N966*(1+(AF$2*0.03)),IF(AG$3=$O966+2*$J966,$N966*(1+(AF$2*0.03)),IF(AG$3=$O966+3*$J966,$N966*(1+(AF$2*0.03)),IF(AG$3=$O966+4*$J966,$N966*(1+(AF$2*0.03)),IF(AG$3=$O966+5*$J966,$N966*(1+(AF$2*0.03)),"")))))))</f>
        <v/>
      </c>
      <c r="AH966" s="2" t="str">
        <f t="shared" ref="AH966:AH969" si="2254">IF($B966="","",IF($O966=AH$3,$N966*(1+(AG$2*0.03)),IF(AH$3=$O966+$J966,$N966*(1+(AG$2*0.03)),IF(AH$3=$O966+2*$J966,$N966*(1+(AG$2*0.03)),IF(AH$3=$O966+3*$J966,$N966*(1+(AG$2*0.03)),IF(AH$3=$O966+4*$J966,$N966*(1+(AG$2*0.03)),IF(AH$3=$O966+5*$J966,$N966*(1+(AG$2*0.03)),"")))))))</f>
        <v/>
      </c>
      <c r="AI966" s="2" t="str">
        <f t="shared" ref="AI966:AI969" si="2255">IF($B966="","",IF($O966=AI$3,$N966*(1+(AH$2*0.03)),IF(AI$3=$O966+$J966,$N966*(1+(AH$2*0.03)),IF(AI$3=$O966+2*$J966,$N966*(1+(AH$2*0.03)),IF(AI$3=$O966+3*$J966,$N966*(1+(AH$2*0.03)),IF(AI$3=$O966+4*$J966,$N966*(1+(AH$2*0.03)),IF(AI$3=$O966+5*$J966,$N966*(1+(AH$2*0.03)),"")))))))</f>
        <v/>
      </c>
    </row>
    <row r="967" spans="2:35" x14ac:dyDescent="0.25">
      <c r="B967" s="41" t="s">
        <v>347</v>
      </c>
      <c r="C967" s="41" t="s">
        <v>346</v>
      </c>
      <c r="D967" t="s">
        <v>7</v>
      </c>
      <c r="E967" s="42" t="s">
        <v>466</v>
      </c>
      <c r="F967" t="s">
        <v>289</v>
      </c>
      <c r="H967" s="7">
        <v>1300</v>
      </c>
      <c r="I967" s="6">
        <f>IF(H967="","",INDEX(Systems!F$4:F$981,MATCH($F967,Systems!D$4:D$981,0),1))</f>
        <v>4.5</v>
      </c>
      <c r="J967" s="7">
        <f>IF(H967="","",INDEX(Systems!E$4:E$981,MATCH($F967,Systems!D$4:D$981,0),1))</f>
        <v>15</v>
      </c>
      <c r="K967" s="7" t="s">
        <v>97</v>
      </c>
      <c r="L967" s="7">
        <v>2005</v>
      </c>
      <c r="M967" s="7">
        <v>3</v>
      </c>
      <c r="N967" s="6">
        <f t="shared" si="2234"/>
        <v>5850</v>
      </c>
      <c r="O967" s="7">
        <f t="shared" si="2235"/>
        <v>2020</v>
      </c>
      <c r="P967" s="2" t="str">
        <f t="shared" si="2236"/>
        <v/>
      </c>
      <c r="Q967" s="2" t="str">
        <f t="shared" si="2237"/>
        <v/>
      </c>
      <c r="R967" s="2">
        <f t="shared" si="2238"/>
        <v>6201</v>
      </c>
      <c r="S967" s="2" t="str">
        <f t="shared" si="2239"/>
        <v/>
      </c>
      <c r="T967" s="2" t="str">
        <f t="shared" si="2240"/>
        <v/>
      </c>
      <c r="U967" s="2" t="str">
        <f t="shared" si="2241"/>
        <v/>
      </c>
      <c r="V967" s="2" t="str">
        <f t="shared" si="2242"/>
        <v/>
      </c>
      <c r="W967" s="2" t="str">
        <f t="shared" si="2243"/>
        <v/>
      </c>
      <c r="X967" s="2" t="str">
        <f t="shared" si="2244"/>
        <v/>
      </c>
      <c r="Y967" s="2" t="str">
        <f t="shared" si="2245"/>
        <v/>
      </c>
      <c r="Z967" s="2" t="str">
        <f t="shared" si="2246"/>
        <v/>
      </c>
      <c r="AA967" s="2" t="str">
        <f t="shared" si="2247"/>
        <v/>
      </c>
      <c r="AB967" s="2" t="str">
        <f t="shared" si="2248"/>
        <v/>
      </c>
      <c r="AC967" s="2" t="str">
        <f t="shared" si="2249"/>
        <v/>
      </c>
      <c r="AD967" s="2" t="str">
        <f t="shared" si="2250"/>
        <v/>
      </c>
      <c r="AE967" s="2" t="str">
        <f t="shared" si="2251"/>
        <v/>
      </c>
      <c r="AF967" s="2" t="str">
        <f t="shared" si="2252"/>
        <v/>
      </c>
      <c r="AG967" s="2">
        <f t="shared" si="2253"/>
        <v>8833.5</v>
      </c>
      <c r="AH967" s="2" t="str">
        <f t="shared" si="2254"/>
        <v/>
      </c>
      <c r="AI967" s="2" t="str">
        <f t="shared" si="2255"/>
        <v/>
      </c>
    </row>
    <row r="968" spans="2:35" x14ac:dyDescent="0.25">
      <c r="B968" s="41" t="s">
        <v>347</v>
      </c>
      <c r="C968" s="41" t="s">
        <v>346</v>
      </c>
      <c r="D968" t="s">
        <v>9</v>
      </c>
      <c r="E968" s="42" t="s">
        <v>466</v>
      </c>
      <c r="F968" t="s">
        <v>131</v>
      </c>
      <c r="H968" s="7">
        <v>1000</v>
      </c>
      <c r="I968" s="6">
        <f>IF(H968="","",INDEX(Systems!F$4:F$981,MATCH($F968,Systems!D$4:D$981,0),1))</f>
        <v>4.95</v>
      </c>
      <c r="J968" s="7">
        <f>IF(H968="","",INDEX(Systems!E$4:E$981,MATCH($F968,Systems!D$4:D$981,0),1))</f>
        <v>20</v>
      </c>
      <c r="K968" s="7" t="s">
        <v>97</v>
      </c>
      <c r="L968" s="7">
        <v>2017</v>
      </c>
      <c r="M968" s="7">
        <v>3</v>
      </c>
      <c r="N968" s="6">
        <f t="shared" si="2234"/>
        <v>4950</v>
      </c>
      <c r="O968" s="7">
        <f t="shared" si="2235"/>
        <v>2037</v>
      </c>
      <c r="P968" s="2" t="str">
        <f t="shared" si="2236"/>
        <v/>
      </c>
      <c r="Q968" s="2" t="str">
        <f t="shared" si="2237"/>
        <v/>
      </c>
      <c r="R968" s="2" t="str">
        <f t="shared" si="2238"/>
        <v/>
      </c>
      <c r="S968" s="2" t="str">
        <f t="shared" si="2239"/>
        <v/>
      </c>
      <c r="T968" s="2" t="str">
        <f t="shared" si="2240"/>
        <v/>
      </c>
      <c r="U968" s="2" t="str">
        <f t="shared" si="2241"/>
        <v/>
      </c>
      <c r="V968" s="2" t="str">
        <f t="shared" si="2242"/>
        <v/>
      </c>
      <c r="W968" s="2" t="str">
        <f t="shared" si="2243"/>
        <v/>
      </c>
      <c r="X968" s="2" t="str">
        <f t="shared" si="2244"/>
        <v/>
      </c>
      <c r="Y968" s="2" t="str">
        <f t="shared" si="2245"/>
        <v/>
      </c>
      <c r="Z968" s="2" t="str">
        <f t="shared" si="2246"/>
        <v/>
      </c>
      <c r="AA968" s="2" t="str">
        <f t="shared" si="2247"/>
        <v/>
      </c>
      <c r="AB968" s="2" t="str">
        <f t="shared" si="2248"/>
        <v/>
      </c>
      <c r="AC968" s="2" t="str">
        <f t="shared" si="2249"/>
        <v/>
      </c>
      <c r="AD968" s="2" t="str">
        <f t="shared" si="2250"/>
        <v/>
      </c>
      <c r="AE968" s="2" t="str">
        <f t="shared" si="2251"/>
        <v/>
      </c>
      <c r="AF968" s="2" t="str">
        <f t="shared" si="2252"/>
        <v/>
      </c>
      <c r="AG968" s="2" t="str">
        <f t="shared" si="2253"/>
        <v/>
      </c>
      <c r="AH968" s="2" t="str">
        <f t="shared" si="2254"/>
        <v/>
      </c>
      <c r="AI968" s="2">
        <f t="shared" si="2255"/>
        <v>7771.4999999999991</v>
      </c>
    </row>
    <row r="969" spans="2:35" x14ac:dyDescent="0.25">
      <c r="B969" s="41" t="s">
        <v>347</v>
      </c>
      <c r="C969" s="41" t="s">
        <v>346</v>
      </c>
      <c r="D969" t="s">
        <v>5</v>
      </c>
      <c r="E969" s="42" t="s">
        <v>466</v>
      </c>
      <c r="F969" t="s">
        <v>117</v>
      </c>
      <c r="H969" s="7">
        <v>1</v>
      </c>
      <c r="I969" s="6">
        <f>IF(H969="","",INDEX(Systems!F$4:F$981,MATCH($F969,Systems!D$4:D$981,0),1))</f>
        <v>7200</v>
      </c>
      <c r="J969" s="7">
        <f>IF(H969="","",INDEX(Systems!E$4:E$981,MATCH($F969,Systems!D$4:D$981,0),1))</f>
        <v>18</v>
      </c>
      <c r="K969" s="7" t="s">
        <v>97</v>
      </c>
      <c r="L969" s="7">
        <v>1999</v>
      </c>
      <c r="M969" s="7">
        <v>3</v>
      </c>
      <c r="N969" s="6">
        <f t="shared" si="2234"/>
        <v>7200</v>
      </c>
      <c r="O969" s="7">
        <f t="shared" si="2235"/>
        <v>2018</v>
      </c>
      <c r="P969" s="2">
        <f t="shared" si="2236"/>
        <v>7200</v>
      </c>
      <c r="Q969" s="2" t="str">
        <f t="shared" si="2237"/>
        <v/>
      </c>
      <c r="R969" s="2" t="str">
        <f t="shared" si="2238"/>
        <v/>
      </c>
      <c r="S969" s="2" t="str">
        <f t="shared" si="2239"/>
        <v/>
      </c>
      <c r="T969" s="2" t="str">
        <f t="shared" si="2240"/>
        <v/>
      </c>
      <c r="U969" s="2" t="str">
        <f t="shared" si="2241"/>
        <v/>
      </c>
      <c r="V969" s="2" t="str">
        <f t="shared" si="2242"/>
        <v/>
      </c>
      <c r="W969" s="2" t="str">
        <f t="shared" si="2243"/>
        <v/>
      </c>
      <c r="X969" s="2" t="str">
        <f t="shared" si="2244"/>
        <v/>
      </c>
      <c r="Y969" s="2" t="str">
        <f t="shared" si="2245"/>
        <v/>
      </c>
      <c r="Z969" s="2" t="str">
        <f t="shared" si="2246"/>
        <v/>
      </c>
      <c r="AA969" s="2" t="str">
        <f t="shared" si="2247"/>
        <v/>
      </c>
      <c r="AB969" s="2" t="str">
        <f t="shared" si="2248"/>
        <v/>
      </c>
      <c r="AC969" s="2" t="str">
        <f t="shared" si="2249"/>
        <v/>
      </c>
      <c r="AD969" s="2" t="str">
        <f t="shared" si="2250"/>
        <v/>
      </c>
      <c r="AE969" s="2" t="str">
        <f t="shared" si="2251"/>
        <v/>
      </c>
      <c r="AF969" s="2" t="str">
        <f t="shared" si="2252"/>
        <v/>
      </c>
      <c r="AG969" s="2" t="str">
        <f t="shared" si="2253"/>
        <v/>
      </c>
      <c r="AH969" s="2">
        <f t="shared" si="2254"/>
        <v>11088</v>
      </c>
      <c r="AI969" s="2" t="str">
        <f t="shared" si="2255"/>
        <v/>
      </c>
    </row>
    <row r="970" spans="2:35" x14ac:dyDescent="0.25">
      <c r="B970" s="41" t="s">
        <v>347</v>
      </c>
      <c r="C970" s="41" t="s">
        <v>346</v>
      </c>
      <c r="D970" t="s">
        <v>7</v>
      </c>
      <c r="E970" s="42" t="s">
        <v>467</v>
      </c>
      <c r="F970" t="s">
        <v>311</v>
      </c>
      <c r="H970" s="7">
        <v>1000</v>
      </c>
      <c r="I970" s="6">
        <f>IF(H970="","",INDEX(Systems!F$4:F$981,MATCH($F970,Systems!D$4:D$981,0),1))</f>
        <v>8.11</v>
      </c>
      <c r="J970" s="7">
        <f>IF(H970="","",INDEX(Systems!E$4:E$981,MATCH($F970,Systems!D$4:D$981,0),1))</f>
        <v>20</v>
      </c>
      <c r="K970" s="7" t="s">
        <v>97</v>
      </c>
      <c r="L970" s="7">
        <v>2005</v>
      </c>
      <c r="M970" s="7">
        <v>3</v>
      </c>
      <c r="N970" s="6">
        <f t="shared" ref="N970:N973" si="2256">IF(H970="","",H970*I970)</f>
        <v>8109.9999999999991</v>
      </c>
      <c r="O970" s="7">
        <f t="shared" ref="O970:O973" si="2257">IF(M970="","",IF(IF(M970=1,$C$1,IF(M970=2,L970+(0.8*J970),IF(M970=3,L970+J970)))&lt;$C$1,$C$1,(IF(M970=1,$C$1,IF(M970=2,L970+(0.8*J970),IF(M970=3,L970+J970))))))</f>
        <v>2025</v>
      </c>
      <c r="P970" s="2" t="str">
        <f t="shared" ref="P970:P973" si="2258">IF($B970="","",IF($O970=P$3,$N970*(1+(O$2*0.03)),IF(P$3=$O970+$J970,$N970*(1+(O$2*0.03)),IF(P$3=$O970+2*$J970,$N970*(1+(O$2*0.03)),IF(P$3=$O970+3*$J970,$N970*(1+(O$2*0.03)),IF(P$3=$O970+4*$J970,$N970*(1+(O$2*0.03)),IF(P$3=$O970+5*$J970,$N970*(1+(O$2*0.03)),"")))))))</f>
        <v/>
      </c>
      <c r="Q970" s="2" t="str">
        <f t="shared" ref="Q970:Q973" si="2259">IF($B970="","",IF($O970=Q$3,$N970*(1+(P$2*0.03)),IF(Q$3=$O970+$J970,$N970*(1+(P$2*0.03)),IF(Q$3=$O970+2*$J970,$N970*(1+(P$2*0.03)),IF(Q$3=$O970+3*$J970,$N970*(1+(P$2*0.03)),IF(Q$3=$O970+4*$J970,$N970*(1+(P$2*0.03)),IF(Q$3=$O970+5*$J970,$N970*(1+(P$2*0.03)),"")))))))</f>
        <v/>
      </c>
      <c r="R970" s="2" t="str">
        <f t="shared" ref="R970:R973" si="2260">IF($B970="","",IF($O970=R$3,$N970*(1+(Q$2*0.03)),IF(R$3=$O970+$J970,$N970*(1+(Q$2*0.03)),IF(R$3=$O970+2*$J970,$N970*(1+(Q$2*0.03)),IF(R$3=$O970+3*$J970,$N970*(1+(Q$2*0.03)),IF(R$3=$O970+4*$J970,$N970*(1+(Q$2*0.03)),IF(R$3=$O970+5*$J970,$N970*(1+(Q$2*0.03)),"")))))))</f>
        <v/>
      </c>
      <c r="S970" s="2" t="str">
        <f t="shared" ref="S970:S973" si="2261">IF($B970="","",IF($O970=S$3,$N970*(1+(R$2*0.03)),IF(S$3=$O970+$J970,$N970*(1+(R$2*0.03)),IF(S$3=$O970+2*$J970,$N970*(1+(R$2*0.03)),IF(S$3=$O970+3*$J970,$N970*(1+(R$2*0.03)),IF(S$3=$O970+4*$J970,$N970*(1+(R$2*0.03)),IF(S$3=$O970+5*$J970,$N970*(1+(R$2*0.03)),"")))))))</f>
        <v/>
      </c>
      <c r="T970" s="2" t="str">
        <f t="shared" ref="T970:T973" si="2262">IF($B970="","",IF($O970=T$3,$N970*(1+(S$2*0.03)),IF(T$3=$O970+$J970,$N970*(1+(S$2*0.03)),IF(T$3=$O970+2*$J970,$N970*(1+(S$2*0.03)),IF(T$3=$O970+3*$J970,$N970*(1+(S$2*0.03)),IF(T$3=$O970+4*$J970,$N970*(1+(S$2*0.03)),IF(T$3=$O970+5*$J970,$N970*(1+(S$2*0.03)),"")))))))</f>
        <v/>
      </c>
      <c r="U970" s="2" t="str">
        <f t="shared" ref="U970:U973" si="2263">IF($B970="","",IF($O970=U$3,$N970*(1+(T$2*0.03)),IF(U$3=$O970+$J970,$N970*(1+(T$2*0.03)),IF(U$3=$O970+2*$J970,$N970*(1+(T$2*0.03)),IF(U$3=$O970+3*$J970,$N970*(1+(T$2*0.03)),IF(U$3=$O970+4*$J970,$N970*(1+(T$2*0.03)),IF(U$3=$O970+5*$J970,$N970*(1+(T$2*0.03)),"")))))))</f>
        <v/>
      </c>
      <c r="V970" s="2" t="str">
        <f t="shared" ref="V970:V973" si="2264">IF($B970="","",IF($O970=V$3,$N970*(1+(U$2*0.03)),IF(V$3=$O970+$J970,$N970*(1+(U$2*0.03)),IF(V$3=$O970+2*$J970,$N970*(1+(U$2*0.03)),IF(V$3=$O970+3*$J970,$N970*(1+(U$2*0.03)),IF(V$3=$O970+4*$J970,$N970*(1+(U$2*0.03)),IF(V$3=$O970+5*$J970,$N970*(1+(U$2*0.03)),"")))))))</f>
        <v/>
      </c>
      <c r="W970" s="2">
        <f t="shared" ref="W970:W973" si="2265">IF($B970="","",IF($O970=W$3,$N970*(1+(V$2*0.03)),IF(W$3=$O970+$J970,$N970*(1+(V$2*0.03)),IF(W$3=$O970+2*$J970,$N970*(1+(V$2*0.03)),IF(W$3=$O970+3*$J970,$N970*(1+(V$2*0.03)),IF(W$3=$O970+4*$J970,$N970*(1+(V$2*0.03)),IF(W$3=$O970+5*$J970,$N970*(1+(V$2*0.03)),"")))))))</f>
        <v>9813.0999999999985</v>
      </c>
      <c r="X970" s="2" t="str">
        <f t="shared" ref="X970:X973" si="2266">IF($B970="","",IF($O970=X$3,$N970*(1+(W$2*0.03)),IF(X$3=$O970+$J970,$N970*(1+(W$2*0.03)),IF(X$3=$O970+2*$J970,$N970*(1+(W$2*0.03)),IF(X$3=$O970+3*$J970,$N970*(1+(W$2*0.03)),IF(X$3=$O970+4*$J970,$N970*(1+(W$2*0.03)),IF(X$3=$O970+5*$J970,$N970*(1+(W$2*0.03)),"")))))))</f>
        <v/>
      </c>
      <c r="Y970" s="2" t="str">
        <f t="shared" ref="Y970:Y973" si="2267">IF($B970="","",IF($O970=Y$3,$N970*(1+(X$2*0.03)),IF(Y$3=$O970+$J970,$N970*(1+(X$2*0.03)),IF(Y$3=$O970+2*$J970,$N970*(1+(X$2*0.03)),IF(Y$3=$O970+3*$J970,$N970*(1+(X$2*0.03)),IF(Y$3=$O970+4*$J970,$N970*(1+(X$2*0.03)),IF(Y$3=$O970+5*$J970,$N970*(1+(X$2*0.03)),"")))))))</f>
        <v/>
      </c>
      <c r="Z970" s="2" t="str">
        <f t="shared" ref="Z970:Z973" si="2268">IF($B970="","",IF($O970=Z$3,$N970*(1+(Y$2*0.03)),IF(Z$3=$O970+$J970,$N970*(1+(Y$2*0.03)),IF(Z$3=$O970+2*$J970,$N970*(1+(Y$2*0.03)),IF(Z$3=$O970+3*$J970,$N970*(1+(Y$2*0.03)),IF(Z$3=$O970+4*$J970,$N970*(1+(Y$2*0.03)),IF(Z$3=$O970+5*$J970,$N970*(1+(Y$2*0.03)),"")))))))</f>
        <v/>
      </c>
      <c r="AA970" s="2" t="str">
        <f t="shared" ref="AA970:AA973" si="2269">IF($B970="","",IF($O970=AA$3,$N970*(1+(Z$2*0.03)),IF(AA$3=$O970+$J970,$N970*(1+(Z$2*0.03)),IF(AA$3=$O970+2*$J970,$N970*(1+(Z$2*0.03)),IF(AA$3=$O970+3*$J970,$N970*(1+(Z$2*0.03)),IF(AA$3=$O970+4*$J970,$N970*(1+(Z$2*0.03)),IF(AA$3=$O970+5*$J970,$N970*(1+(Z$2*0.03)),"")))))))</f>
        <v/>
      </c>
      <c r="AB970" s="2" t="str">
        <f t="shared" ref="AB970:AB973" si="2270">IF($B970="","",IF($O970=AB$3,$N970*(1+(AA$2*0.03)),IF(AB$3=$O970+$J970,$N970*(1+(AA$2*0.03)),IF(AB$3=$O970+2*$J970,$N970*(1+(AA$2*0.03)),IF(AB$3=$O970+3*$J970,$N970*(1+(AA$2*0.03)),IF(AB$3=$O970+4*$J970,$N970*(1+(AA$2*0.03)),IF(AB$3=$O970+5*$J970,$N970*(1+(AA$2*0.03)),"")))))))</f>
        <v/>
      </c>
      <c r="AC970" s="2" t="str">
        <f t="shared" ref="AC970:AC973" si="2271">IF($B970="","",IF($O970=AC$3,$N970*(1+(AB$2*0.03)),IF(AC$3=$O970+$J970,$N970*(1+(AB$2*0.03)),IF(AC$3=$O970+2*$J970,$N970*(1+(AB$2*0.03)),IF(AC$3=$O970+3*$J970,$N970*(1+(AB$2*0.03)),IF(AC$3=$O970+4*$J970,$N970*(1+(AB$2*0.03)),IF(AC$3=$O970+5*$J970,$N970*(1+(AB$2*0.03)),"")))))))</f>
        <v/>
      </c>
      <c r="AD970" s="2" t="str">
        <f t="shared" ref="AD970:AD973" si="2272">IF($B970="","",IF($O970=AD$3,$N970*(1+(AC$2*0.03)),IF(AD$3=$O970+$J970,$N970*(1+(AC$2*0.03)),IF(AD$3=$O970+2*$J970,$N970*(1+(AC$2*0.03)),IF(AD$3=$O970+3*$J970,$N970*(1+(AC$2*0.03)),IF(AD$3=$O970+4*$J970,$N970*(1+(AC$2*0.03)),IF(AD$3=$O970+5*$J970,$N970*(1+(AC$2*0.03)),"")))))))</f>
        <v/>
      </c>
      <c r="AE970" s="2" t="str">
        <f t="shared" ref="AE970:AE973" si="2273">IF($B970="","",IF($O970=AE$3,$N970*(1+(AD$2*0.03)),IF(AE$3=$O970+$J970,$N970*(1+(AD$2*0.03)),IF(AE$3=$O970+2*$J970,$N970*(1+(AD$2*0.03)),IF(AE$3=$O970+3*$J970,$N970*(1+(AD$2*0.03)),IF(AE$3=$O970+4*$J970,$N970*(1+(AD$2*0.03)),IF(AE$3=$O970+5*$J970,$N970*(1+(AD$2*0.03)),"")))))))</f>
        <v/>
      </c>
      <c r="AF970" s="2" t="str">
        <f t="shared" ref="AF970:AF973" si="2274">IF($B970="","",IF($O970=AF$3,$N970*(1+(AE$2*0.03)),IF(AF$3=$O970+$J970,$N970*(1+(AE$2*0.03)),IF(AF$3=$O970+2*$J970,$N970*(1+(AE$2*0.03)),IF(AF$3=$O970+3*$J970,$N970*(1+(AE$2*0.03)),IF(AF$3=$O970+4*$J970,$N970*(1+(AE$2*0.03)),IF(AF$3=$O970+5*$J970,$N970*(1+(AE$2*0.03)),"")))))))</f>
        <v/>
      </c>
      <c r="AG970" s="2" t="str">
        <f t="shared" ref="AG970:AG973" si="2275">IF($B970="","",IF($O970=AG$3,$N970*(1+(AF$2*0.03)),IF(AG$3=$O970+$J970,$N970*(1+(AF$2*0.03)),IF(AG$3=$O970+2*$J970,$N970*(1+(AF$2*0.03)),IF(AG$3=$O970+3*$J970,$N970*(1+(AF$2*0.03)),IF(AG$3=$O970+4*$J970,$N970*(1+(AF$2*0.03)),IF(AG$3=$O970+5*$J970,$N970*(1+(AF$2*0.03)),"")))))))</f>
        <v/>
      </c>
      <c r="AH970" s="2" t="str">
        <f t="shared" ref="AH970:AH973" si="2276">IF($B970="","",IF($O970=AH$3,$N970*(1+(AG$2*0.03)),IF(AH$3=$O970+$J970,$N970*(1+(AG$2*0.03)),IF(AH$3=$O970+2*$J970,$N970*(1+(AG$2*0.03)),IF(AH$3=$O970+3*$J970,$N970*(1+(AG$2*0.03)),IF(AH$3=$O970+4*$J970,$N970*(1+(AG$2*0.03)),IF(AH$3=$O970+5*$J970,$N970*(1+(AG$2*0.03)),"")))))))</f>
        <v/>
      </c>
      <c r="AI970" s="2" t="str">
        <f t="shared" ref="AI970:AI973" si="2277">IF($B970="","",IF($O970=AI$3,$N970*(1+(AH$2*0.03)),IF(AI$3=$O970+$J970,$N970*(1+(AH$2*0.03)),IF(AI$3=$O970+2*$J970,$N970*(1+(AH$2*0.03)),IF(AI$3=$O970+3*$J970,$N970*(1+(AH$2*0.03)),IF(AI$3=$O970+4*$J970,$N970*(1+(AH$2*0.03)),IF(AI$3=$O970+5*$J970,$N970*(1+(AH$2*0.03)),"")))))))</f>
        <v/>
      </c>
    </row>
    <row r="971" spans="2:35" x14ac:dyDescent="0.25">
      <c r="B971" s="41" t="s">
        <v>347</v>
      </c>
      <c r="C971" s="41" t="s">
        <v>346</v>
      </c>
      <c r="D971" t="s">
        <v>7</v>
      </c>
      <c r="E971" s="42" t="s">
        <v>467</v>
      </c>
      <c r="F971" t="s">
        <v>289</v>
      </c>
      <c r="H971" s="7">
        <v>1300</v>
      </c>
      <c r="I971" s="6">
        <f>IF(H971="","",INDEX(Systems!F$4:F$981,MATCH($F971,Systems!D$4:D$981,0),1))</f>
        <v>4.5</v>
      </c>
      <c r="J971" s="7">
        <f>IF(H971="","",INDEX(Systems!E$4:E$981,MATCH($F971,Systems!D$4:D$981,0),1))</f>
        <v>15</v>
      </c>
      <c r="K971" s="7" t="s">
        <v>97</v>
      </c>
      <c r="L971" s="7">
        <v>2005</v>
      </c>
      <c r="M971" s="7">
        <v>3</v>
      </c>
      <c r="N971" s="6">
        <f t="shared" si="2256"/>
        <v>5850</v>
      </c>
      <c r="O971" s="7">
        <f t="shared" si="2257"/>
        <v>2020</v>
      </c>
      <c r="P971" s="2" t="str">
        <f t="shared" si="2258"/>
        <v/>
      </c>
      <c r="Q971" s="2" t="str">
        <f t="shared" si="2259"/>
        <v/>
      </c>
      <c r="R971" s="2">
        <f t="shared" si="2260"/>
        <v>6201</v>
      </c>
      <c r="S971" s="2" t="str">
        <f t="shared" si="2261"/>
        <v/>
      </c>
      <c r="T971" s="2" t="str">
        <f t="shared" si="2262"/>
        <v/>
      </c>
      <c r="U971" s="2" t="str">
        <f t="shared" si="2263"/>
        <v/>
      </c>
      <c r="V971" s="2" t="str">
        <f t="shared" si="2264"/>
        <v/>
      </c>
      <c r="W971" s="2" t="str">
        <f t="shared" si="2265"/>
        <v/>
      </c>
      <c r="X971" s="2" t="str">
        <f t="shared" si="2266"/>
        <v/>
      </c>
      <c r="Y971" s="2" t="str">
        <f t="shared" si="2267"/>
        <v/>
      </c>
      <c r="Z971" s="2" t="str">
        <f t="shared" si="2268"/>
        <v/>
      </c>
      <c r="AA971" s="2" t="str">
        <f t="shared" si="2269"/>
        <v/>
      </c>
      <c r="AB971" s="2" t="str">
        <f t="shared" si="2270"/>
        <v/>
      </c>
      <c r="AC971" s="2" t="str">
        <f t="shared" si="2271"/>
        <v/>
      </c>
      <c r="AD971" s="2" t="str">
        <f t="shared" si="2272"/>
        <v/>
      </c>
      <c r="AE971" s="2" t="str">
        <f t="shared" si="2273"/>
        <v/>
      </c>
      <c r="AF971" s="2" t="str">
        <f t="shared" si="2274"/>
        <v/>
      </c>
      <c r="AG971" s="2">
        <f t="shared" si="2275"/>
        <v>8833.5</v>
      </c>
      <c r="AH971" s="2" t="str">
        <f t="shared" si="2276"/>
        <v/>
      </c>
      <c r="AI971" s="2" t="str">
        <f t="shared" si="2277"/>
        <v/>
      </c>
    </row>
    <row r="972" spans="2:35" x14ac:dyDescent="0.25">
      <c r="B972" s="41" t="s">
        <v>347</v>
      </c>
      <c r="C972" s="41" t="s">
        <v>346</v>
      </c>
      <c r="D972" t="s">
        <v>9</v>
      </c>
      <c r="E972" s="42" t="s">
        <v>467</v>
      </c>
      <c r="F972" t="s">
        <v>131</v>
      </c>
      <c r="H972" s="7">
        <v>1000</v>
      </c>
      <c r="I972" s="6">
        <f>IF(H972="","",INDEX(Systems!F$4:F$981,MATCH($F972,Systems!D$4:D$981,0),1))</f>
        <v>4.95</v>
      </c>
      <c r="J972" s="7">
        <f>IF(H972="","",INDEX(Systems!E$4:E$981,MATCH($F972,Systems!D$4:D$981,0),1))</f>
        <v>20</v>
      </c>
      <c r="K972" s="7" t="s">
        <v>97</v>
      </c>
      <c r="L972" s="7">
        <v>2017</v>
      </c>
      <c r="M972" s="7">
        <v>3</v>
      </c>
      <c r="N972" s="6">
        <f t="shared" si="2256"/>
        <v>4950</v>
      </c>
      <c r="O972" s="7">
        <f t="shared" si="2257"/>
        <v>2037</v>
      </c>
      <c r="P972" s="2" t="str">
        <f t="shared" si="2258"/>
        <v/>
      </c>
      <c r="Q972" s="2" t="str">
        <f t="shared" si="2259"/>
        <v/>
      </c>
      <c r="R972" s="2" t="str">
        <f t="shared" si="2260"/>
        <v/>
      </c>
      <c r="S972" s="2" t="str">
        <f t="shared" si="2261"/>
        <v/>
      </c>
      <c r="T972" s="2" t="str">
        <f t="shared" si="2262"/>
        <v/>
      </c>
      <c r="U972" s="2" t="str">
        <f t="shared" si="2263"/>
        <v/>
      </c>
      <c r="V972" s="2" t="str">
        <f t="shared" si="2264"/>
        <v/>
      </c>
      <c r="W972" s="2" t="str">
        <f t="shared" si="2265"/>
        <v/>
      </c>
      <c r="X972" s="2" t="str">
        <f t="shared" si="2266"/>
        <v/>
      </c>
      <c r="Y972" s="2" t="str">
        <f t="shared" si="2267"/>
        <v/>
      </c>
      <c r="Z972" s="2" t="str">
        <f t="shared" si="2268"/>
        <v/>
      </c>
      <c r="AA972" s="2" t="str">
        <f t="shared" si="2269"/>
        <v/>
      </c>
      <c r="AB972" s="2" t="str">
        <f t="shared" si="2270"/>
        <v/>
      </c>
      <c r="AC972" s="2" t="str">
        <f t="shared" si="2271"/>
        <v/>
      </c>
      <c r="AD972" s="2" t="str">
        <f t="shared" si="2272"/>
        <v/>
      </c>
      <c r="AE972" s="2" t="str">
        <f t="shared" si="2273"/>
        <v/>
      </c>
      <c r="AF972" s="2" t="str">
        <f t="shared" si="2274"/>
        <v/>
      </c>
      <c r="AG972" s="2" t="str">
        <f t="shared" si="2275"/>
        <v/>
      </c>
      <c r="AH972" s="2" t="str">
        <f t="shared" si="2276"/>
        <v/>
      </c>
      <c r="AI972" s="2">
        <f t="shared" si="2277"/>
        <v>7771.4999999999991</v>
      </c>
    </row>
    <row r="973" spans="2:35" x14ac:dyDescent="0.25">
      <c r="B973" s="41" t="s">
        <v>347</v>
      </c>
      <c r="C973" s="41" t="s">
        <v>346</v>
      </c>
      <c r="D973" t="s">
        <v>5</v>
      </c>
      <c r="E973" s="42" t="s">
        <v>467</v>
      </c>
      <c r="F973" t="s">
        <v>118</v>
      </c>
      <c r="H973" s="7">
        <v>1</v>
      </c>
      <c r="I973" s="6">
        <f>IF(H973="","",INDEX(Systems!F$4:F$981,MATCH($F973,Systems!D$4:D$981,0),1))</f>
        <v>6300</v>
      </c>
      <c r="J973" s="7">
        <f>IF(H973="","",INDEX(Systems!E$4:E$981,MATCH($F973,Systems!D$4:D$981,0),1))</f>
        <v>18</v>
      </c>
      <c r="K973" s="7" t="s">
        <v>97</v>
      </c>
      <c r="L973" s="7">
        <v>1999</v>
      </c>
      <c r="M973" s="7">
        <v>3</v>
      </c>
      <c r="N973" s="6">
        <f t="shared" si="2256"/>
        <v>6300</v>
      </c>
      <c r="O973" s="7">
        <f t="shared" si="2257"/>
        <v>2018</v>
      </c>
      <c r="P973" s="2">
        <f t="shared" si="2258"/>
        <v>6300</v>
      </c>
      <c r="Q973" s="2" t="str">
        <f t="shared" si="2259"/>
        <v/>
      </c>
      <c r="R973" s="2" t="str">
        <f t="shared" si="2260"/>
        <v/>
      </c>
      <c r="S973" s="2" t="str">
        <f t="shared" si="2261"/>
        <v/>
      </c>
      <c r="T973" s="2" t="str">
        <f t="shared" si="2262"/>
        <v/>
      </c>
      <c r="U973" s="2" t="str">
        <f t="shared" si="2263"/>
        <v/>
      </c>
      <c r="V973" s="2" t="str">
        <f t="shared" si="2264"/>
        <v/>
      </c>
      <c r="W973" s="2" t="str">
        <f t="shared" si="2265"/>
        <v/>
      </c>
      <c r="X973" s="2" t="str">
        <f t="shared" si="2266"/>
        <v/>
      </c>
      <c r="Y973" s="2" t="str">
        <f t="shared" si="2267"/>
        <v/>
      </c>
      <c r="Z973" s="2" t="str">
        <f t="shared" si="2268"/>
        <v/>
      </c>
      <c r="AA973" s="2" t="str">
        <f t="shared" si="2269"/>
        <v/>
      </c>
      <c r="AB973" s="2" t="str">
        <f t="shared" si="2270"/>
        <v/>
      </c>
      <c r="AC973" s="2" t="str">
        <f t="shared" si="2271"/>
        <v/>
      </c>
      <c r="AD973" s="2" t="str">
        <f t="shared" si="2272"/>
        <v/>
      </c>
      <c r="AE973" s="2" t="str">
        <f t="shared" si="2273"/>
        <v/>
      </c>
      <c r="AF973" s="2" t="str">
        <f t="shared" si="2274"/>
        <v/>
      </c>
      <c r="AG973" s="2" t="str">
        <f t="shared" si="2275"/>
        <v/>
      </c>
      <c r="AH973" s="2">
        <f t="shared" si="2276"/>
        <v>9702</v>
      </c>
      <c r="AI973" s="2" t="str">
        <f t="shared" si="2277"/>
        <v/>
      </c>
    </row>
    <row r="974" spans="2:35" x14ac:dyDescent="0.25">
      <c r="B974" s="41" t="s">
        <v>347</v>
      </c>
      <c r="C974" s="41" t="s">
        <v>346</v>
      </c>
      <c r="D974" t="s">
        <v>3</v>
      </c>
      <c r="E974" s="42" t="s">
        <v>405</v>
      </c>
      <c r="F974" t="s">
        <v>501</v>
      </c>
      <c r="H974" s="7">
        <v>8600</v>
      </c>
      <c r="I974" s="6">
        <f>IF(H974="","",INDEX(Systems!F$4:F$981,MATCH($F974,Systems!D$4:D$981,0),1))</f>
        <v>16.25</v>
      </c>
      <c r="J974" s="7">
        <f>IF(H974="","",INDEX(Systems!E$4:E$981,MATCH($F974,Systems!D$4:D$981,0),1))</f>
        <v>25</v>
      </c>
      <c r="K974" s="7" t="s">
        <v>97</v>
      </c>
      <c r="L974" s="7">
        <v>2005</v>
      </c>
      <c r="M974" s="7">
        <v>2</v>
      </c>
      <c r="N974" s="6">
        <f t="shared" si="1891"/>
        <v>139750</v>
      </c>
      <c r="O974" s="7">
        <f t="shared" si="1892"/>
        <v>2025</v>
      </c>
      <c r="P974" s="2" t="str">
        <f t="shared" ref="P974:AI974" si="2278">IF($B974="","",IF($O974=P$3,$N974*(1+(O$2*0.03)),IF(P$3=$O974+$J974,$N974*(1+(O$2*0.03)),IF(P$3=$O974+2*$J974,$N974*(1+(O$2*0.03)),IF(P$3=$O974+3*$J974,$N974*(1+(O$2*0.03)),IF(P$3=$O974+4*$J974,$N974*(1+(O$2*0.03)),IF(P$3=$O974+5*$J974,$N974*(1+(O$2*0.03)),"")))))))</f>
        <v/>
      </c>
      <c r="Q974" s="2" t="str">
        <f t="shared" si="2278"/>
        <v/>
      </c>
      <c r="R974" s="2" t="str">
        <f t="shared" si="2278"/>
        <v/>
      </c>
      <c r="S974" s="2" t="str">
        <f t="shared" si="2278"/>
        <v/>
      </c>
      <c r="T974" s="2" t="str">
        <f t="shared" si="2278"/>
        <v/>
      </c>
      <c r="U974" s="2" t="str">
        <f t="shared" si="2278"/>
        <v/>
      </c>
      <c r="V974" s="2" t="str">
        <f t="shared" si="2278"/>
        <v/>
      </c>
      <c r="W974" s="2">
        <f t="shared" si="2278"/>
        <v>169097.5</v>
      </c>
      <c r="X974" s="2" t="str">
        <f t="shared" si="2278"/>
        <v/>
      </c>
      <c r="Y974" s="2" t="str">
        <f t="shared" si="2278"/>
        <v/>
      </c>
      <c r="Z974" s="2" t="str">
        <f t="shared" si="2278"/>
        <v/>
      </c>
      <c r="AA974" s="2" t="str">
        <f t="shared" si="2278"/>
        <v/>
      </c>
      <c r="AB974" s="2" t="str">
        <f t="shared" si="2278"/>
        <v/>
      </c>
      <c r="AC974" s="2" t="str">
        <f t="shared" si="2278"/>
        <v/>
      </c>
      <c r="AD974" s="2" t="str">
        <f t="shared" si="2278"/>
        <v/>
      </c>
      <c r="AE974" s="2" t="str">
        <f t="shared" si="2278"/>
        <v/>
      </c>
      <c r="AF974" s="2" t="str">
        <f t="shared" si="2278"/>
        <v/>
      </c>
      <c r="AG974" s="2" t="str">
        <f t="shared" si="2278"/>
        <v/>
      </c>
      <c r="AH974" s="2" t="str">
        <f t="shared" si="2278"/>
        <v/>
      </c>
      <c r="AI974" s="2" t="str">
        <f t="shared" si="2278"/>
        <v/>
      </c>
    </row>
    <row r="975" spans="2:35" x14ac:dyDescent="0.25">
      <c r="B975" s="41" t="s">
        <v>347</v>
      </c>
      <c r="C975" s="41" t="s">
        <v>346</v>
      </c>
      <c r="D975" t="s">
        <v>7</v>
      </c>
      <c r="E975" s="42" t="s">
        <v>405</v>
      </c>
      <c r="F975" t="s">
        <v>50</v>
      </c>
      <c r="H975" s="7">
        <v>3250</v>
      </c>
      <c r="I975" s="6">
        <f>IF(H975="","",INDEX(Systems!F$4:F$981,MATCH($F975,Systems!D$4:D$981,0),1))</f>
        <v>1.6</v>
      </c>
      <c r="J975" s="7">
        <f>IF(H975="","",INDEX(Systems!E$4:E$981,MATCH($F975,Systems!D$4:D$981,0),1))</f>
        <v>10</v>
      </c>
      <c r="K975" s="7" t="s">
        <v>97</v>
      </c>
      <c r="L975" s="7">
        <v>2005</v>
      </c>
      <c r="M975" s="7">
        <v>2</v>
      </c>
      <c r="N975" s="6">
        <f t="shared" si="1891"/>
        <v>5200</v>
      </c>
      <c r="O975" s="7">
        <f t="shared" si="1892"/>
        <v>2018</v>
      </c>
      <c r="P975" s="2">
        <f t="shared" ref="P975:AI975" si="2279">IF($B975="","",IF($O975=P$3,$N975*(1+(O$2*0.03)),IF(P$3=$O975+$J975,$N975*(1+(O$2*0.03)),IF(P$3=$O975+2*$J975,$N975*(1+(O$2*0.03)),IF(P$3=$O975+3*$J975,$N975*(1+(O$2*0.03)),IF(P$3=$O975+4*$J975,$N975*(1+(O$2*0.03)),IF(P$3=$O975+5*$J975,$N975*(1+(O$2*0.03)),"")))))))</f>
        <v>5200</v>
      </c>
      <c r="Q975" s="2" t="str">
        <f t="shared" si="2279"/>
        <v/>
      </c>
      <c r="R975" s="2" t="str">
        <f t="shared" si="2279"/>
        <v/>
      </c>
      <c r="S975" s="2" t="str">
        <f t="shared" si="2279"/>
        <v/>
      </c>
      <c r="T975" s="2" t="str">
        <f t="shared" si="2279"/>
        <v/>
      </c>
      <c r="U975" s="2" t="str">
        <f t="shared" si="2279"/>
        <v/>
      </c>
      <c r="V975" s="2" t="str">
        <f t="shared" si="2279"/>
        <v/>
      </c>
      <c r="W975" s="2" t="str">
        <f t="shared" si="2279"/>
        <v/>
      </c>
      <c r="X975" s="2" t="str">
        <f t="shared" si="2279"/>
        <v/>
      </c>
      <c r="Y975" s="2" t="str">
        <f t="shared" si="2279"/>
        <v/>
      </c>
      <c r="Z975" s="2">
        <f t="shared" si="2279"/>
        <v>6760</v>
      </c>
      <c r="AA975" s="2" t="str">
        <f t="shared" si="2279"/>
        <v/>
      </c>
      <c r="AB975" s="2" t="str">
        <f t="shared" si="2279"/>
        <v/>
      </c>
      <c r="AC975" s="2" t="str">
        <f t="shared" si="2279"/>
        <v/>
      </c>
      <c r="AD975" s="2" t="str">
        <f t="shared" si="2279"/>
        <v/>
      </c>
      <c r="AE975" s="2" t="str">
        <f t="shared" si="2279"/>
        <v/>
      </c>
      <c r="AF975" s="2" t="str">
        <f t="shared" si="2279"/>
        <v/>
      </c>
      <c r="AG975" s="2" t="str">
        <f t="shared" si="2279"/>
        <v/>
      </c>
      <c r="AH975" s="2" t="str">
        <f t="shared" si="2279"/>
        <v/>
      </c>
      <c r="AI975" s="2" t="str">
        <f t="shared" si="2279"/>
        <v/>
      </c>
    </row>
    <row r="976" spans="2:35" x14ac:dyDescent="0.25">
      <c r="B976" s="41" t="s">
        <v>347</v>
      </c>
      <c r="C976" s="41" t="s">
        <v>346</v>
      </c>
      <c r="D976" t="s">
        <v>7</v>
      </c>
      <c r="E976" s="42" t="s">
        <v>468</v>
      </c>
      <c r="F976" t="s">
        <v>38</v>
      </c>
      <c r="H976" s="7">
        <v>1700</v>
      </c>
      <c r="I976" s="6">
        <f>IF(H976="","",INDEX(Systems!F$4:F$981,MATCH($F976,Systems!D$4:D$981,0),1))</f>
        <v>6.15</v>
      </c>
      <c r="J976" s="7">
        <f>IF(H976="","",INDEX(Systems!E$4:E$981,MATCH($F976,Systems!D$4:D$981,0),1))</f>
        <v>20</v>
      </c>
      <c r="K976" s="7" t="s">
        <v>97</v>
      </c>
      <c r="L976" s="7">
        <v>2005</v>
      </c>
      <c r="M976" s="7">
        <v>2</v>
      </c>
      <c r="N976" s="6">
        <f t="shared" si="1891"/>
        <v>10455</v>
      </c>
      <c r="O976" s="7">
        <f t="shared" si="1892"/>
        <v>2021</v>
      </c>
      <c r="P976" s="2" t="str">
        <f t="shared" ref="P976:AI976" si="2280">IF($B976="","",IF($O976=P$3,$N976*(1+(O$2*0.03)),IF(P$3=$O976+$J976,$N976*(1+(O$2*0.03)),IF(P$3=$O976+2*$J976,$N976*(1+(O$2*0.03)),IF(P$3=$O976+3*$J976,$N976*(1+(O$2*0.03)),IF(P$3=$O976+4*$J976,$N976*(1+(O$2*0.03)),IF(P$3=$O976+5*$J976,$N976*(1+(O$2*0.03)),"")))))))</f>
        <v/>
      </c>
      <c r="Q976" s="2" t="str">
        <f t="shared" si="2280"/>
        <v/>
      </c>
      <c r="R976" s="2" t="str">
        <f t="shared" si="2280"/>
        <v/>
      </c>
      <c r="S976" s="2">
        <f t="shared" si="2280"/>
        <v>11395.95</v>
      </c>
      <c r="T976" s="2" t="str">
        <f t="shared" si="2280"/>
        <v/>
      </c>
      <c r="U976" s="2" t="str">
        <f t="shared" si="2280"/>
        <v/>
      </c>
      <c r="V976" s="2" t="str">
        <f t="shared" si="2280"/>
        <v/>
      </c>
      <c r="W976" s="2" t="str">
        <f t="shared" si="2280"/>
        <v/>
      </c>
      <c r="X976" s="2" t="str">
        <f t="shared" si="2280"/>
        <v/>
      </c>
      <c r="Y976" s="2" t="str">
        <f t="shared" si="2280"/>
        <v/>
      </c>
      <c r="Z976" s="2" t="str">
        <f t="shared" si="2280"/>
        <v/>
      </c>
      <c r="AA976" s="2" t="str">
        <f t="shared" si="2280"/>
        <v/>
      </c>
      <c r="AB976" s="2" t="str">
        <f t="shared" si="2280"/>
        <v/>
      </c>
      <c r="AC976" s="2" t="str">
        <f t="shared" si="2280"/>
        <v/>
      </c>
      <c r="AD976" s="2" t="str">
        <f t="shared" si="2280"/>
        <v/>
      </c>
      <c r="AE976" s="2" t="str">
        <f t="shared" si="2280"/>
        <v/>
      </c>
      <c r="AF976" s="2" t="str">
        <f t="shared" si="2280"/>
        <v/>
      </c>
      <c r="AG976" s="2" t="str">
        <f t="shared" si="2280"/>
        <v/>
      </c>
      <c r="AH976" s="2" t="str">
        <f t="shared" si="2280"/>
        <v/>
      </c>
      <c r="AI976" s="2" t="str">
        <f t="shared" si="2280"/>
        <v/>
      </c>
    </row>
    <row r="977" spans="2:35" x14ac:dyDescent="0.25">
      <c r="B977" s="41" t="s">
        <v>347</v>
      </c>
      <c r="C977" s="41" t="s">
        <v>346</v>
      </c>
      <c r="D977" t="s">
        <v>7</v>
      </c>
      <c r="E977" s="42" t="s">
        <v>468</v>
      </c>
      <c r="F977" t="s">
        <v>51</v>
      </c>
      <c r="H977" s="7">
        <v>2500</v>
      </c>
      <c r="I977" s="6">
        <f>IF(H977="","",INDEX(Systems!F$4:F$981,MATCH($F977,Systems!D$4:D$981,0),1))</f>
        <v>1.5</v>
      </c>
      <c r="J977" s="7">
        <f>IF(H977="","",INDEX(Systems!E$4:E$981,MATCH($F977,Systems!D$4:D$981,0),1))</f>
        <v>10</v>
      </c>
      <c r="K977" s="7" t="s">
        <v>97</v>
      </c>
      <c r="L977" s="7">
        <v>2005</v>
      </c>
      <c r="M977" s="7">
        <v>2</v>
      </c>
      <c r="N977" s="6">
        <f t="shared" si="1891"/>
        <v>3750</v>
      </c>
      <c r="O977" s="7">
        <f t="shared" si="1892"/>
        <v>2018</v>
      </c>
      <c r="P977" s="2">
        <f t="shared" ref="P977:AI977" si="2281">IF($B977="","",IF($O977=P$3,$N977*(1+(O$2*0.03)),IF(P$3=$O977+$J977,$N977*(1+(O$2*0.03)),IF(P$3=$O977+2*$J977,$N977*(1+(O$2*0.03)),IF(P$3=$O977+3*$J977,$N977*(1+(O$2*0.03)),IF(P$3=$O977+4*$J977,$N977*(1+(O$2*0.03)),IF(P$3=$O977+5*$J977,$N977*(1+(O$2*0.03)),"")))))))</f>
        <v>3750</v>
      </c>
      <c r="Q977" s="2" t="str">
        <f t="shared" si="2281"/>
        <v/>
      </c>
      <c r="R977" s="2" t="str">
        <f t="shared" si="2281"/>
        <v/>
      </c>
      <c r="S977" s="2" t="str">
        <f t="shared" si="2281"/>
        <v/>
      </c>
      <c r="T977" s="2" t="str">
        <f t="shared" si="2281"/>
        <v/>
      </c>
      <c r="U977" s="2" t="str">
        <f t="shared" si="2281"/>
        <v/>
      </c>
      <c r="V977" s="2" t="str">
        <f t="shared" si="2281"/>
        <v/>
      </c>
      <c r="W977" s="2" t="str">
        <f t="shared" si="2281"/>
        <v/>
      </c>
      <c r="X977" s="2" t="str">
        <f t="shared" si="2281"/>
        <v/>
      </c>
      <c r="Y977" s="2" t="str">
        <f t="shared" si="2281"/>
        <v/>
      </c>
      <c r="Z977" s="2">
        <f t="shared" si="2281"/>
        <v>4875</v>
      </c>
      <c r="AA977" s="2" t="str">
        <f t="shared" si="2281"/>
        <v/>
      </c>
      <c r="AB977" s="2" t="str">
        <f t="shared" si="2281"/>
        <v/>
      </c>
      <c r="AC977" s="2" t="str">
        <f t="shared" si="2281"/>
        <v/>
      </c>
      <c r="AD977" s="2" t="str">
        <f t="shared" si="2281"/>
        <v/>
      </c>
      <c r="AE977" s="2" t="str">
        <f t="shared" si="2281"/>
        <v/>
      </c>
      <c r="AF977" s="2" t="str">
        <f t="shared" si="2281"/>
        <v/>
      </c>
      <c r="AG977" s="2" t="str">
        <f t="shared" si="2281"/>
        <v/>
      </c>
      <c r="AH977" s="2" t="str">
        <f t="shared" si="2281"/>
        <v/>
      </c>
      <c r="AI977" s="2" t="str">
        <f t="shared" si="2281"/>
        <v/>
      </c>
    </row>
    <row r="978" spans="2:35" x14ac:dyDescent="0.25">
      <c r="B978" s="41" t="s">
        <v>347</v>
      </c>
      <c r="C978" s="41" t="s">
        <v>346</v>
      </c>
      <c r="D978" t="s">
        <v>9</v>
      </c>
      <c r="E978" s="42" t="s">
        <v>468</v>
      </c>
      <c r="F978" t="s">
        <v>131</v>
      </c>
      <c r="H978" s="7">
        <v>1700</v>
      </c>
      <c r="I978" s="6">
        <f>IF(H978="","",INDEX(Systems!F$4:F$981,MATCH($F978,Systems!D$4:D$981,0),1))</f>
        <v>4.95</v>
      </c>
      <c r="J978" s="7">
        <f>IF(H978="","",INDEX(Systems!E$4:E$981,MATCH($F978,Systems!D$4:D$981,0),1))</f>
        <v>20</v>
      </c>
      <c r="K978" s="7" t="s">
        <v>97</v>
      </c>
      <c r="L978" s="7">
        <v>2017</v>
      </c>
      <c r="M978" s="7">
        <v>3</v>
      </c>
      <c r="N978" s="6">
        <f t="shared" si="1891"/>
        <v>8415</v>
      </c>
      <c r="O978" s="7">
        <f t="shared" si="1892"/>
        <v>2037</v>
      </c>
      <c r="P978" s="2" t="str">
        <f t="shared" ref="P978:AI978" si="2282">IF($B978="","",IF($O978=P$3,$N978*(1+(O$2*0.03)),IF(P$3=$O978+$J978,$N978*(1+(O$2*0.03)),IF(P$3=$O978+2*$J978,$N978*(1+(O$2*0.03)),IF(P$3=$O978+3*$J978,$N978*(1+(O$2*0.03)),IF(P$3=$O978+4*$J978,$N978*(1+(O$2*0.03)),IF(P$3=$O978+5*$J978,$N978*(1+(O$2*0.03)),"")))))))</f>
        <v/>
      </c>
      <c r="Q978" s="2" t="str">
        <f t="shared" si="2282"/>
        <v/>
      </c>
      <c r="R978" s="2" t="str">
        <f t="shared" si="2282"/>
        <v/>
      </c>
      <c r="S978" s="2" t="str">
        <f t="shared" si="2282"/>
        <v/>
      </c>
      <c r="T978" s="2" t="str">
        <f t="shared" si="2282"/>
        <v/>
      </c>
      <c r="U978" s="2" t="str">
        <f t="shared" si="2282"/>
        <v/>
      </c>
      <c r="V978" s="2" t="str">
        <f t="shared" si="2282"/>
        <v/>
      </c>
      <c r="W978" s="2" t="str">
        <f t="shared" si="2282"/>
        <v/>
      </c>
      <c r="X978" s="2" t="str">
        <f t="shared" si="2282"/>
        <v/>
      </c>
      <c r="Y978" s="2" t="str">
        <f t="shared" si="2282"/>
        <v/>
      </c>
      <c r="Z978" s="2" t="str">
        <f t="shared" si="2282"/>
        <v/>
      </c>
      <c r="AA978" s="2" t="str">
        <f t="shared" si="2282"/>
        <v/>
      </c>
      <c r="AB978" s="2" t="str">
        <f t="shared" si="2282"/>
        <v/>
      </c>
      <c r="AC978" s="2" t="str">
        <f t="shared" si="2282"/>
        <v/>
      </c>
      <c r="AD978" s="2" t="str">
        <f t="shared" si="2282"/>
        <v/>
      </c>
      <c r="AE978" s="2" t="str">
        <f t="shared" si="2282"/>
        <v/>
      </c>
      <c r="AF978" s="2" t="str">
        <f t="shared" si="2282"/>
        <v/>
      </c>
      <c r="AG978" s="2" t="str">
        <f t="shared" si="2282"/>
        <v/>
      </c>
      <c r="AH978" s="2" t="str">
        <f t="shared" si="2282"/>
        <v/>
      </c>
      <c r="AI978" s="2">
        <f t="shared" si="2282"/>
        <v>13211.55</v>
      </c>
    </row>
    <row r="979" spans="2:35" x14ac:dyDescent="0.25">
      <c r="B979" s="41" t="s">
        <v>347</v>
      </c>
      <c r="C979" s="41" t="s">
        <v>346</v>
      </c>
      <c r="D979" t="s">
        <v>5</v>
      </c>
      <c r="E979" s="42" t="s">
        <v>468</v>
      </c>
      <c r="F979" t="s">
        <v>341</v>
      </c>
      <c r="H979" s="7">
        <v>3</v>
      </c>
      <c r="I979" s="6">
        <f>IF(H979="","",INDEX(Systems!F$4:F$981,MATCH($F979,Systems!D$4:D$981,0),1))</f>
        <v>2000</v>
      </c>
      <c r="J979" s="7">
        <f>IF(H979="","",INDEX(Systems!E$4:E$981,MATCH($F979,Systems!D$4:D$981,0),1))</f>
        <v>10</v>
      </c>
      <c r="K979" s="7" t="s">
        <v>97</v>
      </c>
      <c r="L979" s="7">
        <v>2005</v>
      </c>
      <c r="M979" s="7">
        <v>3</v>
      </c>
      <c r="N979" s="6">
        <f t="shared" si="1891"/>
        <v>6000</v>
      </c>
      <c r="O979" s="7">
        <f t="shared" si="1892"/>
        <v>2018</v>
      </c>
      <c r="P979" s="2">
        <f t="shared" ref="P979:AI982" si="2283">IF($B979="","",IF($O979=P$3,$N979*(1+(O$2*0.03)),IF(P$3=$O979+$J979,$N979*(1+(O$2*0.03)),IF(P$3=$O979+2*$J979,$N979*(1+(O$2*0.03)),IF(P$3=$O979+3*$J979,$N979*(1+(O$2*0.03)),IF(P$3=$O979+4*$J979,$N979*(1+(O$2*0.03)),IF(P$3=$O979+5*$J979,$N979*(1+(O$2*0.03)),"")))))))</f>
        <v>6000</v>
      </c>
      <c r="Q979" s="2" t="str">
        <f t="shared" si="2283"/>
        <v/>
      </c>
      <c r="R979" s="2" t="str">
        <f t="shared" si="2283"/>
        <v/>
      </c>
      <c r="S979" s="2" t="str">
        <f t="shared" si="2283"/>
        <v/>
      </c>
      <c r="T979" s="2" t="str">
        <f t="shared" si="2283"/>
        <v/>
      </c>
      <c r="U979" s="2" t="str">
        <f t="shared" si="2283"/>
        <v/>
      </c>
      <c r="V979" s="2" t="str">
        <f t="shared" si="2283"/>
        <v/>
      </c>
      <c r="W979" s="2" t="str">
        <f t="shared" si="2283"/>
        <v/>
      </c>
      <c r="X979" s="2" t="str">
        <f t="shared" si="2283"/>
        <v/>
      </c>
      <c r="Y979" s="2" t="str">
        <f t="shared" si="2283"/>
        <v/>
      </c>
      <c r="Z979" s="2">
        <f t="shared" si="2283"/>
        <v>7800</v>
      </c>
      <c r="AA979" s="2" t="str">
        <f t="shared" si="2283"/>
        <v/>
      </c>
      <c r="AB979" s="2" t="str">
        <f t="shared" si="2283"/>
        <v/>
      </c>
      <c r="AC979" s="2" t="str">
        <f t="shared" si="2283"/>
        <v/>
      </c>
      <c r="AD979" s="2" t="str">
        <f t="shared" si="2283"/>
        <v/>
      </c>
      <c r="AE979" s="2" t="str">
        <f t="shared" si="2283"/>
        <v/>
      </c>
      <c r="AF979" s="2" t="str">
        <f t="shared" si="2283"/>
        <v/>
      </c>
      <c r="AG979" s="2" t="str">
        <f t="shared" si="2283"/>
        <v/>
      </c>
      <c r="AH979" s="2" t="str">
        <f t="shared" si="2283"/>
        <v/>
      </c>
      <c r="AI979" s="2" t="str">
        <f t="shared" si="2283"/>
        <v/>
      </c>
    </row>
    <row r="980" spans="2:35" x14ac:dyDescent="0.25">
      <c r="B980" s="41" t="s">
        <v>347</v>
      </c>
      <c r="C980" s="41" t="s">
        <v>346</v>
      </c>
      <c r="D980" t="s">
        <v>7</v>
      </c>
      <c r="E980" s="42" t="s">
        <v>469</v>
      </c>
      <c r="F980" t="s">
        <v>38</v>
      </c>
      <c r="H980" s="7">
        <v>6500</v>
      </c>
      <c r="I980" s="6">
        <f>IF(H980="","",INDEX(Systems!F$4:F$981,MATCH($F980,Systems!D$4:D$981,0),1))</f>
        <v>6.15</v>
      </c>
      <c r="J980" s="7">
        <f>IF(H980="","",INDEX(Systems!E$4:E$981,MATCH($F980,Systems!D$4:D$981,0),1))</f>
        <v>20</v>
      </c>
      <c r="K980" s="7" t="s">
        <v>97</v>
      </c>
      <c r="L980" s="7">
        <v>2005</v>
      </c>
      <c r="M980" s="7">
        <v>2</v>
      </c>
      <c r="N980" s="6">
        <f t="shared" ref="N980:N986" si="2284">IF(H980="","",H980*I980)</f>
        <v>39975</v>
      </c>
      <c r="O980" s="7">
        <f t="shared" ref="O980:O986" si="2285">IF(M980="","",IF(IF(M980=1,$C$1,IF(M980=2,L980+(0.8*J980),IF(M980=3,L980+J980)))&lt;$C$1,$C$1,(IF(M980=1,$C$1,IF(M980=2,L980+(0.8*J980),IF(M980=3,L980+J980))))))</f>
        <v>2021</v>
      </c>
      <c r="P980" s="2" t="str">
        <f t="shared" si="2283"/>
        <v/>
      </c>
      <c r="Q980" s="2" t="str">
        <f t="shared" si="2283"/>
        <v/>
      </c>
      <c r="R980" s="2" t="str">
        <f t="shared" si="2283"/>
        <v/>
      </c>
      <c r="S980" s="2">
        <f t="shared" si="2283"/>
        <v>43572.75</v>
      </c>
      <c r="T980" s="2" t="str">
        <f t="shared" si="2283"/>
        <v/>
      </c>
      <c r="U980" s="2" t="str">
        <f t="shared" si="2283"/>
        <v/>
      </c>
      <c r="V980" s="2" t="str">
        <f t="shared" si="2283"/>
        <v/>
      </c>
      <c r="W980" s="2" t="str">
        <f t="shared" si="2283"/>
        <v/>
      </c>
      <c r="X980" s="2" t="str">
        <f t="shared" si="2283"/>
        <v/>
      </c>
      <c r="Y980" s="2" t="str">
        <f t="shared" si="2283"/>
        <v/>
      </c>
      <c r="Z980" s="2" t="str">
        <f t="shared" si="2283"/>
        <v/>
      </c>
      <c r="AA980" s="2" t="str">
        <f t="shared" si="2283"/>
        <v/>
      </c>
      <c r="AB980" s="2" t="str">
        <f t="shared" si="2283"/>
        <v/>
      </c>
      <c r="AC980" s="2" t="str">
        <f t="shared" si="2283"/>
        <v/>
      </c>
      <c r="AD980" s="2" t="str">
        <f t="shared" si="2283"/>
        <v/>
      </c>
      <c r="AE980" s="2" t="str">
        <f t="shared" si="2283"/>
        <v/>
      </c>
      <c r="AF980" s="2" t="str">
        <f t="shared" si="2283"/>
        <v/>
      </c>
      <c r="AG980" s="2" t="str">
        <f t="shared" si="2283"/>
        <v/>
      </c>
      <c r="AH980" s="2" t="str">
        <f t="shared" si="2283"/>
        <v/>
      </c>
      <c r="AI980" s="2" t="str">
        <f t="shared" si="2283"/>
        <v/>
      </c>
    </row>
    <row r="981" spans="2:35" x14ac:dyDescent="0.25">
      <c r="B981" s="41" t="s">
        <v>347</v>
      </c>
      <c r="C981" s="41" t="s">
        <v>346</v>
      </c>
      <c r="D981" t="s">
        <v>7</v>
      </c>
      <c r="E981" s="42" t="s">
        <v>469</v>
      </c>
      <c r="F981" t="s">
        <v>51</v>
      </c>
      <c r="H981" s="7">
        <v>3600</v>
      </c>
      <c r="I981" s="6">
        <f>IF(H981="","",INDEX(Systems!F$4:F$981,MATCH($F981,Systems!D$4:D$981,0),1))</f>
        <v>1.5</v>
      </c>
      <c r="J981" s="7">
        <f>IF(H981="","",INDEX(Systems!E$4:E$981,MATCH($F981,Systems!D$4:D$981,0),1))</f>
        <v>10</v>
      </c>
      <c r="K981" s="7" t="s">
        <v>97</v>
      </c>
      <c r="L981" s="7">
        <v>2005</v>
      </c>
      <c r="M981" s="7">
        <v>2</v>
      </c>
      <c r="N981" s="6">
        <f t="shared" si="2284"/>
        <v>5400</v>
      </c>
      <c r="O981" s="7">
        <f t="shared" si="2285"/>
        <v>2018</v>
      </c>
      <c r="P981" s="2">
        <f t="shared" si="2283"/>
        <v>5400</v>
      </c>
      <c r="Q981" s="2" t="str">
        <f t="shared" si="2283"/>
        <v/>
      </c>
      <c r="R981" s="2" t="str">
        <f t="shared" si="2283"/>
        <v/>
      </c>
      <c r="S981" s="2" t="str">
        <f t="shared" si="2283"/>
        <v/>
      </c>
      <c r="T981" s="2" t="str">
        <f t="shared" si="2283"/>
        <v/>
      </c>
      <c r="U981" s="2" t="str">
        <f t="shared" si="2283"/>
        <v/>
      </c>
      <c r="V981" s="2" t="str">
        <f t="shared" si="2283"/>
        <v/>
      </c>
      <c r="W981" s="2" t="str">
        <f t="shared" si="2283"/>
        <v/>
      </c>
      <c r="X981" s="2" t="str">
        <f t="shared" si="2283"/>
        <v/>
      </c>
      <c r="Y981" s="2" t="str">
        <f t="shared" si="2283"/>
        <v/>
      </c>
      <c r="Z981" s="2">
        <f t="shared" si="2283"/>
        <v>7020</v>
      </c>
      <c r="AA981" s="2" t="str">
        <f t="shared" si="2283"/>
        <v/>
      </c>
      <c r="AB981" s="2" t="str">
        <f t="shared" si="2283"/>
        <v/>
      </c>
      <c r="AC981" s="2" t="str">
        <f t="shared" si="2283"/>
        <v/>
      </c>
      <c r="AD981" s="2" t="str">
        <f t="shared" si="2283"/>
        <v/>
      </c>
      <c r="AE981" s="2" t="str">
        <f t="shared" si="2283"/>
        <v/>
      </c>
      <c r="AF981" s="2" t="str">
        <f t="shared" si="2283"/>
        <v/>
      </c>
      <c r="AG981" s="2" t="str">
        <f t="shared" si="2283"/>
        <v/>
      </c>
      <c r="AH981" s="2" t="str">
        <f t="shared" si="2283"/>
        <v/>
      </c>
      <c r="AI981" s="2" t="str">
        <f t="shared" si="2283"/>
        <v/>
      </c>
    </row>
    <row r="982" spans="2:35" x14ac:dyDescent="0.25">
      <c r="B982" s="41" t="s">
        <v>347</v>
      </c>
      <c r="C982" s="41" t="s">
        <v>346</v>
      </c>
      <c r="D982" t="s">
        <v>9</v>
      </c>
      <c r="E982" s="42" t="s">
        <v>469</v>
      </c>
      <c r="F982" t="s">
        <v>131</v>
      </c>
      <c r="H982" s="7">
        <v>4500</v>
      </c>
      <c r="I982" s="6">
        <f>IF(H982="","",INDEX(Systems!F$4:F$981,MATCH($F982,Systems!D$4:D$981,0),1))</f>
        <v>4.95</v>
      </c>
      <c r="J982" s="7">
        <f>IF(H982="","",INDEX(Systems!E$4:E$981,MATCH($F982,Systems!D$4:D$981,0),1))</f>
        <v>20</v>
      </c>
      <c r="K982" s="7" t="s">
        <v>97</v>
      </c>
      <c r="L982" s="7">
        <v>2017</v>
      </c>
      <c r="M982" s="7">
        <v>3</v>
      </c>
      <c r="N982" s="6">
        <f t="shared" si="2284"/>
        <v>22275</v>
      </c>
      <c r="O982" s="7">
        <f t="shared" si="2285"/>
        <v>2037</v>
      </c>
      <c r="P982" s="2" t="str">
        <f t="shared" si="2283"/>
        <v/>
      </c>
      <c r="Q982" s="2" t="str">
        <f t="shared" si="2283"/>
        <v/>
      </c>
      <c r="R982" s="2" t="str">
        <f t="shared" si="2283"/>
        <v/>
      </c>
      <c r="S982" s="2" t="str">
        <f t="shared" si="2283"/>
        <v/>
      </c>
      <c r="T982" s="2" t="str">
        <f t="shared" si="2283"/>
        <v/>
      </c>
      <c r="U982" s="2" t="str">
        <f t="shared" si="2283"/>
        <v/>
      </c>
      <c r="V982" s="2" t="str">
        <f t="shared" si="2283"/>
        <v/>
      </c>
      <c r="W982" s="2" t="str">
        <f t="shared" si="2283"/>
        <v/>
      </c>
      <c r="X982" s="2" t="str">
        <f t="shared" si="2283"/>
        <v/>
      </c>
      <c r="Y982" s="2" t="str">
        <f t="shared" si="2283"/>
        <v/>
      </c>
      <c r="Z982" s="2" t="str">
        <f t="shared" si="2283"/>
        <v/>
      </c>
      <c r="AA982" s="2" t="str">
        <f t="shared" si="2283"/>
        <v/>
      </c>
      <c r="AB982" s="2" t="str">
        <f t="shared" si="2283"/>
        <v/>
      </c>
      <c r="AC982" s="2" t="str">
        <f t="shared" si="2283"/>
        <v/>
      </c>
      <c r="AD982" s="2" t="str">
        <f t="shared" si="2283"/>
        <v/>
      </c>
      <c r="AE982" s="2" t="str">
        <f t="shared" si="2283"/>
        <v/>
      </c>
      <c r="AF982" s="2" t="str">
        <f t="shared" si="2283"/>
        <v/>
      </c>
      <c r="AG982" s="2" t="str">
        <f t="shared" si="2283"/>
        <v/>
      </c>
      <c r="AH982" s="2" t="str">
        <f t="shared" si="2283"/>
        <v/>
      </c>
      <c r="AI982" s="2">
        <f t="shared" si="2283"/>
        <v>34971.75</v>
      </c>
    </row>
    <row r="983" spans="2:35" x14ac:dyDescent="0.25">
      <c r="B983" s="41" t="s">
        <v>347</v>
      </c>
      <c r="C983" s="41" t="s">
        <v>346</v>
      </c>
      <c r="D983" t="s">
        <v>5</v>
      </c>
      <c r="E983" s="42" t="s">
        <v>469</v>
      </c>
      <c r="F983" t="s">
        <v>65</v>
      </c>
      <c r="H983" s="7">
        <v>2</v>
      </c>
      <c r="I983" s="6">
        <f>IF(H983="","",INDEX(Systems!F$4:F$981,MATCH($F983,Systems!D$4:D$981,0),1))</f>
        <v>6000</v>
      </c>
      <c r="J983" s="7">
        <f>IF(H983="","",INDEX(Systems!E$4:E$981,MATCH($F983,Systems!D$4:D$981,0),1))</f>
        <v>10</v>
      </c>
      <c r="K983" s="7" t="s">
        <v>97</v>
      </c>
      <c r="L983" s="7">
        <v>2005</v>
      </c>
      <c r="M983" s="7">
        <v>3</v>
      </c>
      <c r="N983" s="6">
        <f t="shared" si="2284"/>
        <v>12000</v>
      </c>
      <c r="O983" s="7">
        <f t="shared" si="2285"/>
        <v>2018</v>
      </c>
      <c r="P983" s="2">
        <f t="shared" ref="P983:P986" si="2286">IF($B983="","",IF($O983=P$3,$N983*(1+(O$2*0.03)),IF(P$3=$O983+$J983,$N983*(1+(O$2*0.03)),IF(P$3=$O983+2*$J983,$N983*(1+(O$2*0.03)),IF(P$3=$O983+3*$J983,$N983*(1+(O$2*0.03)),IF(P$3=$O983+4*$J983,$N983*(1+(O$2*0.03)),IF(P$3=$O983+5*$J983,$N983*(1+(O$2*0.03)),"")))))))</f>
        <v>12000</v>
      </c>
      <c r="Q983" s="2" t="str">
        <f t="shared" ref="Q983:Q986" si="2287">IF($B983="","",IF($O983=Q$3,$N983*(1+(P$2*0.03)),IF(Q$3=$O983+$J983,$N983*(1+(P$2*0.03)),IF(Q$3=$O983+2*$J983,$N983*(1+(P$2*0.03)),IF(Q$3=$O983+3*$J983,$N983*(1+(P$2*0.03)),IF(Q$3=$O983+4*$J983,$N983*(1+(P$2*0.03)),IF(Q$3=$O983+5*$J983,$N983*(1+(P$2*0.03)),"")))))))</f>
        <v/>
      </c>
      <c r="R983" s="2" t="str">
        <f t="shared" ref="R983:R986" si="2288">IF($B983="","",IF($O983=R$3,$N983*(1+(Q$2*0.03)),IF(R$3=$O983+$J983,$N983*(1+(Q$2*0.03)),IF(R$3=$O983+2*$J983,$N983*(1+(Q$2*0.03)),IF(R$3=$O983+3*$J983,$N983*(1+(Q$2*0.03)),IF(R$3=$O983+4*$J983,$N983*(1+(Q$2*0.03)),IF(R$3=$O983+5*$J983,$N983*(1+(Q$2*0.03)),"")))))))</f>
        <v/>
      </c>
      <c r="S983" s="2" t="str">
        <f t="shared" ref="S983:S986" si="2289">IF($B983="","",IF($O983=S$3,$N983*(1+(R$2*0.03)),IF(S$3=$O983+$J983,$N983*(1+(R$2*0.03)),IF(S$3=$O983+2*$J983,$N983*(1+(R$2*0.03)),IF(S$3=$O983+3*$J983,$N983*(1+(R$2*0.03)),IF(S$3=$O983+4*$J983,$N983*(1+(R$2*0.03)),IF(S$3=$O983+5*$J983,$N983*(1+(R$2*0.03)),"")))))))</f>
        <v/>
      </c>
      <c r="T983" s="2" t="str">
        <f t="shared" ref="T983:T986" si="2290">IF($B983="","",IF($O983=T$3,$N983*(1+(S$2*0.03)),IF(T$3=$O983+$J983,$N983*(1+(S$2*0.03)),IF(T$3=$O983+2*$J983,$N983*(1+(S$2*0.03)),IF(T$3=$O983+3*$J983,$N983*(1+(S$2*0.03)),IF(T$3=$O983+4*$J983,$N983*(1+(S$2*0.03)),IF(T$3=$O983+5*$J983,$N983*(1+(S$2*0.03)),"")))))))</f>
        <v/>
      </c>
      <c r="U983" s="2" t="str">
        <f t="shared" ref="U983:U986" si="2291">IF($B983="","",IF($O983=U$3,$N983*(1+(T$2*0.03)),IF(U$3=$O983+$J983,$N983*(1+(T$2*0.03)),IF(U$3=$O983+2*$J983,$N983*(1+(T$2*0.03)),IF(U$3=$O983+3*$J983,$N983*(1+(T$2*0.03)),IF(U$3=$O983+4*$J983,$N983*(1+(T$2*0.03)),IF(U$3=$O983+5*$J983,$N983*(1+(T$2*0.03)),"")))))))</f>
        <v/>
      </c>
      <c r="V983" s="2" t="str">
        <f t="shared" ref="V983:V986" si="2292">IF($B983="","",IF($O983=V$3,$N983*(1+(U$2*0.03)),IF(V$3=$O983+$J983,$N983*(1+(U$2*0.03)),IF(V$3=$O983+2*$J983,$N983*(1+(U$2*0.03)),IF(V$3=$O983+3*$J983,$N983*(1+(U$2*0.03)),IF(V$3=$O983+4*$J983,$N983*(1+(U$2*0.03)),IF(V$3=$O983+5*$J983,$N983*(1+(U$2*0.03)),"")))))))</f>
        <v/>
      </c>
      <c r="W983" s="2" t="str">
        <f t="shared" ref="W983:W986" si="2293">IF($B983="","",IF($O983=W$3,$N983*(1+(V$2*0.03)),IF(W$3=$O983+$J983,$N983*(1+(V$2*0.03)),IF(W$3=$O983+2*$J983,$N983*(1+(V$2*0.03)),IF(W$3=$O983+3*$J983,$N983*(1+(V$2*0.03)),IF(W$3=$O983+4*$J983,$N983*(1+(V$2*0.03)),IF(W$3=$O983+5*$J983,$N983*(1+(V$2*0.03)),"")))))))</f>
        <v/>
      </c>
      <c r="X983" s="2" t="str">
        <f t="shared" ref="X983:X986" si="2294">IF($B983="","",IF($O983=X$3,$N983*(1+(W$2*0.03)),IF(X$3=$O983+$J983,$N983*(1+(W$2*0.03)),IF(X$3=$O983+2*$J983,$N983*(1+(W$2*0.03)),IF(X$3=$O983+3*$J983,$N983*(1+(W$2*0.03)),IF(X$3=$O983+4*$J983,$N983*(1+(W$2*0.03)),IF(X$3=$O983+5*$J983,$N983*(1+(W$2*0.03)),"")))))))</f>
        <v/>
      </c>
      <c r="Y983" s="2" t="str">
        <f t="shared" ref="Y983:Y986" si="2295">IF($B983="","",IF($O983=Y$3,$N983*(1+(X$2*0.03)),IF(Y$3=$O983+$J983,$N983*(1+(X$2*0.03)),IF(Y$3=$O983+2*$J983,$N983*(1+(X$2*0.03)),IF(Y$3=$O983+3*$J983,$N983*(1+(X$2*0.03)),IF(Y$3=$O983+4*$J983,$N983*(1+(X$2*0.03)),IF(Y$3=$O983+5*$J983,$N983*(1+(X$2*0.03)),"")))))))</f>
        <v/>
      </c>
      <c r="Z983" s="2">
        <f t="shared" ref="Z983:Z986" si="2296">IF($B983="","",IF($O983=Z$3,$N983*(1+(Y$2*0.03)),IF(Z$3=$O983+$J983,$N983*(1+(Y$2*0.03)),IF(Z$3=$O983+2*$J983,$N983*(1+(Y$2*0.03)),IF(Z$3=$O983+3*$J983,$N983*(1+(Y$2*0.03)),IF(Z$3=$O983+4*$J983,$N983*(1+(Y$2*0.03)),IF(Z$3=$O983+5*$J983,$N983*(1+(Y$2*0.03)),"")))))))</f>
        <v>15600</v>
      </c>
      <c r="AA983" s="2" t="str">
        <f t="shared" ref="AA983:AA986" si="2297">IF($B983="","",IF($O983=AA$3,$N983*(1+(Z$2*0.03)),IF(AA$3=$O983+$J983,$N983*(1+(Z$2*0.03)),IF(AA$3=$O983+2*$J983,$N983*(1+(Z$2*0.03)),IF(AA$3=$O983+3*$J983,$N983*(1+(Z$2*0.03)),IF(AA$3=$O983+4*$J983,$N983*(1+(Z$2*0.03)),IF(AA$3=$O983+5*$J983,$N983*(1+(Z$2*0.03)),"")))))))</f>
        <v/>
      </c>
      <c r="AB983" s="2" t="str">
        <f t="shared" ref="AB983:AB986" si="2298">IF($B983="","",IF($O983=AB$3,$N983*(1+(AA$2*0.03)),IF(AB$3=$O983+$J983,$N983*(1+(AA$2*0.03)),IF(AB$3=$O983+2*$J983,$N983*(1+(AA$2*0.03)),IF(AB$3=$O983+3*$J983,$N983*(1+(AA$2*0.03)),IF(AB$3=$O983+4*$J983,$N983*(1+(AA$2*0.03)),IF(AB$3=$O983+5*$J983,$N983*(1+(AA$2*0.03)),"")))))))</f>
        <v/>
      </c>
      <c r="AC983" s="2" t="str">
        <f t="shared" ref="AC983:AC986" si="2299">IF($B983="","",IF($O983=AC$3,$N983*(1+(AB$2*0.03)),IF(AC$3=$O983+$J983,$N983*(1+(AB$2*0.03)),IF(AC$3=$O983+2*$J983,$N983*(1+(AB$2*0.03)),IF(AC$3=$O983+3*$J983,$N983*(1+(AB$2*0.03)),IF(AC$3=$O983+4*$J983,$N983*(1+(AB$2*0.03)),IF(AC$3=$O983+5*$J983,$N983*(1+(AB$2*0.03)),"")))))))</f>
        <v/>
      </c>
      <c r="AD983" s="2" t="str">
        <f t="shared" ref="AD983:AD986" si="2300">IF($B983="","",IF($O983=AD$3,$N983*(1+(AC$2*0.03)),IF(AD$3=$O983+$J983,$N983*(1+(AC$2*0.03)),IF(AD$3=$O983+2*$J983,$N983*(1+(AC$2*0.03)),IF(AD$3=$O983+3*$J983,$N983*(1+(AC$2*0.03)),IF(AD$3=$O983+4*$J983,$N983*(1+(AC$2*0.03)),IF(AD$3=$O983+5*$J983,$N983*(1+(AC$2*0.03)),"")))))))</f>
        <v/>
      </c>
      <c r="AE983" s="2" t="str">
        <f t="shared" ref="AE983:AE986" si="2301">IF($B983="","",IF($O983=AE$3,$N983*(1+(AD$2*0.03)),IF(AE$3=$O983+$J983,$N983*(1+(AD$2*0.03)),IF(AE$3=$O983+2*$J983,$N983*(1+(AD$2*0.03)),IF(AE$3=$O983+3*$J983,$N983*(1+(AD$2*0.03)),IF(AE$3=$O983+4*$J983,$N983*(1+(AD$2*0.03)),IF(AE$3=$O983+5*$J983,$N983*(1+(AD$2*0.03)),"")))))))</f>
        <v/>
      </c>
      <c r="AF983" s="2" t="str">
        <f t="shared" ref="AF983:AF986" si="2302">IF($B983="","",IF($O983=AF$3,$N983*(1+(AE$2*0.03)),IF(AF$3=$O983+$J983,$N983*(1+(AE$2*0.03)),IF(AF$3=$O983+2*$J983,$N983*(1+(AE$2*0.03)),IF(AF$3=$O983+3*$J983,$N983*(1+(AE$2*0.03)),IF(AF$3=$O983+4*$J983,$N983*(1+(AE$2*0.03)),IF(AF$3=$O983+5*$J983,$N983*(1+(AE$2*0.03)),"")))))))</f>
        <v/>
      </c>
      <c r="AG983" s="2" t="str">
        <f t="shared" ref="AG983:AG986" si="2303">IF($B983="","",IF($O983=AG$3,$N983*(1+(AF$2*0.03)),IF(AG$3=$O983+$J983,$N983*(1+(AF$2*0.03)),IF(AG$3=$O983+2*$J983,$N983*(1+(AF$2*0.03)),IF(AG$3=$O983+3*$J983,$N983*(1+(AF$2*0.03)),IF(AG$3=$O983+4*$J983,$N983*(1+(AF$2*0.03)),IF(AG$3=$O983+5*$J983,$N983*(1+(AF$2*0.03)),"")))))))</f>
        <v/>
      </c>
      <c r="AH983" s="2" t="str">
        <f t="shared" ref="AH983:AH986" si="2304">IF($B983="","",IF($O983=AH$3,$N983*(1+(AG$2*0.03)),IF(AH$3=$O983+$J983,$N983*(1+(AG$2*0.03)),IF(AH$3=$O983+2*$J983,$N983*(1+(AG$2*0.03)),IF(AH$3=$O983+3*$J983,$N983*(1+(AG$2*0.03)),IF(AH$3=$O983+4*$J983,$N983*(1+(AG$2*0.03)),IF(AH$3=$O983+5*$J983,$N983*(1+(AG$2*0.03)),"")))))))</f>
        <v/>
      </c>
      <c r="AI983" s="2" t="str">
        <f t="shared" ref="AI983:AI986" si="2305">IF($B983="","",IF($O983=AI$3,$N983*(1+(AH$2*0.03)),IF(AI$3=$O983+$J983,$N983*(1+(AH$2*0.03)),IF(AI$3=$O983+2*$J983,$N983*(1+(AH$2*0.03)),IF(AI$3=$O983+3*$J983,$N983*(1+(AH$2*0.03)),IF(AI$3=$O983+4*$J983,$N983*(1+(AH$2*0.03)),IF(AI$3=$O983+5*$J983,$N983*(1+(AH$2*0.03)),"")))))))</f>
        <v/>
      </c>
    </row>
    <row r="984" spans="2:35" x14ac:dyDescent="0.25">
      <c r="B984" s="41" t="s">
        <v>347</v>
      </c>
      <c r="C984" s="41" t="s">
        <v>346</v>
      </c>
      <c r="D984" t="s">
        <v>8</v>
      </c>
      <c r="E984" s="42" t="s">
        <v>468</v>
      </c>
      <c r="F984" t="s">
        <v>34</v>
      </c>
      <c r="H984" s="7">
        <v>1</v>
      </c>
      <c r="I984" s="6">
        <f>IF(H984="","",INDEX(Systems!F$4:F$981,MATCH($F984,Systems!D$4:D$981,0),1))</f>
        <v>900</v>
      </c>
      <c r="J984" s="7">
        <f>IF(H984="","",INDEX(Systems!E$4:E$981,MATCH($F984,Systems!D$4:D$981,0),1))</f>
        <v>30</v>
      </c>
      <c r="K984" s="7" t="s">
        <v>97</v>
      </c>
      <c r="L984" s="7">
        <v>2000</v>
      </c>
      <c r="M984" s="7">
        <v>3</v>
      </c>
      <c r="N984" s="6">
        <f t="shared" si="2284"/>
        <v>900</v>
      </c>
      <c r="O984" s="7">
        <f t="shared" si="2285"/>
        <v>2030</v>
      </c>
      <c r="P984" s="2" t="str">
        <f t="shared" si="2286"/>
        <v/>
      </c>
      <c r="Q984" s="2" t="str">
        <f t="shared" si="2287"/>
        <v/>
      </c>
      <c r="R984" s="2" t="str">
        <f t="shared" si="2288"/>
        <v/>
      </c>
      <c r="S984" s="2" t="str">
        <f t="shared" si="2289"/>
        <v/>
      </c>
      <c r="T984" s="2" t="str">
        <f t="shared" si="2290"/>
        <v/>
      </c>
      <c r="U984" s="2" t="str">
        <f t="shared" si="2291"/>
        <v/>
      </c>
      <c r="V984" s="2" t="str">
        <f t="shared" si="2292"/>
        <v/>
      </c>
      <c r="W984" s="2" t="str">
        <f t="shared" si="2293"/>
        <v/>
      </c>
      <c r="X984" s="2" t="str">
        <f t="shared" si="2294"/>
        <v/>
      </c>
      <c r="Y984" s="2" t="str">
        <f t="shared" si="2295"/>
        <v/>
      </c>
      <c r="Z984" s="2" t="str">
        <f t="shared" si="2296"/>
        <v/>
      </c>
      <c r="AA984" s="2" t="str">
        <f t="shared" si="2297"/>
        <v/>
      </c>
      <c r="AB984" s="2">
        <f t="shared" si="2298"/>
        <v>1224</v>
      </c>
      <c r="AC984" s="2" t="str">
        <f t="shared" si="2299"/>
        <v/>
      </c>
      <c r="AD984" s="2" t="str">
        <f t="shared" si="2300"/>
        <v/>
      </c>
      <c r="AE984" s="2" t="str">
        <f t="shared" si="2301"/>
        <v/>
      </c>
      <c r="AF984" s="2" t="str">
        <f t="shared" si="2302"/>
        <v/>
      </c>
      <c r="AG984" s="2" t="str">
        <f t="shared" si="2303"/>
        <v/>
      </c>
      <c r="AH984" s="2" t="str">
        <f t="shared" si="2304"/>
        <v/>
      </c>
      <c r="AI984" s="2" t="str">
        <f t="shared" si="2305"/>
        <v/>
      </c>
    </row>
    <row r="985" spans="2:35" x14ac:dyDescent="0.25">
      <c r="B985" s="41" t="s">
        <v>347</v>
      </c>
      <c r="C985" s="41" t="s">
        <v>346</v>
      </c>
      <c r="D985" t="s">
        <v>8</v>
      </c>
      <c r="E985" s="42" t="s">
        <v>468</v>
      </c>
      <c r="F985" t="s">
        <v>134</v>
      </c>
      <c r="H985" s="7">
        <v>1</v>
      </c>
      <c r="I985" s="6">
        <f>IF(H985="","",INDEX(Systems!F$4:F$981,MATCH($F985,Systems!D$4:D$981,0),1))</f>
        <v>650</v>
      </c>
      <c r="J985" s="7">
        <f>IF(H985="","",INDEX(Systems!E$4:E$981,MATCH($F985,Systems!D$4:D$981,0),1))</f>
        <v>30</v>
      </c>
      <c r="K985" s="7" t="s">
        <v>97</v>
      </c>
      <c r="L985" s="7">
        <v>2000</v>
      </c>
      <c r="M985" s="7">
        <v>3</v>
      </c>
      <c r="N985" s="6">
        <f t="shared" si="2284"/>
        <v>650</v>
      </c>
      <c r="O985" s="7">
        <f t="shared" si="2285"/>
        <v>2030</v>
      </c>
      <c r="P985" s="2" t="str">
        <f t="shared" si="2286"/>
        <v/>
      </c>
      <c r="Q985" s="2" t="str">
        <f t="shared" si="2287"/>
        <v/>
      </c>
      <c r="R985" s="2" t="str">
        <f t="shared" si="2288"/>
        <v/>
      </c>
      <c r="S985" s="2" t="str">
        <f t="shared" si="2289"/>
        <v/>
      </c>
      <c r="T985" s="2" t="str">
        <f t="shared" si="2290"/>
        <v/>
      </c>
      <c r="U985" s="2" t="str">
        <f t="shared" si="2291"/>
        <v/>
      </c>
      <c r="V985" s="2" t="str">
        <f t="shared" si="2292"/>
        <v/>
      </c>
      <c r="W985" s="2" t="str">
        <f t="shared" si="2293"/>
        <v/>
      </c>
      <c r="X985" s="2" t="str">
        <f t="shared" si="2294"/>
        <v/>
      </c>
      <c r="Y985" s="2" t="str">
        <f t="shared" si="2295"/>
        <v/>
      </c>
      <c r="Z985" s="2" t="str">
        <f t="shared" si="2296"/>
        <v/>
      </c>
      <c r="AA985" s="2" t="str">
        <f t="shared" si="2297"/>
        <v/>
      </c>
      <c r="AB985" s="2">
        <f t="shared" si="2298"/>
        <v>883.99999999999989</v>
      </c>
      <c r="AC985" s="2" t="str">
        <f t="shared" si="2299"/>
        <v/>
      </c>
      <c r="AD985" s="2" t="str">
        <f t="shared" si="2300"/>
        <v/>
      </c>
      <c r="AE985" s="2" t="str">
        <f t="shared" si="2301"/>
        <v/>
      </c>
      <c r="AF985" s="2" t="str">
        <f t="shared" si="2302"/>
        <v/>
      </c>
      <c r="AG985" s="2" t="str">
        <f t="shared" si="2303"/>
        <v/>
      </c>
      <c r="AH985" s="2" t="str">
        <f t="shared" si="2304"/>
        <v/>
      </c>
      <c r="AI985" s="2" t="str">
        <f t="shared" si="2305"/>
        <v/>
      </c>
    </row>
    <row r="986" spans="2:35" x14ac:dyDescent="0.25">
      <c r="B986" s="41" t="s">
        <v>347</v>
      </c>
      <c r="C986" s="41" t="s">
        <v>346</v>
      </c>
      <c r="D986" t="s">
        <v>3</v>
      </c>
      <c r="E986" s="42" t="s">
        <v>541</v>
      </c>
      <c r="F986" t="s">
        <v>501</v>
      </c>
      <c r="H986" s="7">
        <v>8250</v>
      </c>
      <c r="I986" s="6">
        <f>IF(H986="","",INDEX(Systems!F$4:F$981,MATCH($F986,Systems!D$4:D$981,0),1))</f>
        <v>16.25</v>
      </c>
      <c r="J986" s="7">
        <f>IF(H986="","",INDEX(Systems!E$4:E$981,MATCH($F986,Systems!D$4:D$981,0),1))</f>
        <v>25</v>
      </c>
      <c r="K986" s="7" t="s">
        <v>97</v>
      </c>
      <c r="L986" s="7">
        <v>2000</v>
      </c>
      <c r="M986" s="7">
        <v>2</v>
      </c>
      <c r="N986" s="6">
        <f t="shared" si="2284"/>
        <v>134062.5</v>
      </c>
      <c r="O986" s="7">
        <f t="shared" si="2285"/>
        <v>2020</v>
      </c>
      <c r="P986" s="2" t="str">
        <f t="shared" si="2286"/>
        <v/>
      </c>
      <c r="Q986" s="2" t="str">
        <f t="shared" si="2287"/>
        <v/>
      </c>
      <c r="R986" s="2">
        <f t="shared" si="2288"/>
        <v>142106.25</v>
      </c>
      <c r="S986" s="2" t="str">
        <f t="shared" si="2289"/>
        <v/>
      </c>
      <c r="T986" s="2" t="str">
        <f t="shared" si="2290"/>
        <v/>
      </c>
      <c r="U986" s="2" t="str">
        <f t="shared" si="2291"/>
        <v/>
      </c>
      <c r="V986" s="2" t="str">
        <f t="shared" si="2292"/>
        <v/>
      </c>
      <c r="W986" s="2" t="str">
        <f t="shared" si="2293"/>
        <v/>
      </c>
      <c r="X986" s="2" t="str">
        <f t="shared" si="2294"/>
        <v/>
      </c>
      <c r="Y986" s="2" t="str">
        <f t="shared" si="2295"/>
        <v/>
      </c>
      <c r="Z986" s="2" t="str">
        <f t="shared" si="2296"/>
        <v/>
      </c>
      <c r="AA986" s="2" t="str">
        <f t="shared" si="2297"/>
        <v/>
      </c>
      <c r="AB986" s="2" t="str">
        <f t="shared" si="2298"/>
        <v/>
      </c>
      <c r="AC986" s="2" t="str">
        <f t="shared" si="2299"/>
        <v/>
      </c>
      <c r="AD986" s="2" t="str">
        <f t="shared" si="2300"/>
        <v/>
      </c>
      <c r="AE986" s="2" t="str">
        <f t="shared" si="2301"/>
        <v/>
      </c>
      <c r="AF986" s="2" t="str">
        <f t="shared" si="2302"/>
        <v/>
      </c>
      <c r="AG986" s="2" t="str">
        <f t="shared" si="2303"/>
        <v/>
      </c>
      <c r="AH986" s="2" t="str">
        <f t="shared" si="2304"/>
        <v/>
      </c>
      <c r="AI986" s="2" t="str">
        <f t="shared" si="2305"/>
        <v/>
      </c>
    </row>
    <row r="987" spans="2:35" x14ac:dyDescent="0.25">
      <c r="B987" s="41" t="s">
        <v>347</v>
      </c>
      <c r="C987" s="41" t="s">
        <v>346</v>
      </c>
      <c r="D987" t="s">
        <v>3</v>
      </c>
      <c r="E987" s="42" t="s">
        <v>446</v>
      </c>
      <c r="F987" t="s">
        <v>26</v>
      </c>
      <c r="H987" s="7">
        <v>1280</v>
      </c>
      <c r="I987" s="6">
        <f>IF(H987="","",INDEX(Systems!F$4:F$981,MATCH($F987,Systems!D$4:D$981,0),1))</f>
        <v>21.78</v>
      </c>
      <c r="J987" s="7">
        <f>IF(H987="","",INDEX(Systems!E$4:E$981,MATCH($F987,Systems!D$4:D$981,0),1))</f>
        <v>25</v>
      </c>
      <c r="K987" s="7" t="s">
        <v>96</v>
      </c>
      <c r="L987" s="7">
        <v>2000</v>
      </c>
      <c r="M987" s="7">
        <v>2</v>
      </c>
      <c r="N987" s="6">
        <f t="shared" si="1891"/>
        <v>27878.400000000001</v>
      </c>
      <c r="O987" s="7">
        <f t="shared" si="1892"/>
        <v>2020</v>
      </c>
      <c r="P987" s="2" t="str">
        <f t="shared" ref="P987:AI987" si="2306">IF($B987="","",IF($O987=P$3,$N987*(1+(O$2*0.03)),IF(P$3=$O987+$J987,$N987*(1+(O$2*0.03)),IF(P$3=$O987+2*$J987,$N987*(1+(O$2*0.03)),IF(P$3=$O987+3*$J987,$N987*(1+(O$2*0.03)),IF(P$3=$O987+4*$J987,$N987*(1+(O$2*0.03)),IF(P$3=$O987+5*$J987,$N987*(1+(O$2*0.03)),"")))))))</f>
        <v/>
      </c>
      <c r="Q987" s="2" t="str">
        <f t="shared" si="2306"/>
        <v/>
      </c>
      <c r="R987" s="2">
        <f t="shared" si="2306"/>
        <v>29551.104000000003</v>
      </c>
      <c r="S987" s="2" t="str">
        <f t="shared" si="2306"/>
        <v/>
      </c>
      <c r="T987" s="2" t="str">
        <f t="shared" si="2306"/>
        <v/>
      </c>
      <c r="U987" s="2" t="str">
        <f t="shared" si="2306"/>
        <v/>
      </c>
      <c r="V987" s="2" t="str">
        <f t="shared" si="2306"/>
        <v/>
      </c>
      <c r="W987" s="2" t="str">
        <f t="shared" si="2306"/>
        <v/>
      </c>
      <c r="X987" s="2" t="str">
        <f t="shared" si="2306"/>
        <v/>
      </c>
      <c r="Y987" s="2" t="str">
        <f t="shared" si="2306"/>
        <v/>
      </c>
      <c r="Z987" s="2" t="str">
        <f t="shared" si="2306"/>
        <v/>
      </c>
      <c r="AA987" s="2" t="str">
        <f t="shared" si="2306"/>
        <v/>
      </c>
      <c r="AB987" s="2" t="str">
        <f t="shared" si="2306"/>
        <v/>
      </c>
      <c r="AC987" s="2" t="str">
        <f t="shared" si="2306"/>
        <v/>
      </c>
      <c r="AD987" s="2" t="str">
        <f t="shared" si="2306"/>
        <v/>
      </c>
      <c r="AE987" s="2" t="str">
        <f t="shared" si="2306"/>
        <v/>
      </c>
      <c r="AF987" s="2" t="str">
        <f t="shared" si="2306"/>
        <v/>
      </c>
      <c r="AG987" s="2" t="str">
        <f t="shared" si="2306"/>
        <v/>
      </c>
      <c r="AH987" s="2" t="str">
        <f t="shared" si="2306"/>
        <v/>
      </c>
      <c r="AI987" s="2" t="str">
        <f t="shared" si="2306"/>
        <v/>
      </c>
    </row>
    <row r="988" spans="2:35" x14ac:dyDescent="0.25">
      <c r="B988" s="41" t="s">
        <v>347</v>
      </c>
      <c r="C988" s="41" t="s">
        <v>346</v>
      </c>
      <c r="D988" t="s">
        <v>7</v>
      </c>
      <c r="E988" s="42" t="s">
        <v>446</v>
      </c>
      <c r="F988" t="s">
        <v>50</v>
      </c>
      <c r="H988" s="7">
        <v>1150</v>
      </c>
      <c r="I988" s="6">
        <f>IF(H988="","",INDEX(Systems!F$4:F$981,MATCH($F988,Systems!D$4:D$981,0),1))</f>
        <v>1.6</v>
      </c>
      <c r="J988" s="7">
        <f>IF(H988="","",INDEX(Systems!E$4:E$981,MATCH($F988,Systems!D$4:D$981,0),1))</f>
        <v>10</v>
      </c>
      <c r="K988" s="7" t="s">
        <v>96</v>
      </c>
      <c r="L988" s="7">
        <v>2010</v>
      </c>
      <c r="M988" s="7">
        <v>3</v>
      </c>
      <c r="N988" s="6">
        <f t="shared" si="1891"/>
        <v>1840</v>
      </c>
      <c r="O988" s="7">
        <f t="shared" si="1892"/>
        <v>2020</v>
      </c>
      <c r="P988" s="2" t="str">
        <f t="shared" ref="P988:AI988" si="2307">IF($B988="","",IF($O988=P$3,$N988*(1+(O$2*0.03)),IF(P$3=$O988+$J988,$N988*(1+(O$2*0.03)),IF(P$3=$O988+2*$J988,$N988*(1+(O$2*0.03)),IF(P$3=$O988+3*$J988,$N988*(1+(O$2*0.03)),IF(P$3=$O988+4*$J988,$N988*(1+(O$2*0.03)),IF(P$3=$O988+5*$J988,$N988*(1+(O$2*0.03)),"")))))))</f>
        <v/>
      </c>
      <c r="Q988" s="2" t="str">
        <f t="shared" si="2307"/>
        <v/>
      </c>
      <c r="R988" s="2">
        <f t="shared" si="2307"/>
        <v>1950.4</v>
      </c>
      <c r="S988" s="2" t="str">
        <f t="shared" si="2307"/>
        <v/>
      </c>
      <c r="T988" s="2" t="str">
        <f t="shared" si="2307"/>
        <v/>
      </c>
      <c r="U988" s="2" t="str">
        <f t="shared" si="2307"/>
        <v/>
      </c>
      <c r="V988" s="2" t="str">
        <f t="shared" si="2307"/>
        <v/>
      </c>
      <c r="W988" s="2" t="str">
        <f t="shared" si="2307"/>
        <v/>
      </c>
      <c r="X988" s="2" t="str">
        <f t="shared" si="2307"/>
        <v/>
      </c>
      <c r="Y988" s="2" t="str">
        <f t="shared" si="2307"/>
        <v/>
      </c>
      <c r="Z988" s="2" t="str">
        <f t="shared" si="2307"/>
        <v/>
      </c>
      <c r="AA988" s="2" t="str">
        <f t="shared" si="2307"/>
        <v/>
      </c>
      <c r="AB988" s="2">
        <f t="shared" si="2307"/>
        <v>2502.3999999999996</v>
      </c>
      <c r="AC988" s="2" t="str">
        <f t="shared" si="2307"/>
        <v/>
      </c>
      <c r="AD988" s="2" t="str">
        <f t="shared" si="2307"/>
        <v/>
      </c>
      <c r="AE988" s="2" t="str">
        <f t="shared" si="2307"/>
        <v/>
      </c>
      <c r="AF988" s="2" t="str">
        <f t="shared" si="2307"/>
        <v/>
      </c>
      <c r="AG988" s="2" t="str">
        <f t="shared" si="2307"/>
        <v/>
      </c>
      <c r="AH988" s="2" t="str">
        <f t="shared" si="2307"/>
        <v/>
      </c>
      <c r="AI988" s="2" t="str">
        <f t="shared" si="2307"/>
        <v/>
      </c>
    </row>
    <row r="989" spans="2:35" x14ac:dyDescent="0.25">
      <c r="B989" s="41" t="s">
        <v>347</v>
      </c>
      <c r="C989" s="41" t="s">
        <v>346</v>
      </c>
      <c r="D989" t="s">
        <v>7</v>
      </c>
      <c r="E989" s="42" t="s">
        <v>446</v>
      </c>
      <c r="F989" t="s">
        <v>289</v>
      </c>
      <c r="H989" s="7">
        <v>1150</v>
      </c>
      <c r="I989" s="6">
        <f>IF(H989="","",INDEX(Systems!F$4:F$981,MATCH($F989,Systems!D$4:D$981,0),1))</f>
        <v>4.5</v>
      </c>
      <c r="J989" s="7">
        <f>IF(H989="","",INDEX(Systems!E$4:E$981,MATCH($F989,Systems!D$4:D$981,0),1))</f>
        <v>15</v>
      </c>
      <c r="K989" s="7" t="s">
        <v>96</v>
      </c>
      <c r="L989" s="7">
        <v>2003</v>
      </c>
      <c r="M989" s="7">
        <v>3</v>
      </c>
      <c r="N989" s="6">
        <f t="shared" si="1891"/>
        <v>5175</v>
      </c>
      <c r="O989" s="7">
        <f t="shared" si="1892"/>
        <v>2018</v>
      </c>
      <c r="P989" s="2">
        <f t="shared" ref="P989:AI989" si="2308">IF($B989="","",IF($O989=P$3,$N989*(1+(O$2*0.03)),IF(P$3=$O989+$J989,$N989*(1+(O$2*0.03)),IF(P$3=$O989+2*$J989,$N989*(1+(O$2*0.03)),IF(P$3=$O989+3*$J989,$N989*(1+(O$2*0.03)),IF(P$3=$O989+4*$J989,$N989*(1+(O$2*0.03)),IF(P$3=$O989+5*$J989,$N989*(1+(O$2*0.03)),"")))))))</f>
        <v>5175</v>
      </c>
      <c r="Q989" s="2" t="str">
        <f t="shared" si="2308"/>
        <v/>
      </c>
      <c r="R989" s="2" t="str">
        <f t="shared" si="2308"/>
        <v/>
      </c>
      <c r="S989" s="2" t="str">
        <f t="shared" si="2308"/>
        <v/>
      </c>
      <c r="T989" s="2" t="str">
        <f t="shared" si="2308"/>
        <v/>
      </c>
      <c r="U989" s="2" t="str">
        <f t="shared" si="2308"/>
        <v/>
      </c>
      <c r="V989" s="2" t="str">
        <f t="shared" si="2308"/>
        <v/>
      </c>
      <c r="W989" s="2" t="str">
        <f t="shared" si="2308"/>
        <v/>
      </c>
      <c r="X989" s="2" t="str">
        <f t="shared" si="2308"/>
        <v/>
      </c>
      <c r="Y989" s="2" t="str">
        <f t="shared" si="2308"/>
        <v/>
      </c>
      <c r="Z989" s="2" t="str">
        <f t="shared" si="2308"/>
        <v/>
      </c>
      <c r="AA989" s="2" t="str">
        <f t="shared" si="2308"/>
        <v/>
      </c>
      <c r="AB989" s="2" t="str">
        <f t="shared" si="2308"/>
        <v/>
      </c>
      <c r="AC989" s="2" t="str">
        <f t="shared" si="2308"/>
        <v/>
      </c>
      <c r="AD989" s="2" t="str">
        <f t="shared" si="2308"/>
        <v/>
      </c>
      <c r="AE989" s="2">
        <f t="shared" si="2308"/>
        <v>7503.75</v>
      </c>
      <c r="AF989" s="2" t="str">
        <f t="shared" si="2308"/>
        <v/>
      </c>
      <c r="AG989" s="2" t="str">
        <f t="shared" si="2308"/>
        <v/>
      </c>
      <c r="AH989" s="2" t="str">
        <f t="shared" si="2308"/>
        <v/>
      </c>
      <c r="AI989" s="2" t="str">
        <f t="shared" si="2308"/>
        <v/>
      </c>
    </row>
    <row r="990" spans="2:35" x14ac:dyDescent="0.25">
      <c r="B990" s="41" t="s">
        <v>347</v>
      </c>
      <c r="C990" s="41" t="s">
        <v>346</v>
      </c>
      <c r="D990" t="s">
        <v>7</v>
      </c>
      <c r="E990" s="42" t="s">
        <v>446</v>
      </c>
      <c r="F990" t="s">
        <v>47</v>
      </c>
      <c r="H990" s="7">
        <v>1024</v>
      </c>
      <c r="I990" s="6">
        <f>IF(H990="","",INDEX(Systems!F$4:F$981,MATCH($F990,Systems!D$4:D$981,0),1))</f>
        <v>9.42</v>
      </c>
      <c r="J990" s="7">
        <f>IF(H990="","",INDEX(Systems!E$4:E$981,MATCH($F990,Systems!D$4:D$981,0),1))</f>
        <v>20</v>
      </c>
      <c r="K990" s="7" t="s">
        <v>96</v>
      </c>
      <c r="L990" s="7">
        <v>1995</v>
      </c>
      <c r="M990" s="7">
        <v>1</v>
      </c>
      <c r="N990" s="6">
        <f t="shared" si="1891"/>
        <v>9646.08</v>
      </c>
      <c r="O990" s="7">
        <f t="shared" si="1892"/>
        <v>2018</v>
      </c>
      <c r="P990" s="2">
        <f t="shared" ref="P990:AI990" si="2309">IF($B990="","",IF($O990=P$3,$N990*(1+(O$2*0.03)),IF(P$3=$O990+$J990,$N990*(1+(O$2*0.03)),IF(P$3=$O990+2*$J990,$N990*(1+(O$2*0.03)),IF(P$3=$O990+3*$J990,$N990*(1+(O$2*0.03)),IF(P$3=$O990+4*$J990,$N990*(1+(O$2*0.03)),IF(P$3=$O990+5*$J990,$N990*(1+(O$2*0.03)),"")))))))</f>
        <v>9646.08</v>
      </c>
      <c r="Q990" s="2" t="str">
        <f t="shared" si="2309"/>
        <v/>
      </c>
      <c r="R990" s="2" t="str">
        <f t="shared" si="2309"/>
        <v/>
      </c>
      <c r="S990" s="2" t="str">
        <f t="shared" si="2309"/>
        <v/>
      </c>
      <c r="T990" s="2" t="str">
        <f t="shared" si="2309"/>
        <v/>
      </c>
      <c r="U990" s="2" t="str">
        <f t="shared" si="2309"/>
        <v/>
      </c>
      <c r="V990" s="2" t="str">
        <f t="shared" si="2309"/>
        <v/>
      </c>
      <c r="W990" s="2" t="str">
        <f t="shared" si="2309"/>
        <v/>
      </c>
      <c r="X990" s="2" t="str">
        <f t="shared" si="2309"/>
        <v/>
      </c>
      <c r="Y990" s="2" t="str">
        <f t="shared" si="2309"/>
        <v/>
      </c>
      <c r="Z990" s="2" t="str">
        <f t="shared" si="2309"/>
        <v/>
      </c>
      <c r="AA990" s="2" t="str">
        <f t="shared" si="2309"/>
        <v/>
      </c>
      <c r="AB990" s="2" t="str">
        <f t="shared" si="2309"/>
        <v/>
      </c>
      <c r="AC990" s="2" t="str">
        <f t="shared" si="2309"/>
        <v/>
      </c>
      <c r="AD990" s="2" t="str">
        <f t="shared" si="2309"/>
        <v/>
      </c>
      <c r="AE990" s="2" t="str">
        <f t="shared" si="2309"/>
        <v/>
      </c>
      <c r="AF990" s="2" t="str">
        <f t="shared" si="2309"/>
        <v/>
      </c>
      <c r="AG990" s="2" t="str">
        <f t="shared" si="2309"/>
        <v/>
      </c>
      <c r="AH990" s="2" t="str">
        <f t="shared" si="2309"/>
        <v/>
      </c>
      <c r="AI990" s="2" t="str">
        <f t="shared" si="2309"/>
        <v/>
      </c>
    </row>
    <row r="991" spans="2:35" x14ac:dyDescent="0.25">
      <c r="B991" s="41" t="s">
        <v>347</v>
      </c>
      <c r="C991" s="41" t="s">
        <v>346</v>
      </c>
      <c r="D991" t="s">
        <v>9</v>
      </c>
      <c r="E991" s="42" t="s">
        <v>446</v>
      </c>
      <c r="F991" t="s">
        <v>131</v>
      </c>
      <c r="H991" s="7">
        <v>1024</v>
      </c>
      <c r="I991" s="6">
        <f>IF(H991="","",INDEX(Systems!F$4:F$981,MATCH($F991,Systems!D$4:D$981,0),1))</f>
        <v>4.95</v>
      </c>
      <c r="J991" s="7">
        <f>IF(H991="","",INDEX(Systems!E$4:E$981,MATCH($F991,Systems!D$4:D$981,0),1))</f>
        <v>20</v>
      </c>
      <c r="K991" s="7" t="s">
        <v>96</v>
      </c>
      <c r="L991" s="7">
        <v>2017</v>
      </c>
      <c r="M991" s="7">
        <v>3</v>
      </c>
      <c r="N991" s="6">
        <f t="shared" si="1891"/>
        <v>5068.8</v>
      </c>
      <c r="O991" s="7">
        <f t="shared" si="1892"/>
        <v>2037</v>
      </c>
      <c r="P991" s="2" t="str">
        <f t="shared" ref="P991:AI991" si="2310">IF($B991="","",IF($O991=P$3,$N991*(1+(O$2*0.03)),IF(P$3=$O991+$J991,$N991*(1+(O$2*0.03)),IF(P$3=$O991+2*$J991,$N991*(1+(O$2*0.03)),IF(P$3=$O991+3*$J991,$N991*(1+(O$2*0.03)),IF(P$3=$O991+4*$J991,$N991*(1+(O$2*0.03)),IF(P$3=$O991+5*$J991,$N991*(1+(O$2*0.03)),"")))))))</f>
        <v/>
      </c>
      <c r="Q991" s="2" t="str">
        <f t="shared" si="2310"/>
        <v/>
      </c>
      <c r="R991" s="2" t="str">
        <f t="shared" si="2310"/>
        <v/>
      </c>
      <c r="S991" s="2" t="str">
        <f t="shared" si="2310"/>
        <v/>
      </c>
      <c r="T991" s="2" t="str">
        <f t="shared" si="2310"/>
        <v/>
      </c>
      <c r="U991" s="2" t="str">
        <f t="shared" si="2310"/>
        <v/>
      </c>
      <c r="V991" s="2" t="str">
        <f t="shared" si="2310"/>
        <v/>
      </c>
      <c r="W991" s="2" t="str">
        <f t="shared" si="2310"/>
        <v/>
      </c>
      <c r="X991" s="2" t="str">
        <f t="shared" si="2310"/>
        <v/>
      </c>
      <c r="Y991" s="2" t="str">
        <f t="shared" si="2310"/>
        <v/>
      </c>
      <c r="Z991" s="2" t="str">
        <f t="shared" si="2310"/>
        <v/>
      </c>
      <c r="AA991" s="2" t="str">
        <f t="shared" si="2310"/>
        <v/>
      </c>
      <c r="AB991" s="2" t="str">
        <f t="shared" si="2310"/>
        <v/>
      </c>
      <c r="AC991" s="2" t="str">
        <f t="shared" si="2310"/>
        <v/>
      </c>
      <c r="AD991" s="2" t="str">
        <f t="shared" si="2310"/>
        <v/>
      </c>
      <c r="AE991" s="2" t="str">
        <f t="shared" si="2310"/>
        <v/>
      </c>
      <c r="AF991" s="2" t="str">
        <f t="shared" si="2310"/>
        <v/>
      </c>
      <c r="AG991" s="2" t="str">
        <f t="shared" si="2310"/>
        <v/>
      </c>
      <c r="AH991" s="2" t="str">
        <f t="shared" si="2310"/>
        <v/>
      </c>
      <c r="AI991" s="2">
        <f t="shared" si="2310"/>
        <v>7958.0159999999996</v>
      </c>
    </row>
    <row r="992" spans="2:35" x14ac:dyDescent="0.25">
      <c r="B992" s="41" t="s">
        <v>347</v>
      </c>
      <c r="C992" s="41" t="s">
        <v>346</v>
      </c>
      <c r="D992" t="s">
        <v>5</v>
      </c>
      <c r="E992" s="42" t="s">
        <v>446</v>
      </c>
      <c r="F992" t="s">
        <v>60</v>
      </c>
      <c r="H992" s="7">
        <v>1</v>
      </c>
      <c r="I992" s="6">
        <f>IF(H992="","",INDEX(Systems!F$4:F$981,MATCH($F992,Systems!D$4:D$981,0),1))</f>
        <v>12000</v>
      </c>
      <c r="J992" s="7">
        <f>IF(H992="","",INDEX(Systems!E$4:E$981,MATCH($F992,Systems!D$4:D$981,0),1))</f>
        <v>18</v>
      </c>
      <c r="K992" s="7" t="s">
        <v>96</v>
      </c>
      <c r="L992" s="7">
        <v>2005</v>
      </c>
      <c r="M992" s="7">
        <v>3</v>
      </c>
      <c r="N992" s="6">
        <f t="shared" si="1891"/>
        <v>12000</v>
      </c>
      <c r="O992" s="7">
        <f t="shared" si="1892"/>
        <v>2023</v>
      </c>
      <c r="P992" s="2" t="str">
        <f t="shared" ref="P992:AI997" si="2311">IF($B992="","",IF($O992=P$3,$N992*(1+(O$2*0.03)),IF(P$3=$O992+$J992,$N992*(1+(O$2*0.03)),IF(P$3=$O992+2*$J992,$N992*(1+(O$2*0.03)),IF(P$3=$O992+3*$J992,$N992*(1+(O$2*0.03)),IF(P$3=$O992+4*$J992,$N992*(1+(O$2*0.03)),IF(P$3=$O992+5*$J992,$N992*(1+(O$2*0.03)),"")))))))</f>
        <v/>
      </c>
      <c r="Q992" s="2" t="str">
        <f t="shared" si="2311"/>
        <v/>
      </c>
      <c r="R992" s="2" t="str">
        <f t="shared" si="2311"/>
        <v/>
      </c>
      <c r="S992" s="2" t="str">
        <f t="shared" si="2311"/>
        <v/>
      </c>
      <c r="T992" s="2" t="str">
        <f t="shared" si="2311"/>
        <v/>
      </c>
      <c r="U992" s="2">
        <f t="shared" si="2311"/>
        <v>13799.999999999998</v>
      </c>
      <c r="V992" s="2" t="str">
        <f t="shared" si="2311"/>
        <v/>
      </c>
      <c r="W992" s="2" t="str">
        <f t="shared" si="2311"/>
        <v/>
      </c>
      <c r="X992" s="2" t="str">
        <f t="shared" si="2311"/>
        <v/>
      </c>
      <c r="Y992" s="2" t="str">
        <f t="shared" si="2311"/>
        <v/>
      </c>
      <c r="Z992" s="2" t="str">
        <f t="shared" si="2311"/>
        <v/>
      </c>
      <c r="AA992" s="2" t="str">
        <f t="shared" si="2311"/>
        <v/>
      </c>
      <c r="AB992" s="2" t="str">
        <f t="shared" si="2311"/>
        <v/>
      </c>
      <c r="AC992" s="2" t="str">
        <f t="shared" si="2311"/>
        <v/>
      </c>
      <c r="AD992" s="2" t="str">
        <f t="shared" si="2311"/>
        <v/>
      </c>
      <c r="AE992" s="2" t="str">
        <f t="shared" si="2311"/>
        <v/>
      </c>
      <c r="AF992" s="2" t="str">
        <f t="shared" si="2311"/>
        <v/>
      </c>
      <c r="AG992" s="2" t="str">
        <f t="shared" si="2311"/>
        <v/>
      </c>
      <c r="AH992" s="2" t="str">
        <f t="shared" si="2311"/>
        <v/>
      </c>
      <c r="AI992" s="2" t="str">
        <f t="shared" si="2311"/>
        <v/>
      </c>
    </row>
    <row r="993" spans="2:35" x14ac:dyDescent="0.25">
      <c r="B993" s="41" t="s">
        <v>347</v>
      </c>
      <c r="C993" s="41" t="s">
        <v>346</v>
      </c>
      <c r="D993" t="s">
        <v>3</v>
      </c>
      <c r="E993" s="42" t="s">
        <v>447</v>
      </c>
      <c r="F993" t="s">
        <v>26</v>
      </c>
      <c r="H993" s="7">
        <v>1280</v>
      </c>
      <c r="I993" s="6">
        <f>IF(H993="","",INDEX(Systems!F$4:F$981,MATCH($F993,Systems!D$4:D$981,0),1))</f>
        <v>21.78</v>
      </c>
      <c r="J993" s="7">
        <f>IF(H993="","",INDEX(Systems!E$4:E$981,MATCH($F993,Systems!D$4:D$981,0),1))</f>
        <v>25</v>
      </c>
      <c r="K993" s="7" t="s">
        <v>96</v>
      </c>
      <c r="L993" s="7">
        <v>2000</v>
      </c>
      <c r="M993" s="7">
        <v>2</v>
      </c>
      <c r="N993" s="6">
        <f t="shared" ref="N993:N998" si="2312">IF(H993="","",H993*I993)</f>
        <v>27878.400000000001</v>
      </c>
      <c r="O993" s="7">
        <f t="shared" ref="O993:O998" si="2313">IF(M993="","",IF(IF(M993=1,$C$1,IF(M993=2,L993+(0.8*J993),IF(M993=3,L993+J993)))&lt;$C$1,$C$1,(IF(M993=1,$C$1,IF(M993=2,L993+(0.8*J993),IF(M993=3,L993+J993))))))</f>
        <v>2020</v>
      </c>
      <c r="P993" s="2" t="str">
        <f t="shared" si="2311"/>
        <v/>
      </c>
      <c r="Q993" s="2" t="str">
        <f t="shared" si="2311"/>
        <v/>
      </c>
      <c r="R993" s="2">
        <f t="shared" si="2311"/>
        <v>29551.104000000003</v>
      </c>
      <c r="S993" s="2" t="str">
        <f t="shared" si="2311"/>
        <v/>
      </c>
      <c r="T993" s="2" t="str">
        <f t="shared" si="2311"/>
        <v/>
      </c>
      <c r="U993" s="2" t="str">
        <f t="shared" si="2311"/>
        <v/>
      </c>
      <c r="V993" s="2" t="str">
        <f t="shared" si="2311"/>
        <v/>
      </c>
      <c r="W993" s="2" t="str">
        <f t="shared" si="2311"/>
        <v/>
      </c>
      <c r="X993" s="2" t="str">
        <f t="shared" si="2311"/>
        <v/>
      </c>
      <c r="Y993" s="2" t="str">
        <f t="shared" si="2311"/>
        <v/>
      </c>
      <c r="Z993" s="2" t="str">
        <f t="shared" si="2311"/>
        <v/>
      </c>
      <c r="AA993" s="2" t="str">
        <f t="shared" si="2311"/>
        <v/>
      </c>
      <c r="AB993" s="2" t="str">
        <f t="shared" si="2311"/>
        <v/>
      </c>
      <c r="AC993" s="2" t="str">
        <f t="shared" si="2311"/>
        <v/>
      </c>
      <c r="AD993" s="2" t="str">
        <f t="shared" si="2311"/>
        <v/>
      </c>
      <c r="AE993" s="2" t="str">
        <f t="shared" si="2311"/>
        <v/>
      </c>
      <c r="AF993" s="2" t="str">
        <f t="shared" si="2311"/>
        <v/>
      </c>
      <c r="AG993" s="2" t="str">
        <f t="shared" si="2311"/>
        <v/>
      </c>
      <c r="AH993" s="2" t="str">
        <f t="shared" si="2311"/>
        <v/>
      </c>
      <c r="AI993" s="2" t="str">
        <f t="shared" si="2311"/>
        <v/>
      </c>
    </row>
    <row r="994" spans="2:35" x14ac:dyDescent="0.25">
      <c r="B994" s="41" t="s">
        <v>347</v>
      </c>
      <c r="C994" s="41" t="s">
        <v>346</v>
      </c>
      <c r="D994" t="s">
        <v>7</v>
      </c>
      <c r="E994" s="42" t="s">
        <v>447</v>
      </c>
      <c r="F994" t="s">
        <v>50</v>
      </c>
      <c r="H994" s="7">
        <v>1150</v>
      </c>
      <c r="I994" s="6">
        <f>IF(H994="","",INDEX(Systems!F$4:F$981,MATCH($F994,Systems!D$4:D$981,0),1))</f>
        <v>1.6</v>
      </c>
      <c r="J994" s="7">
        <f>IF(H994="","",INDEX(Systems!E$4:E$981,MATCH($F994,Systems!D$4:D$981,0),1))</f>
        <v>10</v>
      </c>
      <c r="K994" s="7" t="s">
        <v>96</v>
      </c>
      <c r="L994" s="7">
        <v>2010</v>
      </c>
      <c r="M994" s="7">
        <v>3</v>
      </c>
      <c r="N994" s="6">
        <f t="shared" si="2312"/>
        <v>1840</v>
      </c>
      <c r="O994" s="7">
        <f t="shared" si="2313"/>
        <v>2020</v>
      </c>
      <c r="P994" s="2" t="str">
        <f t="shared" si="2311"/>
        <v/>
      </c>
      <c r="Q994" s="2" t="str">
        <f t="shared" si="2311"/>
        <v/>
      </c>
      <c r="R994" s="2">
        <f t="shared" si="2311"/>
        <v>1950.4</v>
      </c>
      <c r="S994" s="2" t="str">
        <f t="shared" si="2311"/>
        <v/>
      </c>
      <c r="T994" s="2" t="str">
        <f t="shared" si="2311"/>
        <v/>
      </c>
      <c r="U994" s="2" t="str">
        <f t="shared" si="2311"/>
        <v/>
      </c>
      <c r="V994" s="2" t="str">
        <f t="shared" si="2311"/>
        <v/>
      </c>
      <c r="W994" s="2" t="str">
        <f t="shared" si="2311"/>
        <v/>
      </c>
      <c r="X994" s="2" t="str">
        <f t="shared" si="2311"/>
        <v/>
      </c>
      <c r="Y994" s="2" t="str">
        <f t="shared" si="2311"/>
        <v/>
      </c>
      <c r="Z994" s="2" t="str">
        <f t="shared" si="2311"/>
        <v/>
      </c>
      <c r="AA994" s="2" t="str">
        <f t="shared" si="2311"/>
        <v/>
      </c>
      <c r="AB994" s="2">
        <f t="shared" si="2311"/>
        <v>2502.3999999999996</v>
      </c>
      <c r="AC994" s="2" t="str">
        <f t="shared" si="2311"/>
        <v/>
      </c>
      <c r="AD994" s="2" t="str">
        <f t="shared" si="2311"/>
        <v/>
      </c>
      <c r="AE994" s="2" t="str">
        <f t="shared" si="2311"/>
        <v/>
      </c>
      <c r="AF994" s="2" t="str">
        <f t="shared" si="2311"/>
        <v/>
      </c>
      <c r="AG994" s="2" t="str">
        <f t="shared" si="2311"/>
        <v/>
      </c>
      <c r="AH994" s="2" t="str">
        <f t="shared" si="2311"/>
        <v/>
      </c>
      <c r="AI994" s="2" t="str">
        <f t="shared" si="2311"/>
        <v/>
      </c>
    </row>
    <row r="995" spans="2:35" x14ac:dyDescent="0.25">
      <c r="B995" s="41" t="s">
        <v>347</v>
      </c>
      <c r="C995" s="41" t="s">
        <v>346</v>
      </c>
      <c r="D995" t="s">
        <v>7</v>
      </c>
      <c r="E995" s="42" t="s">
        <v>447</v>
      </c>
      <c r="F995" t="s">
        <v>289</v>
      </c>
      <c r="H995" s="7">
        <v>1150</v>
      </c>
      <c r="I995" s="6">
        <f>IF(H995="","",INDEX(Systems!F$4:F$981,MATCH($F995,Systems!D$4:D$981,0),1))</f>
        <v>4.5</v>
      </c>
      <c r="J995" s="7">
        <f>IF(H995="","",INDEX(Systems!E$4:E$981,MATCH($F995,Systems!D$4:D$981,0),1))</f>
        <v>15</v>
      </c>
      <c r="K995" s="7" t="s">
        <v>96</v>
      </c>
      <c r="L995" s="7">
        <v>2005</v>
      </c>
      <c r="M995" s="7">
        <v>3</v>
      </c>
      <c r="N995" s="6">
        <f t="shared" si="2312"/>
        <v>5175</v>
      </c>
      <c r="O995" s="7">
        <f t="shared" si="2313"/>
        <v>2020</v>
      </c>
      <c r="P995" s="2" t="str">
        <f t="shared" si="2311"/>
        <v/>
      </c>
      <c r="Q995" s="2" t="str">
        <f t="shared" si="2311"/>
        <v/>
      </c>
      <c r="R995" s="2">
        <f t="shared" si="2311"/>
        <v>5485.5</v>
      </c>
      <c r="S995" s="2" t="str">
        <f t="shared" si="2311"/>
        <v/>
      </c>
      <c r="T995" s="2" t="str">
        <f t="shared" si="2311"/>
        <v/>
      </c>
      <c r="U995" s="2" t="str">
        <f t="shared" si="2311"/>
        <v/>
      </c>
      <c r="V995" s="2" t="str">
        <f t="shared" si="2311"/>
        <v/>
      </c>
      <c r="W995" s="2" t="str">
        <f t="shared" si="2311"/>
        <v/>
      </c>
      <c r="X995" s="2" t="str">
        <f t="shared" si="2311"/>
        <v/>
      </c>
      <c r="Y995" s="2" t="str">
        <f t="shared" si="2311"/>
        <v/>
      </c>
      <c r="Z995" s="2" t="str">
        <f t="shared" si="2311"/>
        <v/>
      </c>
      <c r="AA995" s="2" t="str">
        <f t="shared" si="2311"/>
        <v/>
      </c>
      <c r="AB995" s="2" t="str">
        <f t="shared" si="2311"/>
        <v/>
      </c>
      <c r="AC995" s="2" t="str">
        <f t="shared" si="2311"/>
        <v/>
      </c>
      <c r="AD995" s="2" t="str">
        <f t="shared" si="2311"/>
        <v/>
      </c>
      <c r="AE995" s="2" t="str">
        <f t="shared" si="2311"/>
        <v/>
      </c>
      <c r="AF995" s="2" t="str">
        <f t="shared" si="2311"/>
        <v/>
      </c>
      <c r="AG995" s="2">
        <f t="shared" si="2311"/>
        <v>7814.25</v>
      </c>
      <c r="AH995" s="2" t="str">
        <f t="shared" si="2311"/>
        <v/>
      </c>
      <c r="AI995" s="2" t="str">
        <f t="shared" si="2311"/>
        <v/>
      </c>
    </row>
    <row r="996" spans="2:35" x14ac:dyDescent="0.25">
      <c r="B996" s="41" t="s">
        <v>347</v>
      </c>
      <c r="C996" s="41" t="s">
        <v>346</v>
      </c>
      <c r="D996" t="s">
        <v>7</v>
      </c>
      <c r="E996" s="42" t="s">
        <v>447</v>
      </c>
      <c r="F996" t="s">
        <v>47</v>
      </c>
      <c r="H996" s="7">
        <v>1024</v>
      </c>
      <c r="I996" s="6">
        <f>IF(H996="","",INDEX(Systems!F$4:F$981,MATCH($F996,Systems!D$4:D$981,0),1))</f>
        <v>9.42</v>
      </c>
      <c r="J996" s="7">
        <f>IF(H996="","",INDEX(Systems!E$4:E$981,MATCH($F996,Systems!D$4:D$981,0),1))</f>
        <v>20</v>
      </c>
      <c r="K996" s="7" t="s">
        <v>96</v>
      </c>
      <c r="L996" s="7">
        <v>2000</v>
      </c>
      <c r="M996" s="7">
        <v>1</v>
      </c>
      <c r="N996" s="6">
        <f t="shared" si="2312"/>
        <v>9646.08</v>
      </c>
      <c r="O996" s="7">
        <f t="shared" si="2313"/>
        <v>2018</v>
      </c>
      <c r="P996" s="2">
        <f t="shared" si="2311"/>
        <v>9646.08</v>
      </c>
      <c r="Q996" s="2" t="str">
        <f t="shared" si="2311"/>
        <v/>
      </c>
      <c r="R996" s="2" t="str">
        <f t="shared" si="2311"/>
        <v/>
      </c>
      <c r="S996" s="2" t="str">
        <f t="shared" si="2311"/>
        <v/>
      </c>
      <c r="T996" s="2" t="str">
        <f t="shared" si="2311"/>
        <v/>
      </c>
      <c r="U996" s="2" t="str">
        <f t="shared" si="2311"/>
        <v/>
      </c>
      <c r="V996" s="2" t="str">
        <f t="shared" si="2311"/>
        <v/>
      </c>
      <c r="W996" s="2" t="str">
        <f t="shared" si="2311"/>
        <v/>
      </c>
      <c r="X996" s="2" t="str">
        <f t="shared" si="2311"/>
        <v/>
      </c>
      <c r="Y996" s="2" t="str">
        <f t="shared" si="2311"/>
        <v/>
      </c>
      <c r="Z996" s="2" t="str">
        <f t="shared" si="2311"/>
        <v/>
      </c>
      <c r="AA996" s="2" t="str">
        <f t="shared" si="2311"/>
        <v/>
      </c>
      <c r="AB996" s="2" t="str">
        <f t="shared" si="2311"/>
        <v/>
      </c>
      <c r="AC996" s="2" t="str">
        <f t="shared" si="2311"/>
        <v/>
      </c>
      <c r="AD996" s="2" t="str">
        <f t="shared" si="2311"/>
        <v/>
      </c>
      <c r="AE996" s="2" t="str">
        <f t="shared" si="2311"/>
        <v/>
      </c>
      <c r="AF996" s="2" t="str">
        <f t="shared" si="2311"/>
        <v/>
      </c>
      <c r="AG996" s="2" t="str">
        <f t="shared" si="2311"/>
        <v/>
      </c>
      <c r="AH996" s="2" t="str">
        <f t="shared" si="2311"/>
        <v/>
      </c>
      <c r="AI996" s="2" t="str">
        <f t="shared" si="2311"/>
        <v/>
      </c>
    </row>
    <row r="997" spans="2:35" x14ac:dyDescent="0.25">
      <c r="B997" s="41" t="s">
        <v>347</v>
      </c>
      <c r="C997" s="41" t="s">
        <v>346</v>
      </c>
      <c r="D997" t="s">
        <v>9</v>
      </c>
      <c r="E997" s="42" t="s">
        <v>447</v>
      </c>
      <c r="F997" t="s">
        <v>131</v>
      </c>
      <c r="H997" s="7">
        <v>1024</v>
      </c>
      <c r="I997" s="6">
        <f>IF(H997="","",INDEX(Systems!F$4:F$981,MATCH($F997,Systems!D$4:D$981,0),1))</f>
        <v>4.95</v>
      </c>
      <c r="J997" s="7">
        <f>IF(H997="","",INDEX(Systems!E$4:E$981,MATCH($F997,Systems!D$4:D$981,0),1))</f>
        <v>20</v>
      </c>
      <c r="K997" s="7" t="s">
        <v>96</v>
      </c>
      <c r="L997" s="7">
        <v>2017</v>
      </c>
      <c r="M997" s="7">
        <v>3</v>
      </c>
      <c r="N997" s="6">
        <f t="shared" si="2312"/>
        <v>5068.8</v>
      </c>
      <c r="O997" s="7">
        <f t="shared" si="2313"/>
        <v>2037</v>
      </c>
      <c r="P997" s="2" t="str">
        <f t="shared" si="2311"/>
        <v/>
      </c>
      <c r="Q997" s="2" t="str">
        <f t="shared" si="2311"/>
        <v/>
      </c>
      <c r="R997" s="2" t="str">
        <f t="shared" si="2311"/>
        <v/>
      </c>
      <c r="S997" s="2" t="str">
        <f t="shared" si="2311"/>
        <v/>
      </c>
      <c r="T997" s="2" t="str">
        <f t="shared" si="2311"/>
        <v/>
      </c>
      <c r="U997" s="2" t="str">
        <f t="shared" si="2311"/>
        <v/>
      </c>
      <c r="V997" s="2" t="str">
        <f t="shared" si="2311"/>
        <v/>
      </c>
      <c r="W997" s="2" t="str">
        <f t="shared" si="2311"/>
        <v/>
      </c>
      <c r="X997" s="2" t="str">
        <f t="shared" si="2311"/>
        <v/>
      </c>
      <c r="Y997" s="2" t="str">
        <f t="shared" si="2311"/>
        <v/>
      </c>
      <c r="Z997" s="2" t="str">
        <f t="shared" si="2311"/>
        <v/>
      </c>
      <c r="AA997" s="2" t="str">
        <f t="shared" si="2311"/>
        <v/>
      </c>
      <c r="AB997" s="2" t="str">
        <f t="shared" si="2311"/>
        <v/>
      </c>
      <c r="AC997" s="2" t="str">
        <f t="shared" si="2311"/>
        <v/>
      </c>
      <c r="AD997" s="2" t="str">
        <f t="shared" si="2311"/>
        <v/>
      </c>
      <c r="AE997" s="2" t="str">
        <f t="shared" si="2311"/>
        <v/>
      </c>
      <c r="AF997" s="2" t="str">
        <f t="shared" si="2311"/>
        <v/>
      </c>
      <c r="AG997" s="2" t="str">
        <f t="shared" si="2311"/>
        <v/>
      </c>
      <c r="AH997" s="2" t="str">
        <f t="shared" si="2311"/>
        <v/>
      </c>
      <c r="AI997" s="2">
        <f t="shared" si="2311"/>
        <v>7958.0159999999996</v>
      </c>
    </row>
    <row r="998" spans="2:35" x14ac:dyDescent="0.25">
      <c r="B998" s="41" t="s">
        <v>347</v>
      </c>
      <c r="C998" s="41" t="s">
        <v>346</v>
      </c>
      <c r="D998" t="s">
        <v>5</v>
      </c>
      <c r="E998" s="42" t="s">
        <v>447</v>
      </c>
      <c r="F998" t="s">
        <v>60</v>
      </c>
      <c r="H998" s="7">
        <v>1</v>
      </c>
      <c r="I998" s="6">
        <f>IF(H998="","",INDEX(Systems!F$4:F$981,MATCH($F998,Systems!D$4:D$981,0),1))</f>
        <v>12000</v>
      </c>
      <c r="J998" s="7">
        <f>IF(H998="","",INDEX(Systems!E$4:E$981,MATCH($F998,Systems!D$4:D$981,0),1))</f>
        <v>18</v>
      </c>
      <c r="K998" s="7" t="s">
        <v>96</v>
      </c>
      <c r="L998" s="7">
        <v>2005</v>
      </c>
      <c r="M998" s="7">
        <v>3</v>
      </c>
      <c r="N998" s="6">
        <f t="shared" si="2312"/>
        <v>12000</v>
      </c>
      <c r="O998" s="7">
        <f t="shared" si="2313"/>
        <v>2023</v>
      </c>
      <c r="P998" s="2" t="str">
        <f t="shared" ref="P998:P1003" si="2314">IF($B998="","",IF($O998=P$3,$N998*(1+(O$2*0.03)),IF(P$3=$O998+$J998,$N998*(1+(O$2*0.03)),IF(P$3=$O998+2*$J998,$N998*(1+(O$2*0.03)),IF(P$3=$O998+3*$J998,$N998*(1+(O$2*0.03)),IF(P$3=$O998+4*$J998,$N998*(1+(O$2*0.03)),IF(P$3=$O998+5*$J998,$N998*(1+(O$2*0.03)),"")))))))</f>
        <v/>
      </c>
      <c r="Q998" s="2" t="str">
        <f t="shared" ref="Q998:Q1003" si="2315">IF($B998="","",IF($O998=Q$3,$N998*(1+(P$2*0.03)),IF(Q$3=$O998+$J998,$N998*(1+(P$2*0.03)),IF(Q$3=$O998+2*$J998,$N998*(1+(P$2*0.03)),IF(Q$3=$O998+3*$J998,$N998*(1+(P$2*0.03)),IF(Q$3=$O998+4*$J998,$N998*(1+(P$2*0.03)),IF(Q$3=$O998+5*$J998,$N998*(1+(P$2*0.03)),"")))))))</f>
        <v/>
      </c>
      <c r="R998" s="2" t="str">
        <f t="shared" ref="R998:R1003" si="2316">IF($B998="","",IF($O998=R$3,$N998*(1+(Q$2*0.03)),IF(R$3=$O998+$J998,$N998*(1+(Q$2*0.03)),IF(R$3=$O998+2*$J998,$N998*(1+(Q$2*0.03)),IF(R$3=$O998+3*$J998,$N998*(1+(Q$2*0.03)),IF(R$3=$O998+4*$J998,$N998*(1+(Q$2*0.03)),IF(R$3=$O998+5*$J998,$N998*(1+(Q$2*0.03)),"")))))))</f>
        <v/>
      </c>
      <c r="S998" s="2" t="str">
        <f t="shared" ref="S998:S1003" si="2317">IF($B998="","",IF($O998=S$3,$N998*(1+(R$2*0.03)),IF(S$3=$O998+$J998,$N998*(1+(R$2*0.03)),IF(S$3=$O998+2*$J998,$N998*(1+(R$2*0.03)),IF(S$3=$O998+3*$J998,$N998*(1+(R$2*0.03)),IF(S$3=$O998+4*$J998,$N998*(1+(R$2*0.03)),IF(S$3=$O998+5*$J998,$N998*(1+(R$2*0.03)),"")))))))</f>
        <v/>
      </c>
      <c r="T998" s="2" t="str">
        <f t="shared" ref="T998:T1003" si="2318">IF($B998="","",IF($O998=T$3,$N998*(1+(S$2*0.03)),IF(T$3=$O998+$J998,$N998*(1+(S$2*0.03)),IF(T$3=$O998+2*$J998,$N998*(1+(S$2*0.03)),IF(T$3=$O998+3*$J998,$N998*(1+(S$2*0.03)),IF(T$3=$O998+4*$J998,$N998*(1+(S$2*0.03)),IF(T$3=$O998+5*$J998,$N998*(1+(S$2*0.03)),"")))))))</f>
        <v/>
      </c>
      <c r="U998" s="2">
        <f t="shared" ref="U998:U1003" si="2319">IF($B998="","",IF($O998=U$3,$N998*(1+(T$2*0.03)),IF(U$3=$O998+$J998,$N998*(1+(T$2*0.03)),IF(U$3=$O998+2*$J998,$N998*(1+(T$2*0.03)),IF(U$3=$O998+3*$J998,$N998*(1+(T$2*0.03)),IF(U$3=$O998+4*$J998,$N998*(1+(T$2*0.03)),IF(U$3=$O998+5*$J998,$N998*(1+(T$2*0.03)),"")))))))</f>
        <v>13799.999999999998</v>
      </c>
      <c r="V998" s="2" t="str">
        <f t="shared" ref="V998:V1003" si="2320">IF($B998="","",IF($O998=V$3,$N998*(1+(U$2*0.03)),IF(V$3=$O998+$J998,$N998*(1+(U$2*0.03)),IF(V$3=$O998+2*$J998,$N998*(1+(U$2*0.03)),IF(V$3=$O998+3*$J998,$N998*(1+(U$2*0.03)),IF(V$3=$O998+4*$J998,$N998*(1+(U$2*0.03)),IF(V$3=$O998+5*$J998,$N998*(1+(U$2*0.03)),"")))))))</f>
        <v/>
      </c>
      <c r="W998" s="2" t="str">
        <f t="shared" ref="W998:W1003" si="2321">IF($B998="","",IF($O998=W$3,$N998*(1+(V$2*0.03)),IF(W$3=$O998+$J998,$N998*(1+(V$2*0.03)),IF(W$3=$O998+2*$J998,$N998*(1+(V$2*0.03)),IF(W$3=$O998+3*$J998,$N998*(1+(V$2*0.03)),IF(W$3=$O998+4*$J998,$N998*(1+(V$2*0.03)),IF(W$3=$O998+5*$J998,$N998*(1+(V$2*0.03)),"")))))))</f>
        <v/>
      </c>
      <c r="X998" s="2" t="str">
        <f t="shared" ref="X998:X1003" si="2322">IF($B998="","",IF($O998=X$3,$N998*(1+(W$2*0.03)),IF(X$3=$O998+$J998,$N998*(1+(W$2*0.03)),IF(X$3=$O998+2*$J998,$N998*(1+(W$2*0.03)),IF(X$3=$O998+3*$J998,$N998*(1+(W$2*0.03)),IF(X$3=$O998+4*$J998,$N998*(1+(W$2*0.03)),IF(X$3=$O998+5*$J998,$N998*(1+(W$2*0.03)),"")))))))</f>
        <v/>
      </c>
      <c r="Y998" s="2" t="str">
        <f t="shared" ref="Y998:Y1003" si="2323">IF($B998="","",IF($O998=Y$3,$N998*(1+(X$2*0.03)),IF(Y$3=$O998+$J998,$N998*(1+(X$2*0.03)),IF(Y$3=$O998+2*$J998,$N998*(1+(X$2*0.03)),IF(Y$3=$O998+3*$J998,$N998*(1+(X$2*0.03)),IF(Y$3=$O998+4*$J998,$N998*(1+(X$2*0.03)),IF(Y$3=$O998+5*$J998,$N998*(1+(X$2*0.03)),"")))))))</f>
        <v/>
      </c>
      <c r="Z998" s="2" t="str">
        <f t="shared" ref="Z998:Z1003" si="2324">IF($B998="","",IF($O998=Z$3,$N998*(1+(Y$2*0.03)),IF(Z$3=$O998+$J998,$N998*(1+(Y$2*0.03)),IF(Z$3=$O998+2*$J998,$N998*(1+(Y$2*0.03)),IF(Z$3=$O998+3*$J998,$N998*(1+(Y$2*0.03)),IF(Z$3=$O998+4*$J998,$N998*(1+(Y$2*0.03)),IF(Z$3=$O998+5*$J998,$N998*(1+(Y$2*0.03)),"")))))))</f>
        <v/>
      </c>
      <c r="AA998" s="2" t="str">
        <f t="shared" ref="AA998:AA1003" si="2325">IF($B998="","",IF($O998=AA$3,$N998*(1+(Z$2*0.03)),IF(AA$3=$O998+$J998,$N998*(1+(Z$2*0.03)),IF(AA$3=$O998+2*$J998,$N998*(1+(Z$2*0.03)),IF(AA$3=$O998+3*$J998,$N998*(1+(Z$2*0.03)),IF(AA$3=$O998+4*$J998,$N998*(1+(Z$2*0.03)),IF(AA$3=$O998+5*$J998,$N998*(1+(Z$2*0.03)),"")))))))</f>
        <v/>
      </c>
      <c r="AB998" s="2" t="str">
        <f t="shared" ref="AB998:AB1003" si="2326">IF($B998="","",IF($O998=AB$3,$N998*(1+(AA$2*0.03)),IF(AB$3=$O998+$J998,$N998*(1+(AA$2*0.03)),IF(AB$3=$O998+2*$J998,$N998*(1+(AA$2*0.03)),IF(AB$3=$O998+3*$J998,$N998*(1+(AA$2*0.03)),IF(AB$3=$O998+4*$J998,$N998*(1+(AA$2*0.03)),IF(AB$3=$O998+5*$J998,$N998*(1+(AA$2*0.03)),"")))))))</f>
        <v/>
      </c>
      <c r="AC998" s="2" t="str">
        <f t="shared" ref="AC998:AC1003" si="2327">IF($B998="","",IF($O998=AC$3,$N998*(1+(AB$2*0.03)),IF(AC$3=$O998+$J998,$N998*(1+(AB$2*0.03)),IF(AC$3=$O998+2*$J998,$N998*(1+(AB$2*0.03)),IF(AC$3=$O998+3*$J998,$N998*(1+(AB$2*0.03)),IF(AC$3=$O998+4*$J998,$N998*(1+(AB$2*0.03)),IF(AC$3=$O998+5*$J998,$N998*(1+(AB$2*0.03)),"")))))))</f>
        <v/>
      </c>
      <c r="AD998" s="2" t="str">
        <f t="shared" ref="AD998:AD1003" si="2328">IF($B998="","",IF($O998=AD$3,$N998*(1+(AC$2*0.03)),IF(AD$3=$O998+$J998,$N998*(1+(AC$2*0.03)),IF(AD$3=$O998+2*$J998,$N998*(1+(AC$2*0.03)),IF(AD$3=$O998+3*$J998,$N998*(1+(AC$2*0.03)),IF(AD$3=$O998+4*$J998,$N998*(1+(AC$2*0.03)),IF(AD$3=$O998+5*$J998,$N998*(1+(AC$2*0.03)),"")))))))</f>
        <v/>
      </c>
      <c r="AE998" s="2" t="str">
        <f t="shared" ref="AE998:AE1003" si="2329">IF($B998="","",IF($O998=AE$3,$N998*(1+(AD$2*0.03)),IF(AE$3=$O998+$J998,$N998*(1+(AD$2*0.03)),IF(AE$3=$O998+2*$J998,$N998*(1+(AD$2*0.03)),IF(AE$3=$O998+3*$J998,$N998*(1+(AD$2*0.03)),IF(AE$3=$O998+4*$J998,$N998*(1+(AD$2*0.03)),IF(AE$3=$O998+5*$J998,$N998*(1+(AD$2*0.03)),"")))))))</f>
        <v/>
      </c>
      <c r="AF998" s="2" t="str">
        <f t="shared" ref="AF998:AF1003" si="2330">IF($B998="","",IF($O998=AF$3,$N998*(1+(AE$2*0.03)),IF(AF$3=$O998+$J998,$N998*(1+(AE$2*0.03)),IF(AF$3=$O998+2*$J998,$N998*(1+(AE$2*0.03)),IF(AF$3=$O998+3*$J998,$N998*(1+(AE$2*0.03)),IF(AF$3=$O998+4*$J998,$N998*(1+(AE$2*0.03)),IF(AF$3=$O998+5*$J998,$N998*(1+(AE$2*0.03)),"")))))))</f>
        <v/>
      </c>
      <c r="AG998" s="2" t="str">
        <f t="shared" ref="AG998:AG1003" si="2331">IF($B998="","",IF($O998=AG$3,$N998*(1+(AF$2*0.03)),IF(AG$3=$O998+$J998,$N998*(1+(AF$2*0.03)),IF(AG$3=$O998+2*$J998,$N998*(1+(AF$2*0.03)),IF(AG$3=$O998+3*$J998,$N998*(1+(AF$2*0.03)),IF(AG$3=$O998+4*$J998,$N998*(1+(AF$2*0.03)),IF(AG$3=$O998+5*$J998,$N998*(1+(AF$2*0.03)),"")))))))</f>
        <v/>
      </c>
      <c r="AH998" s="2" t="str">
        <f t="shared" ref="AH998:AH1003" si="2332">IF($B998="","",IF($O998=AH$3,$N998*(1+(AG$2*0.03)),IF(AH$3=$O998+$J998,$N998*(1+(AG$2*0.03)),IF(AH$3=$O998+2*$J998,$N998*(1+(AG$2*0.03)),IF(AH$3=$O998+3*$J998,$N998*(1+(AG$2*0.03)),IF(AH$3=$O998+4*$J998,$N998*(1+(AG$2*0.03)),IF(AH$3=$O998+5*$J998,$N998*(1+(AG$2*0.03)),"")))))))</f>
        <v/>
      </c>
      <c r="AI998" s="2" t="str">
        <f t="shared" ref="AI998:AI1003" si="2333">IF($B998="","",IF($O998=AI$3,$N998*(1+(AH$2*0.03)),IF(AI$3=$O998+$J998,$N998*(1+(AH$2*0.03)),IF(AI$3=$O998+2*$J998,$N998*(1+(AH$2*0.03)),IF(AI$3=$O998+3*$J998,$N998*(1+(AH$2*0.03)),IF(AI$3=$O998+4*$J998,$N998*(1+(AH$2*0.03)),IF(AI$3=$O998+5*$J998,$N998*(1+(AH$2*0.03)),"")))))))</f>
        <v/>
      </c>
    </row>
    <row r="999" spans="2:35" x14ac:dyDescent="0.25">
      <c r="B999" s="41" t="s">
        <v>347</v>
      </c>
      <c r="C999" s="41" t="s">
        <v>346</v>
      </c>
      <c r="D999" t="s">
        <v>3</v>
      </c>
      <c r="E999" s="42" t="s">
        <v>448</v>
      </c>
      <c r="F999" t="s">
        <v>26</v>
      </c>
      <c r="H999" s="7">
        <v>1280</v>
      </c>
      <c r="I999" s="6">
        <f>IF(H999="","",INDEX(Systems!F$4:F$981,MATCH($F999,Systems!D$4:D$981,0),1))</f>
        <v>21.78</v>
      </c>
      <c r="J999" s="7">
        <f>IF(H999="","",INDEX(Systems!E$4:E$981,MATCH($F999,Systems!D$4:D$981,0),1))</f>
        <v>25</v>
      </c>
      <c r="K999" s="7" t="s">
        <v>96</v>
      </c>
      <c r="L999" s="7">
        <v>2000</v>
      </c>
      <c r="M999" s="7">
        <v>2</v>
      </c>
      <c r="N999" s="6">
        <f t="shared" ref="N999:N1004" si="2334">IF(H999="","",H999*I999)</f>
        <v>27878.400000000001</v>
      </c>
      <c r="O999" s="7">
        <f t="shared" ref="O999:O1004" si="2335">IF(M999="","",IF(IF(M999=1,$C$1,IF(M999=2,L999+(0.8*J999),IF(M999=3,L999+J999)))&lt;$C$1,$C$1,(IF(M999=1,$C$1,IF(M999=2,L999+(0.8*J999),IF(M999=3,L999+J999))))))</f>
        <v>2020</v>
      </c>
      <c r="P999" s="2" t="str">
        <f t="shared" si="2314"/>
        <v/>
      </c>
      <c r="Q999" s="2" t="str">
        <f t="shared" si="2315"/>
        <v/>
      </c>
      <c r="R999" s="2">
        <f t="shared" si="2316"/>
        <v>29551.104000000003</v>
      </c>
      <c r="S999" s="2" t="str">
        <f t="shared" si="2317"/>
        <v/>
      </c>
      <c r="T999" s="2" t="str">
        <f t="shared" si="2318"/>
        <v/>
      </c>
      <c r="U999" s="2" t="str">
        <f t="shared" si="2319"/>
        <v/>
      </c>
      <c r="V999" s="2" t="str">
        <f t="shared" si="2320"/>
        <v/>
      </c>
      <c r="W999" s="2" t="str">
        <f t="shared" si="2321"/>
        <v/>
      </c>
      <c r="X999" s="2" t="str">
        <f t="shared" si="2322"/>
        <v/>
      </c>
      <c r="Y999" s="2" t="str">
        <f t="shared" si="2323"/>
        <v/>
      </c>
      <c r="Z999" s="2" t="str">
        <f t="shared" si="2324"/>
        <v/>
      </c>
      <c r="AA999" s="2" t="str">
        <f t="shared" si="2325"/>
        <v/>
      </c>
      <c r="AB999" s="2" t="str">
        <f t="shared" si="2326"/>
        <v/>
      </c>
      <c r="AC999" s="2" t="str">
        <f t="shared" si="2327"/>
        <v/>
      </c>
      <c r="AD999" s="2" t="str">
        <f t="shared" si="2328"/>
        <v/>
      </c>
      <c r="AE999" s="2" t="str">
        <f t="shared" si="2329"/>
        <v/>
      </c>
      <c r="AF999" s="2" t="str">
        <f t="shared" si="2330"/>
        <v/>
      </c>
      <c r="AG999" s="2" t="str">
        <f t="shared" si="2331"/>
        <v/>
      </c>
      <c r="AH999" s="2" t="str">
        <f t="shared" si="2332"/>
        <v/>
      </c>
      <c r="AI999" s="2" t="str">
        <f t="shared" si="2333"/>
        <v/>
      </c>
    </row>
    <row r="1000" spans="2:35" x14ac:dyDescent="0.25">
      <c r="B1000" s="41" t="s">
        <v>347</v>
      </c>
      <c r="C1000" s="41" t="s">
        <v>346</v>
      </c>
      <c r="D1000" t="s">
        <v>7</v>
      </c>
      <c r="E1000" s="42" t="s">
        <v>448</v>
      </c>
      <c r="F1000" t="s">
        <v>50</v>
      </c>
      <c r="H1000" s="7">
        <v>1150</v>
      </c>
      <c r="I1000" s="6">
        <f>IF(H1000="","",INDEX(Systems!F$4:F$981,MATCH($F1000,Systems!D$4:D$981,0),1))</f>
        <v>1.6</v>
      </c>
      <c r="J1000" s="7">
        <f>IF(H1000="","",INDEX(Systems!E$4:E$981,MATCH($F1000,Systems!D$4:D$981,0),1))</f>
        <v>10</v>
      </c>
      <c r="K1000" s="7" t="s">
        <v>96</v>
      </c>
      <c r="L1000" s="7">
        <v>2010</v>
      </c>
      <c r="M1000" s="7">
        <v>3</v>
      </c>
      <c r="N1000" s="6">
        <f t="shared" si="2334"/>
        <v>1840</v>
      </c>
      <c r="O1000" s="7">
        <f t="shared" si="2335"/>
        <v>2020</v>
      </c>
      <c r="P1000" s="2" t="str">
        <f t="shared" si="2314"/>
        <v/>
      </c>
      <c r="Q1000" s="2" t="str">
        <f t="shared" si="2315"/>
        <v/>
      </c>
      <c r="R1000" s="2">
        <f t="shared" si="2316"/>
        <v>1950.4</v>
      </c>
      <c r="S1000" s="2" t="str">
        <f t="shared" si="2317"/>
        <v/>
      </c>
      <c r="T1000" s="2" t="str">
        <f t="shared" si="2318"/>
        <v/>
      </c>
      <c r="U1000" s="2" t="str">
        <f t="shared" si="2319"/>
        <v/>
      </c>
      <c r="V1000" s="2" t="str">
        <f t="shared" si="2320"/>
        <v/>
      </c>
      <c r="W1000" s="2" t="str">
        <f t="shared" si="2321"/>
        <v/>
      </c>
      <c r="X1000" s="2" t="str">
        <f t="shared" si="2322"/>
        <v/>
      </c>
      <c r="Y1000" s="2" t="str">
        <f t="shared" si="2323"/>
        <v/>
      </c>
      <c r="Z1000" s="2" t="str">
        <f t="shared" si="2324"/>
        <v/>
      </c>
      <c r="AA1000" s="2" t="str">
        <f t="shared" si="2325"/>
        <v/>
      </c>
      <c r="AB1000" s="2">
        <f t="shared" si="2326"/>
        <v>2502.3999999999996</v>
      </c>
      <c r="AC1000" s="2" t="str">
        <f t="shared" si="2327"/>
        <v/>
      </c>
      <c r="AD1000" s="2" t="str">
        <f t="shared" si="2328"/>
        <v/>
      </c>
      <c r="AE1000" s="2" t="str">
        <f t="shared" si="2329"/>
        <v/>
      </c>
      <c r="AF1000" s="2" t="str">
        <f t="shared" si="2330"/>
        <v/>
      </c>
      <c r="AG1000" s="2" t="str">
        <f t="shared" si="2331"/>
        <v/>
      </c>
      <c r="AH1000" s="2" t="str">
        <f t="shared" si="2332"/>
        <v/>
      </c>
      <c r="AI1000" s="2" t="str">
        <f t="shared" si="2333"/>
        <v/>
      </c>
    </row>
    <row r="1001" spans="2:35" x14ac:dyDescent="0.25">
      <c r="B1001" s="41" t="s">
        <v>347</v>
      </c>
      <c r="C1001" s="41" t="s">
        <v>346</v>
      </c>
      <c r="D1001" t="s">
        <v>7</v>
      </c>
      <c r="E1001" s="42" t="s">
        <v>448</v>
      </c>
      <c r="F1001" t="s">
        <v>289</v>
      </c>
      <c r="H1001" s="7">
        <v>1150</v>
      </c>
      <c r="I1001" s="6">
        <f>IF(H1001="","",INDEX(Systems!F$4:F$981,MATCH($F1001,Systems!D$4:D$981,0),1))</f>
        <v>4.5</v>
      </c>
      <c r="J1001" s="7">
        <f>IF(H1001="","",INDEX(Systems!E$4:E$981,MATCH($F1001,Systems!D$4:D$981,0),1))</f>
        <v>15</v>
      </c>
      <c r="K1001" s="7" t="s">
        <v>96</v>
      </c>
      <c r="L1001" s="7">
        <v>2005</v>
      </c>
      <c r="M1001" s="7">
        <v>3</v>
      </c>
      <c r="N1001" s="6">
        <f t="shared" si="2334"/>
        <v>5175</v>
      </c>
      <c r="O1001" s="7">
        <f t="shared" si="2335"/>
        <v>2020</v>
      </c>
      <c r="P1001" s="2" t="str">
        <f t="shared" si="2314"/>
        <v/>
      </c>
      <c r="Q1001" s="2" t="str">
        <f t="shared" si="2315"/>
        <v/>
      </c>
      <c r="R1001" s="2">
        <f t="shared" si="2316"/>
        <v>5485.5</v>
      </c>
      <c r="S1001" s="2" t="str">
        <f t="shared" si="2317"/>
        <v/>
      </c>
      <c r="T1001" s="2" t="str">
        <f t="shared" si="2318"/>
        <v/>
      </c>
      <c r="U1001" s="2" t="str">
        <f t="shared" si="2319"/>
        <v/>
      </c>
      <c r="V1001" s="2" t="str">
        <f t="shared" si="2320"/>
        <v/>
      </c>
      <c r="W1001" s="2" t="str">
        <f t="shared" si="2321"/>
        <v/>
      </c>
      <c r="X1001" s="2" t="str">
        <f t="shared" si="2322"/>
        <v/>
      </c>
      <c r="Y1001" s="2" t="str">
        <f t="shared" si="2323"/>
        <v/>
      </c>
      <c r="Z1001" s="2" t="str">
        <f t="shared" si="2324"/>
        <v/>
      </c>
      <c r="AA1001" s="2" t="str">
        <f t="shared" si="2325"/>
        <v/>
      </c>
      <c r="AB1001" s="2" t="str">
        <f t="shared" si="2326"/>
        <v/>
      </c>
      <c r="AC1001" s="2" t="str">
        <f t="shared" si="2327"/>
        <v/>
      </c>
      <c r="AD1001" s="2" t="str">
        <f t="shared" si="2328"/>
        <v/>
      </c>
      <c r="AE1001" s="2" t="str">
        <f t="shared" si="2329"/>
        <v/>
      </c>
      <c r="AF1001" s="2" t="str">
        <f t="shared" si="2330"/>
        <v/>
      </c>
      <c r="AG1001" s="2">
        <f t="shared" si="2331"/>
        <v>7814.25</v>
      </c>
      <c r="AH1001" s="2" t="str">
        <f t="shared" si="2332"/>
        <v/>
      </c>
      <c r="AI1001" s="2" t="str">
        <f t="shared" si="2333"/>
        <v/>
      </c>
    </row>
    <row r="1002" spans="2:35" x14ac:dyDescent="0.25">
      <c r="B1002" s="41" t="s">
        <v>347</v>
      </c>
      <c r="C1002" s="41" t="s">
        <v>346</v>
      </c>
      <c r="D1002" t="s">
        <v>7</v>
      </c>
      <c r="E1002" s="42" t="s">
        <v>448</v>
      </c>
      <c r="F1002" t="s">
        <v>47</v>
      </c>
      <c r="H1002" s="7">
        <v>1024</v>
      </c>
      <c r="I1002" s="6">
        <f>IF(H1002="","",INDEX(Systems!F$4:F$981,MATCH($F1002,Systems!D$4:D$981,0),1))</f>
        <v>9.42</v>
      </c>
      <c r="J1002" s="7">
        <f>IF(H1002="","",INDEX(Systems!E$4:E$981,MATCH($F1002,Systems!D$4:D$981,0),1))</f>
        <v>20</v>
      </c>
      <c r="K1002" s="7" t="s">
        <v>96</v>
      </c>
      <c r="L1002" s="7">
        <v>1995</v>
      </c>
      <c r="M1002" s="7">
        <v>1</v>
      </c>
      <c r="N1002" s="6">
        <f t="shared" si="2334"/>
        <v>9646.08</v>
      </c>
      <c r="O1002" s="7">
        <f t="shared" si="2335"/>
        <v>2018</v>
      </c>
      <c r="P1002" s="2">
        <f t="shared" si="2314"/>
        <v>9646.08</v>
      </c>
      <c r="Q1002" s="2" t="str">
        <f t="shared" si="2315"/>
        <v/>
      </c>
      <c r="R1002" s="2" t="str">
        <f t="shared" si="2316"/>
        <v/>
      </c>
      <c r="S1002" s="2" t="str">
        <f t="shared" si="2317"/>
        <v/>
      </c>
      <c r="T1002" s="2" t="str">
        <f t="shared" si="2318"/>
        <v/>
      </c>
      <c r="U1002" s="2" t="str">
        <f t="shared" si="2319"/>
        <v/>
      </c>
      <c r="V1002" s="2" t="str">
        <f t="shared" si="2320"/>
        <v/>
      </c>
      <c r="W1002" s="2" t="str">
        <f t="shared" si="2321"/>
        <v/>
      </c>
      <c r="X1002" s="2" t="str">
        <f t="shared" si="2322"/>
        <v/>
      </c>
      <c r="Y1002" s="2" t="str">
        <f t="shared" si="2323"/>
        <v/>
      </c>
      <c r="Z1002" s="2" t="str">
        <f t="shared" si="2324"/>
        <v/>
      </c>
      <c r="AA1002" s="2" t="str">
        <f t="shared" si="2325"/>
        <v/>
      </c>
      <c r="AB1002" s="2" t="str">
        <f t="shared" si="2326"/>
        <v/>
      </c>
      <c r="AC1002" s="2" t="str">
        <f t="shared" si="2327"/>
        <v/>
      </c>
      <c r="AD1002" s="2" t="str">
        <f t="shared" si="2328"/>
        <v/>
      </c>
      <c r="AE1002" s="2" t="str">
        <f t="shared" si="2329"/>
        <v/>
      </c>
      <c r="AF1002" s="2" t="str">
        <f t="shared" si="2330"/>
        <v/>
      </c>
      <c r="AG1002" s="2" t="str">
        <f t="shared" si="2331"/>
        <v/>
      </c>
      <c r="AH1002" s="2" t="str">
        <f t="shared" si="2332"/>
        <v/>
      </c>
      <c r="AI1002" s="2" t="str">
        <f t="shared" si="2333"/>
        <v/>
      </c>
    </row>
    <row r="1003" spans="2:35" x14ac:dyDescent="0.25">
      <c r="B1003" s="41" t="s">
        <v>347</v>
      </c>
      <c r="C1003" s="41" t="s">
        <v>346</v>
      </c>
      <c r="D1003" t="s">
        <v>9</v>
      </c>
      <c r="E1003" s="42" t="s">
        <v>448</v>
      </c>
      <c r="F1003" t="s">
        <v>131</v>
      </c>
      <c r="H1003" s="7">
        <v>1024</v>
      </c>
      <c r="I1003" s="6">
        <f>IF(H1003="","",INDEX(Systems!F$4:F$981,MATCH($F1003,Systems!D$4:D$981,0),1))</f>
        <v>4.95</v>
      </c>
      <c r="J1003" s="7">
        <f>IF(H1003="","",INDEX(Systems!E$4:E$981,MATCH($F1003,Systems!D$4:D$981,0),1))</f>
        <v>20</v>
      </c>
      <c r="K1003" s="7" t="s">
        <v>96</v>
      </c>
      <c r="L1003" s="7">
        <v>2017</v>
      </c>
      <c r="M1003" s="7">
        <v>3</v>
      </c>
      <c r="N1003" s="6">
        <f t="shared" si="2334"/>
        <v>5068.8</v>
      </c>
      <c r="O1003" s="7">
        <f t="shared" si="2335"/>
        <v>2037</v>
      </c>
      <c r="P1003" s="2" t="str">
        <f t="shared" si="2314"/>
        <v/>
      </c>
      <c r="Q1003" s="2" t="str">
        <f t="shared" si="2315"/>
        <v/>
      </c>
      <c r="R1003" s="2" t="str">
        <f t="shared" si="2316"/>
        <v/>
      </c>
      <c r="S1003" s="2" t="str">
        <f t="shared" si="2317"/>
        <v/>
      </c>
      <c r="T1003" s="2" t="str">
        <f t="shared" si="2318"/>
        <v/>
      </c>
      <c r="U1003" s="2" t="str">
        <f t="shared" si="2319"/>
        <v/>
      </c>
      <c r="V1003" s="2" t="str">
        <f t="shared" si="2320"/>
        <v/>
      </c>
      <c r="W1003" s="2" t="str">
        <f t="shared" si="2321"/>
        <v/>
      </c>
      <c r="X1003" s="2" t="str">
        <f t="shared" si="2322"/>
        <v/>
      </c>
      <c r="Y1003" s="2" t="str">
        <f t="shared" si="2323"/>
        <v/>
      </c>
      <c r="Z1003" s="2" t="str">
        <f t="shared" si="2324"/>
        <v/>
      </c>
      <c r="AA1003" s="2" t="str">
        <f t="shared" si="2325"/>
        <v/>
      </c>
      <c r="AB1003" s="2" t="str">
        <f t="shared" si="2326"/>
        <v/>
      </c>
      <c r="AC1003" s="2" t="str">
        <f t="shared" si="2327"/>
        <v/>
      </c>
      <c r="AD1003" s="2" t="str">
        <f t="shared" si="2328"/>
        <v/>
      </c>
      <c r="AE1003" s="2" t="str">
        <f t="shared" si="2329"/>
        <v/>
      </c>
      <c r="AF1003" s="2" t="str">
        <f t="shared" si="2330"/>
        <v/>
      </c>
      <c r="AG1003" s="2" t="str">
        <f t="shared" si="2331"/>
        <v/>
      </c>
      <c r="AH1003" s="2" t="str">
        <f t="shared" si="2332"/>
        <v/>
      </c>
      <c r="AI1003" s="2">
        <f t="shared" si="2333"/>
        <v>7958.0159999999996</v>
      </c>
    </row>
    <row r="1004" spans="2:35" x14ac:dyDescent="0.25">
      <c r="B1004" s="41" t="s">
        <v>347</v>
      </c>
      <c r="C1004" s="41" t="s">
        <v>346</v>
      </c>
      <c r="D1004" t="s">
        <v>5</v>
      </c>
      <c r="E1004" s="42" t="s">
        <v>448</v>
      </c>
      <c r="F1004" t="s">
        <v>60</v>
      </c>
      <c r="H1004" s="7">
        <v>1</v>
      </c>
      <c r="I1004" s="6">
        <f>IF(H1004="","",INDEX(Systems!F$4:F$981,MATCH($F1004,Systems!D$4:D$981,0),1))</f>
        <v>12000</v>
      </c>
      <c r="J1004" s="7">
        <f>IF(H1004="","",INDEX(Systems!E$4:E$981,MATCH($F1004,Systems!D$4:D$981,0),1))</f>
        <v>18</v>
      </c>
      <c r="K1004" s="7" t="s">
        <v>96</v>
      </c>
      <c r="L1004" s="7">
        <v>2005</v>
      </c>
      <c r="M1004" s="7">
        <v>3</v>
      </c>
      <c r="N1004" s="6">
        <f t="shared" si="2334"/>
        <v>12000</v>
      </c>
      <c r="O1004" s="7">
        <f t="shared" si="2335"/>
        <v>2023</v>
      </c>
      <c r="P1004" s="2" t="str">
        <f t="shared" ref="P1004:P1009" si="2336">IF($B1004="","",IF($O1004=P$3,$N1004*(1+(O$2*0.03)),IF(P$3=$O1004+$J1004,$N1004*(1+(O$2*0.03)),IF(P$3=$O1004+2*$J1004,$N1004*(1+(O$2*0.03)),IF(P$3=$O1004+3*$J1004,$N1004*(1+(O$2*0.03)),IF(P$3=$O1004+4*$J1004,$N1004*(1+(O$2*0.03)),IF(P$3=$O1004+5*$J1004,$N1004*(1+(O$2*0.03)),"")))))))</f>
        <v/>
      </c>
      <c r="Q1004" s="2" t="str">
        <f t="shared" ref="Q1004:Q1009" si="2337">IF($B1004="","",IF($O1004=Q$3,$N1004*(1+(P$2*0.03)),IF(Q$3=$O1004+$J1004,$N1004*(1+(P$2*0.03)),IF(Q$3=$O1004+2*$J1004,$N1004*(1+(P$2*0.03)),IF(Q$3=$O1004+3*$J1004,$N1004*(1+(P$2*0.03)),IF(Q$3=$O1004+4*$J1004,$N1004*(1+(P$2*0.03)),IF(Q$3=$O1004+5*$J1004,$N1004*(1+(P$2*0.03)),"")))))))</f>
        <v/>
      </c>
      <c r="R1004" s="2" t="str">
        <f t="shared" ref="R1004:R1009" si="2338">IF($B1004="","",IF($O1004=R$3,$N1004*(1+(Q$2*0.03)),IF(R$3=$O1004+$J1004,$N1004*(1+(Q$2*0.03)),IF(R$3=$O1004+2*$J1004,$N1004*(1+(Q$2*0.03)),IF(R$3=$O1004+3*$J1004,$N1004*(1+(Q$2*0.03)),IF(R$3=$O1004+4*$J1004,$N1004*(1+(Q$2*0.03)),IF(R$3=$O1004+5*$J1004,$N1004*(1+(Q$2*0.03)),"")))))))</f>
        <v/>
      </c>
      <c r="S1004" s="2" t="str">
        <f t="shared" ref="S1004:S1009" si="2339">IF($B1004="","",IF($O1004=S$3,$N1004*(1+(R$2*0.03)),IF(S$3=$O1004+$J1004,$N1004*(1+(R$2*0.03)),IF(S$3=$O1004+2*$J1004,$N1004*(1+(R$2*0.03)),IF(S$3=$O1004+3*$J1004,$N1004*(1+(R$2*0.03)),IF(S$3=$O1004+4*$J1004,$N1004*(1+(R$2*0.03)),IF(S$3=$O1004+5*$J1004,$N1004*(1+(R$2*0.03)),"")))))))</f>
        <v/>
      </c>
      <c r="T1004" s="2" t="str">
        <f t="shared" ref="T1004:T1009" si="2340">IF($B1004="","",IF($O1004=T$3,$N1004*(1+(S$2*0.03)),IF(T$3=$O1004+$J1004,$N1004*(1+(S$2*0.03)),IF(T$3=$O1004+2*$J1004,$N1004*(1+(S$2*0.03)),IF(T$3=$O1004+3*$J1004,$N1004*(1+(S$2*0.03)),IF(T$3=$O1004+4*$J1004,$N1004*(1+(S$2*0.03)),IF(T$3=$O1004+5*$J1004,$N1004*(1+(S$2*0.03)),"")))))))</f>
        <v/>
      </c>
      <c r="U1004" s="2">
        <f t="shared" ref="U1004:U1009" si="2341">IF($B1004="","",IF($O1004=U$3,$N1004*(1+(T$2*0.03)),IF(U$3=$O1004+$J1004,$N1004*(1+(T$2*0.03)),IF(U$3=$O1004+2*$J1004,$N1004*(1+(T$2*0.03)),IF(U$3=$O1004+3*$J1004,$N1004*(1+(T$2*0.03)),IF(U$3=$O1004+4*$J1004,$N1004*(1+(T$2*0.03)),IF(U$3=$O1004+5*$J1004,$N1004*(1+(T$2*0.03)),"")))))))</f>
        <v>13799.999999999998</v>
      </c>
      <c r="V1004" s="2" t="str">
        <f t="shared" ref="V1004:V1009" si="2342">IF($B1004="","",IF($O1004=V$3,$N1004*(1+(U$2*0.03)),IF(V$3=$O1004+$J1004,$N1004*(1+(U$2*0.03)),IF(V$3=$O1004+2*$J1004,$N1004*(1+(U$2*0.03)),IF(V$3=$O1004+3*$J1004,$N1004*(1+(U$2*0.03)),IF(V$3=$O1004+4*$J1004,$N1004*(1+(U$2*0.03)),IF(V$3=$O1004+5*$J1004,$N1004*(1+(U$2*0.03)),"")))))))</f>
        <v/>
      </c>
      <c r="W1004" s="2" t="str">
        <f t="shared" ref="W1004:W1009" si="2343">IF($B1004="","",IF($O1004=W$3,$N1004*(1+(V$2*0.03)),IF(W$3=$O1004+$J1004,$N1004*(1+(V$2*0.03)),IF(W$3=$O1004+2*$J1004,$N1004*(1+(V$2*0.03)),IF(W$3=$O1004+3*$J1004,$N1004*(1+(V$2*0.03)),IF(W$3=$O1004+4*$J1004,$N1004*(1+(V$2*0.03)),IF(W$3=$O1004+5*$J1004,$N1004*(1+(V$2*0.03)),"")))))))</f>
        <v/>
      </c>
      <c r="X1004" s="2" t="str">
        <f t="shared" ref="X1004:X1009" si="2344">IF($B1004="","",IF($O1004=X$3,$N1004*(1+(W$2*0.03)),IF(X$3=$O1004+$J1004,$N1004*(1+(W$2*0.03)),IF(X$3=$O1004+2*$J1004,$N1004*(1+(W$2*0.03)),IF(X$3=$O1004+3*$J1004,$N1004*(1+(W$2*0.03)),IF(X$3=$O1004+4*$J1004,$N1004*(1+(W$2*0.03)),IF(X$3=$O1004+5*$J1004,$N1004*(1+(W$2*0.03)),"")))))))</f>
        <v/>
      </c>
      <c r="Y1004" s="2" t="str">
        <f t="shared" ref="Y1004:Y1009" si="2345">IF($B1004="","",IF($O1004=Y$3,$N1004*(1+(X$2*0.03)),IF(Y$3=$O1004+$J1004,$N1004*(1+(X$2*0.03)),IF(Y$3=$O1004+2*$J1004,$N1004*(1+(X$2*0.03)),IF(Y$3=$O1004+3*$J1004,$N1004*(1+(X$2*0.03)),IF(Y$3=$O1004+4*$J1004,$N1004*(1+(X$2*0.03)),IF(Y$3=$O1004+5*$J1004,$N1004*(1+(X$2*0.03)),"")))))))</f>
        <v/>
      </c>
      <c r="Z1004" s="2" t="str">
        <f t="shared" ref="Z1004:Z1009" si="2346">IF($B1004="","",IF($O1004=Z$3,$N1004*(1+(Y$2*0.03)),IF(Z$3=$O1004+$J1004,$N1004*(1+(Y$2*0.03)),IF(Z$3=$O1004+2*$J1004,$N1004*(1+(Y$2*0.03)),IF(Z$3=$O1004+3*$J1004,$N1004*(1+(Y$2*0.03)),IF(Z$3=$O1004+4*$J1004,$N1004*(1+(Y$2*0.03)),IF(Z$3=$O1004+5*$J1004,$N1004*(1+(Y$2*0.03)),"")))))))</f>
        <v/>
      </c>
      <c r="AA1004" s="2" t="str">
        <f t="shared" ref="AA1004:AA1009" si="2347">IF($B1004="","",IF($O1004=AA$3,$N1004*(1+(Z$2*0.03)),IF(AA$3=$O1004+$J1004,$N1004*(1+(Z$2*0.03)),IF(AA$3=$O1004+2*$J1004,$N1004*(1+(Z$2*0.03)),IF(AA$3=$O1004+3*$J1004,$N1004*(1+(Z$2*0.03)),IF(AA$3=$O1004+4*$J1004,$N1004*(1+(Z$2*0.03)),IF(AA$3=$O1004+5*$J1004,$N1004*(1+(Z$2*0.03)),"")))))))</f>
        <v/>
      </c>
      <c r="AB1004" s="2" t="str">
        <f t="shared" ref="AB1004:AB1009" si="2348">IF($B1004="","",IF($O1004=AB$3,$N1004*(1+(AA$2*0.03)),IF(AB$3=$O1004+$J1004,$N1004*(1+(AA$2*0.03)),IF(AB$3=$O1004+2*$J1004,$N1004*(1+(AA$2*0.03)),IF(AB$3=$O1004+3*$J1004,$N1004*(1+(AA$2*0.03)),IF(AB$3=$O1004+4*$J1004,$N1004*(1+(AA$2*0.03)),IF(AB$3=$O1004+5*$J1004,$N1004*(1+(AA$2*0.03)),"")))))))</f>
        <v/>
      </c>
      <c r="AC1004" s="2" t="str">
        <f t="shared" ref="AC1004:AC1009" si="2349">IF($B1004="","",IF($O1004=AC$3,$N1004*(1+(AB$2*0.03)),IF(AC$3=$O1004+$J1004,$N1004*(1+(AB$2*0.03)),IF(AC$3=$O1004+2*$J1004,$N1004*(1+(AB$2*0.03)),IF(AC$3=$O1004+3*$J1004,$N1004*(1+(AB$2*0.03)),IF(AC$3=$O1004+4*$J1004,$N1004*(1+(AB$2*0.03)),IF(AC$3=$O1004+5*$J1004,$N1004*(1+(AB$2*0.03)),"")))))))</f>
        <v/>
      </c>
      <c r="AD1004" s="2" t="str">
        <f t="shared" ref="AD1004:AD1009" si="2350">IF($B1004="","",IF($O1004=AD$3,$N1004*(1+(AC$2*0.03)),IF(AD$3=$O1004+$J1004,$N1004*(1+(AC$2*0.03)),IF(AD$3=$O1004+2*$J1004,$N1004*(1+(AC$2*0.03)),IF(AD$3=$O1004+3*$J1004,$N1004*(1+(AC$2*0.03)),IF(AD$3=$O1004+4*$J1004,$N1004*(1+(AC$2*0.03)),IF(AD$3=$O1004+5*$J1004,$N1004*(1+(AC$2*0.03)),"")))))))</f>
        <v/>
      </c>
      <c r="AE1004" s="2" t="str">
        <f t="shared" ref="AE1004:AE1009" si="2351">IF($B1004="","",IF($O1004=AE$3,$N1004*(1+(AD$2*0.03)),IF(AE$3=$O1004+$J1004,$N1004*(1+(AD$2*0.03)),IF(AE$3=$O1004+2*$J1004,$N1004*(1+(AD$2*0.03)),IF(AE$3=$O1004+3*$J1004,$N1004*(1+(AD$2*0.03)),IF(AE$3=$O1004+4*$J1004,$N1004*(1+(AD$2*0.03)),IF(AE$3=$O1004+5*$J1004,$N1004*(1+(AD$2*0.03)),"")))))))</f>
        <v/>
      </c>
      <c r="AF1004" s="2" t="str">
        <f t="shared" ref="AF1004:AF1009" si="2352">IF($B1004="","",IF($O1004=AF$3,$N1004*(1+(AE$2*0.03)),IF(AF$3=$O1004+$J1004,$N1004*(1+(AE$2*0.03)),IF(AF$3=$O1004+2*$J1004,$N1004*(1+(AE$2*0.03)),IF(AF$3=$O1004+3*$J1004,$N1004*(1+(AE$2*0.03)),IF(AF$3=$O1004+4*$J1004,$N1004*(1+(AE$2*0.03)),IF(AF$3=$O1004+5*$J1004,$N1004*(1+(AE$2*0.03)),"")))))))</f>
        <v/>
      </c>
      <c r="AG1004" s="2" t="str">
        <f t="shared" ref="AG1004:AG1009" si="2353">IF($B1004="","",IF($O1004=AG$3,$N1004*(1+(AF$2*0.03)),IF(AG$3=$O1004+$J1004,$N1004*(1+(AF$2*0.03)),IF(AG$3=$O1004+2*$J1004,$N1004*(1+(AF$2*0.03)),IF(AG$3=$O1004+3*$J1004,$N1004*(1+(AF$2*0.03)),IF(AG$3=$O1004+4*$J1004,$N1004*(1+(AF$2*0.03)),IF(AG$3=$O1004+5*$J1004,$N1004*(1+(AF$2*0.03)),"")))))))</f>
        <v/>
      </c>
      <c r="AH1004" s="2" t="str">
        <f t="shared" ref="AH1004:AH1009" si="2354">IF($B1004="","",IF($O1004=AH$3,$N1004*(1+(AG$2*0.03)),IF(AH$3=$O1004+$J1004,$N1004*(1+(AG$2*0.03)),IF(AH$3=$O1004+2*$J1004,$N1004*(1+(AG$2*0.03)),IF(AH$3=$O1004+3*$J1004,$N1004*(1+(AG$2*0.03)),IF(AH$3=$O1004+4*$J1004,$N1004*(1+(AG$2*0.03)),IF(AH$3=$O1004+5*$J1004,$N1004*(1+(AG$2*0.03)),"")))))))</f>
        <v/>
      </c>
      <c r="AI1004" s="2" t="str">
        <f t="shared" ref="AI1004:AI1009" si="2355">IF($B1004="","",IF($O1004=AI$3,$N1004*(1+(AH$2*0.03)),IF(AI$3=$O1004+$J1004,$N1004*(1+(AH$2*0.03)),IF(AI$3=$O1004+2*$J1004,$N1004*(1+(AH$2*0.03)),IF(AI$3=$O1004+3*$J1004,$N1004*(1+(AH$2*0.03)),IF(AI$3=$O1004+4*$J1004,$N1004*(1+(AH$2*0.03)),IF(AI$3=$O1004+5*$J1004,$N1004*(1+(AH$2*0.03)),"")))))))</f>
        <v/>
      </c>
    </row>
    <row r="1005" spans="2:35" x14ac:dyDescent="0.25">
      <c r="B1005" s="41" t="s">
        <v>347</v>
      </c>
      <c r="C1005" s="41" t="s">
        <v>346</v>
      </c>
      <c r="D1005" t="s">
        <v>3</v>
      </c>
      <c r="E1005" s="42" t="s">
        <v>449</v>
      </c>
      <c r="F1005" t="s">
        <v>26</v>
      </c>
      <c r="H1005" s="7">
        <v>1280</v>
      </c>
      <c r="I1005" s="6">
        <f>IF(H1005="","",INDEX(Systems!F$4:F$981,MATCH($F1005,Systems!D$4:D$981,0),1))</f>
        <v>21.78</v>
      </c>
      <c r="J1005" s="7">
        <f>IF(H1005="","",INDEX(Systems!E$4:E$981,MATCH($F1005,Systems!D$4:D$981,0),1))</f>
        <v>25</v>
      </c>
      <c r="K1005" s="7" t="s">
        <v>96</v>
      </c>
      <c r="L1005" s="7">
        <v>2000</v>
      </c>
      <c r="M1005" s="7">
        <v>2</v>
      </c>
      <c r="N1005" s="6">
        <f t="shared" ref="N1005:N1010" si="2356">IF(H1005="","",H1005*I1005)</f>
        <v>27878.400000000001</v>
      </c>
      <c r="O1005" s="7">
        <f t="shared" ref="O1005:O1010" si="2357">IF(M1005="","",IF(IF(M1005=1,$C$1,IF(M1005=2,L1005+(0.8*J1005),IF(M1005=3,L1005+J1005)))&lt;$C$1,$C$1,(IF(M1005=1,$C$1,IF(M1005=2,L1005+(0.8*J1005),IF(M1005=3,L1005+J1005))))))</f>
        <v>2020</v>
      </c>
      <c r="P1005" s="2" t="str">
        <f t="shared" si="2336"/>
        <v/>
      </c>
      <c r="Q1005" s="2" t="str">
        <f t="shared" si="2337"/>
        <v/>
      </c>
      <c r="R1005" s="2">
        <f t="shared" si="2338"/>
        <v>29551.104000000003</v>
      </c>
      <c r="S1005" s="2" t="str">
        <f t="shared" si="2339"/>
        <v/>
      </c>
      <c r="T1005" s="2" t="str">
        <f t="shared" si="2340"/>
        <v/>
      </c>
      <c r="U1005" s="2" t="str">
        <f t="shared" si="2341"/>
        <v/>
      </c>
      <c r="V1005" s="2" t="str">
        <f t="shared" si="2342"/>
        <v/>
      </c>
      <c r="W1005" s="2" t="str">
        <f t="shared" si="2343"/>
        <v/>
      </c>
      <c r="X1005" s="2" t="str">
        <f t="shared" si="2344"/>
        <v/>
      </c>
      <c r="Y1005" s="2" t="str">
        <f t="shared" si="2345"/>
        <v/>
      </c>
      <c r="Z1005" s="2" t="str">
        <f t="shared" si="2346"/>
        <v/>
      </c>
      <c r="AA1005" s="2" t="str">
        <f t="shared" si="2347"/>
        <v/>
      </c>
      <c r="AB1005" s="2" t="str">
        <f t="shared" si="2348"/>
        <v/>
      </c>
      <c r="AC1005" s="2" t="str">
        <f t="shared" si="2349"/>
        <v/>
      </c>
      <c r="AD1005" s="2" t="str">
        <f t="shared" si="2350"/>
        <v/>
      </c>
      <c r="AE1005" s="2" t="str">
        <f t="shared" si="2351"/>
        <v/>
      </c>
      <c r="AF1005" s="2" t="str">
        <f t="shared" si="2352"/>
        <v/>
      </c>
      <c r="AG1005" s="2" t="str">
        <f t="shared" si="2353"/>
        <v/>
      </c>
      <c r="AH1005" s="2" t="str">
        <f t="shared" si="2354"/>
        <v/>
      </c>
      <c r="AI1005" s="2" t="str">
        <f t="shared" si="2355"/>
        <v/>
      </c>
    </row>
    <row r="1006" spans="2:35" x14ac:dyDescent="0.25">
      <c r="B1006" s="41" t="s">
        <v>347</v>
      </c>
      <c r="C1006" s="41" t="s">
        <v>346</v>
      </c>
      <c r="D1006" t="s">
        <v>7</v>
      </c>
      <c r="E1006" s="42" t="s">
        <v>449</v>
      </c>
      <c r="F1006" t="s">
        <v>50</v>
      </c>
      <c r="H1006" s="7">
        <v>1150</v>
      </c>
      <c r="I1006" s="6">
        <f>IF(H1006="","",INDEX(Systems!F$4:F$981,MATCH($F1006,Systems!D$4:D$981,0),1))</f>
        <v>1.6</v>
      </c>
      <c r="J1006" s="7">
        <f>IF(H1006="","",INDEX(Systems!E$4:E$981,MATCH($F1006,Systems!D$4:D$981,0),1))</f>
        <v>10</v>
      </c>
      <c r="K1006" s="7" t="s">
        <v>96</v>
      </c>
      <c r="L1006" s="7">
        <v>2010</v>
      </c>
      <c r="M1006" s="7">
        <v>3</v>
      </c>
      <c r="N1006" s="6">
        <f t="shared" si="2356"/>
        <v>1840</v>
      </c>
      <c r="O1006" s="7">
        <f t="shared" si="2357"/>
        <v>2020</v>
      </c>
      <c r="P1006" s="2" t="str">
        <f t="shared" si="2336"/>
        <v/>
      </c>
      <c r="Q1006" s="2" t="str">
        <f t="shared" si="2337"/>
        <v/>
      </c>
      <c r="R1006" s="2">
        <f t="shared" si="2338"/>
        <v>1950.4</v>
      </c>
      <c r="S1006" s="2" t="str">
        <f t="shared" si="2339"/>
        <v/>
      </c>
      <c r="T1006" s="2" t="str">
        <f t="shared" si="2340"/>
        <v/>
      </c>
      <c r="U1006" s="2" t="str">
        <f t="shared" si="2341"/>
        <v/>
      </c>
      <c r="V1006" s="2" t="str">
        <f t="shared" si="2342"/>
        <v/>
      </c>
      <c r="W1006" s="2" t="str">
        <f t="shared" si="2343"/>
        <v/>
      </c>
      <c r="X1006" s="2" t="str">
        <f t="shared" si="2344"/>
        <v/>
      </c>
      <c r="Y1006" s="2" t="str">
        <f t="shared" si="2345"/>
        <v/>
      </c>
      <c r="Z1006" s="2" t="str">
        <f t="shared" si="2346"/>
        <v/>
      </c>
      <c r="AA1006" s="2" t="str">
        <f t="shared" si="2347"/>
        <v/>
      </c>
      <c r="AB1006" s="2">
        <f t="shared" si="2348"/>
        <v>2502.3999999999996</v>
      </c>
      <c r="AC1006" s="2" t="str">
        <f t="shared" si="2349"/>
        <v/>
      </c>
      <c r="AD1006" s="2" t="str">
        <f t="shared" si="2350"/>
        <v/>
      </c>
      <c r="AE1006" s="2" t="str">
        <f t="shared" si="2351"/>
        <v/>
      </c>
      <c r="AF1006" s="2" t="str">
        <f t="shared" si="2352"/>
        <v/>
      </c>
      <c r="AG1006" s="2" t="str">
        <f t="shared" si="2353"/>
        <v/>
      </c>
      <c r="AH1006" s="2" t="str">
        <f t="shared" si="2354"/>
        <v/>
      </c>
      <c r="AI1006" s="2" t="str">
        <f t="shared" si="2355"/>
        <v/>
      </c>
    </row>
    <row r="1007" spans="2:35" x14ac:dyDescent="0.25">
      <c r="B1007" s="41" t="s">
        <v>347</v>
      </c>
      <c r="C1007" s="41" t="s">
        <v>346</v>
      </c>
      <c r="D1007" t="s">
        <v>7</v>
      </c>
      <c r="E1007" s="42" t="s">
        <v>449</v>
      </c>
      <c r="F1007" t="s">
        <v>289</v>
      </c>
      <c r="H1007" s="7">
        <v>1150</v>
      </c>
      <c r="I1007" s="6">
        <f>IF(H1007="","",INDEX(Systems!F$4:F$981,MATCH($F1007,Systems!D$4:D$981,0),1))</f>
        <v>4.5</v>
      </c>
      <c r="J1007" s="7">
        <f>IF(H1007="","",INDEX(Systems!E$4:E$981,MATCH($F1007,Systems!D$4:D$981,0),1))</f>
        <v>15</v>
      </c>
      <c r="K1007" s="7" t="s">
        <v>96</v>
      </c>
      <c r="L1007" s="7">
        <v>2002</v>
      </c>
      <c r="M1007" s="7">
        <v>3</v>
      </c>
      <c r="N1007" s="6">
        <f t="shared" si="2356"/>
        <v>5175</v>
      </c>
      <c r="O1007" s="7">
        <f t="shared" si="2357"/>
        <v>2018</v>
      </c>
      <c r="P1007" s="2">
        <f t="shared" si="2336"/>
        <v>5175</v>
      </c>
      <c r="Q1007" s="2" t="str">
        <f t="shared" si="2337"/>
        <v/>
      </c>
      <c r="R1007" s="2" t="str">
        <f t="shared" si="2338"/>
        <v/>
      </c>
      <c r="S1007" s="2" t="str">
        <f t="shared" si="2339"/>
        <v/>
      </c>
      <c r="T1007" s="2" t="str">
        <f t="shared" si="2340"/>
        <v/>
      </c>
      <c r="U1007" s="2" t="str">
        <f t="shared" si="2341"/>
        <v/>
      </c>
      <c r="V1007" s="2" t="str">
        <f t="shared" si="2342"/>
        <v/>
      </c>
      <c r="W1007" s="2" t="str">
        <f t="shared" si="2343"/>
        <v/>
      </c>
      <c r="X1007" s="2" t="str">
        <f t="shared" si="2344"/>
        <v/>
      </c>
      <c r="Y1007" s="2" t="str">
        <f t="shared" si="2345"/>
        <v/>
      </c>
      <c r="Z1007" s="2" t="str">
        <f t="shared" si="2346"/>
        <v/>
      </c>
      <c r="AA1007" s="2" t="str">
        <f t="shared" si="2347"/>
        <v/>
      </c>
      <c r="AB1007" s="2" t="str">
        <f t="shared" si="2348"/>
        <v/>
      </c>
      <c r="AC1007" s="2" t="str">
        <f t="shared" si="2349"/>
        <v/>
      </c>
      <c r="AD1007" s="2" t="str">
        <f t="shared" si="2350"/>
        <v/>
      </c>
      <c r="AE1007" s="2">
        <f t="shared" si="2351"/>
        <v>7503.75</v>
      </c>
      <c r="AF1007" s="2" t="str">
        <f t="shared" si="2352"/>
        <v/>
      </c>
      <c r="AG1007" s="2" t="str">
        <f t="shared" si="2353"/>
        <v/>
      </c>
      <c r="AH1007" s="2" t="str">
        <f t="shared" si="2354"/>
        <v/>
      </c>
      <c r="AI1007" s="2" t="str">
        <f t="shared" si="2355"/>
        <v/>
      </c>
    </row>
    <row r="1008" spans="2:35" x14ac:dyDescent="0.25">
      <c r="B1008" s="41" t="s">
        <v>347</v>
      </c>
      <c r="C1008" s="41" t="s">
        <v>346</v>
      </c>
      <c r="D1008" t="s">
        <v>7</v>
      </c>
      <c r="E1008" s="42" t="s">
        <v>449</v>
      </c>
      <c r="F1008" t="s">
        <v>47</v>
      </c>
      <c r="H1008" s="7">
        <v>1024</v>
      </c>
      <c r="I1008" s="6">
        <f>IF(H1008="","",INDEX(Systems!F$4:F$981,MATCH($F1008,Systems!D$4:D$981,0),1))</f>
        <v>9.42</v>
      </c>
      <c r="J1008" s="7">
        <f>IF(H1008="","",INDEX(Systems!E$4:E$981,MATCH($F1008,Systems!D$4:D$981,0),1))</f>
        <v>20</v>
      </c>
      <c r="K1008" s="7" t="s">
        <v>96</v>
      </c>
      <c r="L1008" s="7">
        <v>1990</v>
      </c>
      <c r="M1008" s="7">
        <v>1</v>
      </c>
      <c r="N1008" s="6">
        <f t="shared" si="2356"/>
        <v>9646.08</v>
      </c>
      <c r="O1008" s="7">
        <f t="shared" si="2357"/>
        <v>2018</v>
      </c>
      <c r="P1008" s="2">
        <f t="shared" si="2336"/>
        <v>9646.08</v>
      </c>
      <c r="Q1008" s="2" t="str">
        <f t="shared" si="2337"/>
        <v/>
      </c>
      <c r="R1008" s="2" t="str">
        <f t="shared" si="2338"/>
        <v/>
      </c>
      <c r="S1008" s="2" t="str">
        <f t="shared" si="2339"/>
        <v/>
      </c>
      <c r="T1008" s="2" t="str">
        <f t="shared" si="2340"/>
        <v/>
      </c>
      <c r="U1008" s="2" t="str">
        <f t="shared" si="2341"/>
        <v/>
      </c>
      <c r="V1008" s="2" t="str">
        <f t="shared" si="2342"/>
        <v/>
      </c>
      <c r="W1008" s="2" t="str">
        <f t="shared" si="2343"/>
        <v/>
      </c>
      <c r="X1008" s="2" t="str">
        <f t="shared" si="2344"/>
        <v/>
      </c>
      <c r="Y1008" s="2" t="str">
        <f t="shared" si="2345"/>
        <v/>
      </c>
      <c r="Z1008" s="2" t="str">
        <f t="shared" si="2346"/>
        <v/>
      </c>
      <c r="AA1008" s="2" t="str">
        <f t="shared" si="2347"/>
        <v/>
      </c>
      <c r="AB1008" s="2" t="str">
        <f t="shared" si="2348"/>
        <v/>
      </c>
      <c r="AC1008" s="2" t="str">
        <f t="shared" si="2349"/>
        <v/>
      </c>
      <c r="AD1008" s="2" t="str">
        <f t="shared" si="2350"/>
        <v/>
      </c>
      <c r="AE1008" s="2" t="str">
        <f t="shared" si="2351"/>
        <v/>
      </c>
      <c r="AF1008" s="2" t="str">
        <f t="shared" si="2352"/>
        <v/>
      </c>
      <c r="AG1008" s="2" t="str">
        <f t="shared" si="2353"/>
        <v/>
      </c>
      <c r="AH1008" s="2" t="str">
        <f t="shared" si="2354"/>
        <v/>
      </c>
      <c r="AI1008" s="2" t="str">
        <f t="shared" si="2355"/>
        <v/>
      </c>
    </row>
    <row r="1009" spans="2:35" x14ac:dyDescent="0.25">
      <c r="B1009" s="41" t="s">
        <v>347</v>
      </c>
      <c r="C1009" s="41" t="s">
        <v>346</v>
      </c>
      <c r="D1009" t="s">
        <v>9</v>
      </c>
      <c r="E1009" s="42" t="s">
        <v>449</v>
      </c>
      <c r="F1009" t="s">
        <v>131</v>
      </c>
      <c r="H1009" s="7">
        <v>1024</v>
      </c>
      <c r="I1009" s="6">
        <f>IF(H1009="","",INDEX(Systems!F$4:F$981,MATCH($F1009,Systems!D$4:D$981,0),1))</f>
        <v>4.95</v>
      </c>
      <c r="J1009" s="7">
        <f>IF(H1009="","",INDEX(Systems!E$4:E$981,MATCH($F1009,Systems!D$4:D$981,0),1))</f>
        <v>20</v>
      </c>
      <c r="K1009" s="7" t="s">
        <v>96</v>
      </c>
      <c r="L1009" s="7">
        <v>2017</v>
      </c>
      <c r="M1009" s="7">
        <v>3</v>
      </c>
      <c r="N1009" s="6">
        <f t="shared" si="2356"/>
        <v>5068.8</v>
      </c>
      <c r="O1009" s="7">
        <f t="shared" si="2357"/>
        <v>2037</v>
      </c>
      <c r="P1009" s="2" t="str">
        <f t="shared" si="2336"/>
        <v/>
      </c>
      <c r="Q1009" s="2" t="str">
        <f t="shared" si="2337"/>
        <v/>
      </c>
      <c r="R1009" s="2" t="str">
        <f t="shared" si="2338"/>
        <v/>
      </c>
      <c r="S1009" s="2" t="str">
        <f t="shared" si="2339"/>
        <v/>
      </c>
      <c r="T1009" s="2" t="str">
        <f t="shared" si="2340"/>
        <v/>
      </c>
      <c r="U1009" s="2" t="str">
        <f t="shared" si="2341"/>
        <v/>
      </c>
      <c r="V1009" s="2" t="str">
        <f t="shared" si="2342"/>
        <v/>
      </c>
      <c r="W1009" s="2" t="str">
        <f t="shared" si="2343"/>
        <v/>
      </c>
      <c r="X1009" s="2" t="str">
        <f t="shared" si="2344"/>
        <v/>
      </c>
      <c r="Y1009" s="2" t="str">
        <f t="shared" si="2345"/>
        <v/>
      </c>
      <c r="Z1009" s="2" t="str">
        <f t="shared" si="2346"/>
        <v/>
      </c>
      <c r="AA1009" s="2" t="str">
        <f t="shared" si="2347"/>
        <v/>
      </c>
      <c r="AB1009" s="2" t="str">
        <f t="shared" si="2348"/>
        <v/>
      </c>
      <c r="AC1009" s="2" t="str">
        <f t="shared" si="2349"/>
        <v/>
      </c>
      <c r="AD1009" s="2" t="str">
        <f t="shared" si="2350"/>
        <v/>
      </c>
      <c r="AE1009" s="2" t="str">
        <f t="shared" si="2351"/>
        <v/>
      </c>
      <c r="AF1009" s="2" t="str">
        <f t="shared" si="2352"/>
        <v/>
      </c>
      <c r="AG1009" s="2" t="str">
        <f t="shared" si="2353"/>
        <v/>
      </c>
      <c r="AH1009" s="2" t="str">
        <f t="shared" si="2354"/>
        <v/>
      </c>
      <c r="AI1009" s="2">
        <f t="shared" si="2355"/>
        <v>7958.0159999999996</v>
      </c>
    </row>
    <row r="1010" spans="2:35" x14ac:dyDescent="0.25">
      <c r="B1010" s="41" t="s">
        <v>347</v>
      </c>
      <c r="C1010" s="41" t="s">
        <v>346</v>
      </c>
      <c r="D1010" t="s">
        <v>5</v>
      </c>
      <c r="E1010" s="42" t="s">
        <v>449</v>
      </c>
      <c r="F1010" t="s">
        <v>60</v>
      </c>
      <c r="H1010" s="7">
        <v>1</v>
      </c>
      <c r="I1010" s="6">
        <f>IF(H1010="","",INDEX(Systems!F$4:F$981,MATCH($F1010,Systems!D$4:D$981,0),1))</f>
        <v>12000</v>
      </c>
      <c r="J1010" s="7">
        <f>IF(H1010="","",INDEX(Systems!E$4:E$981,MATCH($F1010,Systems!D$4:D$981,0),1))</f>
        <v>18</v>
      </c>
      <c r="K1010" s="7" t="s">
        <v>96</v>
      </c>
      <c r="L1010" s="7">
        <v>2005</v>
      </c>
      <c r="M1010" s="7">
        <v>3</v>
      </c>
      <c r="N1010" s="6">
        <f t="shared" si="2356"/>
        <v>12000</v>
      </c>
      <c r="O1010" s="7">
        <f t="shared" si="2357"/>
        <v>2023</v>
      </c>
      <c r="P1010" s="2" t="str">
        <f t="shared" ref="P1010:P1015" si="2358">IF($B1010="","",IF($O1010=P$3,$N1010*(1+(O$2*0.03)),IF(P$3=$O1010+$J1010,$N1010*(1+(O$2*0.03)),IF(P$3=$O1010+2*$J1010,$N1010*(1+(O$2*0.03)),IF(P$3=$O1010+3*$J1010,$N1010*(1+(O$2*0.03)),IF(P$3=$O1010+4*$J1010,$N1010*(1+(O$2*0.03)),IF(P$3=$O1010+5*$J1010,$N1010*(1+(O$2*0.03)),"")))))))</f>
        <v/>
      </c>
      <c r="Q1010" s="2" t="str">
        <f t="shared" ref="Q1010:Q1015" si="2359">IF($B1010="","",IF($O1010=Q$3,$N1010*(1+(P$2*0.03)),IF(Q$3=$O1010+$J1010,$N1010*(1+(P$2*0.03)),IF(Q$3=$O1010+2*$J1010,$N1010*(1+(P$2*0.03)),IF(Q$3=$O1010+3*$J1010,$N1010*(1+(P$2*0.03)),IF(Q$3=$O1010+4*$J1010,$N1010*(1+(P$2*0.03)),IF(Q$3=$O1010+5*$J1010,$N1010*(1+(P$2*0.03)),"")))))))</f>
        <v/>
      </c>
      <c r="R1010" s="2" t="str">
        <f t="shared" ref="R1010:R1015" si="2360">IF($B1010="","",IF($O1010=R$3,$N1010*(1+(Q$2*0.03)),IF(R$3=$O1010+$J1010,$N1010*(1+(Q$2*0.03)),IF(R$3=$O1010+2*$J1010,$N1010*(1+(Q$2*0.03)),IF(R$3=$O1010+3*$J1010,$N1010*(1+(Q$2*0.03)),IF(R$3=$O1010+4*$J1010,$N1010*(1+(Q$2*0.03)),IF(R$3=$O1010+5*$J1010,$N1010*(1+(Q$2*0.03)),"")))))))</f>
        <v/>
      </c>
      <c r="S1010" s="2" t="str">
        <f t="shared" ref="S1010:S1015" si="2361">IF($B1010="","",IF($O1010=S$3,$N1010*(1+(R$2*0.03)),IF(S$3=$O1010+$J1010,$N1010*(1+(R$2*0.03)),IF(S$3=$O1010+2*$J1010,$N1010*(1+(R$2*0.03)),IF(S$3=$O1010+3*$J1010,$N1010*(1+(R$2*0.03)),IF(S$3=$O1010+4*$J1010,$N1010*(1+(R$2*0.03)),IF(S$3=$O1010+5*$J1010,$N1010*(1+(R$2*0.03)),"")))))))</f>
        <v/>
      </c>
      <c r="T1010" s="2" t="str">
        <f t="shared" ref="T1010:T1015" si="2362">IF($B1010="","",IF($O1010=T$3,$N1010*(1+(S$2*0.03)),IF(T$3=$O1010+$J1010,$N1010*(1+(S$2*0.03)),IF(T$3=$O1010+2*$J1010,$N1010*(1+(S$2*0.03)),IF(T$3=$O1010+3*$J1010,$N1010*(1+(S$2*0.03)),IF(T$3=$O1010+4*$J1010,$N1010*(1+(S$2*0.03)),IF(T$3=$O1010+5*$J1010,$N1010*(1+(S$2*0.03)),"")))))))</f>
        <v/>
      </c>
      <c r="U1010" s="2">
        <f t="shared" ref="U1010:U1015" si="2363">IF($B1010="","",IF($O1010=U$3,$N1010*(1+(T$2*0.03)),IF(U$3=$O1010+$J1010,$N1010*(1+(T$2*0.03)),IF(U$3=$O1010+2*$J1010,$N1010*(1+(T$2*0.03)),IF(U$3=$O1010+3*$J1010,$N1010*(1+(T$2*0.03)),IF(U$3=$O1010+4*$J1010,$N1010*(1+(T$2*0.03)),IF(U$3=$O1010+5*$J1010,$N1010*(1+(T$2*0.03)),"")))))))</f>
        <v>13799.999999999998</v>
      </c>
      <c r="V1010" s="2" t="str">
        <f t="shared" ref="V1010:V1015" si="2364">IF($B1010="","",IF($O1010=V$3,$N1010*(1+(U$2*0.03)),IF(V$3=$O1010+$J1010,$N1010*(1+(U$2*0.03)),IF(V$3=$O1010+2*$J1010,$N1010*(1+(U$2*0.03)),IF(V$3=$O1010+3*$J1010,$N1010*(1+(U$2*0.03)),IF(V$3=$O1010+4*$J1010,$N1010*(1+(U$2*0.03)),IF(V$3=$O1010+5*$J1010,$N1010*(1+(U$2*0.03)),"")))))))</f>
        <v/>
      </c>
      <c r="W1010" s="2" t="str">
        <f t="shared" ref="W1010:W1015" si="2365">IF($B1010="","",IF($O1010=W$3,$N1010*(1+(V$2*0.03)),IF(W$3=$O1010+$J1010,$N1010*(1+(V$2*0.03)),IF(W$3=$O1010+2*$J1010,$N1010*(1+(V$2*0.03)),IF(W$3=$O1010+3*$J1010,$N1010*(1+(V$2*0.03)),IF(W$3=$O1010+4*$J1010,$N1010*(1+(V$2*0.03)),IF(W$3=$O1010+5*$J1010,$N1010*(1+(V$2*0.03)),"")))))))</f>
        <v/>
      </c>
      <c r="X1010" s="2" t="str">
        <f t="shared" ref="X1010:X1015" si="2366">IF($B1010="","",IF($O1010=X$3,$N1010*(1+(W$2*0.03)),IF(X$3=$O1010+$J1010,$N1010*(1+(W$2*0.03)),IF(X$3=$O1010+2*$J1010,$N1010*(1+(W$2*0.03)),IF(X$3=$O1010+3*$J1010,$N1010*(1+(W$2*0.03)),IF(X$3=$O1010+4*$J1010,$N1010*(1+(W$2*0.03)),IF(X$3=$O1010+5*$J1010,$N1010*(1+(W$2*0.03)),"")))))))</f>
        <v/>
      </c>
      <c r="Y1010" s="2" t="str">
        <f t="shared" ref="Y1010:Y1015" si="2367">IF($B1010="","",IF($O1010=Y$3,$N1010*(1+(X$2*0.03)),IF(Y$3=$O1010+$J1010,$N1010*(1+(X$2*0.03)),IF(Y$3=$O1010+2*$J1010,$N1010*(1+(X$2*0.03)),IF(Y$3=$O1010+3*$J1010,$N1010*(1+(X$2*0.03)),IF(Y$3=$O1010+4*$J1010,$N1010*(1+(X$2*0.03)),IF(Y$3=$O1010+5*$J1010,$N1010*(1+(X$2*0.03)),"")))))))</f>
        <v/>
      </c>
      <c r="Z1010" s="2" t="str">
        <f t="shared" ref="Z1010:Z1015" si="2368">IF($B1010="","",IF($O1010=Z$3,$N1010*(1+(Y$2*0.03)),IF(Z$3=$O1010+$J1010,$N1010*(1+(Y$2*0.03)),IF(Z$3=$O1010+2*$J1010,$N1010*(1+(Y$2*0.03)),IF(Z$3=$O1010+3*$J1010,$N1010*(1+(Y$2*0.03)),IF(Z$3=$O1010+4*$J1010,$N1010*(1+(Y$2*0.03)),IF(Z$3=$O1010+5*$J1010,$N1010*(1+(Y$2*0.03)),"")))))))</f>
        <v/>
      </c>
      <c r="AA1010" s="2" t="str">
        <f t="shared" ref="AA1010:AA1015" si="2369">IF($B1010="","",IF($O1010=AA$3,$N1010*(1+(Z$2*0.03)),IF(AA$3=$O1010+$J1010,$N1010*(1+(Z$2*0.03)),IF(AA$3=$O1010+2*$J1010,$N1010*(1+(Z$2*0.03)),IF(AA$3=$O1010+3*$J1010,$N1010*(1+(Z$2*0.03)),IF(AA$3=$O1010+4*$J1010,$N1010*(1+(Z$2*0.03)),IF(AA$3=$O1010+5*$J1010,$N1010*(1+(Z$2*0.03)),"")))))))</f>
        <v/>
      </c>
      <c r="AB1010" s="2" t="str">
        <f t="shared" ref="AB1010:AB1015" si="2370">IF($B1010="","",IF($O1010=AB$3,$N1010*(1+(AA$2*0.03)),IF(AB$3=$O1010+$J1010,$N1010*(1+(AA$2*0.03)),IF(AB$3=$O1010+2*$J1010,$N1010*(1+(AA$2*0.03)),IF(AB$3=$O1010+3*$J1010,$N1010*(1+(AA$2*0.03)),IF(AB$3=$O1010+4*$J1010,$N1010*(1+(AA$2*0.03)),IF(AB$3=$O1010+5*$J1010,$N1010*(1+(AA$2*0.03)),"")))))))</f>
        <v/>
      </c>
      <c r="AC1010" s="2" t="str">
        <f t="shared" ref="AC1010:AC1015" si="2371">IF($B1010="","",IF($O1010=AC$3,$N1010*(1+(AB$2*0.03)),IF(AC$3=$O1010+$J1010,$N1010*(1+(AB$2*0.03)),IF(AC$3=$O1010+2*$J1010,$N1010*(1+(AB$2*0.03)),IF(AC$3=$O1010+3*$J1010,$N1010*(1+(AB$2*0.03)),IF(AC$3=$O1010+4*$J1010,$N1010*(1+(AB$2*0.03)),IF(AC$3=$O1010+5*$J1010,$N1010*(1+(AB$2*0.03)),"")))))))</f>
        <v/>
      </c>
      <c r="AD1010" s="2" t="str">
        <f t="shared" ref="AD1010:AD1015" si="2372">IF($B1010="","",IF($O1010=AD$3,$N1010*(1+(AC$2*0.03)),IF(AD$3=$O1010+$J1010,$N1010*(1+(AC$2*0.03)),IF(AD$3=$O1010+2*$J1010,$N1010*(1+(AC$2*0.03)),IF(AD$3=$O1010+3*$J1010,$N1010*(1+(AC$2*0.03)),IF(AD$3=$O1010+4*$J1010,$N1010*(1+(AC$2*0.03)),IF(AD$3=$O1010+5*$J1010,$N1010*(1+(AC$2*0.03)),"")))))))</f>
        <v/>
      </c>
      <c r="AE1010" s="2" t="str">
        <f t="shared" ref="AE1010:AE1015" si="2373">IF($B1010="","",IF($O1010=AE$3,$N1010*(1+(AD$2*0.03)),IF(AE$3=$O1010+$J1010,$N1010*(1+(AD$2*0.03)),IF(AE$3=$O1010+2*$J1010,$N1010*(1+(AD$2*0.03)),IF(AE$3=$O1010+3*$J1010,$N1010*(1+(AD$2*0.03)),IF(AE$3=$O1010+4*$J1010,$N1010*(1+(AD$2*0.03)),IF(AE$3=$O1010+5*$J1010,$N1010*(1+(AD$2*0.03)),"")))))))</f>
        <v/>
      </c>
      <c r="AF1010" s="2" t="str">
        <f t="shared" ref="AF1010:AF1015" si="2374">IF($B1010="","",IF($O1010=AF$3,$N1010*(1+(AE$2*0.03)),IF(AF$3=$O1010+$J1010,$N1010*(1+(AE$2*0.03)),IF(AF$3=$O1010+2*$J1010,$N1010*(1+(AE$2*0.03)),IF(AF$3=$O1010+3*$J1010,$N1010*(1+(AE$2*0.03)),IF(AF$3=$O1010+4*$J1010,$N1010*(1+(AE$2*0.03)),IF(AF$3=$O1010+5*$J1010,$N1010*(1+(AE$2*0.03)),"")))))))</f>
        <v/>
      </c>
      <c r="AG1010" s="2" t="str">
        <f t="shared" ref="AG1010:AG1015" si="2375">IF($B1010="","",IF($O1010=AG$3,$N1010*(1+(AF$2*0.03)),IF(AG$3=$O1010+$J1010,$N1010*(1+(AF$2*0.03)),IF(AG$3=$O1010+2*$J1010,$N1010*(1+(AF$2*0.03)),IF(AG$3=$O1010+3*$J1010,$N1010*(1+(AF$2*0.03)),IF(AG$3=$O1010+4*$J1010,$N1010*(1+(AF$2*0.03)),IF(AG$3=$O1010+5*$J1010,$N1010*(1+(AF$2*0.03)),"")))))))</f>
        <v/>
      </c>
      <c r="AH1010" s="2" t="str">
        <f t="shared" ref="AH1010:AH1015" si="2376">IF($B1010="","",IF($O1010=AH$3,$N1010*(1+(AG$2*0.03)),IF(AH$3=$O1010+$J1010,$N1010*(1+(AG$2*0.03)),IF(AH$3=$O1010+2*$J1010,$N1010*(1+(AG$2*0.03)),IF(AH$3=$O1010+3*$J1010,$N1010*(1+(AG$2*0.03)),IF(AH$3=$O1010+4*$J1010,$N1010*(1+(AG$2*0.03)),IF(AH$3=$O1010+5*$J1010,$N1010*(1+(AG$2*0.03)),"")))))))</f>
        <v/>
      </c>
      <c r="AI1010" s="2" t="str">
        <f t="shared" ref="AI1010:AI1015" si="2377">IF($B1010="","",IF($O1010=AI$3,$N1010*(1+(AH$2*0.03)),IF(AI$3=$O1010+$J1010,$N1010*(1+(AH$2*0.03)),IF(AI$3=$O1010+2*$J1010,$N1010*(1+(AH$2*0.03)),IF(AI$3=$O1010+3*$J1010,$N1010*(1+(AH$2*0.03)),IF(AI$3=$O1010+4*$J1010,$N1010*(1+(AH$2*0.03)),IF(AI$3=$O1010+5*$J1010,$N1010*(1+(AH$2*0.03)),"")))))))</f>
        <v/>
      </c>
    </row>
    <row r="1011" spans="2:35" x14ac:dyDescent="0.25">
      <c r="B1011" s="41" t="s">
        <v>347</v>
      </c>
      <c r="C1011" s="41" t="s">
        <v>346</v>
      </c>
      <c r="D1011" t="s">
        <v>3</v>
      </c>
      <c r="E1011" s="42" t="s">
        <v>450</v>
      </c>
      <c r="F1011" t="s">
        <v>24</v>
      </c>
      <c r="H1011" s="7">
        <v>1152</v>
      </c>
      <c r="I1011" s="6">
        <f>IF(H1011="","",INDEX(Systems!F$4:F$981,MATCH($F1011,Systems!D$4:D$981,0),1))</f>
        <v>9.57</v>
      </c>
      <c r="J1011" s="7">
        <f>IF(H1011="","",INDEX(Systems!E$4:E$981,MATCH($F1011,Systems!D$4:D$981,0),1))</f>
        <v>20</v>
      </c>
      <c r="K1011" s="7" t="s">
        <v>96</v>
      </c>
      <c r="L1011" s="7">
        <v>2014</v>
      </c>
      <c r="M1011" s="7">
        <v>3</v>
      </c>
      <c r="N1011" s="6">
        <f t="shared" ref="N1011:N1016" si="2378">IF(H1011="","",H1011*I1011)</f>
        <v>11024.64</v>
      </c>
      <c r="O1011" s="7">
        <f t="shared" ref="O1011:O1016" si="2379">IF(M1011="","",IF(IF(M1011=1,$C$1,IF(M1011=2,L1011+(0.8*J1011),IF(M1011=3,L1011+J1011)))&lt;$C$1,$C$1,(IF(M1011=1,$C$1,IF(M1011=2,L1011+(0.8*J1011),IF(M1011=3,L1011+J1011))))))</f>
        <v>2034</v>
      </c>
      <c r="P1011" s="2" t="str">
        <f t="shared" si="2358"/>
        <v/>
      </c>
      <c r="Q1011" s="2" t="str">
        <f t="shared" si="2359"/>
        <v/>
      </c>
      <c r="R1011" s="2" t="str">
        <f t="shared" si="2360"/>
        <v/>
      </c>
      <c r="S1011" s="2" t="str">
        <f t="shared" si="2361"/>
        <v/>
      </c>
      <c r="T1011" s="2" t="str">
        <f t="shared" si="2362"/>
        <v/>
      </c>
      <c r="U1011" s="2" t="str">
        <f t="shared" si="2363"/>
        <v/>
      </c>
      <c r="V1011" s="2" t="str">
        <f t="shared" si="2364"/>
        <v/>
      </c>
      <c r="W1011" s="2" t="str">
        <f t="shared" si="2365"/>
        <v/>
      </c>
      <c r="X1011" s="2" t="str">
        <f t="shared" si="2366"/>
        <v/>
      </c>
      <c r="Y1011" s="2" t="str">
        <f t="shared" si="2367"/>
        <v/>
      </c>
      <c r="Z1011" s="2" t="str">
        <f t="shared" si="2368"/>
        <v/>
      </c>
      <c r="AA1011" s="2" t="str">
        <f t="shared" si="2369"/>
        <v/>
      </c>
      <c r="AB1011" s="2" t="str">
        <f t="shared" si="2370"/>
        <v/>
      </c>
      <c r="AC1011" s="2" t="str">
        <f t="shared" si="2371"/>
        <v/>
      </c>
      <c r="AD1011" s="2" t="str">
        <f t="shared" si="2372"/>
        <v/>
      </c>
      <c r="AE1011" s="2" t="str">
        <f t="shared" si="2373"/>
        <v/>
      </c>
      <c r="AF1011" s="2">
        <f t="shared" si="2374"/>
        <v>16316.467199999999</v>
      </c>
      <c r="AG1011" s="2" t="str">
        <f t="shared" si="2375"/>
        <v/>
      </c>
      <c r="AH1011" s="2" t="str">
        <f t="shared" si="2376"/>
        <v/>
      </c>
      <c r="AI1011" s="2" t="str">
        <f t="shared" si="2377"/>
        <v/>
      </c>
    </row>
    <row r="1012" spans="2:35" x14ac:dyDescent="0.25">
      <c r="B1012" s="41" t="s">
        <v>347</v>
      </c>
      <c r="C1012" s="41" t="s">
        <v>346</v>
      </c>
      <c r="D1012" t="s">
        <v>7</v>
      </c>
      <c r="E1012" s="42" t="s">
        <v>450</v>
      </c>
      <c r="F1012" t="s">
        <v>50</v>
      </c>
      <c r="H1012" s="7">
        <v>1150</v>
      </c>
      <c r="I1012" s="6">
        <f>IF(H1012="","",INDEX(Systems!F$4:F$981,MATCH($F1012,Systems!D$4:D$981,0),1))</f>
        <v>1.6</v>
      </c>
      <c r="J1012" s="7">
        <f>IF(H1012="","",INDEX(Systems!E$4:E$981,MATCH($F1012,Systems!D$4:D$981,0),1))</f>
        <v>10</v>
      </c>
      <c r="K1012" s="7" t="s">
        <v>96</v>
      </c>
      <c r="L1012" s="7">
        <v>2010</v>
      </c>
      <c r="M1012" s="7">
        <v>3</v>
      </c>
      <c r="N1012" s="6">
        <f t="shared" si="2378"/>
        <v>1840</v>
      </c>
      <c r="O1012" s="7">
        <f t="shared" si="2379"/>
        <v>2020</v>
      </c>
      <c r="P1012" s="2" t="str">
        <f t="shared" si="2358"/>
        <v/>
      </c>
      <c r="Q1012" s="2" t="str">
        <f t="shared" si="2359"/>
        <v/>
      </c>
      <c r="R1012" s="2">
        <f t="shared" si="2360"/>
        <v>1950.4</v>
      </c>
      <c r="S1012" s="2" t="str">
        <f t="shared" si="2361"/>
        <v/>
      </c>
      <c r="T1012" s="2" t="str">
        <f t="shared" si="2362"/>
        <v/>
      </c>
      <c r="U1012" s="2" t="str">
        <f t="shared" si="2363"/>
        <v/>
      </c>
      <c r="V1012" s="2" t="str">
        <f t="shared" si="2364"/>
        <v/>
      </c>
      <c r="W1012" s="2" t="str">
        <f t="shared" si="2365"/>
        <v/>
      </c>
      <c r="X1012" s="2" t="str">
        <f t="shared" si="2366"/>
        <v/>
      </c>
      <c r="Y1012" s="2" t="str">
        <f t="shared" si="2367"/>
        <v/>
      </c>
      <c r="Z1012" s="2" t="str">
        <f t="shared" si="2368"/>
        <v/>
      </c>
      <c r="AA1012" s="2" t="str">
        <f t="shared" si="2369"/>
        <v/>
      </c>
      <c r="AB1012" s="2">
        <f t="shared" si="2370"/>
        <v>2502.3999999999996</v>
      </c>
      <c r="AC1012" s="2" t="str">
        <f t="shared" si="2371"/>
        <v/>
      </c>
      <c r="AD1012" s="2" t="str">
        <f t="shared" si="2372"/>
        <v/>
      </c>
      <c r="AE1012" s="2" t="str">
        <f t="shared" si="2373"/>
        <v/>
      </c>
      <c r="AF1012" s="2" t="str">
        <f t="shared" si="2374"/>
        <v/>
      </c>
      <c r="AG1012" s="2" t="str">
        <f t="shared" si="2375"/>
        <v/>
      </c>
      <c r="AH1012" s="2" t="str">
        <f t="shared" si="2376"/>
        <v/>
      </c>
      <c r="AI1012" s="2" t="str">
        <f t="shared" si="2377"/>
        <v/>
      </c>
    </row>
    <row r="1013" spans="2:35" x14ac:dyDescent="0.25">
      <c r="B1013" s="41" t="s">
        <v>347</v>
      </c>
      <c r="C1013" s="41" t="s">
        <v>346</v>
      </c>
      <c r="D1013" t="s">
        <v>7</v>
      </c>
      <c r="E1013" s="42" t="s">
        <v>450</v>
      </c>
      <c r="F1013" t="s">
        <v>289</v>
      </c>
      <c r="H1013" s="7">
        <v>1150</v>
      </c>
      <c r="I1013" s="6">
        <f>IF(H1013="","",INDEX(Systems!F$4:F$981,MATCH($F1013,Systems!D$4:D$981,0),1))</f>
        <v>4.5</v>
      </c>
      <c r="J1013" s="7">
        <f>IF(H1013="","",INDEX(Systems!E$4:E$981,MATCH($F1013,Systems!D$4:D$981,0),1))</f>
        <v>15</v>
      </c>
      <c r="K1013" s="7" t="s">
        <v>96</v>
      </c>
      <c r="L1013" s="7">
        <v>2005</v>
      </c>
      <c r="M1013" s="7">
        <v>3</v>
      </c>
      <c r="N1013" s="6">
        <f t="shared" si="2378"/>
        <v>5175</v>
      </c>
      <c r="O1013" s="7">
        <f t="shared" si="2379"/>
        <v>2020</v>
      </c>
      <c r="P1013" s="2" t="str">
        <f t="shared" si="2358"/>
        <v/>
      </c>
      <c r="Q1013" s="2" t="str">
        <f t="shared" si="2359"/>
        <v/>
      </c>
      <c r="R1013" s="2">
        <f t="shared" si="2360"/>
        <v>5485.5</v>
      </c>
      <c r="S1013" s="2" t="str">
        <f t="shared" si="2361"/>
        <v/>
      </c>
      <c r="T1013" s="2" t="str">
        <f t="shared" si="2362"/>
        <v/>
      </c>
      <c r="U1013" s="2" t="str">
        <f t="shared" si="2363"/>
        <v/>
      </c>
      <c r="V1013" s="2" t="str">
        <f t="shared" si="2364"/>
        <v/>
      </c>
      <c r="W1013" s="2" t="str">
        <f t="shared" si="2365"/>
        <v/>
      </c>
      <c r="X1013" s="2" t="str">
        <f t="shared" si="2366"/>
        <v/>
      </c>
      <c r="Y1013" s="2" t="str">
        <f t="shared" si="2367"/>
        <v/>
      </c>
      <c r="Z1013" s="2" t="str">
        <f t="shared" si="2368"/>
        <v/>
      </c>
      <c r="AA1013" s="2" t="str">
        <f t="shared" si="2369"/>
        <v/>
      </c>
      <c r="AB1013" s="2" t="str">
        <f t="shared" si="2370"/>
        <v/>
      </c>
      <c r="AC1013" s="2" t="str">
        <f t="shared" si="2371"/>
        <v/>
      </c>
      <c r="AD1013" s="2" t="str">
        <f t="shared" si="2372"/>
        <v/>
      </c>
      <c r="AE1013" s="2" t="str">
        <f t="shared" si="2373"/>
        <v/>
      </c>
      <c r="AF1013" s="2" t="str">
        <f t="shared" si="2374"/>
        <v/>
      </c>
      <c r="AG1013" s="2">
        <f t="shared" si="2375"/>
        <v>7814.25</v>
      </c>
      <c r="AH1013" s="2" t="str">
        <f t="shared" si="2376"/>
        <v/>
      </c>
      <c r="AI1013" s="2" t="str">
        <f t="shared" si="2377"/>
        <v/>
      </c>
    </row>
    <row r="1014" spans="2:35" x14ac:dyDescent="0.25">
      <c r="B1014" s="41" t="s">
        <v>347</v>
      </c>
      <c r="C1014" s="41" t="s">
        <v>346</v>
      </c>
      <c r="D1014" t="s">
        <v>7</v>
      </c>
      <c r="E1014" s="42" t="s">
        <v>450</v>
      </c>
      <c r="F1014" t="s">
        <v>47</v>
      </c>
      <c r="H1014" s="7">
        <v>960</v>
      </c>
      <c r="I1014" s="6">
        <f>IF(H1014="","",INDEX(Systems!F$4:F$981,MATCH($F1014,Systems!D$4:D$981,0),1))</f>
        <v>9.42</v>
      </c>
      <c r="J1014" s="7">
        <f>IF(H1014="","",INDEX(Systems!E$4:E$981,MATCH($F1014,Systems!D$4:D$981,0),1))</f>
        <v>20</v>
      </c>
      <c r="K1014" s="7" t="s">
        <v>96</v>
      </c>
      <c r="L1014" s="7">
        <v>1995</v>
      </c>
      <c r="M1014" s="7">
        <v>1</v>
      </c>
      <c r="N1014" s="6">
        <f t="shared" si="2378"/>
        <v>9043.2000000000007</v>
      </c>
      <c r="O1014" s="7">
        <f t="shared" si="2379"/>
        <v>2018</v>
      </c>
      <c r="P1014" s="2">
        <f t="shared" si="2358"/>
        <v>9043.2000000000007</v>
      </c>
      <c r="Q1014" s="2" t="str">
        <f t="shared" si="2359"/>
        <v/>
      </c>
      <c r="R1014" s="2" t="str">
        <f t="shared" si="2360"/>
        <v/>
      </c>
      <c r="S1014" s="2" t="str">
        <f t="shared" si="2361"/>
        <v/>
      </c>
      <c r="T1014" s="2" t="str">
        <f t="shared" si="2362"/>
        <v/>
      </c>
      <c r="U1014" s="2" t="str">
        <f t="shared" si="2363"/>
        <v/>
      </c>
      <c r="V1014" s="2" t="str">
        <f t="shared" si="2364"/>
        <v/>
      </c>
      <c r="W1014" s="2" t="str">
        <f t="shared" si="2365"/>
        <v/>
      </c>
      <c r="X1014" s="2" t="str">
        <f t="shared" si="2366"/>
        <v/>
      </c>
      <c r="Y1014" s="2" t="str">
        <f t="shared" si="2367"/>
        <v/>
      </c>
      <c r="Z1014" s="2" t="str">
        <f t="shared" si="2368"/>
        <v/>
      </c>
      <c r="AA1014" s="2" t="str">
        <f t="shared" si="2369"/>
        <v/>
      </c>
      <c r="AB1014" s="2" t="str">
        <f t="shared" si="2370"/>
        <v/>
      </c>
      <c r="AC1014" s="2" t="str">
        <f t="shared" si="2371"/>
        <v/>
      </c>
      <c r="AD1014" s="2" t="str">
        <f t="shared" si="2372"/>
        <v/>
      </c>
      <c r="AE1014" s="2" t="str">
        <f t="shared" si="2373"/>
        <v/>
      </c>
      <c r="AF1014" s="2" t="str">
        <f t="shared" si="2374"/>
        <v/>
      </c>
      <c r="AG1014" s="2" t="str">
        <f t="shared" si="2375"/>
        <v/>
      </c>
      <c r="AH1014" s="2" t="str">
        <f t="shared" si="2376"/>
        <v/>
      </c>
      <c r="AI1014" s="2" t="str">
        <f t="shared" si="2377"/>
        <v/>
      </c>
    </row>
    <row r="1015" spans="2:35" x14ac:dyDescent="0.25">
      <c r="B1015" s="41" t="s">
        <v>347</v>
      </c>
      <c r="C1015" s="41" t="s">
        <v>346</v>
      </c>
      <c r="D1015" t="s">
        <v>9</v>
      </c>
      <c r="E1015" s="42" t="s">
        <v>450</v>
      </c>
      <c r="F1015" t="s">
        <v>131</v>
      </c>
      <c r="H1015" s="7">
        <v>960</v>
      </c>
      <c r="I1015" s="6">
        <f>IF(H1015="","",INDEX(Systems!F$4:F$981,MATCH($F1015,Systems!D$4:D$981,0),1))</f>
        <v>4.95</v>
      </c>
      <c r="J1015" s="7">
        <f>IF(H1015="","",INDEX(Systems!E$4:E$981,MATCH($F1015,Systems!D$4:D$981,0),1))</f>
        <v>20</v>
      </c>
      <c r="K1015" s="7" t="s">
        <v>96</v>
      </c>
      <c r="L1015" s="7">
        <v>2017</v>
      </c>
      <c r="M1015" s="7">
        <v>3</v>
      </c>
      <c r="N1015" s="6">
        <f t="shared" si="2378"/>
        <v>4752</v>
      </c>
      <c r="O1015" s="7">
        <f t="shared" si="2379"/>
        <v>2037</v>
      </c>
      <c r="P1015" s="2" t="str">
        <f t="shared" si="2358"/>
        <v/>
      </c>
      <c r="Q1015" s="2" t="str">
        <f t="shared" si="2359"/>
        <v/>
      </c>
      <c r="R1015" s="2" t="str">
        <f t="shared" si="2360"/>
        <v/>
      </c>
      <c r="S1015" s="2" t="str">
        <f t="shared" si="2361"/>
        <v/>
      </c>
      <c r="T1015" s="2" t="str">
        <f t="shared" si="2362"/>
        <v/>
      </c>
      <c r="U1015" s="2" t="str">
        <f t="shared" si="2363"/>
        <v/>
      </c>
      <c r="V1015" s="2" t="str">
        <f t="shared" si="2364"/>
        <v/>
      </c>
      <c r="W1015" s="2" t="str">
        <f t="shared" si="2365"/>
        <v/>
      </c>
      <c r="X1015" s="2" t="str">
        <f t="shared" si="2366"/>
        <v/>
      </c>
      <c r="Y1015" s="2" t="str">
        <f t="shared" si="2367"/>
        <v/>
      </c>
      <c r="Z1015" s="2" t="str">
        <f t="shared" si="2368"/>
        <v/>
      </c>
      <c r="AA1015" s="2" t="str">
        <f t="shared" si="2369"/>
        <v/>
      </c>
      <c r="AB1015" s="2" t="str">
        <f t="shared" si="2370"/>
        <v/>
      </c>
      <c r="AC1015" s="2" t="str">
        <f t="shared" si="2371"/>
        <v/>
      </c>
      <c r="AD1015" s="2" t="str">
        <f t="shared" si="2372"/>
        <v/>
      </c>
      <c r="AE1015" s="2" t="str">
        <f t="shared" si="2373"/>
        <v/>
      </c>
      <c r="AF1015" s="2" t="str">
        <f t="shared" si="2374"/>
        <v/>
      </c>
      <c r="AG1015" s="2" t="str">
        <f t="shared" si="2375"/>
        <v/>
      </c>
      <c r="AH1015" s="2" t="str">
        <f t="shared" si="2376"/>
        <v/>
      </c>
      <c r="AI1015" s="2">
        <f t="shared" si="2377"/>
        <v>7460.6399999999994</v>
      </c>
    </row>
    <row r="1016" spans="2:35" x14ac:dyDescent="0.25">
      <c r="B1016" s="41" t="s">
        <v>347</v>
      </c>
      <c r="C1016" s="41" t="s">
        <v>346</v>
      </c>
      <c r="D1016" t="s">
        <v>5</v>
      </c>
      <c r="E1016" s="42" t="s">
        <v>450</v>
      </c>
      <c r="F1016" t="s">
        <v>60</v>
      </c>
      <c r="H1016" s="7">
        <v>1</v>
      </c>
      <c r="I1016" s="6">
        <f>IF(H1016="","",INDEX(Systems!F$4:F$981,MATCH($F1016,Systems!D$4:D$981,0),1))</f>
        <v>12000</v>
      </c>
      <c r="J1016" s="7">
        <f>IF(H1016="","",INDEX(Systems!E$4:E$981,MATCH($F1016,Systems!D$4:D$981,0),1))</f>
        <v>18</v>
      </c>
      <c r="K1016" s="7" t="s">
        <v>96</v>
      </c>
      <c r="L1016" s="7">
        <v>2002</v>
      </c>
      <c r="M1016" s="7">
        <v>3</v>
      </c>
      <c r="N1016" s="6">
        <f t="shared" si="2378"/>
        <v>12000</v>
      </c>
      <c r="O1016" s="7">
        <f t="shared" si="2379"/>
        <v>2020</v>
      </c>
      <c r="P1016" s="2" t="str">
        <f t="shared" ref="P1016:P1021" si="2380">IF($B1016="","",IF($O1016=P$3,$N1016*(1+(O$2*0.03)),IF(P$3=$O1016+$J1016,$N1016*(1+(O$2*0.03)),IF(P$3=$O1016+2*$J1016,$N1016*(1+(O$2*0.03)),IF(P$3=$O1016+3*$J1016,$N1016*(1+(O$2*0.03)),IF(P$3=$O1016+4*$J1016,$N1016*(1+(O$2*0.03)),IF(P$3=$O1016+5*$J1016,$N1016*(1+(O$2*0.03)),"")))))))</f>
        <v/>
      </c>
      <c r="Q1016" s="2" t="str">
        <f t="shared" ref="Q1016:Q1021" si="2381">IF($B1016="","",IF($O1016=Q$3,$N1016*(1+(P$2*0.03)),IF(Q$3=$O1016+$J1016,$N1016*(1+(P$2*0.03)),IF(Q$3=$O1016+2*$J1016,$N1016*(1+(P$2*0.03)),IF(Q$3=$O1016+3*$J1016,$N1016*(1+(P$2*0.03)),IF(Q$3=$O1016+4*$J1016,$N1016*(1+(P$2*0.03)),IF(Q$3=$O1016+5*$J1016,$N1016*(1+(P$2*0.03)),"")))))))</f>
        <v/>
      </c>
      <c r="R1016" s="2">
        <f t="shared" ref="R1016:R1021" si="2382">IF($B1016="","",IF($O1016=R$3,$N1016*(1+(Q$2*0.03)),IF(R$3=$O1016+$J1016,$N1016*(1+(Q$2*0.03)),IF(R$3=$O1016+2*$J1016,$N1016*(1+(Q$2*0.03)),IF(R$3=$O1016+3*$J1016,$N1016*(1+(Q$2*0.03)),IF(R$3=$O1016+4*$J1016,$N1016*(1+(Q$2*0.03)),IF(R$3=$O1016+5*$J1016,$N1016*(1+(Q$2*0.03)),"")))))))</f>
        <v>12720</v>
      </c>
      <c r="S1016" s="2" t="str">
        <f t="shared" ref="S1016:S1021" si="2383">IF($B1016="","",IF($O1016=S$3,$N1016*(1+(R$2*0.03)),IF(S$3=$O1016+$J1016,$N1016*(1+(R$2*0.03)),IF(S$3=$O1016+2*$J1016,$N1016*(1+(R$2*0.03)),IF(S$3=$O1016+3*$J1016,$N1016*(1+(R$2*0.03)),IF(S$3=$O1016+4*$J1016,$N1016*(1+(R$2*0.03)),IF(S$3=$O1016+5*$J1016,$N1016*(1+(R$2*0.03)),"")))))))</f>
        <v/>
      </c>
      <c r="T1016" s="2" t="str">
        <f t="shared" ref="T1016:T1021" si="2384">IF($B1016="","",IF($O1016=T$3,$N1016*(1+(S$2*0.03)),IF(T$3=$O1016+$J1016,$N1016*(1+(S$2*0.03)),IF(T$3=$O1016+2*$J1016,$N1016*(1+(S$2*0.03)),IF(T$3=$O1016+3*$J1016,$N1016*(1+(S$2*0.03)),IF(T$3=$O1016+4*$J1016,$N1016*(1+(S$2*0.03)),IF(T$3=$O1016+5*$J1016,$N1016*(1+(S$2*0.03)),"")))))))</f>
        <v/>
      </c>
      <c r="U1016" s="2" t="str">
        <f t="shared" ref="U1016:U1021" si="2385">IF($B1016="","",IF($O1016=U$3,$N1016*(1+(T$2*0.03)),IF(U$3=$O1016+$J1016,$N1016*(1+(T$2*0.03)),IF(U$3=$O1016+2*$J1016,$N1016*(1+(T$2*0.03)),IF(U$3=$O1016+3*$J1016,$N1016*(1+(T$2*0.03)),IF(U$3=$O1016+4*$J1016,$N1016*(1+(T$2*0.03)),IF(U$3=$O1016+5*$J1016,$N1016*(1+(T$2*0.03)),"")))))))</f>
        <v/>
      </c>
      <c r="V1016" s="2" t="str">
        <f t="shared" ref="V1016:V1021" si="2386">IF($B1016="","",IF($O1016=V$3,$N1016*(1+(U$2*0.03)),IF(V$3=$O1016+$J1016,$N1016*(1+(U$2*0.03)),IF(V$3=$O1016+2*$J1016,$N1016*(1+(U$2*0.03)),IF(V$3=$O1016+3*$J1016,$N1016*(1+(U$2*0.03)),IF(V$3=$O1016+4*$J1016,$N1016*(1+(U$2*0.03)),IF(V$3=$O1016+5*$J1016,$N1016*(1+(U$2*0.03)),"")))))))</f>
        <v/>
      </c>
      <c r="W1016" s="2" t="str">
        <f t="shared" ref="W1016:W1021" si="2387">IF($B1016="","",IF($O1016=W$3,$N1016*(1+(V$2*0.03)),IF(W$3=$O1016+$J1016,$N1016*(1+(V$2*0.03)),IF(W$3=$O1016+2*$J1016,$N1016*(1+(V$2*0.03)),IF(W$3=$O1016+3*$J1016,$N1016*(1+(V$2*0.03)),IF(W$3=$O1016+4*$J1016,$N1016*(1+(V$2*0.03)),IF(W$3=$O1016+5*$J1016,$N1016*(1+(V$2*0.03)),"")))))))</f>
        <v/>
      </c>
      <c r="X1016" s="2" t="str">
        <f t="shared" ref="X1016:X1021" si="2388">IF($B1016="","",IF($O1016=X$3,$N1016*(1+(W$2*0.03)),IF(X$3=$O1016+$J1016,$N1016*(1+(W$2*0.03)),IF(X$3=$O1016+2*$J1016,$N1016*(1+(W$2*0.03)),IF(X$3=$O1016+3*$J1016,$N1016*(1+(W$2*0.03)),IF(X$3=$O1016+4*$J1016,$N1016*(1+(W$2*0.03)),IF(X$3=$O1016+5*$J1016,$N1016*(1+(W$2*0.03)),"")))))))</f>
        <v/>
      </c>
      <c r="Y1016" s="2" t="str">
        <f t="shared" ref="Y1016:Y1021" si="2389">IF($B1016="","",IF($O1016=Y$3,$N1016*(1+(X$2*0.03)),IF(Y$3=$O1016+$J1016,$N1016*(1+(X$2*0.03)),IF(Y$3=$O1016+2*$J1016,$N1016*(1+(X$2*0.03)),IF(Y$3=$O1016+3*$J1016,$N1016*(1+(X$2*0.03)),IF(Y$3=$O1016+4*$J1016,$N1016*(1+(X$2*0.03)),IF(Y$3=$O1016+5*$J1016,$N1016*(1+(X$2*0.03)),"")))))))</f>
        <v/>
      </c>
      <c r="Z1016" s="2" t="str">
        <f t="shared" ref="Z1016:Z1021" si="2390">IF($B1016="","",IF($O1016=Z$3,$N1016*(1+(Y$2*0.03)),IF(Z$3=$O1016+$J1016,$N1016*(1+(Y$2*0.03)),IF(Z$3=$O1016+2*$J1016,$N1016*(1+(Y$2*0.03)),IF(Z$3=$O1016+3*$J1016,$N1016*(1+(Y$2*0.03)),IF(Z$3=$O1016+4*$J1016,$N1016*(1+(Y$2*0.03)),IF(Z$3=$O1016+5*$J1016,$N1016*(1+(Y$2*0.03)),"")))))))</f>
        <v/>
      </c>
      <c r="AA1016" s="2" t="str">
        <f t="shared" ref="AA1016:AA1021" si="2391">IF($B1016="","",IF($O1016=AA$3,$N1016*(1+(Z$2*0.03)),IF(AA$3=$O1016+$J1016,$N1016*(1+(Z$2*0.03)),IF(AA$3=$O1016+2*$J1016,$N1016*(1+(Z$2*0.03)),IF(AA$3=$O1016+3*$J1016,$N1016*(1+(Z$2*0.03)),IF(AA$3=$O1016+4*$J1016,$N1016*(1+(Z$2*0.03)),IF(AA$3=$O1016+5*$J1016,$N1016*(1+(Z$2*0.03)),"")))))))</f>
        <v/>
      </c>
      <c r="AB1016" s="2" t="str">
        <f t="shared" ref="AB1016:AB1021" si="2392">IF($B1016="","",IF($O1016=AB$3,$N1016*(1+(AA$2*0.03)),IF(AB$3=$O1016+$J1016,$N1016*(1+(AA$2*0.03)),IF(AB$3=$O1016+2*$J1016,$N1016*(1+(AA$2*0.03)),IF(AB$3=$O1016+3*$J1016,$N1016*(1+(AA$2*0.03)),IF(AB$3=$O1016+4*$J1016,$N1016*(1+(AA$2*0.03)),IF(AB$3=$O1016+5*$J1016,$N1016*(1+(AA$2*0.03)),"")))))))</f>
        <v/>
      </c>
      <c r="AC1016" s="2" t="str">
        <f t="shared" ref="AC1016:AC1021" si="2393">IF($B1016="","",IF($O1016=AC$3,$N1016*(1+(AB$2*0.03)),IF(AC$3=$O1016+$J1016,$N1016*(1+(AB$2*0.03)),IF(AC$3=$O1016+2*$J1016,$N1016*(1+(AB$2*0.03)),IF(AC$3=$O1016+3*$J1016,$N1016*(1+(AB$2*0.03)),IF(AC$3=$O1016+4*$J1016,$N1016*(1+(AB$2*0.03)),IF(AC$3=$O1016+5*$J1016,$N1016*(1+(AB$2*0.03)),"")))))))</f>
        <v/>
      </c>
      <c r="AD1016" s="2" t="str">
        <f t="shared" ref="AD1016:AD1021" si="2394">IF($B1016="","",IF($O1016=AD$3,$N1016*(1+(AC$2*0.03)),IF(AD$3=$O1016+$J1016,$N1016*(1+(AC$2*0.03)),IF(AD$3=$O1016+2*$J1016,$N1016*(1+(AC$2*0.03)),IF(AD$3=$O1016+3*$J1016,$N1016*(1+(AC$2*0.03)),IF(AD$3=$O1016+4*$J1016,$N1016*(1+(AC$2*0.03)),IF(AD$3=$O1016+5*$J1016,$N1016*(1+(AC$2*0.03)),"")))))))</f>
        <v/>
      </c>
      <c r="AE1016" s="2" t="str">
        <f t="shared" ref="AE1016:AE1021" si="2395">IF($B1016="","",IF($O1016=AE$3,$N1016*(1+(AD$2*0.03)),IF(AE$3=$O1016+$J1016,$N1016*(1+(AD$2*0.03)),IF(AE$3=$O1016+2*$J1016,$N1016*(1+(AD$2*0.03)),IF(AE$3=$O1016+3*$J1016,$N1016*(1+(AD$2*0.03)),IF(AE$3=$O1016+4*$J1016,$N1016*(1+(AD$2*0.03)),IF(AE$3=$O1016+5*$J1016,$N1016*(1+(AD$2*0.03)),"")))))))</f>
        <v/>
      </c>
      <c r="AF1016" s="2" t="str">
        <f t="shared" ref="AF1016:AF1021" si="2396">IF($B1016="","",IF($O1016=AF$3,$N1016*(1+(AE$2*0.03)),IF(AF$3=$O1016+$J1016,$N1016*(1+(AE$2*0.03)),IF(AF$3=$O1016+2*$J1016,$N1016*(1+(AE$2*0.03)),IF(AF$3=$O1016+3*$J1016,$N1016*(1+(AE$2*0.03)),IF(AF$3=$O1016+4*$J1016,$N1016*(1+(AE$2*0.03)),IF(AF$3=$O1016+5*$J1016,$N1016*(1+(AE$2*0.03)),"")))))))</f>
        <v/>
      </c>
      <c r="AG1016" s="2" t="str">
        <f t="shared" ref="AG1016:AG1021" si="2397">IF($B1016="","",IF($O1016=AG$3,$N1016*(1+(AF$2*0.03)),IF(AG$3=$O1016+$J1016,$N1016*(1+(AF$2*0.03)),IF(AG$3=$O1016+2*$J1016,$N1016*(1+(AF$2*0.03)),IF(AG$3=$O1016+3*$J1016,$N1016*(1+(AF$2*0.03)),IF(AG$3=$O1016+4*$J1016,$N1016*(1+(AF$2*0.03)),IF(AG$3=$O1016+5*$J1016,$N1016*(1+(AF$2*0.03)),"")))))))</f>
        <v/>
      </c>
      <c r="AH1016" s="2" t="str">
        <f t="shared" ref="AH1016:AH1021" si="2398">IF($B1016="","",IF($O1016=AH$3,$N1016*(1+(AG$2*0.03)),IF(AH$3=$O1016+$J1016,$N1016*(1+(AG$2*0.03)),IF(AH$3=$O1016+2*$J1016,$N1016*(1+(AG$2*0.03)),IF(AH$3=$O1016+3*$J1016,$N1016*(1+(AG$2*0.03)),IF(AH$3=$O1016+4*$J1016,$N1016*(1+(AG$2*0.03)),IF(AH$3=$O1016+5*$J1016,$N1016*(1+(AG$2*0.03)),"")))))))</f>
        <v/>
      </c>
      <c r="AI1016" s="2" t="str">
        <f t="shared" ref="AI1016:AI1021" si="2399">IF($B1016="","",IF($O1016=AI$3,$N1016*(1+(AH$2*0.03)),IF(AI$3=$O1016+$J1016,$N1016*(1+(AH$2*0.03)),IF(AI$3=$O1016+2*$J1016,$N1016*(1+(AH$2*0.03)),IF(AI$3=$O1016+3*$J1016,$N1016*(1+(AH$2*0.03)),IF(AI$3=$O1016+4*$J1016,$N1016*(1+(AH$2*0.03)),IF(AI$3=$O1016+5*$J1016,$N1016*(1+(AH$2*0.03)),"")))))))</f>
        <v/>
      </c>
    </row>
    <row r="1017" spans="2:35" x14ac:dyDescent="0.25">
      <c r="B1017" s="41" t="s">
        <v>347</v>
      </c>
      <c r="C1017" s="41" t="s">
        <v>346</v>
      </c>
      <c r="D1017" t="s">
        <v>3</v>
      </c>
      <c r="E1017" s="42" t="s">
        <v>451</v>
      </c>
      <c r="F1017" t="s">
        <v>24</v>
      </c>
      <c r="H1017" s="7">
        <v>1152</v>
      </c>
      <c r="I1017" s="6">
        <f>IF(H1017="","",INDEX(Systems!F$4:F$981,MATCH($F1017,Systems!D$4:D$981,0),1))</f>
        <v>9.57</v>
      </c>
      <c r="J1017" s="7">
        <f>IF(H1017="","",INDEX(Systems!E$4:E$981,MATCH($F1017,Systems!D$4:D$981,0),1))</f>
        <v>20</v>
      </c>
      <c r="K1017" s="7" t="s">
        <v>96</v>
      </c>
      <c r="L1017" s="7">
        <v>2014</v>
      </c>
      <c r="M1017" s="7">
        <v>3</v>
      </c>
      <c r="N1017" s="6">
        <f t="shared" ref="N1017" si="2400">IF(H1017="","",H1017*I1017)</f>
        <v>11024.64</v>
      </c>
      <c r="O1017" s="7">
        <f t="shared" ref="O1017" si="2401">IF(M1017="","",IF(IF(M1017=1,$C$1,IF(M1017=2,L1017+(0.8*J1017),IF(M1017=3,L1017+J1017)))&lt;$C$1,$C$1,(IF(M1017=1,$C$1,IF(M1017=2,L1017+(0.8*J1017),IF(M1017=3,L1017+J1017))))))</f>
        <v>2034</v>
      </c>
      <c r="P1017" s="2" t="str">
        <f t="shared" si="2380"/>
        <v/>
      </c>
      <c r="Q1017" s="2" t="str">
        <f t="shared" si="2381"/>
        <v/>
      </c>
      <c r="R1017" s="2" t="str">
        <f t="shared" si="2382"/>
        <v/>
      </c>
      <c r="S1017" s="2" t="str">
        <f t="shared" si="2383"/>
        <v/>
      </c>
      <c r="T1017" s="2" t="str">
        <f t="shared" si="2384"/>
        <v/>
      </c>
      <c r="U1017" s="2" t="str">
        <f t="shared" si="2385"/>
        <v/>
      </c>
      <c r="V1017" s="2" t="str">
        <f t="shared" si="2386"/>
        <v/>
      </c>
      <c r="W1017" s="2" t="str">
        <f t="shared" si="2387"/>
        <v/>
      </c>
      <c r="X1017" s="2" t="str">
        <f t="shared" si="2388"/>
        <v/>
      </c>
      <c r="Y1017" s="2" t="str">
        <f t="shared" si="2389"/>
        <v/>
      </c>
      <c r="Z1017" s="2" t="str">
        <f t="shared" si="2390"/>
        <v/>
      </c>
      <c r="AA1017" s="2" t="str">
        <f t="shared" si="2391"/>
        <v/>
      </c>
      <c r="AB1017" s="2" t="str">
        <f t="shared" si="2392"/>
        <v/>
      </c>
      <c r="AC1017" s="2" t="str">
        <f t="shared" si="2393"/>
        <v/>
      </c>
      <c r="AD1017" s="2" t="str">
        <f t="shared" si="2394"/>
        <v/>
      </c>
      <c r="AE1017" s="2" t="str">
        <f t="shared" si="2395"/>
        <v/>
      </c>
      <c r="AF1017" s="2">
        <f t="shared" si="2396"/>
        <v>16316.467199999999</v>
      </c>
      <c r="AG1017" s="2" t="str">
        <f t="shared" si="2397"/>
        <v/>
      </c>
      <c r="AH1017" s="2" t="str">
        <f t="shared" si="2398"/>
        <v/>
      </c>
      <c r="AI1017" s="2" t="str">
        <f t="shared" si="2399"/>
        <v/>
      </c>
    </row>
    <row r="1018" spans="2:35" x14ac:dyDescent="0.25">
      <c r="B1018" s="41" t="s">
        <v>347</v>
      </c>
      <c r="C1018" s="41" t="s">
        <v>346</v>
      </c>
      <c r="D1018" t="s">
        <v>7</v>
      </c>
      <c r="E1018" s="42" t="s">
        <v>451</v>
      </c>
      <c r="F1018" t="s">
        <v>50</v>
      </c>
      <c r="H1018" s="7">
        <v>1150</v>
      </c>
      <c r="I1018" s="6">
        <f>IF(H1018="","",INDEX(Systems!F$4:F$981,MATCH($F1018,Systems!D$4:D$981,0),1))</f>
        <v>1.6</v>
      </c>
      <c r="J1018" s="7">
        <f>IF(H1018="","",INDEX(Systems!E$4:E$981,MATCH($F1018,Systems!D$4:D$981,0),1))</f>
        <v>10</v>
      </c>
      <c r="K1018" s="7" t="s">
        <v>96</v>
      </c>
      <c r="L1018" s="7">
        <v>2010</v>
      </c>
      <c r="M1018" s="7">
        <v>3</v>
      </c>
      <c r="N1018" s="6">
        <f t="shared" ref="N1018:N1023" si="2402">IF(H1018="","",H1018*I1018)</f>
        <v>1840</v>
      </c>
      <c r="O1018" s="7">
        <f t="shared" ref="O1018:O1023" si="2403">IF(M1018="","",IF(IF(M1018=1,$C$1,IF(M1018=2,L1018+(0.8*J1018),IF(M1018=3,L1018+J1018)))&lt;$C$1,$C$1,(IF(M1018=1,$C$1,IF(M1018=2,L1018+(0.8*J1018),IF(M1018=3,L1018+J1018))))))</f>
        <v>2020</v>
      </c>
      <c r="P1018" s="2" t="str">
        <f t="shared" si="2380"/>
        <v/>
      </c>
      <c r="Q1018" s="2" t="str">
        <f t="shared" si="2381"/>
        <v/>
      </c>
      <c r="R1018" s="2">
        <f t="shared" si="2382"/>
        <v>1950.4</v>
      </c>
      <c r="S1018" s="2" t="str">
        <f t="shared" si="2383"/>
        <v/>
      </c>
      <c r="T1018" s="2" t="str">
        <f t="shared" si="2384"/>
        <v/>
      </c>
      <c r="U1018" s="2" t="str">
        <f t="shared" si="2385"/>
        <v/>
      </c>
      <c r="V1018" s="2" t="str">
        <f t="shared" si="2386"/>
        <v/>
      </c>
      <c r="W1018" s="2" t="str">
        <f t="shared" si="2387"/>
        <v/>
      </c>
      <c r="X1018" s="2" t="str">
        <f t="shared" si="2388"/>
        <v/>
      </c>
      <c r="Y1018" s="2" t="str">
        <f t="shared" si="2389"/>
        <v/>
      </c>
      <c r="Z1018" s="2" t="str">
        <f t="shared" si="2390"/>
        <v/>
      </c>
      <c r="AA1018" s="2" t="str">
        <f t="shared" si="2391"/>
        <v/>
      </c>
      <c r="AB1018" s="2">
        <f t="shared" si="2392"/>
        <v>2502.3999999999996</v>
      </c>
      <c r="AC1018" s="2" t="str">
        <f t="shared" si="2393"/>
        <v/>
      </c>
      <c r="AD1018" s="2" t="str">
        <f t="shared" si="2394"/>
        <v/>
      </c>
      <c r="AE1018" s="2" t="str">
        <f t="shared" si="2395"/>
        <v/>
      </c>
      <c r="AF1018" s="2" t="str">
        <f t="shared" si="2396"/>
        <v/>
      </c>
      <c r="AG1018" s="2" t="str">
        <f t="shared" si="2397"/>
        <v/>
      </c>
      <c r="AH1018" s="2" t="str">
        <f t="shared" si="2398"/>
        <v/>
      </c>
      <c r="AI1018" s="2" t="str">
        <f t="shared" si="2399"/>
        <v/>
      </c>
    </row>
    <row r="1019" spans="2:35" x14ac:dyDescent="0.25">
      <c r="B1019" s="41" t="s">
        <v>347</v>
      </c>
      <c r="C1019" s="41" t="s">
        <v>346</v>
      </c>
      <c r="D1019" t="s">
        <v>7</v>
      </c>
      <c r="E1019" s="42" t="s">
        <v>451</v>
      </c>
      <c r="F1019" t="s">
        <v>289</v>
      </c>
      <c r="H1019" s="7">
        <v>1150</v>
      </c>
      <c r="I1019" s="6">
        <f>IF(H1019="","",INDEX(Systems!F$4:F$981,MATCH($F1019,Systems!D$4:D$981,0),1))</f>
        <v>4.5</v>
      </c>
      <c r="J1019" s="7">
        <f>IF(H1019="","",INDEX(Systems!E$4:E$981,MATCH($F1019,Systems!D$4:D$981,0),1))</f>
        <v>15</v>
      </c>
      <c r="K1019" s="7" t="s">
        <v>96</v>
      </c>
      <c r="L1019" s="7">
        <v>2005</v>
      </c>
      <c r="M1019" s="7">
        <v>3</v>
      </c>
      <c r="N1019" s="6">
        <f t="shared" si="2402"/>
        <v>5175</v>
      </c>
      <c r="O1019" s="7">
        <f t="shared" si="2403"/>
        <v>2020</v>
      </c>
      <c r="P1019" s="2" t="str">
        <f t="shared" si="2380"/>
        <v/>
      </c>
      <c r="Q1019" s="2" t="str">
        <f t="shared" si="2381"/>
        <v/>
      </c>
      <c r="R1019" s="2">
        <f t="shared" si="2382"/>
        <v>5485.5</v>
      </c>
      <c r="S1019" s="2" t="str">
        <f t="shared" si="2383"/>
        <v/>
      </c>
      <c r="T1019" s="2" t="str">
        <f t="shared" si="2384"/>
        <v/>
      </c>
      <c r="U1019" s="2" t="str">
        <f t="shared" si="2385"/>
        <v/>
      </c>
      <c r="V1019" s="2" t="str">
        <f t="shared" si="2386"/>
        <v/>
      </c>
      <c r="W1019" s="2" t="str">
        <f t="shared" si="2387"/>
        <v/>
      </c>
      <c r="X1019" s="2" t="str">
        <f t="shared" si="2388"/>
        <v/>
      </c>
      <c r="Y1019" s="2" t="str">
        <f t="shared" si="2389"/>
        <v/>
      </c>
      <c r="Z1019" s="2" t="str">
        <f t="shared" si="2390"/>
        <v/>
      </c>
      <c r="AA1019" s="2" t="str">
        <f t="shared" si="2391"/>
        <v/>
      </c>
      <c r="AB1019" s="2" t="str">
        <f t="shared" si="2392"/>
        <v/>
      </c>
      <c r="AC1019" s="2" t="str">
        <f t="shared" si="2393"/>
        <v/>
      </c>
      <c r="AD1019" s="2" t="str">
        <f t="shared" si="2394"/>
        <v/>
      </c>
      <c r="AE1019" s="2" t="str">
        <f t="shared" si="2395"/>
        <v/>
      </c>
      <c r="AF1019" s="2" t="str">
        <f t="shared" si="2396"/>
        <v/>
      </c>
      <c r="AG1019" s="2">
        <f t="shared" si="2397"/>
        <v>7814.25</v>
      </c>
      <c r="AH1019" s="2" t="str">
        <f t="shared" si="2398"/>
        <v/>
      </c>
      <c r="AI1019" s="2" t="str">
        <f t="shared" si="2399"/>
        <v/>
      </c>
    </row>
    <row r="1020" spans="2:35" x14ac:dyDescent="0.25">
      <c r="B1020" s="41" t="s">
        <v>347</v>
      </c>
      <c r="C1020" s="41" t="s">
        <v>346</v>
      </c>
      <c r="D1020" t="s">
        <v>7</v>
      </c>
      <c r="E1020" s="42" t="s">
        <v>451</v>
      </c>
      <c r="F1020" t="s">
        <v>47</v>
      </c>
      <c r="H1020" s="7">
        <v>960</v>
      </c>
      <c r="I1020" s="6">
        <f>IF(H1020="","",INDEX(Systems!F$4:F$981,MATCH($F1020,Systems!D$4:D$981,0),1))</f>
        <v>9.42</v>
      </c>
      <c r="J1020" s="7">
        <f>IF(H1020="","",INDEX(Systems!E$4:E$981,MATCH($F1020,Systems!D$4:D$981,0),1))</f>
        <v>20</v>
      </c>
      <c r="K1020" s="7" t="s">
        <v>96</v>
      </c>
      <c r="L1020" s="7">
        <v>2000</v>
      </c>
      <c r="M1020" s="7">
        <v>1</v>
      </c>
      <c r="N1020" s="6">
        <f t="shared" si="2402"/>
        <v>9043.2000000000007</v>
      </c>
      <c r="O1020" s="7">
        <f t="shared" si="2403"/>
        <v>2018</v>
      </c>
      <c r="P1020" s="2">
        <f t="shared" si="2380"/>
        <v>9043.2000000000007</v>
      </c>
      <c r="Q1020" s="2" t="str">
        <f t="shared" si="2381"/>
        <v/>
      </c>
      <c r="R1020" s="2" t="str">
        <f t="shared" si="2382"/>
        <v/>
      </c>
      <c r="S1020" s="2" t="str">
        <f t="shared" si="2383"/>
        <v/>
      </c>
      <c r="T1020" s="2" t="str">
        <f t="shared" si="2384"/>
        <v/>
      </c>
      <c r="U1020" s="2" t="str">
        <f t="shared" si="2385"/>
        <v/>
      </c>
      <c r="V1020" s="2" t="str">
        <f t="shared" si="2386"/>
        <v/>
      </c>
      <c r="W1020" s="2" t="str">
        <f t="shared" si="2387"/>
        <v/>
      </c>
      <c r="X1020" s="2" t="str">
        <f t="shared" si="2388"/>
        <v/>
      </c>
      <c r="Y1020" s="2" t="str">
        <f t="shared" si="2389"/>
        <v/>
      </c>
      <c r="Z1020" s="2" t="str">
        <f t="shared" si="2390"/>
        <v/>
      </c>
      <c r="AA1020" s="2" t="str">
        <f t="shared" si="2391"/>
        <v/>
      </c>
      <c r="AB1020" s="2" t="str">
        <f t="shared" si="2392"/>
        <v/>
      </c>
      <c r="AC1020" s="2" t="str">
        <f t="shared" si="2393"/>
        <v/>
      </c>
      <c r="AD1020" s="2" t="str">
        <f t="shared" si="2394"/>
        <v/>
      </c>
      <c r="AE1020" s="2" t="str">
        <f t="shared" si="2395"/>
        <v/>
      </c>
      <c r="AF1020" s="2" t="str">
        <f t="shared" si="2396"/>
        <v/>
      </c>
      <c r="AG1020" s="2" t="str">
        <f t="shared" si="2397"/>
        <v/>
      </c>
      <c r="AH1020" s="2" t="str">
        <f t="shared" si="2398"/>
        <v/>
      </c>
      <c r="AI1020" s="2" t="str">
        <f t="shared" si="2399"/>
        <v/>
      </c>
    </row>
    <row r="1021" spans="2:35" x14ac:dyDescent="0.25">
      <c r="B1021" s="41" t="s">
        <v>347</v>
      </c>
      <c r="C1021" s="41" t="s">
        <v>346</v>
      </c>
      <c r="D1021" t="s">
        <v>9</v>
      </c>
      <c r="E1021" s="42" t="s">
        <v>451</v>
      </c>
      <c r="F1021" t="s">
        <v>131</v>
      </c>
      <c r="H1021" s="7">
        <v>960</v>
      </c>
      <c r="I1021" s="6">
        <f>IF(H1021="","",INDEX(Systems!F$4:F$981,MATCH($F1021,Systems!D$4:D$981,0),1))</f>
        <v>4.95</v>
      </c>
      <c r="J1021" s="7">
        <f>IF(H1021="","",INDEX(Systems!E$4:E$981,MATCH($F1021,Systems!D$4:D$981,0),1))</f>
        <v>20</v>
      </c>
      <c r="K1021" s="7" t="s">
        <v>96</v>
      </c>
      <c r="L1021" s="7">
        <v>2017</v>
      </c>
      <c r="M1021" s="7">
        <v>3</v>
      </c>
      <c r="N1021" s="6">
        <f t="shared" si="2402"/>
        <v>4752</v>
      </c>
      <c r="O1021" s="7">
        <f t="shared" si="2403"/>
        <v>2037</v>
      </c>
      <c r="P1021" s="2" t="str">
        <f t="shared" si="2380"/>
        <v/>
      </c>
      <c r="Q1021" s="2" t="str">
        <f t="shared" si="2381"/>
        <v/>
      </c>
      <c r="R1021" s="2" t="str">
        <f t="shared" si="2382"/>
        <v/>
      </c>
      <c r="S1021" s="2" t="str">
        <f t="shared" si="2383"/>
        <v/>
      </c>
      <c r="T1021" s="2" t="str">
        <f t="shared" si="2384"/>
        <v/>
      </c>
      <c r="U1021" s="2" t="str">
        <f t="shared" si="2385"/>
        <v/>
      </c>
      <c r="V1021" s="2" t="str">
        <f t="shared" si="2386"/>
        <v/>
      </c>
      <c r="W1021" s="2" t="str">
        <f t="shared" si="2387"/>
        <v/>
      </c>
      <c r="X1021" s="2" t="str">
        <f t="shared" si="2388"/>
        <v/>
      </c>
      <c r="Y1021" s="2" t="str">
        <f t="shared" si="2389"/>
        <v/>
      </c>
      <c r="Z1021" s="2" t="str">
        <f t="shared" si="2390"/>
        <v/>
      </c>
      <c r="AA1021" s="2" t="str">
        <f t="shared" si="2391"/>
        <v/>
      </c>
      <c r="AB1021" s="2" t="str">
        <f t="shared" si="2392"/>
        <v/>
      </c>
      <c r="AC1021" s="2" t="str">
        <f t="shared" si="2393"/>
        <v/>
      </c>
      <c r="AD1021" s="2" t="str">
        <f t="shared" si="2394"/>
        <v/>
      </c>
      <c r="AE1021" s="2" t="str">
        <f t="shared" si="2395"/>
        <v/>
      </c>
      <c r="AF1021" s="2" t="str">
        <f t="shared" si="2396"/>
        <v/>
      </c>
      <c r="AG1021" s="2" t="str">
        <f t="shared" si="2397"/>
        <v/>
      </c>
      <c r="AH1021" s="2" t="str">
        <f t="shared" si="2398"/>
        <v/>
      </c>
      <c r="AI1021" s="2">
        <f t="shared" si="2399"/>
        <v>7460.6399999999994</v>
      </c>
    </row>
    <row r="1022" spans="2:35" x14ac:dyDescent="0.25">
      <c r="B1022" s="41" t="s">
        <v>347</v>
      </c>
      <c r="C1022" s="41" t="s">
        <v>346</v>
      </c>
      <c r="D1022" t="s">
        <v>5</v>
      </c>
      <c r="E1022" s="42" t="s">
        <v>451</v>
      </c>
      <c r="F1022" t="s">
        <v>60</v>
      </c>
      <c r="H1022" s="7">
        <v>1</v>
      </c>
      <c r="I1022" s="6">
        <f>IF(H1022="","",INDEX(Systems!F$4:F$981,MATCH($F1022,Systems!D$4:D$981,0),1))</f>
        <v>12000</v>
      </c>
      <c r="J1022" s="7">
        <f>IF(H1022="","",INDEX(Systems!E$4:E$981,MATCH($F1022,Systems!D$4:D$981,0),1))</f>
        <v>18</v>
      </c>
      <c r="K1022" s="7" t="s">
        <v>96</v>
      </c>
      <c r="L1022" s="7">
        <v>2005</v>
      </c>
      <c r="M1022" s="7">
        <v>3</v>
      </c>
      <c r="N1022" s="6">
        <f t="shared" si="2402"/>
        <v>12000</v>
      </c>
      <c r="O1022" s="7">
        <f t="shared" si="2403"/>
        <v>2023</v>
      </c>
      <c r="P1022" s="2" t="str">
        <f t="shared" ref="P1022:P1027" si="2404">IF($B1022="","",IF($O1022=P$3,$N1022*(1+(O$2*0.03)),IF(P$3=$O1022+$J1022,$N1022*(1+(O$2*0.03)),IF(P$3=$O1022+2*$J1022,$N1022*(1+(O$2*0.03)),IF(P$3=$O1022+3*$J1022,$N1022*(1+(O$2*0.03)),IF(P$3=$O1022+4*$J1022,$N1022*(1+(O$2*0.03)),IF(P$3=$O1022+5*$J1022,$N1022*(1+(O$2*0.03)),"")))))))</f>
        <v/>
      </c>
      <c r="Q1022" s="2" t="str">
        <f t="shared" ref="Q1022:Q1027" si="2405">IF($B1022="","",IF($O1022=Q$3,$N1022*(1+(P$2*0.03)),IF(Q$3=$O1022+$J1022,$N1022*(1+(P$2*0.03)),IF(Q$3=$O1022+2*$J1022,$N1022*(1+(P$2*0.03)),IF(Q$3=$O1022+3*$J1022,$N1022*(1+(P$2*0.03)),IF(Q$3=$O1022+4*$J1022,$N1022*(1+(P$2*0.03)),IF(Q$3=$O1022+5*$J1022,$N1022*(1+(P$2*0.03)),"")))))))</f>
        <v/>
      </c>
      <c r="R1022" s="2" t="str">
        <f t="shared" ref="R1022:R1027" si="2406">IF($B1022="","",IF($O1022=R$3,$N1022*(1+(Q$2*0.03)),IF(R$3=$O1022+$J1022,$N1022*(1+(Q$2*0.03)),IF(R$3=$O1022+2*$J1022,$N1022*(1+(Q$2*0.03)),IF(R$3=$O1022+3*$J1022,$N1022*(1+(Q$2*0.03)),IF(R$3=$O1022+4*$J1022,$N1022*(1+(Q$2*0.03)),IF(R$3=$O1022+5*$J1022,$N1022*(1+(Q$2*0.03)),"")))))))</f>
        <v/>
      </c>
      <c r="S1022" s="2" t="str">
        <f t="shared" ref="S1022:S1027" si="2407">IF($B1022="","",IF($O1022=S$3,$N1022*(1+(R$2*0.03)),IF(S$3=$O1022+$J1022,$N1022*(1+(R$2*0.03)),IF(S$3=$O1022+2*$J1022,$N1022*(1+(R$2*0.03)),IF(S$3=$O1022+3*$J1022,$N1022*(1+(R$2*0.03)),IF(S$3=$O1022+4*$J1022,$N1022*(1+(R$2*0.03)),IF(S$3=$O1022+5*$J1022,$N1022*(1+(R$2*0.03)),"")))))))</f>
        <v/>
      </c>
      <c r="T1022" s="2" t="str">
        <f t="shared" ref="T1022:T1027" si="2408">IF($B1022="","",IF($O1022=T$3,$N1022*(1+(S$2*0.03)),IF(T$3=$O1022+$J1022,$N1022*(1+(S$2*0.03)),IF(T$3=$O1022+2*$J1022,$N1022*(1+(S$2*0.03)),IF(T$3=$O1022+3*$J1022,$N1022*(1+(S$2*0.03)),IF(T$3=$O1022+4*$J1022,$N1022*(1+(S$2*0.03)),IF(T$3=$O1022+5*$J1022,$N1022*(1+(S$2*0.03)),"")))))))</f>
        <v/>
      </c>
      <c r="U1022" s="2">
        <f t="shared" ref="U1022:U1027" si="2409">IF($B1022="","",IF($O1022=U$3,$N1022*(1+(T$2*0.03)),IF(U$3=$O1022+$J1022,$N1022*(1+(T$2*0.03)),IF(U$3=$O1022+2*$J1022,$N1022*(1+(T$2*0.03)),IF(U$3=$O1022+3*$J1022,$N1022*(1+(T$2*0.03)),IF(U$3=$O1022+4*$J1022,$N1022*(1+(T$2*0.03)),IF(U$3=$O1022+5*$J1022,$N1022*(1+(T$2*0.03)),"")))))))</f>
        <v>13799.999999999998</v>
      </c>
      <c r="V1022" s="2" t="str">
        <f t="shared" ref="V1022:V1027" si="2410">IF($B1022="","",IF($O1022=V$3,$N1022*(1+(U$2*0.03)),IF(V$3=$O1022+$J1022,$N1022*(1+(U$2*0.03)),IF(V$3=$O1022+2*$J1022,$N1022*(1+(U$2*0.03)),IF(V$3=$O1022+3*$J1022,$N1022*(1+(U$2*0.03)),IF(V$3=$O1022+4*$J1022,$N1022*(1+(U$2*0.03)),IF(V$3=$O1022+5*$J1022,$N1022*(1+(U$2*0.03)),"")))))))</f>
        <v/>
      </c>
      <c r="W1022" s="2" t="str">
        <f t="shared" ref="W1022:W1027" si="2411">IF($B1022="","",IF($O1022=W$3,$N1022*(1+(V$2*0.03)),IF(W$3=$O1022+$J1022,$N1022*(1+(V$2*0.03)),IF(W$3=$O1022+2*$J1022,$N1022*(1+(V$2*0.03)),IF(W$3=$O1022+3*$J1022,$N1022*(1+(V$2*0.03)),IF(W$3=$O1022+4*$J1022,$N1022*(1+(V$2*0.03)),IF(W$3=$O1022+5*$J1022,$N1022*(1+(V$2*0.03)),"")))))))</f>
        <v/>
      </c>
      <c r="X1022" s="2" t="str">
        <f t="shared" ref="X1022:X1027" si="2412">IF($B1022="","",IF($O1022=X$3,$N1022*(1+(W$2*0.03)),IF(X$3=$O1022+$J1022,$N1022*(1+(W$2*0.03)),IF(X$3=$O1022+2*$J1022,$N1022*(1+(W$2*0.03)),IF(X$3=$O1022+3*$J1022,$N1022*(1+(W$2*0.03)),IF(X$3=$O1022+4*$J1022,$N1022*(1+(W$2*0.03)),IF(X$3=$O1022+5*$J1022,$N1022*(1+(W$2*0.03)),"")))))))</f>
        <v/>
      </c>
      <c r="Y1022" s="2" t="str">
        <f t="shared" ref="Y1022:Y1027" si="2413">IF($B1022="","",IF($O1022=Y$3,$N1022*(1+(X$2*0.03)),IF(Y$3=$O1022+$J1022,$N1022*(1+(X$2*0.03)),IF(Y$3=$O1022+2*$J1022,$N1022*(1+(X$2*0.03)),IF(Y$3=$O1022+3*$J1022,$N1022*(1+(X$2*0.03)),IF(Y$3=$O1022+4*$J1022,$N1022*(1+(X$2*0.03)),IF(Y$3=$O1022+5*$J1022,$N1022*(1+(X$2*0.03)),"")))))))</f>
        <v/>
      </c>
      <c r="Z1022" s="2" t="str">
        <f t="shared" ref="Z1022:Z1027" si="2414">IF($B1022="","",IF($O1022=Z$3,$N1022*(1+(Y$2*0.03)),IF(Z$3=$O1022+$J1022,$N1022*(1+(Y$2*0.03)),IF(Z$3=$O1022+2*$J1022,$N1022*(1+(Y$2*0.03)),IF(Z$3=$O1022+3*$J1022,$N1022*(1+(Y$2*0.03)),IF(Z$3=$O1022+4*$J1022,$N1022*(1+(Y$2*0.03)),IF(Z$3=$O1022+5*$J1022,$N1022*(1+(Y$2*0.03)),"")))))))</f>
        <v/>
      </c>
      <c r="AA1022" s="2" t="str">
        <f t="shared" ref="AA1022:AA1027" si="2415">IF($B1022="","",IF($O1022=AA$3,$N1022*(1+(Z$2*0.03)),IF(AA$3=$O1022+$J1022,$N1022*(1+(Z$2*0.03)),IF(AA$3=$O1022+2*$J1022,$N1022*(1+(Z$2*0.03)),IF(AA$3=$O1022+3*$J1022,$N1022*(1+(Z$2*0.03)),IF(AA$3=$O1022+4*$J1022,$N1022*(1+(Z$2*0.03)),IF(AA$3=$O1022+5*$J1022,$N1022*(1+(Z$2*0.03)),"")))))))</f>
        <v/>
      </c>
      <c r="AB1022" s="2" t="str">
        <f t="shared" ref="AB1022:AB1027" si="2416">IF($B1022="","",IF($O1022=AB$3,$N1022*(1+(AA$2*0.03)),IF(AB$3=$O1022+$J1022,$N1022*(1+(AA$2*0.03)),IF(AB$3=$O1022+2*$J1022,$N1022*(1+(AA$2*0.03)),IF(AB$3=$O1022+3*$J1022,$N1022*(1+(AA$2*0.03)),IF(AB$3=$O1022+4*$J1022,$N1022*(1+(AA$2*0.03)),IF(AB$3=$O1022+5*$J1022,$N1022*(1+(AA$2*0.03)),"")))))))</f>
        <v/>
      </c>
      <c r="AC1022" s="2" t="str">
        <f t="shared" ref="AC1022:AC1027" si="2417">IF($B1022="","",IF($O1022=AC$3,$N1022*(1+(AB$2*0.03)),IF(AC$3=$O1022+$J1022,$N1022*(1+(AB$2*0.03)),IF(AC$3=$O1022+2*$J1022,$N1022*(1+(AB$2*0.03)),IF(AC$3=$O1022+3*$J1022,$N1022*(1+(AB$2*0.03)),IF(AC$3=$O1022+4*$J1022,$N1022*(1+(AB$2*0.03)),IF(AC$3=$O1022+5*$J1022,$N1022*(1+(AB$2*0.03)),"")))))))</f>
        <v/>
      </c>
      <c r="AD1022" s="2" t="str">
        <f t="shared" ref="AD1022:AD1027" si="2418">IF($B1022="","",IF($O1022=AD$3,$N1022*(1+(AC$2*0.03)),IF(AD$3=$O1022+$J1022,$N1022*(1+(AC$2*0.03)),IF(AD$3=$O1022+2*$J1022,$N1022*(1+(AC$2*0.03)),IF(AD$3=$O1022+3*$J1022,$N1022*(1+(AC$2*0.03)),IF(AD$3=$O1022+4*$J1022,$N1022*(1+(AC$2*0.03)),IF(AD$3=$O1022+5*$J1022,$N1022*(1+(AC$2*0.03)),"")))))))</f>
        <v/>
      </c>
      <c r="AE1022" s="2" t="str">
        <f t="shared" ref="AE1022:AE1027" si="2419">IF($B1022="","",IF($O1022=AE$3,$N1022*(1+(AD$2*0.03)),IF(AE$3=$O1022+$J1022,$N1022*(1+(AD$2*0.03)),IF(AE$3=$O1022+2*$J1022,$N1022*(1+(AD$2*0.03)),IF(AE$3=$O1022+3*$J1022,$N1022*(1+(AD$2*0.03)),IF(AE$3=$O1022+4*$J1022,$N1022*(1+(AD$2*0.03)),IF(AE$3=$O1022+5*$J1022,$N1022*(1+(AD$2*0.03)),"")))))))</f>
        <v/>
      </c>
      <c r="AF1022" s="2" t="str">
        <f t="shared" ref="AF1022:AF1027" si="2420">IF($B1022="","",IF($O1022=AF$3,$N1022*(1+(AE$2*0.03)),IF(AF$3=$O1022+$J1022,$N1022*(1+(AE$2*0.03)),IF(AF$3=$O1022+2*$J1022,$N1022*(1+(AE$2*0.03)),IF(AF$3=$O1022+3*$J1022,$N1022*(1+(AE$2*0.03)),IF(AF$3=$O1022+4*$J1022,$N1022*(1+(AE$2*0.03)),IF(AF$3=$O1022+5*$J1022,$N1022*(1+(AE$2*0.03)),"")))))))</f>
        <v/>
      </c>
      <c r="AG1022" s="2" t="str">
        <f t="shared" ref="AG1022:AG1027" si="2421">IF($B1022="","",IF($O1022=AG$3,$N1022*(1+(AF$2*0.03)),IF(AG$3=$O1022+$J1022,$N1022*(1+(AF$2*0.03)),IF(AG$3=$O1022+2*$J1022,$N1022*(1+(AF$2*0.03)),IF(AG$3=$O1022+3*$J1022,$N1022*(1+(AF$2*0.03)),IF(AG$3=$O1022+4*$J1022,$N1022*(1+(AF$2*0.03)),IF(AG$3=$O1022+5*$J1022,$N1022*(1+(AF$2*0.03)),"")))))))</f>
        <v/>
      </c>
      <c r="AH1022" s="2" t="str">
        <f t="shared" ref="AH1022:AH1027" si="2422">IF($B1022="","",IF($O1022=AH$3,$N1022*(1+(AG$2*0.03)),IF(AH$3=$O1022+$J1022,$N1022*(1+(AG$2*0.03)),IF(AH$3=$O1022+2*$J1022,$N1022*(1+(AG$2*0.03)),IF(AH$3=$O1022+3*$J1022,$N1022*(1+(AG$2*0.03)),IF(AH$3=$O1022+4*$J1022,$N1022*(1+(AG$2*0.03)),IF(AH$3=$O1022+5*$J1022,$N1022*(1+(AG$2*0.03)),"")))))))</f>
        <v/>
      </c>
      <c r="AI1022" s="2" t="str">
        <f t="shared" ref="AI1022:AI1027" si="2423">IF($B1022="","",IF($O1022=AI$3,$N1022*(1+(AH$2*0.03)),IF(AI$3=$O1022+$J1022,$N1022*(1+(AH$2*0.03)),IF(AI$3=$O1022+2*$J1022,$N1022*(1+(AH$2*0.03)),IF(AI$3=$O1022+3*$J1022,$N1022*(1+(AH$2*0.03)),IF(AI$3=$O1022+4*$J1022,$N1022*(1+(AH$2*0.03)),IF(AI$3=$O1022+5*$J1022,$N1022*(1+(AH$2*0.03)),"")))))))</f>
        <v/>
      </c>
    </row>
    <row r="1023" spans="2:35" x14ac:dyDescent="0.25">
      <c r="B1023" s="41" t="s">
        <v>347</v>
      </c>
      <c r="C1023" s="41" t="s">
        <v>346</v>
      </c>
      <c r="D1023" t="s">
        <v>3</v>
      </c>
      <c r="E1023" s="42" t="s">
        <v>452</v>
      </c>
      <c r="F1023" t="s">
        <v>26</v>
      </c>
      <c r="H1023" s="7">
        <v>1280</v>
      </c>
      <c r="I1023" s="6">
        <f>IF(H1023="","",INDEX(Systems!F$4:F$981,MATCH($F1023,Systems!D$4:D$981,0),1))</f>
        <v>21.78</v>
      </c>
      <c r="J1023" s="7">
        <f>IF(H1023="","",INDEX(Systems!E$4:E$981,MATCH($F1023,Systems!D$4:D$981,0),1))</f>
        <v>25</v>
      </c>
      <c r="K1023" s="7" t="s">
        <v>96</v>
      </c>
      <c r="L1023" s="7">
        <v>2000</v>
      </c>
      <c r="M1023" s="7">
        <v>2</v>
      </c>
      <c r="N1023" s="6">
        <f t="shared" si="2402"/>
        <v>27878.400000000001</v>
      </c>
      <c r="O1023" s="7">
        <f t="shared" si="2403"/>
        <v>2020</v>
      </c>
      <c r="P1023" s="2" t="str">
        <f t="shared" si="2404"/>
        <v/>
      </c>
      <c r="Q1023" s="2" t="str">
        <f t="shared" si="2405"/>
        <v/>
      </c>
      <c r="R1023" s="2">
        <f t="shared" si="2406"/>
        <v>29551.104000000003</v>
      </c>
      <c r="S1023" s="2" t="str">
        <f t="shared" si="2407"/>
        <v/>
      </c>
      <c r="T1023" s="2" t="str">
        <f t="shared" si="2408"/>
        <v/>
      </c>
      <c r="U1023" s="2" t="str">
        <f t="shared" si="2409"/>
        <v/>
      </c>
      <c r="V1023" s="2" t="str">
        <f t="shared" si="2410"/>
        <v/>
      </c>
      <c r="W1023" s="2" t="str">
        <f t="shared" si="2411"/>
        <v/>
      </c>
      <c r="X1023" s="2" t="str">
        <f t="shared" si="2412"/>
        <v/>
      </c>
      <c r="Y1023" s="2" t="str">
        <f t="shared" si="2413"/>
        <v/>
      </c>
      <c r="Z1023" s="2" t="str">
        <f t="shared" si="2414"/>
        <v/>
      </c>
      <c r="AA1023" s="2" t="str">
        <f t="shared" si="2415"/>
        <v/>
      </c>
      <c r="AB1023" s="2" t="str">
        <f t="shared" si="2416"/>
        <v/>
      </c>
      <c r="AC1023" s="2" t="str">
        <f t="shared" si="2417"/>
        <v/>
      </c>
      <c r="AD1023" s="2" t="str">
        <f t="shared" si="2418"/>
        <v/>
      </c>
      <c r="AE1023" s="2" t="str">
        <f t="shared" si="2419"/>
        <v/>
      </c>
      <c r="AF1023" s="2" t="str">
        <f t="shared" si="2420"/>
        <v/>
      </c>
      <c r="AG1023" s="2" t="str">
        <f t="shared" si="2421"/>
        <v/>
      </c>
      <c r="AH1023" s="2" t="str">
        <f t="shared" si="2422"/>
        <v/>
      </c>
      <c r="AI1023" s="2" t="str">
        <f t="shared" si="2423"/>
        <v/>
      </c>
    </row>
    <row r="1024" spans="2:35" x14ac:dyDescent="0.25">
      <c r="B1024" s="41" t="s">
        <v>347</v>
      </c>
      <c r="C1024" s="41" t="s">
        <v>346</v>
      </c>
      <c r="D1024" t="s">
        <v>7</v>
      </c>
      <c r="E1024" s="42" t="s">
        <v>452</v>
      </c>
      <c r="F1024" t="s">
        <v>50</v>
      </c>
      <c r="H1024" s="7">
        <v>1150</v>
      </c>
      <c r="I1024" s="6">
        <f>IF(H1024="","",INDEX(Systems!F$4:F$981,MATCH($F1024,Systems!D$4:D$981,0),1))</f>
        <v>1.6</v>
      </c>
      <c r="J1024" s="7">
        <f>IF(H1024="","",INDEX(Systems!E$4:E$981,MATCH($F1024,Systems!D$4:D$981,0),1))</f>
        <v>10</v>
      </c>
      <c r="K1024" s="7" t="s">
        <v>96</v>
      </c>
      <c r="L1024" s="7">
        <v>2010</v>
      </c>
      <c r="M1024" s="7">
        <v>3</v>
      </c>
      <c r="N1024" s="6">
        <f t="shared" ref="N1024:N1028" si="2424">IF(H1024="","",H1024*I1024)</f>
        <v>1840</v>
      </c>
      <c r="O1024" s="7">
        <f t="shared" ref="O1024:O1028" si="2425">IF(M1024="","",IF(IF(M1024=1,$C$1,IF(M1024=2,L1024+(0.8*J1024),IF(M1024=3,L1024+J1024)))&lt;$C$1,$C$1,(IF(M1024=1,$C$1,IF(M1024=2,L1024+(0.8*J1024),IF(M1024=3,L1024+J1024))))))</f>
        <v>2020</v>
      </c>
      <c r="P1024" s="2" t="str">
        <f t="shared" si="2404"/>
        <v/>
      </c>
      <c r="Q1024" s="2" t="str">
        <f t="shared" si="2405"/>
        <v/>
      </c>
      <c r="R1024" s="2">
        <f t="shared" si="2406"/>
        <v>1950.4</v>
      </c>
      <c r="S1024" s="2" t="str">
        <f t="shared" si="2407"/>
        <v/>
      </c>
      <c r="T1024" s="2" t="str">
        <f t="shared" si="2408"/>
        <v/>
      </c>
      <c r="U1024" s="2" t="str">
        <f t="shared" si="2409"/>
        <v/>
      </c>
      <c r="V1024" s="2" t="str">
        <f t="shared" si="2410"/>
        <v/>
      </c>
      <c r="W1024" s="2" t="str">
        <f t="shared" si="2411"/>
        <v/>
      </c>
      <c r="X1024" s="2" t="str">
        <f t="shared" si="2412"/>
        <v/>
      </c>
      <c r="Y1024" s="2" t="str">
        <f t="shared" si="2413"/>
        <v/>
      </c>
      <c r="Z1024" s="2" t="str">
        <f t="shared" si="2414"/>
        <v/>
      </c>
      <c r="AA1024" s="2" t="str">
        <f t="shared" si="2415"/>
        <v/>
      </c>
      <c r="AB1024" s="2">
        <f t="shared" si="2416"/>
        <v>2502.3999999999996</v>
      </c>
      <c r="AC1024" s="2" t="str">
        <f t="shared" si="2417"/>
        <v/>
      </c>
      <c r="AD1024" s="2" t="str">
        <f t="shared" si="2418"/>
        <v/>
      </c>
      <c r="AE1024" s="2" t="str">
        <f t="shared" si="2419"/>
        <v/>
      </c>
      <c r="AF1024" s="2" t="str">
        <f t="shared" si="2420"/>
        <v/>
      </c>
      <c r="AG1024" s="2" t="str">
        <f t="shared" si="2421"/>
        <v/>
      </c>
      <c r="AH1024" s="2" t="str">
        <f t="shared" si="2422"/>
        <v/>
      </c>
      <c r="AI1024" s="2" t="str">
        <f t="shared" si="2423"/>
        <v/>
      </c>
    </row>
    <row r="1025" spans="2:35" x14ac:dyDescent="0.25">
      <c r="B1025" s="41" t="s">
        <v>347</v>
      </c>
      <c r="C1025" s="41" t="s">
        <v>346</v>
      </c>
      <c r="D1025" t="s">
        <v>7</v>
      </c>
      <c r="E1025" s="42" t="s">
        <v>452</v>
      </c>
      <c r="F1025" t="s">
        <v>289</v>
      </c>
      <c r="H1025" s="7">
        <v>1150</v>
      </c>
      <c r="I1025" s="6">
        <f>IF(H1025="","",INDEX(Systems!F$4:F$981,MATCH($F1025,Systems!D$4:D$981,0),1))</f>
        <v>4.5</v>
      </c>
      <c r="J1025" s="7">
        <f>IF(H1025="","",INDEX(Systems!E$4:E$981,MATCH($F1025,Systems!D$4:D$981,0),1))</f>
        <v>15</v>
      </c>
      <c r="K1025" s="7" t="s">
        <v>96</v>
      </c>
      <c r="L1025" s="7">
        <v>2005</v>
      </c>
      <c r="M1025" s="7">
        <v>3</v>
      </c>
      <c r="N1025" s="6">
        <f t="shared" si="2424"/>
        <v>5175</v>
      </c>
      <c r="O1025" s="7">
        <f t="shared" si="2425"/>
        <v>2020</v>
      </c>
      <c r="P1025" s="2" t="str">
        <f t="shared" si="2404"/>
        <v/>
      </c>
      <c r="Q1025" s="2" t="str">
        <f t="shared" si="2405"/>
        <v/>
      </c>
      <c r="R1025" s="2">
        <f t="shared" si="2406"/>
        <v>5485.5</v>
      </c>
      <c r="S1025" s="2" t="str">
        <f t="shared" si="2407"/>
        <v/>
      </c>
      <c r="T1025" s="2" t="str">
        <f t="shared" si="2408"/>
        <v/>
      </c>
      <c r="U1025" s="2" t="str">
        <f t="shared" si="2409"/>
        <v/>
      </c>
      <c r="V1025" s="2" t="str">
        <f t="shared" si="2410"/>
        <v/>
      </c>
      <c r="W1025" s="2" t="str">
        <f t="shared" si="2411"/>
        <v/>
      </c>
      <c r="X1025" s="2" t="str">
        <f t="shared" si="2412"/>
        <v/>
      </c>
      <c r="Y1025" s="2" t="str">
        <f t="shared" si="2413"/>
        <v/>
      </c>
      <c r="Z1025" s="2" t="str">
        <f t="shared" si="2414"/>
        <v/>
      </c>
      <c r="AA1025" s="2" t="str">
        <f t="shared" si="2415"/>
        <v/>
      </c>
      <c r="AB1025" s="2" t="str">
        <f t="shared" si="2416"/>
        <v/>
      </c>
      <c r="AC1025" s="2" t="str">
        <f t="shared" si="2417"/>
        <v/>
      </c>
      <c r="AD1025" s="2" t="str">
        <f t="shared" si="2418"/>
        <v/>
      </c>
      <c r="AE1025" s="2" t="str">
        <f t="shared" si="2419"/>
        <v/>
      </c>
      <c r="AF1025" s="2" t="str">
        <f t="shared" si="2420"/>
        <v/>
      </c>
      <c r="AG1025" s="2">
        <f t="shared" si="2421"/>
        <v>7814.25</v>
      </c>
      <c r="AH1025" s="2" t="str">
        <f t="shared" si="2422"/>
        <v/>
      </c>
      <c r="AI1025" s="2" t="str">
        <f t="shared" si="2423"/>
        <v/>
      </c>
    </row>
    <row r="1026" spans="2:35" x14ac:dyDescent="0.25">
      <c r="B1026" s="41" t="s">
        <v>347</v>
      </c>
      <c r="C1026" s="41" t="s">
        <v>346</v>
      </c>
      <c r="D1026" t="s">
        <v>7</v>
      </c>
      <c r="E1026" s="42" t="s">
        <v>452</v>
      </c>
      <c r="F1026" t="s">
        <v>47</v>
      </c>
      <c r="H1026" s="7">
        <v>1024</v>
      </c>
      <c r="I1026" s="6">
        <f>IF(H1026="","",INDEX(Systems!F$4:F$981,MATCH($F1026,Systems!D$4:D$981,0),1))</f>
        <v>9.42</v>
      </c>
      <c r="J1026" s="7">
        <f>IF(H1026="","",INDEX(Systems!E$4:E$981,MATCH($F1026,Systems!D$4:D$981,0),1))</f>
        <v>20</v>
      </c>
      <c r="K1026" s="7" t="s">
        <v>96</v>
      </c>
      <c r="L1026" s="7">
        <v>1998</v>
      </c>
      <c r="M1026" s="7">
        <v>1</v>
      </c>
      <c r="N1026" s="6">
        <f t="shared" si="2424"/>
        <v>9646.08</v>
      </c>
      <c r="O1026" s="7">
        <f t="shared" si="2425"/>
        <v>2018</v>
      </c>
      <c r="P1026" s="2">
        <f t="shared" si="2404"/>
        <v>9646.08</v>
      </c>
      <c r="Q1026" s="2" t="str">
        <f t="shared" si="2405"/>
        <v/>
      </c>
      <c r="R1026" s="2" t="str">
        <f t="shared" si="2406"/>
        <v/>
      </c>
      <c r="S1026" s="2" t="str">
        <f t="shared" si="2407"/>
        <v/>
      </c>
      <c r="T1026" s="2" t="str">
        <f t="shared" si="2408"/>
        <v/>
      </c>
      <c r="U1026" s="2" t="str">
        <f t="shared" si="2409"/>
        <v/>
      </c>
      <c r="V1026" s="2" t="str">
        <f t="shared" si="2410"/>
        <v/>
      </c>
      <c r="W1026" s="2" t="str">
        <f t="shared" si="2411"/>
        <v/>
      </c>
      <c r="X1026" s="2" t="str">
        <f t="shared" si="2412"/>
        <v/>
      </c>
      <c r="Y1026" s="2" t="str">
        <f t="shared" si="2413"/>
        <v/>
      </c>
      <c r="Z1026" s="2" t="str">
        <f t="shared" si="2414"/>
        <v/>
      </c>
      <c r="AA1026" s="2" t="str">
        <f t="shared" si="2415"/>
        <v/>
      </c>
      <c r="AB1026" s="2" t="str">
        <f t="shared" si="2416"/>
        <v/>
      </c>
      <c r="AC1026" s="2" t="str">
        <f t="shared" si="2417"/>
        <v/>
      </c>
      <c r="AD1026" s="2" t="str">
        <f t="shared" si="2418"/>
        <v/>
      </c>
      <c r="AE1026" s="2" t="str">
        <f t="shared" si="2419"/>
        <v/>
      </c>
      <c r="AF1026" s="2" t="str">
        <f t="shared" si="2420"/>
        <v/>
      </c>
      <c r="AG1026" s="2" t="str">
        <f t="shared" si="2421"/>
        <v/>
      </c>
      <c r="AH1026" s="2" t="str">
        <f t="shared" si="2422"/>
        <v/>
      </c>
      <c r="AI1026" s="2" t="str">
        <f t="shared" si="2423"/>
        <v/>
      </c>
    </row>
    <row r="1027" spans="2:35" x14ac:dyDescent="0.25">
      <c r="B1027" s="41" t="s">
        <v>347</v>
      </c>
      <c r="C1027" s="41" t="s">
        <v>346</v>
      </c>
      <c r="D1027" t="s">
        <v>9</v>
      </c>
      <c r="E1027" s="42" t="s">
        <v>452</v>
      </c>
      <c r="F1027" t="s">
        <v>131</v>
      </c>
      <c r="H1027" s="7">
        <v>1024</v>
      </c>
      <c r="I1027" s="6">
        <f>IF(H1027="","",INDEX(Systems!F$4:F$981,MATCH($F1027,Systems!D$4:D$981,0),1))</f>
        <v>4.95</v>
      </c>
      <c r="J1027" s="7">
        <f>IF(H1027="","",INDEX(Systems!E$4:E$981,MATCH($F1027,Systems!D$4:D$981,0),1))</f>
        <v>20</v>
      </c>
      <c r="K1027" s="7" t="s">
        <v>96</v>
      </c>
      <c r="L1027" s="7">
        <v>2017</v>
      </c>
      <c r="M1027" s="7">
        <v>3</v>
      </c>
      <c r="N1027" s="6">
        <f t="shared" si="2424"/>
        <v>5068.8</v>
      </c>
      <c r="O1027" s="7">
        <f t="shared" si="2425"/>
        <v>2037</v>
      </c>
      <c r="P1027" s="2" t="str">
        <f t="shared" si="2404"/>
        <v/>
      </c>
      <c r="Q1027" s="2" t="str">
        <f t="shared" si="2405"/>
        <v/>
      </c>
      <c r="R1027" s="2" t="str">
        <f t="shared" si="2406"/>
        <v/>
      </c>
      <c r="S1027" s="2" t="str">
        <f t="shared" si="2407"/>
        <v/>
      </c>
      <c r="T1027" s="2" t="str">
        <f t="shared" si="2408"/>
        <v/>
      </c>
      <c r="U1027" s="2" t="str">
        <f t="shared" si="2409"/>
        <v/>
      </c>
      <c r="V1027" s="2" t="str">
        <f t="shared" si="2410"/>
        <v/>
      </c>
      <c r="W1027" s="2" t="str">
        <f t="shared" si="2411"/>
        <v/>
      </c>
      <c r="X1027" s="2" t="str">
        <f t="shared" si="2412"/>
        <v/>
      </c>
      <c r="Y1027" s="2" t="str">
        <f t="shared" si="2413"/>
        <v/>
      </c>
      <c r="Z1027" s="2" t="str">
        <f t="shared" si="2414"/>
        <v/>
      </c>
      <c r="AA1027" s="2" t="str">
        <f t="shared" si="2415"/>
        <v/>
      </c>
      <c r="AB1027" s="2" t="str">
        <f t="shared" si="2416"/>
        <v/>
      </c>
      <c r="AC1027" s="2" t="str">
        <f t="shared" si="2417"/>
        <v/>
      </c>
      <c r="AD1027" s="2" t="str">
        <f t="shared" si="2418"/>
        <v/>
      </c>
      <c r="AE1027" s="2" t="str">
        <f t="shared" si="2419"/>
        <v/>
      </c>
      <c r="AF1027" s="2" t="str">
        <f t="shared" si="2420"/>
        <v/>
      </c>
      <c r="AG1027" s="2" t="str">
        <f t="shared" si="2421"/>
        <v/>
      </c>
      <c r="AH1027" s="2" t="str">
        <f t="shared" si="2422"/>
        <v/>
      </c>
      <c r="AI1027" s="2">
        <f t="shared" si="2423"/>
        <v>7958.0159999999996</v>
      </c>
    </row>
    <row r="1028" spans="2:35" x14ac:dyDescent="0.25">
      <c r="B1028" s="41" t="s">
        <v>347</v>
      </c>
      <c r="C1028" s="41" t="s">
        <v>346</v>
      </c>
      <c r="D1028" t="s">
        <v>3</v>
      </c>
      <c r="E1028" s="42" t="s">
        <v>453</v>
      </c>
      <c r="F1028" t="s">
        <v>26</v>
      </c>
      <c r="H1028" s="7">
        <v>1280</v>
      </c>
      <c r="I1028" s="6">
        <f>IF(H1028="","",INDEX(Systems!F$4:F$981,MATCH($F1028,Systems!D$4:D$981,0),1))</f>
        <v>21.78</v>
      </c>
      <c r="J1028" s="7">
        <f>IF(H1028="","",INDEX(Systems!E$4:E$981,MATCH($F1028,Systems!D$4:D$981,0),1))</f>
        <v>25</v>
      </c>
      <c r="K1028" s="7" t="s">
        <v>96</v>
      </c>
      <c r="L1028" s="7">
        <v>2000</v>
      </c>
      <c r="M1028" s="7">
        <v>2</v>
      </c>
      <c r="N1028" s="6">
        <f t="shared" si="2424"/>
        <v>27878.400000000001</v>
      </c>
      <c r="O1028" s="7">
        <f t="shared" si="2425"/>
        <v>2020</v>
      </c>
      <c r="P1028" s="2" t="str">
        <f t="shared" ref="P1028:P1032" si="2426">IF($B1028="","",IF($O1028=P$3,$N1028*(1+(O$2*0.03)),IF(P$3=$O1028+$J1028,$N1028*(1+(O$2*0.03)),IF(P$3=$O1028+2*$J1028,$N1028*(1+(O$2*0.03)),IF(P$3=$O1028+3*$J1028,$N1028*(1+(O$2*0.03)),IF(P$3=$O1028+4*$J1028,$N1028*(1+(O$2*0.03)),IF(P$3=$O1028+5*$J1028,$N1028*(1+(O$2*0.03)),"")))))))</f>
        <v/>
      </c>
      <c r="Q1028" s="2" t="str">
        <f t="shared" ref="Q1028:Q1032" si="2427">IF($B1028="","",IF($O1028=Q$3,$N1028*(1+(P$2*0.03)),IF(Q$3=$O1028+$J1028,$N1028*(1+(P$2*0.03)),IF(Q$3=$O1028+2*$J1028,$N1028*(1+(P$2*0.03)),IF(Q$3=$O1028+3*$J1028,$N1028*(1+(P$2*0.03)),IF(Q$3=$O1028+4*$J1028,$N1028*(1+(P$2*0.03)),IF(Q$3=$O1028+5*$J1028,$N1028*(1+(P$2*0.03)),"")))))))</f>
        <v/>
      </c>
      <c r="R1028" s="2">
        <f t="shared" ref="R1028:R1032" si="2428">IF($B1028="","",IF($O1028=R$3,$N1028*(1+(Q$2*0.03)),IF(R$3=$O1028+$J1028,$N1028*(1+(Q$2*0.03)),IF(R$3=$O1028+2*$J1028,$N1028*(1+(Q$2*0.03)),IF(R$3=$O1028+3*$J1028,$N1028*(1+(Q$2*0.03)),IF(R$3=$O1028+4*$J1028,$N1028*(1+(Q$2*0.03)),IF(R$3=$O1028+5*$J1028,$N1028*(1+(Q$2*0.03)),"")))))))</f>
        <v>29551.104000000003</v>
      </c>
      <c r="S1028" s="2" t="str">
        <f t="shared" ref="S1028:S1032" si="2429">IF($B1028="","",IF($O1028=S$3,$N1028*(1+(R$2*0.03)),IF(S$3=$O1028+$J1028,$N1028*(1+(R$2*0.03)),IF(S$3=$O1028+2*$J1028,$N1028*(1+(R$2*0.03)),IF(S$3=$O1028+3*$J1028,$N1028*(1+(R$2*0.03)),IF(S$3=$O1028+4*$J1028,$N1028*(1+(R$2*0.03)),IF(S$3=$O1028+5*$J1028,$N1028*(1+(R$2*0.03)),"")))))))</f>
        <v/>
      </c>
      <c r="T1028" s="2" t="str">
        <f t="shared" ref="T1028:T1032" si="2430">IF($B1028="","",IF($O1028=T$3,$N1028*(1+(S$2*0.03)),IF(T$3=$O1028+$J1028,$N1028*(1+(S$2*0.03)),IF(T$3=$O1028+2*$J1028,$N1028*(1+(S$2*0.03)),IF(T$3=$O1028+3*$J1028,$N1028*(1+(S$2*0.03)),IF(T$3=$O1028+4*$J1028,$N1028*(1+(S$2*0.03)),IF(T$3=$O1028+5*$J1028,$N1028*(1+(S$2*0.03)),"")))))))</f>
        <v/>
      </c>
      <c r="U1028" s="2" t="str">
        <f t="shared" ref="U1028:U1032" si="2431">IF($B1028="","",IF($O1028=U$3,$N1028*(1+(T$2*0.03)),IF(U$3=$O1028+$J1028,$N1028*(1+(T$2*0.03)),IF(U$3=$O1028+2*$J1028,$N1028*(1+(T$2*0.03)),IF(U$3=$O1028+3*$J1028,$N1028*(1+(T$2*0.03)),IF(U$3=$O1028+4*$J1028,$N1028*(1+(T$2*0.03)),IF(U$3=$O1028+5*$J1028,$N1028*(1+(T$2*0.03)),"")))))))</f>
        <v/>
      </c>
      <c r="V1028" s="2" t="str">
        <f t="shared" ref="V1028:V1032" si="2432">IF($B1028="","",IF($O1028=V$3,$N1028*(1+(U$2*0.03)),IF(V$3=$O1028+$J1028,$N1028*(1+(U$2*0.03)),IF(V$3=$O1028+2*$J1028,$N1028*(1+(U$2*0.03)),IF(V$3=$O1028+3*$J1028,$N1028*(1+(U$2*0.03)),IF(V$3=$O1028+4*$J1028,$N1028*(1+(U$2*0.03)),IF(V$3=$O1028+5*$J1028,$N1028*(1+(U$2*0.03)),"")))))))</f>
        <v/>
      </c>
      <c r="W1028" s="2" t="str">
        <f t="shared" ref="W1028:W1032" si="2433">IF($B1028="","",IF($O1028=W$3,$N1028*(1+(V$2*0.03)),IF(W$3=$O1028+$J1028,$N1028*(1+(V$2*0.03)),IF(W$3=$O1028+2*$J1028,$N1028*(1+(V$2*0.03)),IF(W$3=$O1028+3*$J1028,$N1028*(1+(V$2*0.03)),IF(W$3=$O1028+4*$J1028,$N1028*(1+(V$2*0.03)),IF(W$3=$O1028+5*$J1028,$N1028*(1+(V$2*0.03)),"")))))))</f>
        <v/>
      </c>
      <c r="X1028" s="2" t="str">
        <f t="shared" ref="X1028:X1032" si="2434">IF($B1028="","",IF($O1028=X$3,$N1028*(1+(W$2*0.03)),IF(X$3=$O1028+$J1028,$N1028*(1+(W$2*0.03)),IF(X$3=$O1028+2*$J1028,$N1028*(1+(W$2*0.03)),IF(X$3=$O1028+3*$J1028,$N1028*(1+(W$2*0.03)),IF(X$3=$O1028+4*$J1028,$N1028*(1+(W$2*0.03)),IF(X$3=$O1028+5*$J1028,$N1028*(1+(W$2*0.03)),"")))))))</f>
        <v/>
      </c>
      <c r="Y1028" s="2" t="str">
        <f t="shared" ref="Y1028:Y1032" si="2435">IF($B1028="","",IF($O1028=Y$3,$N1028*(1+(X$2*0.03)),IF(Y$3=$O1028+$J1028,$N1028*(1+(X$2*0.03)),IF(Y$3=$O1028+2*$J1028,$N1028*(1+(X$2*0.03)),IF(Y$3=$O1028+3*$J1028,$N1028*(1+(X$2*0.03)),IF(Y$3=$O1028+4*$J1028,$N1028*(1+(X$2*0.03)),IF(Y$3=$O1028+5*$J1028,$N1028*(1+(X$2*0.03)),"")))))))</f>
        <v/>
      </c>
      <c r="Z1028" s="2" t="str">
        <f t="shared" ref="Z1028:Z1032" si="2436">IF($B1028="","",IF($O1028=Z$3,$N1028*(1+(Y$2*0.03)),IF(Z$3=$O1028+$J1028,$N1028*(1+(Y$2*0.03)),IF(Z$3=$O1028+2*$J1028,$N1028*(1+(Y$2*0.03)),IF(Z$3=$O1028+3*$J1028,$N1028*(1+(Y$2*0.03)),IF(Z$3=$O1028+4*$J1028,$N1028*(1+(Y$2*0.03)),IF(Z$3=$O1028+5*$J1028,$N1028*(1+(Y$2*0.03)),"")))))))</f>
        <v/>
      </c>
      <c r="AA1028" s="2" t="str">
        <f t="shared" ref="AA1028:AA1032" si="2437">IF($B1028="","",IF($O1028=AA$3,$N1028*(1+(Z$2*0.03)),IF(AA$3=$O1028+$J1028,$N1028*(1+(Z$2*0.03)),IF(AA$3=$O1028+2*$J1028,$N1028*(1+(Z$2*0.03)),IF(AA$3=$O1028+3*$J1028,$N1028*(1+(Z$2*0.03)),IF(AA$3=$O1028+4*$J1028,$N1028*(1+(Z$2*0.03)),IF(AA$3=$O1028+5*$J1028,$N1028*(1+(Z$2*0.03)),"")))))))</f>
        <v/>
      </c>
      <c r="AB1028" s="2" t="str">
        <f t="shared" ref="AB1028:AB1032" si="2438">IF($B1028="","",IF($O1028=AB$3,$N1028*(1+(AA$2*0.03)),IF(AB$3=$O1028+$J1028,$N1028*(1+(AA$2*0.03)),IF(AB$3=$O1028+2*$J1028,$N1028*(1+(AA$2*0.03)),IF(AB$3=$O1028+3*$J1028,$N1028*(1+(AA$2*0.03)),IF(AB$3=$O1028+4*$J1028,$N1028*(1+(AA$2*0.03)),IF(AB$3=$O1028+5*$J1028,$N1028*(1+(AA$2*0.03)),"")))))))</f>
        <v/>
      </c>
      <c r="AC1028" s="2" t="str">
        <f t="shared" ref="AC1028:AC1032" si="2439">IF($B1028="","",IF($O1028=AC$3,$N1028*(1+(AB$2*0.03)),IF(AC$3=$O1028+$J1028,$N1028*(1+(AB$2*0.03)),IF(AC$3=$O1028+2*$J1028,$N1028*(1+(AB$2*0.03)),IF(AC$3=$O1028+3*$J1028,$N1028*(1+(AB$2*0.03)),IF(AC$3=$O1028+4*$J1028,$N1028*(1+(AB$2*0.03)),IF(AC$3=$O1028+5*$J1028,$N1028*(1+(AB$2*0.03)),"")))))))</f>
        <v/>
      </c>
      <c r="AD1028" s="2" t="str">
        <f t="shared" ref="AD1028:AD1032" si="2440">IF($B1028="","",IF($O1028=AD$3,$N1028*(1+(AC$2*0.03)),IF(AD$3=$O1028+$J1028,$N1028*(1+(AC$2*0.03)),IF(AD$3=$O1028+2*$J1028,$N1028*(1+(AC$2*0.03)),IF(AD$3=$O1028+3*$J1028,$N1028*(1+(AC$2*0.03)),IF(AD$3=$O1028+4*$J1028,$N1028*(1+(AC$2*0.03)),IF(AD$3=$O1028+5*$J1028,$N1028*(1+(AC$2*0.03)),"")))))))</f>
        <v/>
      </c>
      <c r="AE1028" s="2" t="str">
        <f t="shared" ref="AE1028:AE1032" si="2441">IF($B1028="","",IF($O1028=AE$3,$N1028*(1+(AD$2*0.03)),IF(AE$3=$O1028+$J1028,$N1028*(1+(AD$2*0.03)),IF(AE$3=$O1028+2*$J1028,$N1028*(1+(AD$2*0.03)),IF(AE$3=$O1028+3*$J1028,$N1028*(1+(AD$2*0.03)),IF(AE$3=$O1028+4*$J1028,$N1028*(1+(AD$2*0.03)),IF(AE$3=$O1028+5*$J1028,$N1028*(1+(AD$2*0.03)),"")))))))</f>
        <v/>
      </c>
      <c r="AF1028" s="2" t="str">
        <f t="shared" ref="AF1028:AF1032" si="2442">IF($B1028="","",IF($O1028=AF$3,$N1028*(1+(AE$2*0.03)),IF(AF$3=$O1028+$J1028,$N1028*(1+(AE$2*0.03)),IF(AF$3=$O1028+2*$J1028,$N1028*(1+(AE$2*0.03)),IF(AF$3=$O1028+3*$J1028,$N1028*(1+(AE$2*0.03)),IF(AF$3=$O1028+4*$J1028,$N1028*(1+(AE$2*0.03)),IF(AF$3=$O1028+5*$J1028,$N1028*(1+(AE$2*0.03)),"")))))))</f>
        <v/>
      </c>
      <c r="AG1028" s="2" t="str">
        <f t="shared" ref="AG1028:AG1032" si="2443">IF($B1028="","",IF($O1028=AG$3,$N1028*(1+(AF$2*0.03)),IF(AG$3=$O1028+$J1028,$N1028*(1+(AF$2*0.03)),IF(AG$3=$O1028+2*$J1028,$N1028*(1+(AF$2*0.03)),IF(AG$3=$O1028+3*$J1028,$N1028*(1+(AF$2*0.03)),IF(AG$3=$O1028+4*$J1028,$N1028*(1+(AF$2*0.03)),IF(AG$3=$O1028+5*$J1028,$N1028*(1+(AF$2*0.03)),"")))))))</f>
        <v/>
      </c>
      <c r="AH1028" s="2" t="str">
        <f t="shared" ref="AH1028:AH1032" si="2444">IF($B1028="","",IF($O1028=AH$3,$N1028*(1+(AG$2*0.03)),IF(AH$3=$O1028+$J1028,$N1028*(1+(AG$2*0.03)),IF(AH$3=$O1028+2*$J1028,$N1028*(1+(AG$2*0.03)),IF(AH$3=$O1028+3*$J1028,$N1028*(1+(AG$2*0.03)),IF(AH$3=$O1028+4*$J1028,$N1028*(1+(AG$2*0.03)),IF(AH$3=$O1028+5*$J1028,$N1028*(1+(AG$2*0.03)),"")))))))</f>
        <v/>
      </c>
      <c r="AI1028" s="2" t="str">
        <f t="shared" ref="AI1028:AI1032" si="2445">IF($B1028="","",IF($O1028=AI$3,$N1028*(1+(AH$2*0.03)),IF(AI$3=$O1028+$J1028,$N1028*(1+(AH$2*0.03)),IF(AI$3=$O1028+2*$J1028,$N1028*(1+(AH$2*0.03)),IF(AI$3=$O1028+3*$J1028,$N1028*(1+(AH$2*0.03)),IF(AI$3=$O1028+4*$J1028,$N1028*(1+(AH$2*0.03)),IF(AI$3=$O1028+5*$J1028,$N1028*(1+(AH$2*0.03)),"")))))))</f>
        <v/>
      </c>
    </row>
    <row r="1029" spans="2:35" x14ac:dyDescent="0.25">
      <c r="B1029" s="41" t="s">
        <v>347</v>
      </c>
      <c r="C1029" s="41" t="s">
        <v>346</v>
      </c>
      <c r="D1029" t="s">
        <v>7</v>
      </c>
      <c r="E1029" s="42" t="s">
        <v>453</v>
      </c>
      <c r="F1029" t="s">
        <v>50</v>
      </c>
      <c r="H1029" s="7">
        <v>1150</v>
      </c>
      <c r="I1029" s="6">
        <f>IF(H1029="","",INDEX(Systems!F$4:F$981,MATCH($F1029,Systems!D$4:D$981,0),1))</f>
        <v>1.6</v>
      </c>
      <c r="J1029" s="7">
        <f>IF(H1029="","",INDEX(Systems!E$4:E$981,MATCH($F1029,Systems!D$4:D$981,0),1))</f>
        <v>10</v>
      </c>
      <c r="K1029" s="7" t="s">
        <v>96</v>
      </c>
      <c r="L1029" s="7">
        <v>2010</v>
      </c>
      <c r="M1029" s="7">
        <v>3</v>
      </c>
      <c r="N1029" s="6">
        <f t="shared" ref="N1029:N1032" si="2446">IF(H1029="","",H1029*I1029)</f>
        <v>1840</v>
      </c>
      <c r="O1029" s="7">
        <f t="shared" ref="O1029:O1032" si="2447">IF(M1029="","",IF(IF(M1029=1,$C$1,IF(M1029=2,L1029+(0.8*J1029),IF(M1029=3,L1029+J1029)))&lt;$C$1,$C$1,(IF(M1029=1,$C$1,IF(M1029=2,L1029+(0.8*J1029),IF(M1029=3,L1029+J1029))))))</f>
        <v>2020</v>
      </c>
      <c r="P1029" s="2" t="str">
        <f t="shared" si="2426"/>
        <v/>
      </c>
      <c r="Q1029" s="2" t="str">
        <f t="shared" si="2427"/>
        <v/>
      </c>
      <c r="R1029" s="2">
        <f t="shared" si="2428"/>
        <v>1950.4</v>
      </c>
      <c r="S1029" s="2" t="str">
        <f t="shared" si="2429"/>
        <v/>
      </c>
      <c r="T1029" s="2" t="str">
        <f t="shared" si="2430"/>
        <v/>
      </c>
      <c r="U1029" s="2" t="str">
        <f t="shared" si="2431"/>
        <v/>
      </c>
      <c r="V1029" s="2" t="str">
        <f t="shared" si="2432"/>
        <v/>
      </c>
      <c r="W1029" s="2" t="str">
        <f t="shared" si="2433"/>
        <v/>
      </c>
      <c r="X1029" s="2" t="str">
        <f t="shared" si="2434"/>
        <v/>
      </c>
      <c r="Y1029" s="2" t="str">
        <f t="shared" si="2435"/>
        <v/>
      </c>
      <c r="Z1029" s="2" t="str">
        <f t="shared" si="2436"/>
        <v/>
      </c>
      <c r="AA1029" s="2" t="str">
        <f t="shared" si="2437"/>
        <v/>
      </c>
      <c r="AB1029" s="2">
        <f t="shared" si="2438"/>
        <v>2502.3999999999996</v>
      </c>
      <c r="AC1029" s="2" t="str">
        <f t="shared" si="2439"/>
        <v/>
      </c>
      <c r="AD1029" s="2" t="str">
        <f t="shared" si="2440"/>
        <v/>
      </c>
      <c r="AE1029" s="2" t="str">
        <f t="shared" si="2441"/>
        <v/>
      </c>
      <c r="AF1029" s="2" t="str">
        <f t="shared" si="2442"/>
        <v/>
      </c>
      <c r="AG1029" s="2" t="str">
        <f t="shared" si="2443"/>
        <v/>
      </c>
      <c r="AH1029" s="2" t="str">
        <f t="shared" si="2444"/>
        <v/>
      </c>
      <c r="AI1029" s="2" t="str">
        <f t="shared" si="2445"/>
        <v/>
      </c>
    </row>
    <row r="1030" spans="2:35" x14ac:dyDescent="0.25">
      <c r="B1030" s="41" t="s">
        <v>347</v>
      </c>
      <c r="C1030" s="41" t="s">
        <v>346</v>
      </c>
      <c r="D1030" t="s">
        <v>7</v>
      </c>
      <c r="E1030" s="42" t="s">
        <v>453</v>
      </c>
      <c r="F1030" t="s">
        <v>289</v>
      </c>
      <c r="H1030" s="7">
        <v>1150</v>
      </c>
      <c r="I1030" s="6">
        <f>IF(H1030="","",INDEX(Systems!F$4:F$981,MATCH($F1030,Systems!D$4:D$981,0),1))</f>
        <v>4.5</v>
      </c>
      <c r="J1030" s="7">
        <f>IF(H1030="","",INDEX(Systems!E$4:E$981,MATCH($F1030,Systems!D$4:D$981,0),1))</f>
        <v>15</v>
      </c>
      <c r="K1030" s="7" t="s">
        <v>96</v>
      </c>
      <c r="L1030" s="7">
        <v>2010</v>
      </c>
      <c r="M1030" s="7">
        <v>3</v>
      </c>
      <c r="N1030" s="6">
        <f t="shared" si="2446"/>
        <v>5175</v>
      </c>
      <c r="O1030" s="7">
        <f t="shared" si="2447"/>
        <v>2025</v>
      </c>
      <c r="P1030" s="2" t="str">
        <f t="shared" si="2426"/>
        <v/>
      </c>
      <c r="Q1030" s="2" t="str">
        <f t="shared" si="2427"/>
        <v/>
      </c>
      <c r="R1030" s="2" t="str">
        <f t="shared" si="2428"/>
        <v/>
      </c>
      <c r="S1030" s="2" t="str">
        <f t="shared" si="2429"/>
        <v/>
      </c>
      <c r="T1030" s="2" t="str">
        <f t="shared" si="2430"/>
        <v/>
      </c>
      <c r="U1030" s="2" t="str">
        <f t="shared" si="2431"/>
        <v/>
      </c>
      <c r="V1030" s="2" t="str">
        <f t="shared" si="2432"/>
        <v/>
      </c>
      <c r="W1030" s="2">
        <f t="shared" si="2433"/>
        <v>6261.75</v>
      </c>
      <c r="X1030" s="2" t="str">
        <f t="shared" si="2434"/>
        <v/>
      </c>
      <c r="Y1030" s="2" t="str">
        <f t="shared" si="2435"/>
        <v/>
      </c>
      <c r="Z1030" s="2" t="str">
        <f t="shared" si="2436"/>
        <v/>
      </c>
      <c r="AA1030" s="2" t="str">
        <f t="shared" si="2437"/>
        <v/>
      </c>
      <c r="AB1030" s="2" t="str">
        <f t="shared" si="2438"/>
        <v/>
      </c>
      <c r="AC1030" s="2" t="str">
        <f t="shared" si="2439"/>
        <v/>
      </c>
      <c r="AD1030" s="2" t="str">
        <f t="shared" si="2440"/>
        <v/>
      </c>
      <c r="AE1030" s="2" t="str">
        <f t="shared" si="2441"/>
        <v/>
      </c>
      <c r="AF1030" s="2" t="str">
        <f t="shared" si="2442"/>
        <v/>
      </c>
      <c r="AG1030" s="2" t="str">
        <f t="shared" si="2443"/>
        <v/>
      </c>
      <c r="AH1030" s="2" t="str">
        <f t="shared" si="2444"/>
        <v/>
      </c>
      <c r="AI1030" s="2" t="str">
        <f t="shared" si="2445"/>
        <v/>
      </c>
    </row>
    <row r="1031" spans="2:35" x14ac:dyDescent="0.25">
      <c r="B1031" s="41" t="s">
        <v>347</v>
      </c>
      <c r="C1031" s="41" t="s">
        <v>346</v>
      </c>
      <c r="D1031" t="s">
        <v>7</v>
      </c>
      <c r="E1031" s="42" t="s">
        <v>453</v>
      </c>
      <c r="F1031" t="s">
        <v>47</v>
      </c>
      <c r="H1031" s="7">
        <v>1024</v>
      </c>
      <c r="I1031" s="6">
        <f>IF(H1031="","",INDEX(Systems!F$4:F$981,MATCH($F1031,Systems!D$4:D$981,0),1))</f>
        <v>9.42</v>
      </c>
      <c r="J1031" s="7">
        <f>IF(H1031="","",INDEX(Systems!E$4:E$981,MATCH($F1031,Systems!D$4:D$981,0),1))</f>
        <v>20</v>
      </c>
      <c r="K1031" s="7" t="s">
        <v>96</v>
      </c>
      <c r="L1031" s="7">
        <v>2010</v>
      </c>
      <c r="M1031" s="7">
        <v>3</v>
      </c>
      <c r="N1031" s="6">
        <f t="shared" si="2446"/>
        <v>9646.08</v>
      </c>
      <c r="O1031" s="7">
        <f t="shared" si="2447"/>
        <v>2030</v>
      </c>
      <c r="P1031" s="2" t="str">
        <f t="shared" si="2426"/>
        <v/>
      </c>
      <c r="Q1031" s="2" t="str">
        <f t="shared" si="2427"/>
        <v/>
      </c>
      <c r="R1031" s="2" t="str">
        <f t="shared" si="2428"/>
        <v/>
      </c>
      <c r="S1031" s="2" t="str">
        <f t="shared" si="2429"/>
        <v/>
      </c>
      <c r="T1031" s="2" t="str">
        <f t="shared" si="2430"/>
        <v/>
      </c>
      <c r="U1031" s="2" t="str">
        <f t="shared" si="2431"/>
        <v/>
      </c>
      <c r="V1031" s="2" t="str">
        <f t="shared" si="2432"/>
        <v/>
      </c>
      <c r="W1031" s="2" t="str">
        <f t="shared" si="2433"/>
        <v/>
      </c>
      <c r="X1031" s="2" t="str">
        <f t="shared" si="2434"/>
        <v/>
      </c>
      <c r="Y1031" s="2" t="str">
        <f t="shared" si="2435"/>
        <v/>
      </c>
      <c r="Z1031" s="2" t="str">
        <f t="shared" si="2436"/>
        <v/>
      </c>
      <c r="AA1031" s="2" t="str">
        <f t="shared" si="2437"/>
        <v/>
      </c>
      <c r="AB1031" s="2">
        <f t="shared" si="2438"/>
        <v>13118.668799999999</v>
      </c>
      <c r="AC1031" s="2" t="str">
        <f t="shared" si="2439"/>
        <v/>
      </c>
      <c r="AD1031" s="2" t="str">
        <f t="shared" si="2440"/>
        <v/>
      </c>
      <c r="AE1031" s="2" t="str">
        <f t="shared" si="2441"/>
        <v/>
      </c>
      <c r="AF1031" s="2" t="str">
        <f t="shared" si="2442"/>
        <v/>
      </c>
      <c r="AG1031" s="2" t="str">
        <f t="shared" si="2443"/>
        <v/>
      </c>
      <c r="AH1031" s="2" t="str">
        <f t="shared" si="2444"/>
        <v/>
      </c>
      <c r="AI1031" s="2" t="str">
        <f t="shared" si="2445"/>
        <v/>
      </c>
    </row>
    <row r="1032" spans="2:35" x14ac:dyDescent="0.25">
      <c r="B1032" s="41" t="s">
        <v>347</v>
      </c>
      <c r="C1032" s="41" t="s">
        <v>346</v>
      </c>
      <c r="D1032" t="s">
        <v>9</v>
      </c>
      <c r="E1032" s="42" t="s">
        <v>453</v>
      </c>
      <c r="F1032" t="s">
        <v>131</v>
      </c>
      <c r="H1032" s="7">
        <v>1024</v>
      </c>
      <c r="I1032" s="6">
        <f>IF(H1032="","",INDEX(Systems!F$4:F$981,MATCH($F1032,Systems!D$4:D$981,0),1))</f>
        <v>4.95</v>
      </c>
      <c r="J1032" s="7">
        <f>IF(H1032="","",INDEX(Systems!E$4:E$981,MATCH($F1032,Systems!D$4:D$981,0),1))</f>
        <v>20</v>
      </c>
      <c r="K1032" s="7" t="s">
        <v>96</v>
      </c>
      <c r="L1032" s="7">
        <v>2017</v>
      </c>
      <c r="M1032" s="7">
        <v>3</v>
      </c>
      <c r="N1032" s="6">
        <f t="shared" si="2446"/>
        <v>5068.8</v>
      </c>
      <c r="O1032" s="7">
        <f t="shared" si="2447"/>
        <v>2037</v>
      </c>
      <c r="P1032" s="2" t="str">
        <f t="shared" si="2426"/>
        <v/>
      </c>
      <c r="Q1032" s="2" t="str">
        <f t="shared" si="2427"/>
        <v/>
      </c>
      <c r="R1032" s="2" t="str">
        <f t="shared" si="2428"/>
        <v/>
      </c>
      <c r="S1032" s="2" t="str">
        <f t="shared" si="2429"/>
        <v/>
      </c>
      <c r="T1032" s="2" t="str">
        <f t="shared" si="2430"/>
        <v/>
      </c>
      <c r="U1032" s="2" t="str">
        <f t="shared" si="2431"/>
        <v/>
      </c>
      <c r="V1032" s="2" t="str">
        <f t="shared" si="2432"/>
        <v/>
      </c>
      <c r="W1032" s="2" t="str">
        <f t="shared" si="2433"/>
        <v/>
      </c>
      <c r="X1032" s="2" t="str">
        <f t="shared" si="2434"/>
        <v/>
      </c>
      <c r="Y1032" s="2" t="str">
        <f t="shared" si="2435"/>
        <v/>
      </c>
      <c r="Z1032" s="2" t="str">
        <f t="shared" si="2436"/>
        <v/>
      </c>
      <c r="AA1032" s="2" t="str">
        <f t="shared" si="2437"/>
        <v/>
      </c>
      <c r="AB1032" s="2" t="str">
        <f t="shared" si="2438"/>
        <v/>
      </c>
      <c r="AC1032" s="2" t="str">
        <f t="shared" si="2439"/>
        <v/>
      </c>
      <c r="AD1032" s="2" t="str">
        <f t="shared" si="2440"/>
        <v/>
      </c>
      <c r="AE1032" s="2" t="str">
        <f t="shared" si="2441"/>
        <v/>
      </c>
      <c r="AF1032" s="2" t="str">
        <f t="shared" si="2442"/>
        <v/>
      </c>
      <c r="AG1032" s="2" t="str">
        <f t="shared" si="2443"/>
        <v/>
      </c>
      <c r="AH1032" s="2" t="str">
        <f t="shared" si="2444"/>
        <v/>
      </c>
      <c r="AI1032" s="2">
        <f t="shared" si="2445"/>
        <v>7958.0159999999996</v>
      </c>
    </row>
    <row r="1033" spans="2:35" x14ac:dyDescent="0.25">
      <c r="B1033" s="41" t="s">
        <v>347</v>
      </c>
      <c r="C1033" s="41" t="s">
        <v>346</v>
      </c>
      <c r="D1033" t="s">
        <v>3</v>
      </c>
      <c r="E1033" s="42" t="s">
        <v>454</v>
      </c>
      <c r="F1033" t="s">
        <v>24</v>
      </c>
      <c r="H1033" s="7">
        <v>1152</v>
      </c>
      <c r="I1033" s="6">
        <f>IF(H1033="","",INDEX(Systems!F$4:F$981,MATCH($F1033,Systems!D$4:D$981,0),1))</f>
        <v>9.57</v>
      </c>
      <c r="J1033" s="7">
        <f>IF(H1033="","",INDEX(Systems!E$4:E$981,MATCH($F1033,Systems!D$4:D$981,0),1))</f>
        <v>20</v>
      </c>
      <c r="K1033" s="7" t="s">
        <v>96</v>
      </c>
      <c r="L1033" s="7">
        <v>2005</v>
      </c>
      <c r="M1033" s="7">
        <v>2</v>
      </c>
      <c r="N1033" s="6">
        <f t="shared" ref="N1033:N1038" si="2448">IF(H1033="","",H1033*I1033)</f>
        <v>11024.64</v>
      </c>
      <c r="O1033" s="7">
        <f t="shared" ref="O1033:O1038" si="2449">IF(M1033="","",IF(IF(M1033=1,$C$1,IF(M1033=2,L1033+(0.8*J1033),IF(M1033=3,L1033+J1033)))&lt;$C$1,$C$1,(IF(M1033=1,$C$1,IF(M1033=2,L1033+(0.8*J1033),IF(M1033=3,L1033+J1033))))))</f>
        <v>2021</v>
      </c>
      <c r="P1033" s="2" t="str">
        <f t="shared" ref="P1033:P1037" si="2450">IF($B1033="","",IF($O1033=P$3,$N1033*(1+(O$2*0.03)),IF(P$3=$O1033+$J1033,$N1033*(1+(O$2*0.03)),IF(P$3=$O1033+2*$J1033,$N1033*(1+(O$2*0.03)),IF(P$3=$O1033+3*$J1033,$N1033*(1+(O$2*0.03)),IF(P$3=$O1033+4*$J1033,$N1033*(1+(O$2*0.03)),IF(P$3=$O1033+5*$J1033,$N1033*(1+(O$2*0.03)),"")))))))</f>
        <v/>
      </c>
      <c r="Q1033" s="2" t="str">
        <f t="shared" ref="Q1033:Q1037" si="2451">IF($B1033="","",IF($O1033=Q$3,$N1033*(1+(P$2*0.03)),IF(Q$3=$O1033+$J1033,$N1033*(1+(P$2*0.03)),IF(Q$3=$O1033+2*$J1033,$N1033*(1+(P$2*0.03)),IF(Q$3=$O1033+3*$J1033,$N1033*(1+(P$2*0.03)),IF(Q$3=$O1033+4*$J1033,$N1033*(1+(P$2*0.03)),IF(Q$3=$O1033+5*$J1033,$N1033*(1+(P$2*0.03)),"")))))))</f>
        <v/>
      </c>
      <c r="R1033" s="2" t="str">
        <f t="shared" ref="R1033:R1037" si="2452">IF($B1033="","",IF($O1033=R$3,$N1033*(1+(Q$2*0.03)),IF(R$3=$O1033+$J1033,$N1033*(1+(Q$2*0.03)),IF(R$3=$O1033+2*$J1033,$N1033*(1+(Q$2*0.03)),IF(R$3=$O1033+3*$J1033,$N1033*(1+(Q$2*0.03)),IF(R$3=$O1033+4*$J1033,$N1033*(1+(Q$2*0.03)),IF(R$3=$O1033+5*$J1033,$N1033*(1+(Q$2*0.03)),"")))))))</f>
        <v/>
      </c>
      <c r="S1033" s="2">
        <f t="shared" ref="S1033:S1037" si="2453">IF($B1033="","",IF($O1033=S$3,$N1033*(1+(R$2*0.03)),IF(S$3=$O1033+$J1033,$N1033*(1+(R$2*0.03)),IF(S$3=$O1033+2*$J1033,$N1033*(1+(R$2*0.03)),IF(S$3=$O1033+3*$J1033,$N1033*(1+(R$2*0.03)),IF(S$3=$O1033+4*$J1033,$N1033*(1+(R$2*0.03)),IF(S$3=$O1033+5*$J1033,$N1033*(1+(R$2*0.03)),"")))))))</f>
        <v>12016.857599999999</v>
      </c>
      <c r="T1033" s="2" t="str">
        <f t="shared" ref="T1033:T1037" si="2454">IF($B1033="","",IF($O1033=T$3,$N1033*(1+(S$2*0.03)),IF(T$3=$O1033+$J1033,$N1033*(1+(S$2*0.03)),IF(T$3=$O1033+2*$J1033,$N1033*(1+(S$2*0.03)),IF(T$3=$O1033+3*$J1033,$N1033*(1+(S$2*0.03)),IF(T$3=$O1033+4*$J1033,$N1033*(1+(S$2*0.03)),IF(T$3=$O1033+5*$J1033,$N1033*(1+(S$2*0.03)),"")))))))</f>
        <v/>
      </c>
      <c r="U1033" s="2" t="str">
        <f t="shared" ref="U1033:U1037" si="2455">IF($B1033="","",IF($O1033=U$3,$N1033*(1+(T$2*0.03)),IF(U$3=$O1033+$J1033,$N1033*(1+(T$2*0.03)),IF(U$3=$O1033+2*$J1033,$N1033*(1+(T$2*0.03)),IF(U$3=$O1033+3*$J1033,$N1033*(1+(T$2*0.03)),IF(U$3=$O1033+4*$J1033,$N1033*(1+(T$2*0.03)),IF(U$3=$O1033+5*$J1033,$N1033*(1+(T$2*0.03)),"")))))))</f>
        <v/>
      </c>
      <c r="V1033" s="2" t="str">
        <f t="shared" ref="V1033:V1037" si="2456">IF($B1033="","",IF($O1033=V$3,$N1033*(1+(U$2*0.03)),IF(V$3=$O1033+$J1033,$N1033*(1+(U$2*0.03)),IF(V$3=$O1033+2*$J1033,$N1033*(1+(U$2*0.03)),IF(V$3=$O1033+3*$J1033,$N1033*(1+(U$2*0.03)),IF(V$3=$O1033+4*$J1033,$N1033*(1+(U$2*0.03)),IF(V$3=$O1033+5*$J1033,$N1033*(1+(U$2*0.03)),"")))))))</f>
        <v/>
      </c>
      <c r="W1033" s="2" t="str">
        <f t="shared" ref="W1033:W1037" si="2457">IF($B1033="","",IF($O1033=W$3,$N1033*(1+(V$2*0.03)),IF(W$3=$O1033+$J1033,$N1033*(1+(V$2*0.03)),IF(W$3=$O1033+2*$J1033,$N1033*(1+(V$2*0.03)),IF(W$3=$O1033+3*$J1033,$N1033*(1+(V$2*0.03)),IF(W$3=$O1033+4*$J1033,$N1033*(1+(V$2*0.03)),IF(W$3=$O1033+5*$J1033,$N1033*(1+(V$2*0.03)),"")))))))</f>
        <v/>
      </c>
      <c r="X1033" s="2" t="str">
        <f t="shared" ref="X1033:X1037" si="2458">IF($B1033="","",IF($O1033=X$3,$N1033*(1+(W$2*0.03)),IF(X$3=$O1033+$J1033,$N1033*(1+(W$2*0.03)),IF(X$3=$O1033+2*$J1033,$N1033*(1+(W$2*0.03)),IF(X$3=$O1033+3*$J1033,$N1033*(1+(W$2*0.03)),IF(X$3=$O1033+4*$J1033,$N1033*(1+(W$2*0.03)),IF(X$3=$O1033+5*$J1033,$N1033*(1+(W$2*0.03)),"")))))))</f>
        <v/>
      </c>
      <c r="Y1033" s="2" t="str">
        <f t="shared" ref="Y1033:Y1037" si="2459">IF($B1033="","",IF($O1033=Y$3,$N1033*(1+(X$2*0.03)),IF(Y$3=$O1033+$J1033,$N1033*(1+(X$2*0.03)),IF(Y$3=$O1033+2*$J1033,$N1033*(1+(X$2*0.03)),IF(Y$3=$O1033+3*$J1033,$N1033*(1+(X$2*0.03)),IF(Y$3=$O1033+4*$J1033,$N1033*(1+(X$2*0.03)),IF(Y$3=$O1033+5*$J1033,$N1033*(1+(X$2*0.03)),"")))))))</f>
        <v/>
      </c>
      <c r="Z1033" s="2" t="str">
        <f t="shared" ref="Z1033:Z1037" si="2460">IF($B1033="","",IF($O1033=Z$3,$N1033*(1+(Y$2*0.03)),IF(Z$3=$O1033+$J1033,$N1033*(1+(Y$2*0.03)),IF(Z$3=$O1033+2*$J1033,$N1033*(1+(Y$2*0.03)),IF(Z$3=$O1033+3*$J1033,$N1033*(1+(Y$2*0.03)),IF(Z$3=$O1033+4*$J1033,$N1033*(1+(Y$2*0.03)),IF(Z$3=$O1033+5*$J1033,$N1033*(1+(Y$2*0.03)),"")))))))</f>
        <v/>
      </c>
      <c r="AA1033" s="2" t="str">
        <f t="shared" ref="AA1033:AA1037" si="2461">IF($B1033="","",IF($O1033=AA$3,$N1033*(1+(Z$2*0.03)),IF(AA$3=$O1033+$J1033,$N1033*(1+(Z$2*0.03)),IF(AA$3=$O1033+2*$J1033,$N1033*(1+(Z$2*0.03)),IF(AA$3=$O1033+3*$J1033,$N1033*(1+(Z$2*0.03)),IF(AA$3=$O1033+4*$J1033,$N1033*(1+(Z$2*0.03)),IF(AA$3=$O1033+5*$J1033,$N1033*(1+(Z$2*0.03)),"")))))))</f>
        <v/>
      </c>
      <c r="AB1033" s="2" t="str">
        <f t="shared" ref="AB1033:AB1037" si="2462">IF($B1033="","",IF($O1033=AB$3,$N1033*(1+(AA$2*0.03)),IF(AB$3=$O1033+$J1033,$N1033*(1+(AA$2*0.03)),IF(AB$3=$O1033+2*$J1033,$N1033*(1+(AA$2*0.03)),IF(AB$3=$O1033+3*$J1033,$N1033*(1+(AA$2*0.03)),IF(AB$3=$O1033+4*$J1033,$N1033*(1+(AA$2*0.03)),IF(AB$3=$O1033+5*$J1033,$N1033*(1+(AA$2*0.03)),"")))))))</f>
        <v/>
      </c>
      <c r="AC1033" s="2" t="str">
        <f t="shared" ref="AC1033:AC1037" si="2463">IF($B1033="","",IF($O1033=AC$3,$N1033*(1+(AB$2*0.03)),IF(AC$3=$O1033+$J1033,$N1033*(1+(AB$2*0.03)),IF(AC$3=$O1033+2*$J1033,$N1033*(1+(AB$2*0.03)),IF(AC$3=$O1033+3*$J1033,$N1033*(1+(AB$2*0.03)),IF(AC$3=$O1033+4*$J1033,$N1033*(1+(AB$2*0.03)),IF(AC$3=$O1033+5*$J1033,$N1033*(1+(AB$2*0.03)),"")))))))</f>
        <v/>
      </c>
      <c r="AD1033" s="2" t="str">
        <f t="shared" ref="AD1033:AD1037" si="2464">IF($B1033="","",IF($O1033=AD$3,$N1033*(1+(AC$2*0.03)),IF(AD$3=$O1033+$J1033,$N1033*(1+(AC$2*0.03)),IF(AD$3=$O1033+2*$J1033,$N1033*(1+(AC$2*0.03)),IF(AD$3=$O1033+3*$J1033,$N1033*(1+(AC$2*0.03)),IF(AD$3=$O1033+4*$J1033,$N1033*(1+(AC$2*0.03)),IF(AD$3=$O1033+5*$J1033,$N1033*(1+(AC$2*0.03)),"")))))))</f>
        <v/>
      </c>
      <c r="AE1033" s="2" t="str">
        <f t="shared" ref="AE1033:AE1037" si="2465">IF($B1033="","",IF($O1033=AE$3,$N1033*(1+(AD$2*0.03)),IF(AE$3=$O1033+$J1033,$N1033*(1+(AD$2*0.03)),IF(AE$3=$O1033+2*$J1033,$N1033*(1+(AD$2*0.03)),IF(AE$3=$O1033+3*$J1033,$N1033*(1+(AD$2*0.03)),IF(AE$3=$O1033+4*$J1033,$N1033*(1+(AD$2*0.03)),IF(AE$3=$O1033+5*$J1033,$N1033*(1+(AD$2*0.03)),"")))))))</f>
        <v/>
      </c>
      <c r="AF1033" s="2" t="str">
        <f t="shared" ref="AF1033:AF1037" si="2466">IF($B1033="","",IF($O1033=AF$3,$N1033*(1+(AE$2*0.03)),IF(AF$3=$O1033+$J1033,$N1033*(1+(AE$2*0.03)),IF(AF$3=$O1033+2*$J1033,$N1033*(1+(AE$2*0.03)),IF(AF$3=$O1033+3*$J1033,$N1033*(1+(AE$2*0.03)),IF(AF$3=$O1033+4*$J1033,$N1033*(1+(AE$2*0.03)),IF(AF$3=$O1033+5*$J1033,$N1033*(1+(AE$2*0.03)),"")))))))</f>
        <v/>
      </c>
      <c r="AG1033" s="2" t="str">
        <f t="shared" ref="AG1033:AG1037" si="2467">IF($B1033="","",IF($O1033=AG$3,$N1033*(1+(AF$2*0.03)),IF(AG$3=$O1033+$J1033,$N1033*(1+(AF$2*0.03)),IF(AG$3=$O1033+2*$J1033,$N1033*(1+(AF$2*0.03)),IF(AG$3=$O1033+3*$J1033,$N1033*(1+(AF$2*0.03)),IF(AG$3=$O1033+4*$J1033,$N1033*(1+(AF$2*0.03)),IF(AG$3=$O1033+5*$J1033,$N1033*(1+(AF$2*0.03)),"")))))))</f>
        <v/>
      </c>
      <c r="AH1033" s="2" t="str">
        <f t="shared" ref="AH1033:AH1037" si="2468">IF($B1033="","",IF($O1033=AH$3,$N1033*(1+(AG$2*0.03)),IF(AH$3=$O1033+$J1033,$N1033*(1+(AG$2*0.03)),IF(AH$3=$O1033+2*$J1033,$N1033*(1+(AG$2*0.03)),IF(AH$3=$O1033+3*$J1033,$N1033*(1+(AG$2*0.03)),IF(AH$3=$O1033+4*$J1033,$N1033*(1+(AG$2*0.03)),IF(AH$3=$O1033+5*$J1033,$N1033*(1+(AG$2*0.03)),"")))))))</f>
        <v/>
      </c>
      <c r="AI1033" s="2" t="str">
        <f t="shared" ref="AI1033:AI1037" si="2469">IF($B1033="","",IF($O1033=AI$3,$N1033*(1+(AH$2*0.03)),IF(AI$3=$O1033+$J1033,$N1033*(1+(AH$2*0.03)),IF(AI$3=$O1033+2*$J1033,$N1033*(1+(AH$2*0.03)),IF(AI$3=$O1033+3*$J1033,$N1033*(1+(AH$2*0.03)),IF(AI$3=$O1033+4*$J1033,$N1033*(1+(AH$2*0.03)),IF(AI$3=$O1033+5*$J1033,$N1033*(1+(AH$2*0.03)),"")))))))</f>
        <v/>
      </c>
    </row>
    <row r="1034" spans="2:35" x14ac:dyDescent="0.25">
      <c r="B1034" s="41" t="s">
        <v>347</v>
      </c>
      <c r="C1034" s="41" t="s">
        <v>346</v>
      </c>
      <c r="D1034" t="s">
        <v>7</v>
      </c>
      <c r="E1034" s="42" t="s">
        <v>454</v>
      </c>
      <c r="F1034" t="s">
        <v>50</v>
      </c>
      <c r="H1034" s="7">
        <v>1150</v>
      </c>
      <c r="I1034" s="6">
        <f>IF(H1034="","",INDEX(Systems!F$4:F$981,MATCH($F1034,Systems!D$4:D$981,0),1))</f>
        <v>1.6</v>
      </c>
      <c r="J1034" s="7">
        <f>IF(H1034="","",INDEX(Systems!E$4:E$981,MATCH($F1034,Systems!D$4:D$981,0),1))</f>
        <v>10</v>
      </c>
      <c r="K1034" s="7" t="s">
        <v>96</v>
      </c>
      <c r="L1034" s="7">
        <v>2010</v>
      </c>
      <c r="M1034" s="7">
        <v>2</v>
      </c>
      <c r="N1034" s="6">
        <f t="shared" si="2448"/>
        <v>1840</v>
      </c>
      <c r="O1034" s="7">
        <f t="shared" si="2449"/>
        <v>2018</v>
      </c>
      <c r="P1034" s="2">
        <f t="shared" si="2450"/>
        <v>1840</v>
      </c>
      <c r="Q1034" s="2" t="str">
        <f t="shared" si="2451"/>
        <v/>
      </c>
      <c r="R1034" s="2" t="str">
        <f t="shared" si="2452"/>
        <v/>
      </c>
      <c r="S1034" s="2" t="str">
        <f t="shared" si="2453"/>
        <v/>
      </c>
      <c r="T1034" s="2" t="str">
        <f t="shared" si="2454"/>
        <v/>
      </c>
      <c r="U1034" s="2" t="str">
        <f t="shared" si="2455"/>
        <v/>
      </c>
      <c r="V1034" s="2" t="str">
        <f t="shared" si="2456"/>
        <v/>
      </c>
      <c r="W1034" s="2" t="str">
        <f t="shared" si="2457"/>
        <v/>
      </c>
      <c r="X1034" s="2" t="str">
        <f t="shared" si="2458"/>
        <v/>
      </c>
      <c r="Y1034" s="2" t="str">
        <f t="shared" si="2459"/>
        <v/>
      </c>
      <c r="Z1034" s="2">
        <f t="shared" si="2460"/>
        <v>2392</v>
      </c>
      <c r="AA1034" s="2" t="str">
        <f t="shared" si="2461"/>
        <v/>
      </c>
      <c r="AB1034" s="2" t="str">
        <f t="shared" si="2462"/>
        <v/>
      </c>
      <c r="AC1034" s="2" t="str">
        <f t="shared" si="2463"/>
        <v/>
      </c>
      <c r="AD1034" s="2" t="str">
        <f t="shared" si="2464"/>
        <v/>
      </c>
      <c r="AE1034" s="2" t="str">
        <f t="shared" si="2465"/>
        <v/>
      </c>
      <c r="AF1034" s="2" t="str">
        <f t="shared" si="2466"/>
        <v/>
      </c>
      <c r="AG1034" s="2" t="str">
        <f t="shared" si="2467"/>
        <v/>
      </c>
      <c r="AH1034" s="2" t="str">
        <f t="shared" si="2468"/>
        <v/>
      </c>
      <c r="AI1034" s="2" t="str">
        <f t="shared" si="2469"/>
        <v/>
      </c>
    </row>
    <row r="1035" spans="2:35" x14ac:dyDescent="0.25">
      <c r="B1035" s="41" t="s">
        <v>347</v>
      </c>
      <c r="C1035" s="41" t="s">
        <v>346</v>
      </c>
      <c r="D1035" t="s">
        <v>7</v>
      </c>
      <c r="E1035" s="42" t="s">
        <v>454</v>
      </c>
      <c r="F1035" t="s">
        <v>289</v>
      </c>
      <c r="H1035" s="7">
        <v>1150</v>
      </c>
      <c r="I1035" s="6">
        <f>IF(H1035="","",INDEX(Systems!F$4:F$981,MATCH($F1035,Systems!D$4:D$981,0),1))</f>
        <v>4.5</v>
      </c>
      <c r="J1035" s="7">
        <f>IF(H1035="","",INDEX(Systems!E$4:E$981,MATCH($F1035,Systems!D$4:D$981,0),1))</f>
        <v>15</v>
      </c>
      <c r="K1035" s="7" t="s">
        <v>96</v>
      </c>
      <c r="L1035" s="7">
        <v>2010</v>
      </c>
      <c r="M1035" s="7">
        <v>3</v>
      </c>
      <c r="N1035" s="6">
        <f t="shared" si="2448"/>
        <v>5175</v>
      </c>
      <c r="O1035" s="7">
        <f t="shared" si="2449"/>
        <v>2025</v>
      </c>
      <c r="P1035" s="2" t="str">
        <f t="shared" si="2450"/>
        <v/>
      </c>
      <c r="Q1035" s="2" t="str">
        <f t="shared" si="2451"/>
        <v/>
      </c>
      <c r="R1035" s="2" t="str">
        <f t="shared" si="2452"/>
        <v/>
      </c>
      <c r="S1035" s="2" t="str">
        <f t="shared" si="2453"/>
        <v/>
      </c>
      <c r="T1035" s="2" t="str">
        <f t="shared" si="2454"/>
        <v/>
      </c>
      <c r="U1035" s="2" t="str">
        <f t="shared" si="2455"/>
        <v/>
      </c>
      <c r="V1035" s="2" t="str">
        <f t="shared" si="2456"/>
        <v/>
      </c>
      <c r="W1035" s="2">
        <f t="shared" si="2457"/>
        <v>6261.75</v>
      </c>
      <c r="X1035" s="2" t="str">
        <f t="shared" si="2458"/>
        <v/>
      </c>
      <c r="Y1035" s="2" t="str">
        <f t="shared" si="2459"/>
        <v/>
      </c>
      <c r="Z1035" s="2" t="str">
        <f t="shared" si="2460"/>
        <v/>
      </c>
      <c r="AA1035" s="2" t="str">
        <f t="shared" si="2461"/>
        <v/>
      </c>
      <c r="AB1035" s="2" t="str">
        <f t="shared" si="2462"/>
        <v/>
      </c>
      <c r="AC1035" s="2" t="str">
        <f t="shared" si="2463"/>
        <v/>
      </c>
      <c r="AD1035" s="2" t="str">
        <f t="shared" si="2464"/>
        <v/>
      </c>
      <c r="AE1035" s="2" t="str">
        <f t="shared" si="2465"/>
        <v/>
      </c>
      <c r="AF1035" s="2" t="str">
        <f t="shared" si="2466"/>
        <v/>
      </c>
      <c r="AG1035" s="2" t="str">
        <f t="shared" si="2467"/>
        <v/>
      </c>
      <c r="AH1035" s="2" t="str">
        <f t="shared" si="2468"/>
        <v/>
      </c>
      <c r="AI1035" s="2" t="str">
        <f t="shared" si="2469"/>
        <v/>
      </c>
    </row>
    <row r="1036" spans="2:35" x14ac:dyDescent="0.25">
      <c r="B1036" s="41" t="s">
        <v>347</v>
      </c>
      <c r="C1036" s="41" t="s">
        <v>346</v>
      </c>
      <c r="D1036" t="s">
        <v>7</v>
      </c>
      <c r="E1036" s="42" t="s">
        <v>454</v>
      </c>
      <c r="F1036" t="s">
        <v>311</v>
      </c>
      <c r="H1036" s="7">
        <v>960</v>
      </c>
      <c r="I1036" s="6">
        <f>IF(H1036="","",INDEX(Systems!F$4:F$981,MATCH($F1036,Systems!D$4:D$981,0),1))</f>
        <v>8.11</v>
      </c>
      <c r="J1036" s="7">
        <f>IF(H1036="","",INDEX(Systems!E$4:E$981,MATCH($F1036,Systems!D$4:D$981,0),1))</f>
        <v>20</v>
      </c>
      <c r="K1036" s="7" t="s">
        <v>96</v>
      </c>
      <c r="L1036" s="7">
        <v>2010</v>
      </c>
      <c r="M1036" s="7">
        <v>3</v>
      </c>
      <c r="N1036" s="6">
        <f t="shared" si="2448"/>
        <v>7785.5999999999995</v>
      </c>
      <c r="O1036" s="7">
        <f t="shared" si="2449"/>
        <v>2030</v>
      </c>
      <c r="P1036" s="2" t="str">
        <f t="shared" si="2450"/>
        <v/>
      </c>
      <c r="Q1036" s="2" t="str">
        <f t="shared" si="2451"/>
        <v/>
      </c>
      <c r="R1036" s="2" t="str">
        <f t="shared" si="2452"/>
        <v/>
      </c>
      <c r="S1036" s="2" t="str">
        <f t="shared" si="2453"/>
        <v/>
      </c>
      <c r="T1036" s="2" t="str">
        <f t="shared" si="2454"/>
        <v/>
      </c>
      <c r="U1036" s="2" t="str">
        <f t="shared" si="2455"/>
        <v/>
      </c>
      <c r="V1036" s="2" t="str">
        <f t="shared" si="2456"/>
        <v/>
      </c>
      <c r="W1036" s="2" t="str">
        <f t="shared" si="2457"/>
        <v/>
      </c>
      <c r="X1036" s="2" t="str">
        <f t="shared" si="2458"/>
        <v/>
      </c>
      <c r="Y1036" s="2" t="str">
        <f t="shared" si="2459"/>
        <v/>
      </c>
      <c r="Z1036" s="2" t="str">
        <f t="shared" si="2460"/>
        <v/>
      </c>
      <c r="AA1036" s="2" t="str">
        <f t="shared" si="2461"/>
        <v/>
      </c>
      <c r="AB1036" s="2">
        <f t="shared" si="2462"/>
        <v>10588.415999999997</v>
      </c>
      <c r="AC1036" s="2" t="str">
        <f t="shared" si="2463"/>
        <v/>
      </c>
      <c r="AD1036" s="2" t="str">
        <f t="shared" si="2464"/>
        <v/>
      </c>
      <c r="AE1036" s="2" t="str">
        <f t="shared" si="2465"/>
        <v/>
      </c>
      <c r="AF1036" s="2" t="str">
        <f t="shared" si="2466"/>
        <v/>
      </c>
      <c r="AG1036" s="2" t="str">
        <f t="shared" si="2467"/>
        <v/>
      </c>
      <c r="AH1036" s="2" t="str">
        <f t="shared" si="2468"/>
        <v/>
      </c>
      <c r="AI1036" s="2" t="str">
        <f t="shared" si="2469"/>
        <v/>
      </c>
    </row>
    <row r="1037" spans="2:35" x14ac:dyDescent="0.25">
      <c r="B1037" s="41" t="s">
        <v>347</v>
      </c>
      <c r="C1037" s="41" t="s">
        <v>346</v>
      </c>
      <c r="D1037" t="s">
        <v>9</v>
      </c>
      <c r="E1037" s="42" t="s">
        <v>454</v>
      </c>
      <c r="F1037" t="s">
        <v>131</v>
      </c>
      <c r="H1037" s="7">
        <v>960</v>
      </c>
      <c r="I1037" s="6">
        <f>IF(H1037="","",INDEX(Systems!F$4:F$981,MATCH($F1037,Systems!D$4:D$981,0),1))</f>
        <v>4.95</v>
      </c>
      <c r="J1037" s="7">
        <f>IF(H1037="","",INDEX(Systems!E$4:E$981,MATCH($F1037,Systems!D$4:D$981,0),1))</f>
        <v>20</v>
      </c>
      <c r="K1037" s="7" t="s">
        <v>96</v>
      </c>
      <c r="L1037" s="7">
        <v>2017</v>
      </c>
      <c r="M1037" s="7">
        <v>3</v>
      </c>
      <c r="N1037" s="6">
        <f t="shared" si="2448"/>
        <v>4752</v>
      </c>
      <c r="O1037" s="7">
        <f t="shared" si="2449"/>
        <v>2037</v>
      </c>
      <c r="P1037" s="2" t="str">
        <f t="shared" si="2450"/>
        <v/>
      </c>
      <c r="Q1037" s="2" t="str">
        <f t="shared" si="2451"/>
        <v/>
      </c>
      <c r="R1037" s="2" t="str">
        <f t="shared" si="2452"/>
        <v/>
      </c>
      <c r="S1037" s="2" t="str">
        <f t="shared" si="2453"/>
        <v/>
      </c>
      <c r="T1037" s="2" t="str">
        <f t="shared" si="2454"/>
        <v/>
      </c>
      <c r="U1037" s="2" t="str">
        <f t="shared" si="2455"/>
        <v/>
      </c>
      <c r="V1037" s="2" t="str">
        <f t="shared" si="2456"/>
        <v/>
      </c>
      <c r="W1037" s="2" t="str">
        <f t="shared" si="2457"/>
        <v/>
      </c>
      <c r="X1037" s="2" t="str">
        <f t="shared" si="2458"/>
        <v/>
      </c>
      <c r="Y1037" s="2" t="str">
        <f t="shared" si="2459"/>
        <v/>
      </c>
      <c r="Z1037" s="2" t="str">
        <f t="shared" si="2460"/>
        <v/>
      </c>
      <c r="AA1037" s="2" t="str">
        <f t="shared" si="2461"/>
        <v/>
      </c>
      <c r="AB1037" s="2" t="str">
        <f t="shared" si="2462"/>
        <v/>
      </c>
      <c r="AC1037" s="2" t="str">
        <f t="shared" si="2463"/>
        <v/>
      </c>
      <c r="AD1037" s="2" t="str">
        <f t="shared" si="2464"/>
        <v/>
      </c>
      <c r="AE1037" s="2" t="str">
        <f t="shared" si="2465"/>
        <v/>
      </c>
      <c r="AF1037" s="2" t="str">
        <f t="shared" si="2466"/>
        <v/>
      </c>
      <c r="AG1037" s="2" t="str">
        <f t="shared" si="2467"/>
        <v/>
      </c>
      <c r="AH1037" s="2" t="str">
        <f t="shared" si="2468"/>
        <v/>
      </c>
      <c r="AI1037" s="2">
        <f t="shared" si="2469"/>
        <v>7460.6399999999994</v>
      </c>
    </row>
    <row r="1038" spans="2:35" x14ac:dyDescent="0.25">
      <c r="B1038" s="41" t="s">
        <v>347</v>
      </c>
      <c r="C1038" s="41" t="s">
        <v>346</v>
      </c>
      <c r="D1038" t="s">
        <v>5</v>
      </c>
      <c r="E1038" s="42" t="s">
        <v>454</v>
      </c>
      <c r="F1038" t="s">
        <v>60</v>
      </c>
      <c r="H1038" s="7">
        <v>1</v>
      </c>
      <c r="I1038" s="6">
        <f>IF(H1038="","",INDEX(Systems!F$4:F$981,MATCH($F1038,Systems!D$4:D$981,0),1))</f>
        <v>12000</v>
      </c>
      <c r="J1038" s="7">
        <f>IF(H1038="","",INDEX(Systems!E$4:E$981,MATCH($F1038,Systems!D$4:D$981,0),1))</f>
        <v>18</v>
      </c>
      <c r="K1038" s="7" t="s">
        <v>96</v>
      </c>
      <c r="L1038" s="7">
        <v>2005</v>
      </c>
      <c r="M1038" s="7">
        <v>3</v>
      </c>
      <c r="N1038" s="6">
        <f t="shared" si="2448"/>
        <v>12000</v>
      </c>
      <c r="O1038" s="7">
        <f t="shared" si="2449"/>
        <v>2023</v>
      </c>
      <c r="P1038" s="2" t="str">
        <f t="shared" ref="P1038:P1043" si="2470">IF($B1038="","",IF($O1038=P$3,$N1038*(1+(O$2*0.03)),IF(P$3=$O1038+$J1038,$N1038*(1+(O$2*0.03)),IF(P$3=$O1038+2*$J1038,$N1038*(1+(O$2*0.03)),IF(P$3=$O1038+3*$J1038,$N1038*(1+(O$2*0.03)),IF(P$3=$O1038+4*$J1038,$N1038*(1+(O$2*0.03)),IF(P$3=$O1038+5*$J1038,$N1038*(1+(O$2*0.03)),"")))))))</f>
        <v/>
      </c>
      <c r="Q1038" s="2" t="str">
        <f t="shared" ref="Q1038:Q1043" si="2471">IF($B1038="","",IF($O1038=Q$3,$N1038*(1+(P$2*0.03)),IF(Q$3=$O1038+$J1038,$N1038*(1+(P$2*0.03)),IF(Q$3=$O1038+2*$J1038,$N1038*(1+(P$2*0.03)),IF(Q$3=$O1038+3*$J1038,$N1038*(1+(P$2*0.03)),IF(Q$3=$O1038+4*$J1038,$N1038*(1+(P$2*0.03)),IF(Q$3=$O1038+5*$J1038,$N1038*(1+(P$2*0.03)),"")))))))</f>
        <v/>
      </c>
      <c r="R1038" s="2" t="str">
        <f t="shared" ref="R1038:R1043" si="2472">IF($B1038="","",IF($O1038=R$3,$N1038*(1+(Q$2*0.03)),IF(R$3=$O1038+$J1038,$N1038*(1+(Q$2*0.03)),IF(R$3=$O1038+2*$J1038,$N1038*(1+(Q$2*0.03)),IF(R$3=$O1038+3*$J1038,$N1038*(1+(Q$2*0.03)),IF(R$3=$O1038+4*$J1038,$N1038*(1+(Q$2*0.03)),IF(R$3=$O1038+5*$J1038,$N1038*(1+(Q$2*0.03)),"")))))))</f>
        <v/>
      </c>
      <c r="S1038" s="2" t="str">
        <f t="shared" ref="S1038:S1043" si="2473">IF($B1038="","",IF($O1038=S$3,$N1038*(1+(R$2*0.03)),IF(S$3=$O1038+$J1038,$N1038*(1+(R$2*0.03)),IF(S$3=$O1038+2*$J1038,$N1038*(1+(R$2*0.03)),IF(S$3=$O1038+3*$J1038,$N1038*(1+(R$2*0.03)),IF(S$3=$O1038+4*$J1038,$N1038*(1+(R$2*0.03)),IF(S$3=$O1038+5*$J1038,$N1038*(1+(R$2*0.03)),"")))))))</f>
        <v/>
      </c>
      <c r="T1038" s="2" t="str">
        <f t="shared" ref="T1038:T1043" si="2474">IF($B1038="","",IF($O1038=T$3,$N1038*(1+(S$2*0.03)),IF(T$3=$O1038+$J1038,$N1038*(1+(S$2*0.03)),IF(T$3=$O1038+2*$J1038,$N1038*(1+(S$2*0.03)),IF(T$3=$O1038+3*$J1038,$N1038*(1+(S$2*0.03)),IF(T$3=$O1038+4*$J1038,$N1038*(1+(S$2*0.03)),IF(T$3=$O1038+5*$J1038,$N1038*(1+(S$2*0.03)),"")))))))</f>
        <v/>
      </c>
      <c r="U1038" s="2">
        <f t="shared" ref="U1038:U1043" si="2475">IF($B1038="","",IF($O1038=U$3,$N1038*(1+(T$2*0.03)),IF(U$3=$O1038+$J1038,$N1038*(1+(T$2*0.03)),IF(U$3=$O1038+2*$J1038,$N1038*(1+(T$2*0.03)),IF(U$3=$O1038+3*$J1038,$N1038*(1+(T$2*0.03)),IF(U$3=$O1038+4*$J1038,$N1038*(1+(T$2*0.03)),IF(U$3=$O1038+5*$J1038,$N1038*(1+(T$2*0.03)),"")))))))</f>
        <v>13799.999999999998</v>
      </c>
      <c r="V1038" s="2" t="str">
        <f t="shared" ref="V1038:V1043" si="2476">IF($B1038="","",IF($O1038=V$3,$N1038*(1+(U$2*0.03)),IF(V$3=$O1038+$J1038,$N1038*(1+(U$2*0.03)),IF(V$3=$O1038+2*$J1038,$N1038*(1+(U$2*0.03)),IF(V$3=$O1038+3*$J1038,$N1038*(1+(U$2*0.03)),IF(V$3=$O1038+4*$J1038,$N1038*(1+(U$2*0.03)),IF(V$3=$O1038+5*$J1038,$N1038*(1+(U$2*0.03)),"")))))))</f>
        <v/>
      </c>
      <c r="W1038" s="2" t="str">
        <f t="shared" ref="W1038:W1043" si="2477">IF($B1038="","",IF($O1038=W$3,$N1038*(1+(V$2*0.03)),IF(W$3=$O1038+$J1038,$N1038*(1+(V$2*0.03)),IF(W$3=$O1038+2*$J1038,$N1038*(1+(V$2*0.03)),IF(W$3=$O1038+3*$J1038,$N1038*(1+(V$2*0.03)),IF(W$3=$O1038+4*$J1038,$N1038*(1+(V$2*0.03)),IF(W$3=$O1038+5*$J1038,$N1038*(1+(V$2*0.03)),"")))))))</f>
        <v/>
      </c>
      <c r="X1038" s="2" t="str">
        <f t="shared" ref="X1038:X1043" si="2478">IF($B1038="","",IF($O1038=X$3,$N1038*(1+(W$2*0.03)),IF(X$3=$O1038+$J1038,$N1038*(1+(W$2*0.03)),IF(X$3=$O1038+2*$J1038,$N1038*(1+(W$2*0.03)),IF(X$3=$O1038+3*$J1038,$N1038*(1+(W$2*0.03)),IF(X$3=$O1038+4*$J1038,$N1038*(1+(W$2*0.03)),IF(X$3=$O1038+5*$J1038,$N1038*(1+(W$2*0.03)),"")))))))</f>
        <v/>
      </c>
      <c r="Y1038" s="2" t="str">
        <f t="shared" ref="Y1038:Y1043" si="2479">IF($B1038="","",IF($O1038=Y$3,$N1038*(1+(X$2*0.03)),IF(Y$3=$O1038+$J1038,$N1038*(1+(X$2*0.03)),IF(Y$3=$O1038+2*$J1038,$N1038*(1+(X$2*0.03)),IF(Y$3=$O1038+3*$J1038,$N1038*(1+(X$2*0.03)),IF(Y$3=$O1038+4*$J1038,$N1038*(1+(X$2*0.03)),IF(Y$3=$O1038+5*$J1038,$N1038*(1+(X$2*0.03)),"")))))))</f>
        <v/>
      </c>
      <c r="Z1038" s="2" t="str">
        <f t="shared" ref="Z1038:Z1043" si="2480">IF($B1038="","",IF($O1038=Z$3,$N1038*(1+(Y$2*0.03)),IF(Z$3=$O1038+$J1038,$N1038*(1+(Y$2*0.03)),IF(Z$3=$O1038+2*$J1038,$N1038*(1+(Y$2*0.03)),IF(Z$3=$O1038+3*$J1038,$N1038*(1+(Y$2*0.03)),IF(Z$3=$O1038+4*$J1038,$N1038*(1+(Y$2*0.03)),IF(Z$3=$O1038+5*$J1038,$N1038*(1+(Y$2*0.03)),"")))))))</f>
        <v/>
      </c>
      <c r="AA1038" s="2" t="str">
        <f t="shared" ref="AA1038:AA1043" si="2481">IF($B1038="","",IF($O1038=AA$3,$N1038*(1+(Z$2*0.03)),IF(AA$3=$O1038+$J1038,$N1038*(1+(Z$2*0.03)),IF(AA$3=$O1038+2*$J1038,$N1038*(1+(Z$2*0.03)),IF(AA$3=$O1038+3*$J1038,$N1038*(1+(Z$2*0.03)),IF(AA$3=$O1038+4*$J1038,$N1038*(1+(Z$2*0.03)),IF(AA$3=$O1038+5*$J1038,$N1038*(1+(Z$2*0.03)),"")))))))</f>
        <v/>
      </c>
      <c r="AB1038" s="2" t="str">
        <f t="shared" ref="AB1038:AB1043" si="2482">IF($B1038="","",IF($O1038=AB$3,$N1038*(1+(AA$2*0.03)),IF(AB$3=$O1038+$J1038,$N1038*(1+(AA$2*0.03)),IF(AB$3=$O1038+2*$J1038,$N1038*(1+(AA$2*0.03)),IF(AB$3=$O1038+3*$J1038,$N1038*(1+(AA$2*0.03)),IF(AB$3=$O1038+4*$J1038,$N1038*(1+(AA$2*0.03)),IF(AB$3=$O1038+5*$J1038,$N1038*(1+(AA$2*0.03)),"")))))))</f>
        <v/>
      </c>
      <c r="AC1038" s="2" t="str">
        <f t="shared" ref="AC1038:AC1043" si="2483">IF($B1038="","",IF($O1038=AC$3,$N1038*(1+(AB$2*0.03)),IF(AC$3=$O1038+$J1038,$N1038*(1+(AB$2*0.03)),IF(AC$3=$O1038+2*$J1038,$N1038*(1+(AB$2*0.03)),IF(AC$3=$O1038+3*$J1038,$N1038*(1+(AB$2*0.03)),IF(AC$3=$O1038+4*$J1038,$N1038*(1+(AB$2*0.03)),IF(AC$3=$O1038+5*$J1038,$N1038*(1+(AB$2*0.03)),"")))))))</f>
        <v/>
      </c>
      <c r="AD1038" s="2" t="str">
        <f t="shared" ref="AD1038:AD1043" si="2484">IF($B1038="","",IF($O1038=AD$3,$N1038*(1+(AC$2*0.03)),IF(AD$3=$O1038+$J1038,$N1038*(1+(AC$2*0.03)),IF(AD$3=$O1038+2*$J1038,$N1038*(1+(AC$2*0.03)),IF(AD$3=$O1038+3*$J1038,$N1038*(1+(AC$2*0.03)),IF(AD$3=$O1038+4*$J1038,$N1038*(1+(AC$2*0.03)),IF(AD$3=$O1038+5*$J1038,$N1038*(1+(AC$2*0.03)),"")))))))</f>
        <v/>
      </c>
      <c r="AE1038" s="2" t="str">
        <f t="shared" ref="AE1038:AE1043" si="2485">IF($B1038="","",IF($O1038=AE$3,$N1038*(1+(AD$2*0.03)),IF(AE$3=$O1038+$J1038,$N1038*(1+(AD$2*0.03)),IF(AE$3=$O1038+2*$J1038,$N1038*(1+(AD$2*0.03)),IF(AE$3=$O1038+3*$J1038,$N1038*(1+(AD$2*0.03)),IF(AE$3=$O1038+4*$J1038,$N1038*(1+(AD$2*0.03)),IF(AE$3=$O1038+5*$J1038,$N1038*(1+(AD$2*0.03)),"")))))))</f>
        <v/>
      </c>
      <c r="AF1038" s="2" t="str">
        <f t="shared" ref="AF1038:AF1043" si="2486">IF($B1038="","",IF($O1038=AF$3,$N1038*(1+(AE$2*0.03)),IF(AF$3=$O1038+$J1038,$N1038*(1+(AE$2*0.03)),IF(AF$3=$O1038+2*$J1038,$N1038*(1+(AE$2*0.03)),IF(AF$3=$O1038+3*$J1038,$N1038*(1+(AE$2*0.03)),IF(AF$3=$O1038+4*$J1038,$N1038*(1+(AE$2*0.03)),IF(AF$3=$O1038+5*$J1038,$N1038*(1+(AE$2*0.03)),"")))))))</f>
        <v/>
      </c>
      <c r="AG1038" s="2" t="str">
        <f t="shared" ref="AG1038:AG1043" si="2487">IF($B1038="","",IF($O1038=AG$3,$N1038*(1+(AF$2*0.03)),IF(AG$3=$O1038+$J1038,$N1038*(1+(AF$2*0.03)),IF(AG$3=$O1038+2*$J1038,$N1038*(1+(AF$2*0.03)),IF(AG$3=$O1038+3*$J1038,$N1038*(1+(AF$2*0.03)),IF(AG$3=$O1038+4*$J1038,$N1038*(1+(AF$2*0.03)),IF(AG$3=$O1038+5*$J1038,$N1038*(1+(AF$2*0.03)),"")))))))</f>
        <v/>
      </c>
      <c r="AH1038" s="2" t="str">
        <f t="shared" ref="AH1038:AH1043" si="2488">IF($B1038="","",IF($O1038=AH$3,$N1038*(1+(AG$2*0.03)),IF(AH$3=$O1038+$J1038,$N1038*(1+(AG$2*0.03)),IF(AH$3=$O1038+2*$J1038,$N1038*(1+(AG$2*0.03)),IF(AH$3=$O1038+3*$J1038,$N1038*(1+(AG$2*0.03)),IF(AH$3=$O1038+4*$J1038,$N1038*(1+(AG$2*0.03)),IF(AH$3=$O1038+5*$J1038,$N1038*(1+(AG$2*0.03)),"")))))))</f>
        <v/>
      </c>
      <c r="AI1038" s="2" t="str">
        <f t="shared" ref="AI1038:AI1043" si="2489">IF($B1038="","",IF($O1038=AI$3,$N1038*(1+(AH$2*0.03)),IF(AI$3=$O1038+$J1038,$N1038*(1+(AH$2*0.03)),IF(AI$3=$O1038+2*$J1038,$N1038*(1+(AH$2*0.03)),IF(AI$3=$O1038+3*$J1038,$N1038*(1+(AH$2*0.03)),IF(AI$3=$O1038+4*$J1038,$N1038*(1+(AH$2*0.03)),IF(AI$3=$O1038+5*$J1038,$N1038*(1+(AH$2*0.03)),"")))))))</f>
        <v/>
      </c>
    </row>
    <row r="1039" spans="2:35" x14ac:dyDescent="0.25">
      <c r="B1039" s="41" t="s">
        <v>347</v>
      </c>
      <c r="C1039" s="41" t="s">
        <v>346</v>
      </c>
      <c r="D1039" t="s">
        <v>3</v>
      </c>
      <c r="E1039" s="42" t="s">
        <v>455</v>
      </c>
      <c r="F1039" t="s">
        <v>24</v>
      </c>
      <c r="H1039" s="7">
        <v>1152</v>
      </c>
      <c r="I1039" s="6">
        <f>IF(H1039="","",INDEX(Systems!F$4:F$981,MATCH($F1039,Systems!D$4:D$981,0),1))</f>
        <v>9.57</v>
      </c>
      <c r="J1039" s="7">
        <f>IF(H1039="","",INDEX(Systems!E$4:E$981,MATCH($F1039,Systems!D$4:D$981,0),1))</f>
        <v>20</v>
      </c>
      <c r="K1039" s="7" t="s">
        <v>96</v>
      </c>
      <c r="L1039" s="7">
        <v>2000</v>
      </c>
      <c r="M1039" s="7">
        <v>1</v>
      </c>
      <c r="N1039" s="6">
        <f t="shared" ref="N1039:N1044" si="2490">IF(H1039="","",H1039*I1039)</f>
        <v>11024.64</v>
      </c>
      <c r="O1039" s="7">
        <f t="shared" ref="O1039:O1044" si="2491">IF(M1039="","",IF(IF(M1039=1,$C$1,IF(M1039=2,L1039+(0.8*J1039),IF(M1039=3,L1039+J1039)))&lt;$C$1,$C$1,(IF(M1039=1,$C$1,IF(M1039=2,L1039+(0.8*J1039),IF(M1039=3,L1039+J1039))))))</f>
        <v>2018</v>
      </c>
      <c r="P1039" s="2">
        <f t="shared" si="2470"/>
        <v>11024.64</v>
      </c>
      <c r="Q1039" s="2" t="str">
        <f t="shared" si="2471"/>
        <v/>
      </c>
      <c r="R1039" s="2" t="str">
        <f t="shared" si="2472"/>
        <v/>
      </c>
      <c r="S1039" s="2" t="str">
        <f t="shared" si="2473"/>
        <v/>
      </c>
      <c r="T1039" s="2" t="str">
        <f t="shared" si="2474"/>
        <v/>
      </c>
      <c r="U1039" s="2" t="str">
        <f t="shared" si="2475"/>
        <v/>
      </c>
      <c r="V1039" s="2" t="str">
        <f t="shared" si="2476"/>
        <v/>
      </c>
      <c r="W1039" s="2" t="str">
        <f t="shared" si="2477"/>
        <v/>
      </c>
      <c r="X1039" s="2" t="str">
        <f t="shared" si="2478"/>
        <v/>
      </c>
      <c r="Y1039" s="2" t="str">
        <f t="shared" si="2479"/>
        <v/>
      </c>
      <c r="Z1039" s="2" t="str">
        <f t="shared" si="2480"/>
        <v/>
      </c>
      <c r="AA1039" s="2" t="str">
        <f t="shared" si="2481"/>
        <v/>
      </c>
      <c r="AB1039" s="2" t="str">
        <f t="shared" si="2482"/>
        <v/>
      </c>
      <c r="AC1039" s="2" t="str">
        <f t="shared" si="2483"/>
        <v/>
      </c>
      <c r="AD1039" s="2" t="str">
        <f t="shared" si="2484"/>
        <v/>
      </c>
      <c r="AE1039" s="2" t="str">
        <f t="shared" si="2485"/>
        <v/>
      </c>
      <c r="AF1039" s="2" t="str">
        <f t="shared" si="2486"/>
        <v/>
      </c>
      <c r="AG1039" s="2" t="str">
        <f t="shared" si="2487"/>
        <v/>
      </c>
      <c r="AH1039" s="2" t="str">
        <f t="shared" si="2488"/>
        <v/>
      </c>
      <c r="AI1039" s="2" t="str">
        <f t="shared" si="2489"/>
        <v/>
      </c>
    </row>
    <row r="1040" spans="2:35" x14ac:dyDescent="0.25">
      <c r="B1040" s="41" t="s">
        <v>347</v>
      </c>
      <c r="C1040" s="41" t="s">
        <v>346</v>
      </c>
      <c r="D1040" t="s">
        <v>7</v>
      </c>
      <c r="E1040" s="42" t="s">
        <v>455</v>
      </c>
      <c r="F1040" t="s">
        <v>50</v>
      </c>
      <c r="G1040" s="38" t="s">
        <v>542</v>
      </c>
      <c r="H1040" s="7">
        <v>1150</v>
      </c>
      <c r="I1040" s="6">
        <f>IF(H1040="","",INDEX(Systems!F$4:F$981,MATCH($F1040,Systems!D$4:D$981,0),1))</f>
        <v>1.6</v>
      </c>
      <c r="J1040" s="7">
        <f>IF(H1040="","",INDEX(Systems!E$4:E$981,MATCH($F1040,Systems!D$4:D$981,0),1))</f>
        <v>10</v>
      </c>
      <c r="K1040" s="7" t="s">
        <v>96</v>
      </c>
      <c r="L1040" s="7">
        <v>2010</v>
      </c>
      <c r="M1040" s="7">
        <v>1</v>
      </c>
      <c r="N1040" s="6">
        <f t="shared" si="2490"/>
        <v>1840</v>
      </c>
      <c r="O1040" s="7">
        <f t="shared" si="2491"/>
        <v>2018</v>
      </c>
      <c r="P1040" s="2">
        <f t="shared" si="2470"/>
        <v>1840</v>
      </c>
      <c r="Q1040" s="2" t="str">
        <f t="shared" si="2471"/>
        <v/>
      </c>
      <c r="R1040" s="2" t="str">
        <f t="shared" si="2472"/>
        <v/>
      </c>
      <c r="S1040" s="2" t="str">
        <f t="shared" si="2473"/>
        <v/>
      </c>
      <c r="T1040" s="2" t="str">
        <f t="shared" si="2474"/>
        <v/>
      </c>
      <c r="U1040" s="2" t="str">
        <f t="shared" si="2475"/>
        <v/>
      </c>
      <c r="V1040" s="2" t="str">
        <f t="shared" si="2476"/>
        <v/>
      </c>
      <c r="W1040" s="2" t="str">
        <f t="shared" si="2477"/>
        <v/>
      </c>
      <c r="X1040" s="2" t="str">
        <f t="shared" si="2478"/>
        <v/>
      </c>
      <c r="Y1040" s="2" t="str">
        <f t="shared" si="2479"/>
        <v/>
      </c>
      <c r="Z1040" s="2">
        <f t="shared" si="2480"/>
        <v>2392</v>
      </c>
      <c r="AA1040" s="2" t="str">
        <f t="shared" si="2481"/>
        <v/>
      </c>
      <c r="AB1040" s="2" t="str">
        <f t="shared" si="2482"/>
        <v/>
      </c>
      <c r="AC1040" s="2" t="str">
        <f t="shared" si="2483"/>
        <v/>
      </c>
      <c r="AD1040" s="2" t="str">
        <f t="shared" si="2484"/>
        <v/>
      </c>
      <c r="AE1040" s="2" t="str">
        <f t="shared" si="2485"/>
        <v/>
      </c>
      <c r="AF1040" s="2" t="str">
        <f t="shared" si="2486"/>
        <v/>
      </c>
      <c r="AG1040" s="2" t="str">
        <f t="shared" si="2487"/>
        <v/>
      </c>
      <c r="AH1040" s="2" t="str">
        <f t="shared" si="2488"/>
        <v/>
      </c>
      <c r="AI1040" s="2" t="str">
        <f t="shared" si="2489"/>
        <v/>
      </c>
    </row>
    <row r="1041" spans="2:35" x14ac:dyDescent="0.25">
      <c r="B1041" s="41" t="s">
        <v>347</v>
      </c>
      <c r="C1041" s="41" t="s">
        <v>346</v>
      </c>
      <c r="D1041" t="s">
        <v>7</v>
      </c>
      <c r="E1041" s="42" t="s">
        <v>455</v>
      </c>
      <c r="F1041" t="s">
        <v>289</v>
      </c>
      <c r="H1041" s="7">
        <v>1150</v>
      </c>
      <c r="I1041" s="6">
        <f>IF(H1041="","",INDEX(Systems!F$4:F$981,MATCH($F1041,Systems!D$4:D$981,0),1))</f>
        <v>4.5</v>
      </c>
      <c r="J1041" s="7">
        <f>IF(H1041="","",INDEX(Systems!E$4:E$981,MATCH($F1041,Systems!D$4:D$981,0),1))</f>
        <v>15</v>
      </c>
      <c r="K1041" s="7" t="s">
        <v>96</v>
      </c>
      <c r="L1041" s="7">
        <v>1995</v>
      </c>
      <c r="M1041" s="7">
        <v>1</v>
      </c>
      <c r="N1041" s="6">
        <f t="shared" si="2490"/>
        <v>5175</v>
      </c>
      <c r="O1041" s="7">
        <f t="shared" si="2491"/>
        <v>2018</v>
      </c>
      <c r="P1041" s="2">
        <f t="shared" si="2470"/>
        <v>5175</v>
      </c>
      <c r="Q1041" s="2" t="str">
        <f t="shared" si="2471"/>
        <v/>
      </c>
      <c r="R1041" s="2" t="str">
        <f t="shared" si="2472"/>
        <v/>
      </c>
      <c r="S1041" s="2" t="str">
        <f t="shared" si="2473"/>
        <v/>
      </c>
      <c r="T1041" s="2" t="str">
        <f t="shared" si="2474"/>
        <v/>
      </c>
      <c r="U1041" s="2" t="str">
        <f t="shared" si="2475"/>
        <v/>
      </c>
      <c r="V1041" s="2" t="str">
        <f t="shared" si="2476"/>
        <v/>
      </c>
      <c r="W1041" s="2" t="str">
        <f t="shared" si="2477"/>
        <v/>
      </c>
      <c r="X1041" s="2" t="str">
        <f t="shared" si="2478"/>
        <v/>
      </c>
      <c r="Y1041" s="2" t="str">
        <f t="shared" si="2479"/>
        <v/>
      </c>
      <c r="Z1041" s="2" t="str">
        <f t="shared" si="2480"/>
        <v/>
      </c>
      <c r="AA1041" s="2" t="str">
        <f t="shared" si="2481"/>
        <v/>
      </c>
      <c r="AB1041" s="2" t="str">
        <f t="shared" si="2482"/>
        <v/>
      </c>
      <c r="AC1041" s="2" t="str">
        <f t="shared" si="2483"/>
        <v/>
      </c>
      <c r="AD1041" s="2" t="str">
        <f t="shared" si="2484"/>
        <v/>
      </c>
      <c r="AE1041" s="2">
        <f t="shared" si="2485"/>
        <v>7503.75</v>
      </c>
      <c r="AF1041" s="2" t="str">
        <f t="shared" si="2486"/>
        <v/>
      </c>
      <c r="AG1041" s="2" t="str">
        <f t="shared" si="2487"/>
        <v/>
      </c>
      <c r="AH1041" s="2" t="str">
        <f t="shared" si="2488"/>
        <v/>
      </c>
      <c r="AI1041" s="2" t="str">
        <f t="shared" si="2489"/>
        <v/>
      </c>
    </row>
    <row r="1042" spans="2:35" x14ac:dyDescent="0.25">
      <c r="B1042" s="41" t="s">
        <v>347</v>
      </c>
      <c r="C1042" s="41" t="s">
        <v>346</v>
      </c>
      <c r="D1042" t="s">
        <v>7</v>
      </c>
      <c r="E1042" s="42" t="s">
        <v>455</v>
      </c>
      <c r="F1042" t="s">
        <v>311</v>
      </c>
      <c r="H1042" s="7">
        <v>960</v>
      </c>
      <c r="I1042" s="6">
        <f>IF(H1042="","",INDEX(Systems!F$4:F$981,MATCH($F1042,Systems!D$4:D$981,0),1))</f>
        <v>8.11</v>
      </c>
      <c r="J1042" s="7">
        <f>IF(H1042="","",INDEX(Systems!E$4:E$981,MATCH($F1042,Systems!D$4:D$981,0),1))</f>
        <v>20</v>
      </c>
      <c r="K1042" s="7" t="s">
        <v>96</v>
      </c>
      <c r="L1042" s="7">
        <v>1995</v>
      </c>
      <c r="M1042" s="7">
        <v>1</v>
      </c>
      <c r="N1042" s="6">
        <f t="shared" si="2490"/>
        <v>7785.5999999999995</v>
      </c>
      <c r="O1042" s="7">
        <f t="shared" si="2491"/>
        <v>2018</v>
      </c>
      <c r="P1042" s="2">
        <f t="shared" si="2470"/>
        <v>7785.5999999999995</v>
      </c>
      <c r="Q1042" s="2" t="str">
        <f t="shared" si="2471"/>
        <v/>
      </c>
      <c r="R1042" s="2" t="str">
        <f t="shared" si="2472"/>
        <v/>
      </c>
      <c r="S1042" s="2" t="str">
        <f t="shared" si="2473"/>
        <v/>
      </c>
      <c r="T1042" s="2" t="str">
        <f t="shared" si="2474"/>
        <v/>
      </c>
      <c r="U1042" s="2" t="str">
        <f t="shared" si="2475"/>
        <v/>
      </c>
      <c r="V1042" s="2" t="str">
        <f t="shared" si="2476"/>
        <v/>
      </c>
      <c r="W1042" s="2" t="str">
        <f t="shared" si="2477"/>
        <v/>
      </c>
      <c r="X1042" s="2" t="str">
        <f t="shared" si="2478"/>
        <v/>
      </c>
      <c r="Y1042" s="2" t="str">
        <f t="shared" si="2479"/>
        <v/>
      </c>
      <c r="Z1042" s="2" t="str">
        <f t="shared" si="2480"/>
        <v/>
      </c>
      <c r="AA1042" s="2" t="str">
        <f t="shared" si="2481"/>
        <v/>
      </c>
      <c r="AB1042" s="2" t="str">
        <f t="shared" si="2482"/>
        <v/>
      </c>
      <c r="AC1042" s="2" t="str">
        <f t="shared" si="2483"/>
        <v/>
      </c>
      <c r="AD1042" s="2" t="str">
        <f t="shared" si="2484"/>
        <v/>
      </c>
      <c r="AE1042" s="2" t="str">
        <f t="shared" si="2485"/>
        <v/>
      </c>
      <c r="AF1042" s="2" t="str">
        <f t="shared" si="2486"/>
        <v/>
      </c>
      <c r="AG1042" s="2" t="str">
        <f t="shared" si="2487"/>
        <v/>
      </c>
      <c r="AH1042" s="2" t="str">
        <f t="shared" si="2488"/>
        <v/>
      </c>
      <c r="AI1042" s="2" t="str">
        <f t="shared" si="2489"/>
        <v/>
      </c>
    </row>
    <row r="1043" spans="2:35" x14ac:dyDescent="0.25">
      <c r="B1043" s="41" t="s">
        <v>347</v>
      </c>
      <c r="C1043" s="41" t="s">
        <v>346</v>
      </c>
      <c r="D1043" t="s">
        <v>9</v>
      </c>
      <c r="E1043" s="42" t="s">
        <v>455</v>
      </c>
      <c r="F1043" t="s">
        <v>131</v>
      </c>
      <c r="H1043" s="7">
        <v>960</v>
      </c>
      <c r="I1043" s="6">
        <f>IF(H1043="","",INDEX(Systems!F$4:F$981,MATCH($F1043,Systems!D$4:D$981,0),1))</f>
        <v>4.95</v>
      </c>
      <c r="J1043" s="7">
        <f>IF(H1043="","",INDEX(Systems!E$4:E$981,MATCH($F1043,Systems!D$4:D$981,0),1))</f>
        <v>20</v>
      </c>
      <c r="K1043" s="7" t="s">
        <v>96</v>
      </c>
      <c r="L1043" s="7">
        <v>2017</v>
      </c>
      <c r="M1043" s="7">
        <v>3</v>
      </c>
      <c r="N1043" s="6">
        <f t="shared" si="2490"/>
        <v>4752</v>
      </c>
      <c r="O1043" s="7">
        <f t="shared" si="2491"/>
        <v>2037</v>
      </c>
      <c r="P1043" s="2" t="str">
        <f t="shared" si="2470"/>
        <v/>
      </c>
      <c r="Q1043" s="2" t="str">
        <f t="shared" si="2471"/>
        <v/>
      </c>
      <c r="R1043" s="2" t="str">
        <f t="shared" si="2472"/>
        <v/>
      </c>
      <c r="S1043" s="2" t="str">
        <f t="shared" si="2473"/>
        <v/>
      </c>
      <c r="T1043" s="2" t="str">
        <f t="shared" si="2474"/>
        <v/>
      </c>
      <c r="U1043" s="2" t="str">
        <f t="shared" si="2475"/>
        <v/>
      </c>
      <c r="V1043" s="2" t="str">
        <f t="shared" si="2476"/>
        <v/>
      </c>
      <c r="W1043" s="2" t="str">
        <f t="shared" si="2477"/>
        <v/>
      </c>
      <c r="X1043" s="2" t="str">
        <f t="shared" si="2478"/>
        <v/>
      </c>
      <c r="Y1043" s="2" t="str">
        <f t="shared" si="2479"/>
        <v/>
      </c>
      <c r="Z1043" s="2" t="str">
        <f t="shared" si="2480"/>
        <v/>
      </c>
      <c r="AA1043" s="2" t="str">
        <f t="shared" si="2481"/>
        <v/>
      </c>
      <c r="AB1043" s="2" t="str">
        <f t="shared" si="2482"/>
        <v/>
      </c>
      <c r="AC1043" s="2" t="str">
        <f t="shared" si="2483"/>
        <v/>
      </c>
      <c r="AD1043" s="2" t="str">
        <f t="shared" si="2484"/>
        <v/>
      </c>
      <c r="AE1043" s="2" t="str">
        <f t="shared" si="2485"/>
        <v/>
      </c>
      <c r="AF1043" s="2" t="str">
        <f t="shared" si="2486"/>
        <v/>
      </c>
      <c r="AG1043" s="2" t="str">
        <f t="shared" si="2487"/>
        <v/>
      </c>
      <c r="AH1043" s="2" t="str">
        <f t="shared" si="2488"/>
        <v/>
      </c>
      <c r="AI1043" s="2">
        <f t="shared" si="2489"/>
        <v>7460.6399999999994</v>
      </c>
    </row>
    <row r="1044" spans="2:35" x14ac:dyDescent="0.25">
      <c r="B1044" s="41" t="s">
        <v>347</v>
      </c>
      <c r="C1044" s="41" t="s">
        <v>346</v>
      </c>
      <c r="D1044" t="s">
        <v>5</v>
      </c>
      <c r="E1044" s="42" t="s">
        <v>455</v>
      </c>
      <c r="F1044" t="s">
        <v>60</v>
      </c>
      <c r="H1044" s="7">
        <v>1</v>
      </c>
      <c r="I1044" s="6">
        <f>IF(H1044="","",INDEX(Systems!F$4:F$981,MATCH($F1044,Systems!D$4:D$981,0),1))</f>
        <v>12000</v>
      </c>
      <c r="J1044" s="7">
        <f>IF(H1044="","",INDEX(Systems!E$4:E$981,MATCH($F1044,Systems!D$4:D$981,0),1))</f>
        <v>18</v>
      </c>
      <c r="K1044" s="7" t="s">
        <v>96</v>
      </c>
      <c r="L1044" s="7">
        <v>2000</v>
      </c>
      <c r="M1044" s="7">
        <v>3</v>
      </c>
      <c r="N1044" s="6">
        <f t="shared" si="2490"/>
        <v>12000</v>
      </c>
      <c r="O1044" s="7">
        <f t="shared" si="2491"/>
        <v>2018</v>
      </c>
      <c r="P1044" s="2">
        <f t="shared" ref="P1044" si="2492">IF($B1044="","",IF($O1044=P$3,$N1044*(1+(O$2*0.03)),IF(P$3=$O1044+$J1044,$N1044*(1+(O$2*0.03)),IF(P$3=$O1044+2*$J1044,$N1044*(1+(O$2*0.03)),IF(P$3=$O1044+3*$J1044,$N1044*(1+(O$2*0.03)),IF(P$3=$O1044+4*$J1044,$N1044*(1+(O$2*0.03)),IF(P$3=$O1044+5*$J1044,$N1044*(1+(O$2*0.03)),"")))))))</f>
        <v>12000</v>
      </c>
      <c r="Q1044" s="2" t="str">
        <f t="shared" ref="Q1044" si="2493">IF($B1044="","",IF($O1044=Q$3,$N1044*(1+(P$2*0.03)),IF(Q$3=$O1044+$J1044,$N1044*(1+(P$2*0.03)),IF(Q$3=$O1044+2*$J1044,$N1044*(1+(P$2*0.03)),IF(Q$3=$O1044+3*$J1044,$N1044*(1+(P$2*0.03)),IF(Q$3=$O1044+4*$J1044,$N1044*(1+(P$2*0.03)),IF(Q$3=$O1044+5*$J1044,$N1044*(1+(P$2*0.03)),"")))))))</f>
        <v/>
      </c>
      <c r="R1044" s="2" t="str">
        <f t="shared" ref="R1044" si="2494">IF($B1044="","",IF($O1044=R$3,$N1044*(1+(Q$2*0.03)),IF(R$3=$O1044+$J1044,$N1044*(1+(Q$2*0.03)),IF(R$3=$O1044+2*$J1044,$N1044*(1+(Q$2*0.03)),IF(R$3=$O1044+3*$J1044,$N1044*(1+(Q$2*0.03)),IF(R$3=$O1044+4*$J1044,$N1044*(1+(Q$2*0.03)),IF(R$3=$O1044+5*$J1044,$N1044*(1+(Q$2*0.03)),"")))))))</f>
        <v/>
      </c>
      <c r="S1044" s="2" t="str">
        <f t="shared" ref="S1044" si="2495">IF($B1044="","",IF($O1044=S$3,$N1044*(1+(R$2*0.03)),IF(S$3=$O1044+$J1044,$N1044*(1+(R$2*0.03)),IF(S$3=$O1044+2*$J1044,$N1044*(1+(R$2*0.03)),IF(S$3=$O1044+3*$J1044,$N1044*(1+(R$2*0.03)),IF(S$3=$O1044+4*$J1044,$N1044*(1+(R$2*0.03)),IF(S$3=$O1044+5*$J1044,$N1044*(1+(R$2*0.03)),"")))))))</f>
        <v/>
      </c>
      <c r="T1044" s="2" t="str">
        <f t="shared" ref="T1044" si="2496">IF($B1044="","",IF($O1044=T$3,$N1044*(1+(S$2*0.03)),IF(T$3=$O1044+$J1044,$N1044*(1+(S$2*0.03)),IF(T$3=$O1044+2*$J1044,$N1044*(1+(S$2*0.03)),IF(T$3=$O1044+3*$J1044,$N1044*(1+(S$2*0.03)),IF(T$3=$O1044+4*$J1044,$N1044*(1+(S$2*0.03)),IF(T$3=$O1044+5*$J1044,$N1044*(1+(S$2*0.03)),"")))))))</f>
        <v/>
      </c>
      <c r="U1044" s="2" t="str">
        <f t="shared" ref="U1044" si="2497">IF($B1044="","",IF($O1044=U$3,$N1044*(1+(T$2*0.03)),IF(U$3=$O1044+$J1044,$N1044*(1+(T$2*0.03)),IF(U$3=$O1044+2*$J1044,$N1044*(1+(T$2*0.03)),IF(U$3=$O1044+3*$J1044,$N1044*(1+(T$2*0.03)),IF(U$3=$O1044+4*$J1044,$N1044*(1+(T$2*0.03)),IF(U$3=$O1044+5*$J1044,$N1044*(1+(T$2*0.03)),"")))))))</f>
        <v/>
      </c>
      <c r="V1044" s="2" t="str">
        <f t="shared" ref="V1044" si="2498">IF($B1044="","",IF($O1044=V$3,$N1044*(1+(U$2*0.03)),IF(V$3=$O1044+$J1044,$N1044*(1+(U$2*0.03)),IF(V$3=$O1044+2*$J1044,$N1044*(1+(U$2*0.03)),IF(V$3=$O1044+3*$J1044,$N1044*(1+(U$2*0.03)),IF(V$3=$O1044+4*$J1044,$N1044*(1+(U$2*0.03)),IF(V$3=$O1044+5*$J1044,$N1044*(1+(U$2*0.03)),"")))))))</f>
        <v/>
      </c>
      <c r="W1044" s="2" t="str">
        <f t="shared" ref="W1044" si="2499">IF($B1044="","",IF($O1044=W$3,$N1044*(1+(V$2*0.03)),IF(W$3=$O1044+$J1044,$N1044*(1+(V$2*0.03)),IF(W$3=$O1044+2*$J1044,$N1044*(1+(V$2*0.03)),IF(W$3=$O1044+3*$J1044,$N1044*(1+(V$2*0.03)),IF(W$3=$O1044+4*$J1044,$N1044*(1+(V$2*0.03)),IF(W$3=$O1044+5*$J1044,$N1044*(1+(V$2*0.03)),"")))))))</f>
        <v/>
      </c>
      <c r="X1044" s="2" t="str">
        <f t="shared" ref="X1044" si="2500">IF($B1044="","",IF($O1044=X$3,$N1044*(1+(W$2*0.03)),IF(X$3=$O1044+$J1044,$N1044*(1+(W$2*0.03)),IF(X$3=$O1044+2*$J1044,$N1044*(1+(W$2*0.03)),IF(X$3=$O1044+3*$J1044,$N1044*(1+(W$2*0.03)),IF(X$3=$O1044+4*$J1044,$N1044*(1+(W$2*0.03)),IF(X$3=$O1044+5*$J1044,$N1044*(1+(W$2*0.03)),"")))))))</f>
        <v/>
      </c>
      <c r="Y1044" s="2" t="str">
        <f t="shared" ref="Y1044" si="2501">IF($B1044="","",IF($O1044=Y$3,$N1044*(1+(X$2*0.03)),IF(Y$3=$O1044+$J1044,$N1044*(1+(X$2*0.03)),IF(Y$3=$O1044+2*$J1044,$N1044*(1+(X$2*0.03)),IF(Y$3=$O1044+3*$J1044,$N1044*(1+(X$2*0.03)),IF(Y$3=$O1044+4*$J1044,$N1044*(1+(X$2*0.03)),IF(Y$3=$O1044+5*$J1044,$N1044*(1+(X$2*0.03)),"")))))))</f>
        <v/>
      </c>
      <c r="Z1044" s="2" t="str">
        <f t="shared" ref="Z1044" si="2502">IF($B1044="","",IF($O1044=Z$3,$N1044*(1+(Y$2*0.03)),IF(Z$3=$O1044+$J1044,$N1044*(1+(Y$2*0.03)),IF(Z$3=$O1044+2*$J1044,$N1044*(1+(Y$2*0.03)),IF(Z$3=$O1044+3*$J1044,$N1044*(1+(Y$2*0.03)),IF(Z$3=$O1044+4*$J1044,$N1044*(1+(Y$2*0.03)),IF(Z$3=$O1044+5*$J1044,$N1044*(1+(Y$2*0.03)),"")))))))</f>
        <v/>
      </c>
      <c r="AA1044" s="2" t="str">
        <f t="shared" ref="AA1044" si="2503">IF($B1044="","",IF($O1044=AA$3,$N1044*(1+(Z$2*0.03)),IF(AA$3=$O1044+$J1044,$N1044*(1+(Z$2*0.03)),IF(AA$3=$O1044+2*$J1044,$N1044*(1+(Z$2*0.03)),IF(AA$3=$O1044+3*$J1044,$N1044*(1+(Z$2*0.03)),IF(AA$3=$O1044+4*$J1044,$N1044*(1+(Z$2*0.03)),IF(AA$3=$O1044+5*$J1044,$N1044*(1+(Z$2*0.03)),"")))))))</f>
        <v/>
      </c>
      <c r="AB1044" s="2" t="str">
        <f t="shared" ref="AB1044" si="2504">IF($B1044="","",IF($O1044=AB$3,$N1044*(1+(AA$2*0.03)),IF(AB$3=$O1044+$J1044,$N1044*(1+(AA$2*0.03)),IF(AB$3=$O1044+2*$J1044,$N1044*(1+(AA$2*0.03)),IF(AB$3=$O1044+3*$J1044,$N1044*(1+(AA$2*0.03)),IF(AB$3=$O1044+4*$J1044,$N1044*(1+(AA$2*0.03)),IF(AB$3=$O1044+5*$J1044,$N1044*(1+(AA$2*0.03)),"")))))))</f>
        <v/>
      </c>
      <c r="AC1044" s="2" t="str">
        <f t="shared" ref="AC1044" si="2505">IF($B1044="","",IF($O1044=AC$3,$N1044*(1+(AB$2*0.03)),IF(AC$3=$O1044+$J1044,$N1044*(1+(AB$2*0.03)),IF(AC$3=$O1044+2*$J1044,$N1044*(1+(AB$2*0.03)),IF(AC$3=$O1044+3*$J1044,$N1044*(1+(AB$2*0.03)),IF(AC$3=$O1044+4*$J1044,$N1044*(1+(AB$2*0.03)),IF(AC$3=$O1044+5*$J1044,$N1044*(1+(AB$2*0.03)),"")))))))</f>
        <v/>
      </c>
      <c r="AD1044" s="2" t="str">
        <f t="shared" ref="AD1044" si="2506">IF($B1044="","",IF($O1044=AD$3,$N1044*(1+(AC$2*0.03)),IF(AD$3=$O1044+$J1044,$N1044*(1+(AC$2*0.03)),IF(AD$3=$O1044+2*$J1044,$N1044*(1+(AC$2*0.03)),IF(AD$3=$O1044+3*$J1044,$N1044*(1+(AC$2*0.03)),IF(AD$3=$O1044+4*$J1044,$N1044*(1+(AC$2*0.03)),IF(AD$3=$O1044+5*$J1044,$N1044*(1+(AC$2*0.03)),"")))))))</f>
        <v/>
      </c>
      <c r="AE1044" s="2" t="str">
        <f t="shared" ref="AE1044" si="2507">IF($B1044="","",IF($O1044=AE$3,$N1044*(1+(AD$2*0.03)),IF(AE$3=$O1044+$J1044,$N1044*(1+(AD$2*0.03)),IF(AE$3=$O1044+2*$J1044,$N1044*(1+(AD$2*0.03)),IF(AE$3=$O1044+3*$J1044,$N1044*(1+(AD$2*0.03)),IF(AE$3=$O1044+4*$J1044,$N1044*(1+(AD$2*0.03)),IF(AE$3=$O1044+5*$J1044,$N1044*(1+(AD$2*0.03)),"")))))))</f>
        <v/>
      </c>
      <c r="AF1044" s="2" t="str">
        <f t="shared" ref="AF1044" si="2508">IF($B1044="","",IF($O1044=AF$3,$N1044*(1+(AE$2*0.03)),IF(AF$3=$O1044+$J1044,$N1044*(1+(AE$2*0.03)),IF(AF$3=$O1044+2*$J1044,$N1044*(1+(AE$2*0.03)),IF(AF$3=$O1044+3*$J1044,$N1044*(1+(AE$2*0.03)),IF(AF$3=$O1044+4*$J1044,$N1044*(1+(AE$2*0.03)),IF(AF$3=$O1044+5*$J1044,$N1044*(1+(AE$2*0.03)),"")))))))</f>
        <v/>
      </c>
      <c r="AG1044" s="2" t="str">
        <f t="shared" ref="AG1044" si="2509">IF($B1044="","",IF($O1044=AG$3,$N1044*(1+(AF$2*0.03)),IF(AG$3=$O1044+$J1044,$N1044*(1+(AF$2*0.03)),IF(AG$3=$O1044+2*$J1044,$N1044*(1+(AF$2*0.03)),IF(AG$3=$O1044+3*$J1044,$N1044*(1+(AF$2*0.03)),IF(AG$3=$O1044+4*$J1044,$N1044*(1+(AF$2*0.03)),IF(AG$3=$O1044+5*$J1044,$N1044*(1+(AF$2*0.03)),"")))))))</f>
        <v/>
      </c>
      <c r="AH1044" s="2">
        <f t="shared" ref="AH1044" si="2510">IF($B1044="","",IF($O1044=AH$3,$N1044*(1+(AG$2*0.03)),IF(AH$3=$O1044+$J1044,$N1044*(1+(AG$2*0.03)),IF(AH$3=$O1044+2*$J1044,$N1044*(1+(AG$2*0.03)),IF(AH$3=$O1044+3*$J1044,$N1044*(1+(AG$2*0.03)),IF(AH$3=$O1044+4*$J1044,$N1044*(1+(AG$2*0.03)),IF(AH$3=$O1044+5*$J1044,$N1044*(1+(AG$2*0.03)),"")))))))</f>
        <v>18480</v>
      </c>
      <c r="AI1044" s="2" t="str">
        <f t="shared" ref="AI1044" si="2511">IF($B1044="","",IF($O1044=AI$3,$N1044*(1+(AH$2*0.03)),IF(AI$3=$O1044+$J1044,$N1044*(1+(AH$2*0.03)),IF(AI$3=$O1044+2*$J1044,$N1044*(1+(AH$2*0.03)),IF(AI$3=$O1044+3*$J1044,$N1044*(1+(AH$2*0.03)),IF(AI$3=$O1044+4*$J1044,$N1044*(1+(AH$2*0.03)),IF(AI$3=$O1044+5*$J1044,$N1044*(1+(AH$2*0.03)),"")))))))</f>
        <v/>
      </c>
    </row>
    <row r="1045" spans="2:35" x14ac:dyDescent="0.25">
      <c r="B1045" s="41" t="s">
        <v>347</v>
      </c>
      <c r="C1045" s="41" t="s">
        <v>346</v>
      </c>
      <c r="D1045" t="s">
        <v>11</v>
      </c>
      <c r="E1045" s="42" t="s">
        <v>441</v>
      </c>
      <c r="F1045" t="s">
        <v>76</v>
      </c>
      <c r="H1045" s="7">
        <v>2265</v>
      </c>
      <c r="I1045" s="6">
        <f>IF(H1045="","",INDEX(Systems!F$4:F$981,MATCH($F1045,Systems!D$4:D$981,0),1))</f>
        <v>35</v>
      </c>
      <c r="J1045" s="7">
        <f>IF(H1045="","",INDEX(Systems!E$4:E$981,MATCH($F1045,Systems!D$4:D$981,0),1))</f>
        <v>15</v>
      </c>
      <c r="K1045" s="7" t="s">
        <v>97</v>
      </c>
      <c r="L1045" s="7">
        <v>2010</v>
      </c>
      <c r="M1045" s="7">
        <v>2</v>
      </c>
      <c r="N1045" s="6">
        <f t="shared" si="1891"/>
        <v>79275</v>
      </c>
      <c r="O1045" s="7">
        <f t="shared" si="1892"/>
        <v>2022</v>
      </c>
      <c r="P1045" s="2" t="str">
        <f t="shared" ref="P1045:AI1045" si="2512">IF($B1045="","",IF($O1045=P$3,$N1045*(1+(O$2*0.03)),IF(P$3=$O1045+$J1045,$N1045*(1+(O$2*0.03)),IF(P$3=$O1045+2*$J1045,$N1045*(1+(O$2*0.03)),IF(P$3=$O1045+3*$J1045,$N1045*(1+(O$2*0.03)),IF(P$3=$O1045+4*$J1045,$N1045*(1+(O$2*0.03)),IF(P$3=$O1045+5*$J1045,$N1045*(1+(O$2*0.03)),"")))))))</f>
        <v/>
      </c>
      <c r="Q1045" s="2" t="str">
        <f t="shared" si="2512"/>
        <v/>
      </c>
      <c r="R1045" s="2" t="str">
        <f t="shared" si="2512"/>
        <v/>
      </c>
      <c r="S1045" s="2" t="str">
        <f t="shared" si="2512"/>
        <v/>
      </c>
      <c r="T1045" s="2">
        <f t="shared" si="2512"/>
        <v>88788.000000000015</v>
      </c>
      <c r="U1045" s="2" t="str">
        <f t="shared" si="2512"/>
        <v/>
      </c>
      <c r="V1045" s="2" t="str">
        <f t="shared" si="2512"/>
        <v/>
      </c>
      <c r="W1045" s="2" t="str">
        <f t="shared" si="2512"/>
        <v/>
      </c>
      <c r="X1045" s="2" t="str">
        <f t="shared" si="2512"/>
        <v/>
      </c>
      <c r="Y1045" s="2" t="str">
        <f t="shared" si="2512"/>
        <v/>
      </c>
      <c r="Z1045" s="2" t="str">
        <f t="shared" si="2512"/>
        <v/>
      </c>
      <c r="AA1045" s="2" t="str">
        <f t="shared" si="2512"/>
        <v/>
      </c>
      <c r="AB1045" s="2" t="str">
        <f t="shared" si="2512"/>
        <v/>
      </c>
      <c r="AC1045" s="2" t="str">
        <f t="shared" si="2512"/>
        <v/>
      </c>
      <c r="AD1045" s="2" t="str">
        <f t="shared" si="2512"/>
        <v/>
      </c>
      <c r="AE1045" s="2" t="str">
        <f t="shared" si="2512"/>
        <v/>
      </c>
      <c r="AF1045" s="2" t="str">
        <f t="shared" si="2512"/>
        <v/>
      </c>
      <c r="AG1045" s="2" t="str">
        <f t="shared" si="2512"/>
        <v/>
      </c>
      <c r="AH1045" s="2" t="str">
        <f t="shared" si="2512"/>
        <v/>
      </c>
      <c r="AI1045" s="2">
        <f t="shared" si="2512"/>
        <v>124461.74999999999</v>
      </c>
    </row>
    <row r="1046" spans="2:35" x14ac:dyDescent="0.25">
      <c r="B1046" s="41" t="s">
        <v>347</v>
      </c>
      <c r="C1046" s="41" t="s">
        <v>346</v>
      </c>
      <c r="D1046" t="s">
        <v>11</v>
      </c>
      <c r="E1046" s="42" t="s">
        <v>534</v>
      </c>
      <c r="F1046" t="s">
        <v>85</v>
      </c>
      <c r="H1046" s="7">
        <v>225</v>
      </c>
      <c r="I1046" s="6">
        <f>IF(H1046="","",INDEX(Systems!F$4:F$981,MATCH($F1046,Systems!D$4:D$981,0),1))</f>
        <v>110</v>
      </c>
      <c r="J1046" s="7">
        <f>IF(H1046="","",INDEX(Systems!E$4:E$981,MATCH($F1046,Systems!D$4:D$981,0),1))</f>
        <v>25</v>
      </c>
      <c r="K1046" s="7" t="s">
        <v>97</v>
      </c>
      <c r="L1046" s="7">
        <v>2010</v>
      </c>
      <c r="M1046" s="7">
        <v>3</v>
      </c>
      <c r="N1046" s="6">
        <f t="shared" si="1891"/>
        <v>24750</v>
      </c>
      <c r="O1046" s="7">
        <f t="shared" si="1892"/>
        <v>2035</v>
      </c>
      <c r="P1046" s="2" t="str">
        <f t="shared" ref="P1046:AI1046" si="2513">IF($B1046="","",IF($O1046=P$3,$N1046*(1+(O$2*0.03)),IF(P$3=$O1046+$J1046,$N1046*(1+(O$2*0.03)),IF(P$3=$O1046+2*$J1046,$N1046*(1+(O$2*0.03)),IF(P$3=$O1046+3*$J1046,$N1046*(1+(O$2*0.03)),IF(P$3=$O1046+4*$J1046,$N1046*(1+(O$2*0.03)),IF(P$3=$O1046+5*$J1046,$N1046*(1+(O$2*0.03)),"")))))))</f>
        <v/>
      </c>
      <c r="Q1046" s="2" t="str">
        <f t="shared" si="2513"/>
        <v/>
      </c>
      <c r="R1046" s="2" t="str">
        <f t="shared" si="2513"/>
        <v/>
      </c>
      <c r="S1046" s="2" t="str">
        <f t="shared" si="2513"/>
        <v/>
      </c>
      <c r="T1046" s="2" t="str">
        <f t="shared" si="2513"/>
        <v/>
      </c>
      <c r="U1046" s="2" t="str">
        <f t="shared" si="2513"/>
        <v/>
      </c>
      <c r="V1046" s="2" t="str">
        <f t="shared" si="2513"/>
        <v/>
      </c>
      <c r="W1046" s="2" t="str">
        <f t="shared" si="2513"/>
        <v/>
      </c>
      <c r="X1046" s="2" t="str">
        <f t="shared" si="2513"/>
        <v/>
      </c>
      <c r="Y1046" s="2" t="str">
        <f t="shared" si="2513"/>
        <v/>
      </c>
      <c r="Z1046" s="2" t="str">
        <f t="shared" si="2513"/>
        <v/>
      </c>
      <c r="AA1046" s="2" t="str">
        <f t="shared" si="2513"/>
        <v/>
      </c>
      <c r="AB1046" s="2" t="str">
        <f t="shared" si="2513"/>
        <v/>
      </c>
      <c r="AC1046" s="2" t="str">
        <f t="shared" si="2513"/>
        <v/>
      </c>
      <c r="AD1046" s="2" t="str">
        <f t="shared" si="2513"/>
        <v/>
      </c>
      <c r="AE1046" s="2" t="str">
        <f t="shared" si="2513"/>
        <v/>
      </c>
      <c r="AF1046" s="2" t="str">
        <f t="shared" si="2513"/>
        <v/>
      </c>
      <c r="AG1046" s="2">
        <f t="shared" si="2513"/>
        <v>37372.5</v>
      </c>
      <c r="AH1046" s="2" t="str">
        <f t="shared" si="2513"/>
        <v/>
      </c>
      <c r="AI1046" s="2" t="str">
        <f t="shared" si="2513"/>
        <v/>
      </c>
    </row>
    <row r="1047" spans="2:35" x14ac:dyDescent="0.25">
      <c r="B1047" s="41" t="s">
        <v>347</v>
      </c>
      <c r="C1047" s="41" t="s">
        <v>444</v>
      </c>
      <c r="D1047" t="s">
        <v>4</v>
      </c>
      <c r="E1047" s="42" t="s">
        <v>553</v>
      </c>
      <c r="F1047" t="s">
        <v>33</v>
      </c>
      <c r="H1047" s="7">
        <v>23660</v>
      </c>
      <c r="I1047" s="6">
        <f>IF(H1047="","",INDEX(Systems!F$4:F$981,MATCH($F1047,Systems!D$4:D$981,0),1))</f>
        <v>7.05</v>
      </c>
      <c r="J1047" s="7">
        <f>IF(H1047="","",INDEX(Systems!E$4:E$981,MATCH($F1047,Systems!D$4:D$981,0),1))</f>
        <v>30</v>
      </c>
      <c r="K1047" s="7" t="s">
        <v>97</v>
      </c>
      <c r="L1047" s="7">
        <v>2005</v>
      </c>
      <c r="M1047" s="7">
        <v>2</v>
      </c>
      <c r="N1047" s="6">
        <f t="shared" si="1891"/>
        <v>166803</v>
      </c>
      <c r="O1047" s="7">
        <f t="shared" si="1892"/>
        <v>2029</v>
      </c>
      <c r="P1047" s="2" t="str">
        <f t="shared" ref="P1047:AI1047" si="2514">IF($B1047="","",IF($O1047=P$3,$N1047*(1+(O$2*0.03)),IF(P$3=$O1047+$J1047,$N1047*(1+(O$2*0.03)),IF(P$3=$O1047+2*$J1047,$N1047*(1+(O$2*0.03)),IF(P$3=$O1047+3*$J1047,$N1047*(1+(O$2*0.03)),IF(P$3=$O1047+4*$J1047,$N1047*(1+(O$2*0.03)),IF(P$3=$O1047+5*$J1047,$N1047*(1+(O$2*0.03)),"")))))))</f>
        <v/>
      </c>
      <c r="Q1047" s="2" t="str">
        <f t="shared" si="2514"/>
        <v/>
      </c>
      <c r="R1047" s="2" t="str">
        <f t="shared" si="2514"/>
        <v/>
      </c>
      <c r="S1047" s="2" t="str">
        <f t="shared" si="2514"/>
        <v/>
      </c>
      <c r="T1047" s="2" t="str">
        <f t="shared" si="2514"/>
        <v/>
      </c>
      <c r="U1047" s="2" t="str">
        <f t="shared" si="2514"/>
        <v/>
      </c>
      <c r="V1047" s="2" t="str">
        <f t="shared" si="2514"/>
        <v/>
      </c>
      <c r="W1047" s="2" t="str">
        <f t="shared" si="2514"/>
        <v/>
      </c>
      <c r="X1047" s="2" t="str">
        <f t="shared" si="2514"/>
        <v/>
      </c>
      <c r="Y1047" s="2" t="str">
        <f t="shared" si="2514"/>
        <v/>
      </c>
      <c r="Z1047" s="2" t="str">
        <f t="shared" si="2514"/>
        <v/>
      </c>
      <c r="AA1047" s="2">
        <f t="shared" si="2514"/>
        <v>221847.99000000002</v>
      </c>
      <c r="AB1047" s="2" t="str">
        <f t="shared" si="2514"/>
        <v/>
      </c>
      <c r="AC1047" s="2" t="str">
        <f t="shared" si="2514"/>
        <v/>
      </c>
      <c r="AD1047" s="2" t="str">
        <f t="shared" si="2514"/>
        <v/>
      </c>
      <c r="AE1047" s="2" t="str">
        <f t="shared" si="2514"/>
        <v/>
      </c>
      <c r="AF1047" s="2" t="str">
        <f t="shared" si="2514"/>
        <v/>
      </c>
      <c r="AG1047" s="2" t="str">
        <f t="shared" si="2514"/>
        <v/>
      </c>
      <c r="AH1047" s="2" t="str">
        <f t="shared" si="2514"/>
        <v/>
      </c>
      <c r="AI1047" s="2" t="str">
        <f t="shared" si="2514"/>
        <v/>
      </c>
    </row>
    <row r="1048" spans="2:35" x14ac:dyDescent="0.25">
      <c r="B1048" s="41" t="s">
        <v>347</v>
      </c>
      <c r="C1048" s="41" t="s">
        <v>444</v>
      </c>
      <c r="D1048" t="s">
        <v>4</v>
      </c>
      <c r="E1048" s="42" t="s">
        <v>553</v>
      </c>
      <c r="F1048" t="s">
        <v>98</v>
      </c>
      <c r="H1048" s="7">
        <v>23660</v>
      </c>
      <c r="I1048" s="6">
        <f>IF(H1048="","",INDEX(Systems!F$4:F$981,MATCH($F1048,Systems!D$4:D$981,0),1))</f>
        <v>0.34</v>
      </c>
      <c r="J1048" s="7">
        <f>IF(H1048="","",INDEX(Systems!E$4:E$981,MATCH($F1048,Systems!D$4:D$981,0),1))</f>
        <v>5</v>
      </c>
      <c r="K1048" s="7" t="s">
        <v>97</v>
      </c>
      <c r="L1048" s="7">
        <v>2014</v>
      </c>
      <c r="M1048" s="7">
        <v>1</v>
      </c>
      <c r="N1048" s="6">
        <f t="shared" si="1891"/>
        <v>8044.4000000000005</v>
      </c>
      <c r="O1048" s="7">
        <f t="shared" si="1892"/>
        <v>2018</v>
      </c>
      <c r="P1048" s="2">
        <f t="shared" ref="P1048:AI1048" si="2515">IF($B1048="","",IF($O1048=P$3,$N1048*(1+(O$2*0.03)),IF(P$3=$O1048+$J1048,$N1048*(1+(O$2*0.03)),IF(P$3=$O1048+2*$J1048,$N1048*(1+(O$2*0.03)),IF(P$3=$O1048+3*$J1048,$N1048*(1+(O$2*0.03)),IF(P$3=$O1048+4*$J1048,$N1048*(1+(O$2*0.03)),IF(P$3=$O1048+5*$J1048,$N1048*(1+(O$2*0.03)),"")))))))</f>
        <v>8044.4000000000005</v>
      </c>
      <c r="Q1048" s="2" t="str">
        <f t="shared" si="2515"/>
        <v/>
      </c>
      <c r="R1048" s="2" t="str">
        <f t="shared" si="2515"/>
        <v/>
      </c>
      <c r="S1048" s="2" t="str">
        <f t="shared" si="2515"/>
        <v/>
      </c>
      <c r="T1048" s="2" t="str">
        <f t="shared" si="2515"/>
        <v/>
      </c>
      <c r="U1048" s="2">
        <f t="shared" si="2515"/>
        <v>9251.06</v>
      </c>
      <c r="V1048" s="2" t="str">
        <f t="shared" si="2515"/>
        <v/>
      </c>
      <c r="W1048" s="2" t="str">
        <f t="shared" si="2515"/>
        <v/>
      </c>
      <c r="X1048" s="2" t="str">
        <f t="shared" si="2515"/>
        <v/>
      </c>
      <c r="Y1048" s="2" t="str">
        <f t="shared" si="2515"/>
        <v/>
      </c>
      <c r="Z1048" s="2">
        <f t="shared" si="2515"/>
        <v>10457.720000000001</v>
      </c>
      <c r="AA1048" s="2" t="str">
        <f t="shared" si="2515"/>
        <v/>
      </c>
      <c r="AB1048" s="2" t="str">
        <f t="shared" si="2515"/>
        <v/>
      </c>
      <c r="AC1048" s="2" t="str">
        <f t="shared" si="2515"/>
        <v/>
      </c>
      <c r="AD1048" s="2" t="str">
        <f t="shared" si="2515"/>
        <v/>
      </c>
      <c r="AE1048" s="2">
        <f t="shared" si="2515"/>
        <v>11664.380000000001</v>
      </c>
      <c r="AF1048" s="2" t="str">
        <f t="shared" si="2515"/>
        <v/>
      </c>
      <c r="AG1048" s="2" t="str">
        <f t="shared" si="2515"/>
        <v/>
      </c>
      <c r="AH1048" s="2" t="str">
        <f t="shared" si="2515"/>
        <v/>
      </c>
      <c r="AI1048" s="2" t="str">
        <f t="shared" si="2515"/>
        <v/>
      </c>
    </row>
    <row r="1049" spans="2:35" x14ac:dyDescent="0.25">
      <c r="B1049" s="41" t="s">
        <v>347</v>
      </c>
      <c r="C1049" s="41" t="s">
        <v>444</v>
      </c>
      <c r="D1049" t="s">
        <v>4</v>
      </c>
      <c r="E1049" s="42" t="s">
        <v>554</v>
      </c>
      <c r="F1049" t="s">
        <v>33</v>
      </c>
      <c r="H1049" s="7">
        <v>26680</v>
      </c>
      <c r="I1049" s="6">
        <f>IF(H1049="","",INDEX(Systems!F$4:F$981,MATCH($F1049,Systems!D$4:D$981,0),1))</f>
        <v>7.05</v>
      </c>
      <c r="J1049" s="7">
        <f>IF(H1049="","",INDEX(Systems!E$4:E$981,MATCH($F1049,Systems!D$4:D$981,0),1))</f>
        <v>30</v>
      </c>
      <c r="K1049" s="7" t="s">
        <v>97</v>
      </c>
      <c r="L1049" s="7">
        <v>2005</v>
      </c>
      <c r="M1049" s="7">
        <v>2</v>
      </c>
      <c r="N1049" s="6">
        <f t="shared" si="1891"/>
        <v>188094</v>
      </c>
      <c r="O1049" s="7">
        <f t="shared" si="1892"/>
        <v>2029</v>
      </c>
      <c r="P1049" s="2" t="str">
        <f t="shared" ref="P1049:AI1049" si="2516">IF($B1049="","",IF($O1049=P$3,$N1049*(1+(O$2*0.03)),IF(P$3=$O1049+$J1049,$N1049*(1+(O$2*0.03)),IF(P$3=$O1049+2*$J1049,$N1049*(1+(O$2*0.03)),IF(P$3=$O1049+3*$J1049,$N1049*(1+(O$2*0.03)),IF(P$3=$O1049+4*$J1049,$N1049*(1+(O$2*0.03)),IF(P$3=$O1049+5*$J1049,$N1049*(1+(O$2*0.03)),"")))))))</f>
        <v/>
      </c>
      <c r="Q1049" s="2" t="str">
        <f t="shared" si="2516"/>
        <v/>
      </c>
      <c r="R1049" s="2" t="str">
        <f t="shared" si="2516"/>
        <v/>
      </c>
      <c r="S1049" s="2" t="str">
        <f t="shared" si="2516"/>
        <v/>
      </c>
      <c r="T1049" s="2" t="str">
        <f t="shared" si="2516"/>
        <v/>
      </c>
      <c r="U1049" s="2" t="str">
        <f t="shared" si="2516"/>
        <v/>
      </c>
      <c r="V1049" s="2" t="str">
        <f t="shared" si="2516"/>
        <v/>
      </c>
      <c r="W1049" s="2" t="str">
        <f t="shared" si="2516"/>
        <v/>
      </c>
      <c r="X1049" s="2" t="str">
        <f t="shared" si="2516"/>
        <v/>
      </c>
      <c r="Y1049" s="2" t="str">
        <f t="shared" si="2516"/>
        <v/>
      </c>
      <c r="Z1049" s="2" t="str">
        <f t="shared" si="2516"/>
        <v/>
      </c>
      <c r="AA1049" s="2">
        <f t="shared" si="2516"/>
        <v>250165.02000000002</v>
      </c>
      <c r="AB1049" s="2" t="str">
        <f t="shared" si="2516"/>
        <v/>
      </c>
      <c r="AC1049" s="2" t="str">
        <f t="shared" si="2516"/>
        <v/>
      </c>
      <c r="AD1049" s="2" t="str">
        <f t="shared" si="2516"/>
        <v/>
      </c>
      <c r="AE1049" s="2" t="str">
        <f t="shared" si="2516"/>
        <v/>
      </c>
      <c r="AF1049" s="2" t="str">
        <f t="shared" si="2516"/>
        <v/>
      </c>
      <c r="AG1049" s="2" t="str">
        <f t="shared" si="2516"/>
        <v/>
      </c>
      <c r="AH1049" s="2" t="str">
        <f t="shared" si="2516"/>
        <v/>
      </c>
      <c r="AI1049" s="2" t="str">
        <f t="shared" si="2516"/>
        <v/>
      </c>
    </row>
    <row r="1050" spans="2:35" x14ac:dyDescent="0.25">
      <c r="B1050" s="41" t="s">
        <v>347</v>
      </c>
      <c r="C1050" s="41" t="s">
        <v>444</v>
      </c>
      <c r="D1050" t="s">
        <v>4</v>
      </c>
      <c r="E1050" s="42" t="s">
        <v>554</v>
      </c>
      <c r="F1050" t="s">
        <v>98</v>
      </c>
      <c r="H1050" s="7">
        <v>26680</v>
      </c>
      <c r="I1050" s="6">
        <f>IF(H1050="","",INDEX(Systems!F$4:F$981,MATCH($F1050,Systems!D$4:D$981,0),1))</f>
        <v>0.34</v>
      </c>
      <c r="J1050" s="7">
        <f>IF(H1050="","",INDEX(Systems!E$4:E$981,MATCH($F1050,Systems!D$4:D$981,0),1))</f>
        <v>5</v>
      </c>
      <c r="K1050" s="7" t="s">
        <v>97</v>
      </c>
      <c r="L1050" s="7">
        <v>2014</v>
      </c>
      <c r="M1050" s="7">
        <v>1</v>
      </c>
      <c r="N1050" s="6">
        <f t="shared" si="1891"/>
        <v>9071.2000000000007</v>
      </c>
      <c r="O1050" s="7">
        <f t="shared" si="1892"/>
        <v>2018</v>
      </c>
      <c r="P1050" s="2">
        <f t="shared" ref="P1050:AI1051" si="2517">IF($B1050="","",IF($O1050=P$3,$N1050*(1+(O$2*0.03)),IF(P$3=$O1050+$J1050,$N1050*(1+(O$2*0.03)),IF(P$3=$O1050+2*$J1050,$N1050*(1+(O$2*0.03)),IF(P$3=$O1050+3*$J1050,$N1050*(1+(O$2*0.03)),IF(P$3=$O1050+4*$J1050,$N1050*(1+(O$2*0.03)),IF(P$3=$O1050+5*$J1050,$N1050*(1+(O$2*0.03)),"")))))))</f>
        <v>9071.2000000000007</v>
      </c>
      <c r="Q1050" s="2" t="str">
        <f t="shared" si="2517"/>
        <v/>
      </c>
      <c r="R1050" s="2" t="str">
        <f t="shared" si="2517"/>
        <v/>
      </c>
      <c r="S1050" s="2" t="str">
        <f t="shared" si="2517"/>
        <v/>
      </c>
      <c r="T1050" s="2" t="str">
        <f t="shared" si="2517"/>
        <v/>
      </c>
      <c r="U1050" s="2">
        <f t="shared" si="2517"/>
        <v>10431.879999999999</v>
      </c>
      <c r="V1050" s="2" t="str">
        <f t="shared" si="2517"/>
        <v/>
      </c>
      <c r="W1050" s="2" t="str">
        <f t="shared" si="2517"/>
        <v/>
      </c>
      <c r="X1050" s="2" t="str">
        <f t="shared" si="2517"/>
        <v/>
      </c>
      <c r="Y1050" s="2" t="str">
        <f t="shared" si="2517"/>
        <v/>
      </c>
      <c r="Z1050" s="2">
        <f t="shared" si="2517"/>
        <v>11792.560000000001</v>
      </c>
      <c r="AA1050" s="2" t="str">
        <f t="shared" si="2517"/>
        <v/>
      </c>
      <c r="AB1050" s="2" t="str">
        <f t="shared" si="2517"/>
        <v/>
      </c>
      <c r="AC1050" s="2" t="str">
        <f t="shared" si="2517"/>
        <v/>
      </c>
      <c r="AD1050" s="2" t="str">
        <f t="shared" si="2517"/>
        <v/>
      </c>
      <c r="AE1050" s="2">
        <f t="shared" si="2517"/>
        <v>13153.24</v>
      </c>
      <c r="AF1050" s="2" t="str">
        <f t="shared" si="2517"/>
        <v/>
      </c>
      <c r="AG1050" s="2" t="str">
        <f t="shared" si="2517"/>
        <v/>
      </c>
      <c r="AH1050" s="2" t="str">
        <f t="shared" si="2517"/>
        <v/>
      </c>
      <c r="AI1050" s="2" t="str">
        <f t="shared" si="2517"/>
        <v/>
      </c>
    </row>
    <row r="1051" spans="2:35" x14ac:dyDescent="0.25">
      <c r="B1051" s="41" t="s">
        <v>347</v>
      </c>
      <c r="C1051" s="41" t="s">
        <v>444</v>
      </c>
      <c r="D1051" t="s">
        <v>4</v>
      </c>
      <c r="E1051" s="42" t="s">
        <v>555</v>
      </c>
      <c r="F1051" t="s">
        <v>33</v>
      </c>
      <c r="H1051" s="7">
        <v>10800</v>
      </c>
      <c r="I1051" s="6">
        <f>IF(H1051="","",INDEX(Systems!F$4:F$981,MATCH($F1051,Systems!D$4:D$981,0),1))</f>
        <v>7.05</v>
      </c>
      <c r="J1051" s="7">
        <f>IF(H1051="","",INDEX(Systems!E$4:E$981,MATCH($F1051,Systems!D$4:D$981,0),1))</f>
        <v>30</v>
      </c>
      <c r="K1051" s="7" t="s">
        <v>97</v>
      </c>
      <c r="L1051" s="7">
        <v>2005</v>
      </c>
      <c r="M1051" s="7">
        <v>2</v>
      </c>
      <c r="N1051" s="6">
        <f t="shared" ref="N1051:N1052" si="2518">IF(H1051="","",H1051*I1051)</f>
        <v>76140</v>
      </c>
      <c r="O1051" s="7">
        <f t="shared" ref="O1051:O1052" si="2519">IF(M1051="","",IF(IF(M1051=1,$C$1,IF(M1051=2,L1051+(0.8*J1051),IF(M1051=3,L1051+J1051)))&lt;$C$1,$C$1,(IF(M1051=1,$C$1,IF(M1051=2,L1051+(0.8*J1051),IF(M1051=3,L1051+J1051))))))</f>
        <v>2029</v>
      </c>
      <c r="P1051" s="2" t="str">
        <f t="shared" si="2517"/>
        <v/>
      </c>
      <c r="Q1051" s="2" t="str">
        <f t="shared" si="2517"/>
        <v/>
      </c>
      <c r="R1051" s="2" t="str">
        <f t="shared" si="2517"/>
        <v/>
      </c>
      <c r="S1051" s="2" t="str">
        <f t="shared" si="2517"/>
        <v/>
      </c>
      <c r="T1051" s="2" t="str">
        <f t="shared" si="2517"/>
        <v/>
      </c>
      <c r="U1051" s="2" t="str">
        <f t="shared" si="2517"/>
        <v/>
      </c>
      <c r="V1051" s="2" t="str">
        <f t="shared" si="2517"/>
        <v/>
      </c>
      <c r="W1051" s="2" t="str">
        <f t="shared" si="2517"/>
        <v/>
      </c>
      <c r="X1051" s="2" t="str">
        <f t="shared" si="2517"/>
        <v/>
      </c>
      <c r="Y1051" s="2" t="str">
        <f t="shared" si="2517"/>
        <v/>
      </c>
      <c r="Z1051" s="2" t="str">
        <f t="shared" si="2517"/>
        <v/>
      </c>
      <c r="AA1051" s="2">
        <f t="shared" si="2517"/>
        <v>101266.20000000001</v>
      </c>
      <c r="AB1051" s="2" t="str">
        <f t="shared" si="2517"/>
        <v/>
      </c>
      <c r="AC1051" s="2" t="str">
        <f t="shared" si="2517"/>
        <v/>
      </c>
      <c r="AD1051" s="2" t="str">
        <f t="shared" si="2517"/>
        <v/>
      </c>
      <c r="AE1051" s="2" t="str">
        <f t="shared" si="2517"/>
        <v/>
      </c>
      <c r="AF1051" s="2" t="str">
        <f t="shared" si="2517"/>
        <v/>
      </c>
      <c r="AG1051" s="2" t="str">
        <f t="shared" si="2517"/>
        <v/>
      </c>
      <c r="AH1051" s="2" t="str">
        <f t="shared" si="2517"/>
        <v/>
      </c>
      <c r="AI1051" s="2" t="str">
        <f t="shared" si="2517"/>
        <v/>
      </c>
    </row>
    <row r="1052" spans="2:35" x14ac:dyDescent="0.25">
      <c r="B1052" s="41" t="s">
        <v>347</v>
      </c>
      <c r="C1052" s="41" t="s">
        <v>444</v>
      </c>
      <c r="D1052" t="s">
        <v>4</v>
      </c>
      <c r="E1052" s="42" t="s">
        <v>555</v>
      </c>
      <c r="F1052" t="s">
        <v>98</v>
      </c>
      <c r="H1052" s="7">
        <v>10800</v>
      </c>
      <c r="I1052" s="6">
        <f>IF(H1052="","",INDEX(Systems!F$4:F$981,MATCH($F1052,Systems!D$4:D$981,0),1))</f>
        <v>0.34</v>
      </c>
      <c r="J1052" s="7">
        <f>IF(H1052="","",INDEX(Systems!E$4:E$981,MATCH($F1052,Systems!D$4:D$981,0),1))</f>
        <v>5</v>
      </c>
      <c r="K1052" s="7" t="s">
        <v>97</v>
      </c>
      <c r="L1052" s="7">
        <v>2014</v>
      </c>
      <c r="M1052" s="7">
        <v>1</v>
      </c>
      <c r="N1052" s="6">
        <f t="shared" si="2518"/>
        <v>3672.0000000000005</v>
      </c>
      <c r="O1052" s="7">
        <f t="shared" si="2519"/>
        <v>2018</v>
      </c>
      <c r="P1052" s="2">
        <f t="shared" ref="P1052" si="2520">IF($B1052="","",IF($O1052=P$3,$N1052*(1+(O$2*0.03)),IF(P$3=$O1052+$J1052,$N1052*(1+(O$2*0.03)),IF(P$3=$O1052+2*$J1052,$N1052*(1+(O$2*0.03)),IF(P$3=$O1052+3*$J1052,$N1052*(1+(O$2*0.03)),IF(P$3=$O1052+4*$J1052,$N1052*(1+(O$2*0.03)),IF(P$3=$O1052+5*$J1052,$N1052*(1+(O$2*0.03)),"")))))))</f>
        <v>3672.0000000000005</v>
      </c>
      <c r="Q1052" s="2" t="str">
        <f t="shared" ref="Q1052" si="2521">IF($B1052="","",IF($O1052=Q$3,$N1052*(1+(P$2*0.03)),IF(Q$3=$O1052+$J1052,$N1052*(1+(P$2*0.03)),IF(Q$3=$O1052+2*$J1052,$N1052*(1+(P$2*0.03)),IF(Q$3=$O1052+3*$J1052,$N1052*(1+(P$2*0.03)),IF(Q$3=$O1052+4*$J1052,$N1052*(1+(P$2*0.03)),IF(Q$3=$O1052+5*$J1052,$N1052*(1+(P$2*0.03)),"")))))))</f>
        <v/>
      </c>
      <c r="R1052" s="2" t="str">
        <f t="shared" ref="R1052" si="2522">IF($B1052="","",IF($O1052=R$3,$N1052*(1+(Q$2*0.03)),IF(R$3=$O1052+$J1052,$N1052*(1+(Q$2*0.03)),IF(R$3=$O1052+2*$J1052,$N1052*(1+(Q$2*0.03)),IF(R$3=$O1052+3*$J1052,$N1052*(1+(Q$2*0.03)),IF(R$3=$O1052+4*$J1052,$N1052*(1+(Q$2*0.03)),IF(R$3=$O1052+5*$J1052,$N1052*(1+(Q$2*0.03)),"")))))))</f>
        <v/>
      </c>
      <c r="S1052" s="2" t="str">
        <f t="shared" ref="S1052" si="2523">IF($B1052="","",IF($O1052=S$3,$N1052*(1+(R$2*0.03)),IF(S$3=$O1052+$J1052,$N1052*(1+(R$2*0.03)),IF(S$3=$O1052+2*$J1052,$N1052*(1+(R$2*0.03)),IF(S$3=$O1052+3*$J1052,$N1052*(1+(R$2*0.03)),IF(S$3=$O1052+4*$J1052,$N1052*(1+(R$2*0.03)),IF(S$3=$O1052+5*$J1052,$N1052*(1+(R$2*0.03)),"")))))))</f>
        <v/>
      </c>
      <c r="T1052" s="2" t="str">
        <f t="shared" ref="T1052" si="2524">IF($B1052="","",IF($O1052=T$3,$N1052*(1+(S$2*0.03)),IF(T$3=$O1052+$J1052,$N1052*(1+(S$2*0.03)),IF(T$3=$O1052+2*$J1052,$N1052*(1+(S$2*0.03)),IF(T$3=$O1052+3*$J1052,$N1052*(1+(S$2*0.03)),IF(T$3=$O1052+4*$J1052,$N1052*(1+(S$2*0.03)),IF(T$3=$O1052+5*$J1052,$N1052*(1+(S$2*0.03)),"")))))))</f>
        <v/>
      </c>
      <c r="U1052" s="2">
        <f t="shared" ref="U1052" si="2525">IF($B1052="","",IF($O1052=U$3,$N1052*(1+(T$2*0.03)),IF(U$3=$O1052+$J1052,$N1052*(1+(T$2*0.03)),IF(U$3=$O1052+2*$J1052,$N1052*(1+(T$2*0.03)),IF(U$3=$O1052+3*$J1052,$N1052*(1+(T$2*0.03)),IF(U$3=$O1052+4*$J1052,$N1052*(1+(T$2*0.03)),IF(U$3=$O1052+5*$J1052,$N1052*(1+(T$2*0.03)),"")))))))</f>
        <v>4222.8</v>
      </c>
      <c r="V1052" s="2" t="str">
        <f t="shared" ref="V1052" si="2526">IF($B1052="","",IF($O1052=V$3,$N1052*(1+(U$2*0.03)),IF(V$3=$O1052+$J1052,$N1052*(1+(U$2*0.03)),IF(V$3=$O1052+2*$J1052,$N1052*(1+(U$2*0.03)),IF(V$3=$O1052+3*$J1052,$N1052*(1+(U$2*0.03)),IF(V$3=$O1052+4*$J1052,$N1052*(1+(U$2*0.03)),IF(V$3=$O1052+5*$J1052,$N1052*(1+(U$2*0.03)),"")))))))</f>
        <v/>
      </c>
      <c r="W1052" s="2" t="str">
        <f t="shared" ref="W1052" si="2527">IF($B1052="","",IF($O1052=W$3,$N1052*(1+(V$2*0.03)),IF(W$3=$O1052+$J1052,$N1052*(1+(V$2*0.03)),IF(W$3=$O1052+2*$J1052,$N1052*(1+(V$2*0.03)),IF(W$3=$O1052+3*$J1052,$N1052*(1+(V$2*0.03)),IF(W$3=$O1052+4*$J1052,$N1052*(1+(V$2*0.03)),IF(W$3=$O1052+5*$J1052,$N1052*(1+(V$2*0.03)),"")))))))</f>
        <v/>
      </c>
      <c r="X1052" s="2" t="str">
        <f t="shared" ref="X1052" si="2528">IF($B1052="","",IF($O1052=X$3,$N1052*(1+(W$2*0.03)),IF(X$3=$O1052+$J1052,$N1052*(1+(W$2*0.03)),IF(X$3=$O1052+2*$J1052,$N1052*(1+(W$2*0.03)),IF(X$3=$O1052+3*$J1052,$N1052*(1+(W$2*0.03)),IF(X$3=$O1052+4*$J1052,$N1052*(1+(W$2*0.03)),IF(X$3=$O1052+5*$J1052,$N1052*(1+(W$2*0.03)),"")))))))</f>
        <v/>
      </c>
      <c r="Y1052" s="2" t="str">
        <f t="shared" ref="Y1052" si="2529">IF($B1052="","",IF($O1052=Y$3,$N1052*(1+(X$2*0.03)),IF(Y$3=$O1052+$J1052,$N1052*(1+(X$2*0.03)),IF(Y$3=$O1052+2*$J1052,$N1052*(1+(X$2*0.03)),IF(Y$3=$O1052+3*$J1052,$N1052*(1+(X$2*0.03)),IF(Y$3=$O1052+4*$J1052,$N1052*(1+(X$2*0.03)),IF(Y$3=$O1052+5*$J1052,$N1052*(1+(X$2*0.03)),"")))))))</f>
        <v/>
      </c>
      <c r="Z1052" s="2">
        <f t="shared" ref="Z1052" si="2530">IF($B1052="","",IF($O1052=Z$3,$N1052*(1+(Y$2*0.03)),IF(Z$3=$O1052+$J1052,$N1052*(1+(Y$2*0.03)),IF(Z$3=$O1052+2*$J1052,$N1052*(1+(Y$2*0.03)),IF(Z$3=$O1052+3*$J1052,$N1052*(1+(Y$2*0.03)),IF(Z$3=$O1052+4*$J1052,$N1052*(1+(Y$2*0.03)),IF(Z$3=$O1052+5*$J1052,$N1052*(1+(Y$2*0.03)),"")))))))</f>
        <v>4773.6000000000004</v>
      </c>
      <c r="AA1052" s="2" t="str">
        <f t="shared" ref="AA1052" si="2531">IF($B1052="","",IF($O1052=AA$3,$N1052*(1+(Z$2*0.03)),IF(AA$3=$O1052+$J1052,$N1052*(1+(Z$2*0.03)),IF(AA$3=$O1052+2*$J1052,$N1052*(1+(Z$2*0.03)),IF(AA$3=$O1052+3*$J1052,$N1052*(1+(Z$2*0.03)),IF(AA$3=$O1052+4*$J1052,$N1052*(1+(Z$2*0.03)),IF(AA$3=$O1052+5*$J1052,$N1052*(1+(Z$2*0.03)),"")))))))</f>
        <v/>
      </c>
      <c r="AB1052" s="2" t="str">
        <f t="shared" ref="AB1052" si="2532">IF($B1052="","",IF($O1052=AB$3,$N1052*(1+(AA$2*0.03)),IF(AB$3=$O1052+$J1052,$N1052*(1+(AA$2*0.03)),IF(AB$3=$O1052+2*$J1052,$N1052*(1+(AA$2*0.03)),IF(AB$3=$O1052+3*$J1052,$N1052*(1+(AA$2*0.03)),IF(AB$3=$O1052+4*$J1052,$N1052*(1+(AA$2*0.03)),IF(AB$3=$O1052+5*$J1052,$N1052*(1+(AA$2*0.03)),"")))))))</f>
        <v/>
      </c>
      <c r="AC1052" s="2" t="str">
        <f t="shared" ref="AC1052" si="2533">IF($B1052="","",IF($O1052=AC$3,$N1052*(1+(AB$2*0.03)),IF(AC$3=$O1052+$J1052,$N1052*(1+(AB$2*0.03)),IF(AC$3=$O1052+2*$J1052,$N1052*(1+(AB$2*0.03)),IF(AC$3=$O1052+3*$J1052,$N1052*(1+(AB$2*0.03)),IF(AC$3=$O1052+4*$J1052,$N1052*(1+(AB$2*0.03)),IF(AC$3=$O1052+5*$J1052,$N1052*(1+(AB$2*0.03)),"")))))))</f>
        <v/>
      </c>
      <c r="AD1052" s="2" t="str">
        <f t="shared" ref="AD1052" si="2534">IF($B1052="","",IF($O1052=AD$3,$N1052*(1+(AC$2*0.03)),IF(AD$3=$O1052+$J1052,$N1052*(1+(AC$2*0.03)),IF(AD$3=$O1052+2*$J1052,$N1052*(1+(AC$2*0.03)),IF(AD$3=$O1052+3*$J1052,$N1052*(1+(AC$2*0.03)),IF(AD$3=$O1052+4*$J1052,$N1052*(1+(AC$2*0.03)),IF(AD$3=$O1052+5*$J1052,$N1052*(1+(AC$2*0.03)),"")))))))</f>
        <v/>
      </c>
      <c r="AE1052" s="2">
        <f t="shared" ref="AE1052" si="2535">IF($B1052="","",IF($O1052=AE$3,$N1052*(1+(AD$2*0.03)),IF(AE$3=$O1052+$J1052,$N1052*(1+(AD$2*0.03)),IF(AE$3=$O1052+2*$J1052,$N1052*(1+(AD$2*0.03)),IF(AE$3=$O1052+3*$J1052,$N1052*(1+(AD$2*0.03)),IF(AE$3=$O1052+4*$J1052,$N1052*(1+(AD$2*0.03)),IF(AE$3=$O1052+5*$J1052,$N1052*(1+(AD$2*0.03)),"")))))))</f>
        <v>5324.4000000000005</v>
      </c>
      <c r="AF1052" s="2" t="str">
        <f t="shared" ref="AF1052" si="2536">IF($B1052="","",IF($O1052=AF$3,$N1052*(1+(AE$2*0.03)),IF(AF$3=$O1052+$J1052,$N1052*(1+(AE$2*0.03)),IF(AF$3=$O1052+2*$J1052,$N1052*(1+(AE$2*0.03)),IF(AF$3=$O1052+3*$J1052,$N1052*(1+(AE$2*0.03)),IF(AF$3=$O1052+4*$J1052,$N1052*(1+(AE$2*0.03)),IF(AF$3=$O1052+5*$J1052,$N1052*(1+(AE$2*0.03)),"")))))))</f>
        <v/>
      </c>
      <c r="AG1052" s="2" t="str">
        <f t="shared" ref="AG1052" si="2537">IF($B1052="","",IF($O1052=AG$3,$N1052*(1+(AF$2*0.03)),IF(AG$3=$O1052+$J1052,$N1052*(1+(AF$2*0.03)),IF(AG$3=$O1052+2*$J1052,$N1052*(1+(AF$2*0.03)),IF(AG$3=$O1052+3*$J1052,$N1052*(1+(AF$2*0.03)),IF(AG$3=$O1052+4*$J1052,$N1052*(1+(AF$2*0.03)),IF(AG$3=$O1052+5*$J1052,$N1052*(1+(AF$2*0.03)),"")))))))</f>
        <v/>
      </c>
      <c r="AH1052" s="2" t="str">
        <f t="shared" ref="AH1052" si="2538">IF($B1052="","",IF($O1052=AH$3,$N1052*(1+(AG$2*0.03)),IF(AH$3=$O1052+$J1052,$N1052*(1+(AG$2*0.03)),IF(AH$3=$O1052+2*$J1052,$N1052*(1+(AG$2*0.03)),IF(AH$3=$O1052+3*$J1052,$N1052*(1+(AG$2*0.03)),IF(AH$3=$O1052+4*$J1052,$N1052*(1+(AG$2*0.03)),IF(AH$3=$O1052+5*$J1052,$N1052*(1+(AG$2*0.03)),"")))))))</f>
        <v/>
      </c>
      <c r="AI1052" s="2" t="str">
        <f t="shared" ref="AI1052" si="2539">IF($B1052="","",IF($O1052=AI$3,$N1052*(1+(AH$2*0.03)),IF(AI$3=$O1052+$J1052,$N1052*(1+(AH$2*0.03)),IF(AI$3=$O1052+2*$J1052,$N1052*(1+(AH$2*0.03)),IF(AI$3=$O1052+3*$J1052,$N1052*(1+(AH$2*0.03)),IF(AI$3=$O1052+4*$J1052,$N1052*(1+(AH$2*0.03)),IF(AI$3=$O1052+5*$J1052,$N1052*(1+(AH$2*0.03)),"")))))))</f>
        <v/>
      </c>
    </row>
    <row r="1053" spans="2:35" x14ac:dyDescent="0.25">
      <c r="B1053" s="41" t="s">
        <v>347</v>
      </c>
      <c r="C1053" s="41" t="s">
        <v>444</v>
      </c>
      <c r="D1053" t="s">
        <v>4</v>
      </c>
      <c r="E1053" s="42" t="s">
        <v>457</v>
      </c>
      <c r="F1053" t="s">
        <v>32</v>
      </c>
      <c r="G1053" s="38" t="s">
        <v>559</v>
      </c>
      <c r="H1053" s="7">
        <v>95760</v>
      </c>
      <c r="I1053" s="6">
        <f>IF(H1053="","",INDEX(Systems!F$4:F$981,MATCH($F1053,Systems!D$4:D$981,0),1))</f>
        <v>4</v>
      </c>
      <c r="J1053" s="7">
        <f>IF(H1053="","",INDEX(Systems!E$4:E$981,MATCH($F1053,Systems!D$4:D$981,0),1))</f>
        <v>30</v>
      </c>
      <c r="K1053" s="7" t="s">
        <v>97</v>
      </c>
      <c r="L1053" s="7">
        <v>2005</v>
      </c>
      <c r="M1053" s="7">
        <v>2</v>
      </c>
      <c r="N1053" s="6">
        <f t="shared" si="1891"/>
        <v>383040</v>
      </c>
      <c r="O1053" s="7">
        <f t="shared" si="1892"/>
        <v>2029</v>
      </c>
      <c r="P1053" s="2" t="str">
        <f t="shared" ref="P1053:AI1053" si="2540">IF($B1053="","",IF($O1053=P$3,$N1053*(1+(O$2*0.03)),IF(P$3=$O1053+$J1053,$N1053*(1+(O$2*0.03)),IF(P$3=$O1053+2*$J1053,$N1053*(1+(O$2*0.03)),IF(P$3=$O1053+3*$J1053,$N1053*(1+(O$2*0.03)),IF(P$3=$O1053+4*$J1053,$N1053*(1+(O$2*0.03)),IF(P$3=$O1053+5*$J1053,$N1053*(1+(O$2*0.03)),"")))))))</f>
        <v/>
      </c>
      <c r="Q1053" s="2" t="str">
        <f t="shared" si="2540"/>
        <v/>
      </c>
      <c r="R1053" s="2" t="str">
        <f t="shared" si="2540"/>
        <v/>
      </c>
      <c r="S1053" s="2" t="str">
        <f t="shared" si="2540"/>
        <v/>
      </c>
      <c r="T1053" s="2" t="str">
        <f t="shared" si="2540"/>
        <v/>
      </c>
      <c r="U1053" s="2" t="str">
        <f t="shared" si="2540"/>
        <v/>
      </c>
      <c r="V1053" s="2" t="str">
        <f t="shared" si="2540"/>
        <v/>
      </c>
      <c r="W1053" s="2" t="str">
        <f t="shared" si="2540"/>
        <v/>
      </c>
      <c r="X1053" s="2" t="str">
        <f t="shared" si="2540"/>
        <v/>
      </c>
      <c r="Y1053" s="2" t="str">
        <f t="shared" si="2540"/>
        <v/>
      </c>
      <c r="Z1053" s="2" t="str">
        <f t="shared" si="2540"/>
        <v/>
      </c>
      <c r="AA1053" s="2">
        <f t="shared" si="2540"/>
        <v>509443.2</v>
      </c>
      <c r="AB1053" s="2" t="str">
        <f t="shared" si="2540"/>
        <v/>
      </c>
      <c r="AC1053" s="2" t="str">
        <f t="shared" si="2540"/>
        <v/>
      </c>
      <c r="AD1053" s="2" t="str">
        <f t="shared" si="2540"/>
        <v/>
      </c>
      <c r="AE1053" s="2" t="str">
        <f t="shared" si="2540"/>
        <v/>
      </c>
      <c r="AF1053" s="2" t="str">
        <f t="shared" si="2540"/>
        <v/>
      </c>
      <c r="AG1053" s="2" t="str">
        <f t="shared" si="2540"/>
        <v/>
      </c>
      <c r="AH1053" s="2" t="str">
        <f t="shared" si="2540"/>
        <v/>
      </c>
      <c r="AI1053" s="2" t="str">
        <f t="shared" si="2540"/>
        <v/>
      </c>
    </row>
    <row r="1054" spans="2:35" x14ac:dyDescent="0.25">
      <c r="B1054" s="41" t="s">
        <v>347</v>
      </c>
      <c r="C1054" s="41" t="s">
        <v>444</v>
      </c>
      <c r="D1054" t="s">
        <v>4</v>
      </c>
      <c r="E1054" s="42" t="s">
        <v>457</v>
      </c>
      <c r="F1054" t="s">
        <v>98</v>
      </c>
      <c r="G1054" s="38" t="s">
        <v>560</v>
      </c>
      <c r="H1054" s="7">
        <v>95760</v>
      </c>
      <c r="I1054" s="6">
        <f>IF(H1054="","",INDEX(Systems!F$4:F$981,MATCH($F1054,Systems!D$4:D$981,0),1))</f>
        <v>0.34</v>
      </c>
      <c r="J1054" s="7">
        <f>IF(H1054="","",INDEX(Systems!E$4:E$981,MATCH($F1054,Systems!D$4:D$981,0),1))</f>
        <v>5</v>
      </c>
      <c r="K1054" s="7" t="s">
        <v>97</v>
      </c>
      <c r="L1054" s="7">
        <v>2014</v>
      </c>
      <c r="M1054" s="7">
        <v>1</v>
      </c>
      <c r="N1054" s="6">
        <f t="shared" si="1891"/>
        <v>32558.400000000001</v>
      </c>
      <c r="O1054" s="7">
        <f t="shared" si="1892"/>
        <v>2018</v>
      </c>
      <c r="P1054" s="2">
        <f t="shared" ref="P1054:AI1054" si="2541">IF($B1054="","",IF($O1054=P$3,$N1054*(1+(O$2*0.03)),IF(P$3=$O1054+$J1054,$N1054*(1+(O$2*0.03)),IF(P$3=$O1054+2*$J1054,$N1054*(1+(O$2*0.03)),IF(P$3=$O1054+3*$J1054,$N1054*(1+(O$2*0.03)),IF(P$3=$O1054+4*$J1054,$N1054*(1+(O$2*0.03)),IF(P$3=$O1054+5*$J1054,$N1054*(1+(O$2*0.03)),"")))))))</f>
        <v>32558.400000000001</v>
      </c>
      <c r="Q1054" s="2" t="str">
        <f t="shared" si="2541"/>
        <v/>
      </c>
      <c r="R1054" s="2" t="str">
        <f t="shared" si="2541"/>
        <v/>
      </c>
      <c r="S1054" s="2" t="str">
        <f t="shared" si="2541"/>
        <v/>
      </c>
      <c r="T1054" s="2" t="str">
        <f t="shared" si="2541"/>
        <v/>
      </c>
      <c r="U1054" s="2">
        <f t="shared" si="2541"/>
        <v>37442.159999999996</v>
      </c>
      <c r="V1054" s="2" t="str">
        <f t="shared" si="2541"/>
        <v/>
      </c>
      <c r="W1054" s="2" t="str">
        <f t="shared" si="2541"/>
        <v/>
      </c>
      <c r="X1054" s="2" t="str">
        <f t="shared" si="2541"/>
        <v/>
      </c>
      <c r="Y1054" s="2" t="str">
        <f t="shared" si="2541"/>
        <v/>
      </c>
      <c r="Z1054" s="2">
        <f t="shared" si="2541"/>
        <v>42325.920000000006</v>
      </c>
      <c r="AA1054" s="2" t="str">
        <f t="shared" si="2541"/>
        <v/>
      </c>
      <c r="AB1054" s="2" t="str">
        <f t="shared" si="2541"/>
        <v/>
      </c>
      <c r="AC1054" s="2" t="str">
        <f t="shared" si="2541"/>
        <v/>
      </c>
      <c r="AD1054" s="2" t="str">
        <f t="shared" si="2541"/>
        <v/>
      </c>
      <c r="AE1054" s="2">
        <f t="shared" si="2541"/>
        <v>47209.68</v>
      </c>
      <c r="AF1054" s="2" t="str">
        <f t="shared" si="2541"/>
        <v/>
      </c>
      <c r="AG1054" s="2" t="str">
        <f t="shared" si="2541"/>
        <v/>
      </c>
      <c r="AH1054" s="2" t="str">
        <f t="shared" si="2541"/>
        <v/>
      </c>
      <c r="AI1054" s="2" t="str">
        <f t="shared" si="2541"/>
        <v/>
      </c>
    </row>
    <row r="1055" spans="2:35" x14ac:dyDescent="0.25">
      <c r="B1055" s="41" t="s">
        <v>347</v>
      </c>
      <c r="C1055" s="41" t="s">
        <v>444</v>
      </c>
      <c r="D1055" t="s">
        <v>4</v>
      </c>
      <c r="E1055" s="42" t="s">
        <v>552</v>
      </c>
      <c r="F1055" t="s">
        <v>292</v>
      </c>
      <c r="H1055" s="7">
        <v>120950</v>
      </c>
      <c r="I1055" s="6">
        <f>IF(H1055="","",INDEX(Systems!F$4:F$981,MATCH($F1055,Systems!D$4:D$981,0),1))</f>
        <v>3.5</v>
      </c>
      <c r="J1055" s="7">
        <f>IF(H1055="","",INDEX(Systems!E$4:E$981,MATCH($F1055,Systems!D$4:D$981,0),1))</f>
        <v>10</v>
      </c>
      <c r="K1055" s="7" t="s">
        <v>97</v>
      </c>
      <c r="L1055" s="7">
        <v>2015</v>
      </c>
      <c r="M1055" s="7">
        <v>2</v>
      </c>
      <c r="N1055" s="6">
        <f t="shared" si="1891"/>
        <v>423325</v>
      </c>
      <c r="O1055" s="7">
        <f t="shared" si="1892"/>
        <v>2023</v>
      </c>
      <c r="P1055" s="2" t="str">
        <f t="shared" ref="P1055:AI1059" si="2542">IF($B1055="","",IF($O1055=P$3,$N1055*(1+(O$2*0.03)),IF(P$3=$O1055+$J1055,$N1055*(1+(O$2*0.03)),IF(P$3=$O1055+2*$J1055,$N1055*(1+(O$2*0.03)),IF(P$3=$O1055+3*$J1055,$N1055*(1+(O$2*0.03)),IF(P$3=$O1055+4*$J1055,$N1055*(1+(O$2*0.03)),IF(P$3=$O1055+5*$J1055,$N1055*(1+(O$2*0.03)),"")))))))</f>
        <v/>
      </c>
      <c r="Q1055" s="2" t="str">
        <f t="shared" si="2542"/>
        <v/>
      </c>
      <c r="R1055" s="2" t="str">
        <f t="shared" si="2542"/>
        <v/>
      </c>
      <c r="S1055" s="2" t="str">
        <f t="shared" si="2542"/>
        <v/>
      </c>
      <c r="T1055" s="2" t="str">
        <f t="shared" si="2542"/>
        <v/>
      </c>
      <c r="U1055" s="2">
        <f t="shared" si="2542"/>
        <v>486823.74999999994</v>
      </c>
      <c r="V1055" s="2" t="str">
        <f t="shared" si="2542"/>
        <v/>
      </c>
      <c r="W1055" s="2" t="str">
        <f t="shared" si="2542"/>
        <v/>
      </c>
      <c r="X1055" s="2" t="str">
        <f t="shared" si="2542"/>
        <v/>
      </c>
      <c r="Y1055" s="2" t="str">
        <f t="shared" si="2542"/>
        <v/>
      </c>
      <c r="Z1055" s="2" t="str">
        <f t="shared" si="2542"/>
        <v/>
      </c>
      <c r="AA1055" s="2" t="str">
        <f t="shared" si="2542"/>
        <v/>
      </c>
      <c r="AB1055" s="2" t="str">
        <f t="shared" si="2542"/>
        <v/>
      </c>
      <c r="AC1055" s="2" t="str">
        <f t="shared" si="2542"/>
        <v/>
      </c>
      <c r="AD1055" s="2" t="str">
        <f t="shared" si="2542"/>
        <v/>
      </c>
      <c r="AE1055" s="2">
        <f t="shared" si="2542"/>
        <v>613821.25</v>
      </c>
      <c r="AF1055" s="2" t="str">
        <f t="shared" si="2542"/>
        <v/>
      </c>
      <c r="AG1055" s="2" t="str">
        <f t="shared" si="2542"/>
        <v/>
      </c>
      <c r="AH1055" s="2" t="str">
        <f t="shared" si="2542"/>
        <v/>
      </c>
      <c r="AI1055" s="2" t="str">
        <f t="shared" si="2542"/>
        <v/>
      </c>
    </row>
    <row r="1056" spans="2:35" x14ac:dyDescent="0.25">
      <c r="B1056" s="41" t="s">
        <v>347</v>
      </c>
      <c r="C1056" s="41" t="s">
        <v>444</v>
      </c>
      <c r="D1056" t="s">
        <v>4</v>
      </c>
      <c r="E1056" s="42" t="s">
        <v>552</v>
      </c>
      <c r="F1056" t="s">
        <v>33</v>
      </c>
      <c r="G1056" s="38" t="s">
        <v>558</v>
      </c>
      <c r="H1056" s="7">
        <v>9120</v>
      </c>
      <c r="I1056" s="6">
        <f>IF(H1056="","",INDEX(Systems!F$4:F$981,MATCH($F1056,Systems!D$4:D$981,0),1))</f>
        <v>7.05</v>
      </c>
      <c r="J1056" s="7">
        <f>IF(H1056="","",INDEX(Systems!E$4:E$981,MATCH($F1056,Systems!D$4:D$981,0),1))</f>
        <v>30</v>
      </c>
      <c r="K1056" s="7" t="s">
        <v>97</v>
      </c>
      <c r="L1056" s="7">
        <v>2005</v>
      </c>
      <c r="M1056" s="7">
        <v>2</v>
      </c>
      <c r="N1056" s="6">
        <f t="shared" si="1891"/>
        <v>64296</v>
      </c>
      <c r="O1056" s="7">
        <f t="shared" si="1892"/>
        <v>2029</v>
      </c>
      <c r="P1056" s="2" t="str">
        <f t="shared" si="2542"/>
        <v/>
      </c>
      <c r="Q1056" s="2" t="str">
        <f t="shared" si="2542"/>
        <v/>
      </c>
      <c r="R1056" s="2" t="str">
        <f t="shared" si="2542"/>
        <v/>
      </c>
      <c r="S1056" s="2" t="str">
        <f t="shared" si="2542"/>
        <v/>
      </c>
      <c r="T1056" s="2" t="str">
        <f t="shared" si="2542"/>
        <v/>
      </c>
      <c r="U1056" s="2" t="str">
        <f t="shared" si="2542"/>
        <v/>
      </c>
      <c r="V1056" s="2" t="str">
        <f t="shared" si="2542"/>
        <v/>
      </c>
      <c r="W1056" s="2" t="str">
        <f t="shared" si="2542"/>
        <v/>
      </c>
      <c r="X1056" s="2" t="str">
        <f t="shared" si="2542"/>
        <v/>
      </c>
      <c r="Y1056" s="2" t="str">
        <f t="shared" si="2542"/>
        <v/>
      </c>
      <c r="Z1056" s="2" t="str">
        <f t="shared" si="2542"/>
        <v/>
      </c>
      <c r="AA1056" s="2">
        <f t="shared" si="2542"/>
        <v>85513.680000000008</v>
      </c>
      <c r="AB1056" s="2" t="str">
        <f t="shared" si="2542"/>
        <v/>
      </c>
      <c r="AC1056" s="2" t="str">
        <f t="shared" si="2542"/>
        <v/>
      </c>
      <c r="AD1056" s="2" t="str">
        <f t="shared" si="2542"/>
        <v/>
      </c>
      <c r="AE1056" s="2" t="str">
        <f t="shared" si="2542"/>
        <v/>
      </c>
      <c r="AF1056" s="2" t="str">
        <f t="shared" si="2542"/>
        <v/>
      </c>
      <c r="AG1056" s="2" t="str">
        <f t="shared" si="2542"/>
        <v/>
      </c>
      <c r="AH1056" s="2" t="str">
        <f t="shared" si="2542"/>
        <v/>
      </c>
      <c r="AI1056" s="2" t="str">
        <f t="shared" si="2542"/>
        <v/>
      </c>
    </row>
    <row r="1057" spans="2:35" x14ac:dyDescent="0.25">
      <c r="B1057" s="41" t="s">
        <v>347</v>
      </c>
      <c r="C1057" s="41" t="s">
        <v>444</v>
      </c>
      <c r="D1057" t="s">
        <v>4</v>
      </c>
      <c r="E1057" s="42" t="s">
        <v>552</v>
      </c>
      <c r="F1057" t="s">
        <v>98</v>
      </c>
      <c r="G1057" s="38" t="s">
        <v>558</v>
      </c>
      <c r="H1057" s="7">
        <v>9120</v>
      </c>
      <c r="I1057" s="6">
        <f>IF(H1057="","",INDEX(Systems!F$4:F$981,MATCH($F1057,Systems!D$4:D$981,0),1))</f>
        <v>0.34</v>
      </c>
      <c r="J1057" s="7">
        <f>IF(H1057="","",INDEX(Systems!E$4:E$981,MATCH($F1057,Systems!D$4:D$981,0),1))</f>
        <v>5</v>
      </c>
      <c r="K1057" s="7" t="s">
        <v>97</v>
      </c>
      <c r="L1057" s="7">
        <v>2014</v>
      </c>
      <c r="M1057" s="7">
        <v>2</v>
      </c>
      <c r="N1057" s="6">
        <f t="shared" si="1891"/>
        <v>3100.8</v>
      </c>
      <c r="O1057" s="7">
        <f t="shared" si="1892"/>
        <v>2018</v>
      </c>
      <c r="P1057" s="2">
        <f t="shared" si="2542"/>
        <v>3100.8</v>
      </c>
      <c r="Q1057" s="2" t="str">
        <f t="shared" si="2542"/>
        <v/>
      </c>
      <c r="R1057" s="2" t="str">
        <f t="shared" si="2542"/>
        <v/>
      </c>
      <c r="S1057" s="2" t="str">
        <f t="shared" si="2542"/>
        <v/>
      </c>
      <c r="T1057" s="2" t="str">
        <f t="shared" si="2542"/>
        <v/>
      </c>
      <c r="U1057" s="2">
        <f t="shared" si="2542"/>
        <v>3565.92</v>
      </c>
      <c r="V1057" s="2" t="str">
        <f t="shared" si="2542"/>
        <v/>
      </c>
      <c r="W1057" s="2" t="str">
        <f t="shared" si="2542"/>
        <v/>
      </c>
      <c r="X1057" s="2" t="str">
        <f t="shared" si="2542"/>
        <v/>
      </c>
      <c r="Y1057" s="2" t="str">
        <f t="shared" si="2542"/>
        <v/>
      </c>
      <c r="Z1057" s="2">
        <f t="shared" si="2542"/>
        <v>4031.0400000000004</v>
      </c>
      <c r="AA1057" s="2" t="str">
        <f t="shared" si="2542"/>
        <v/>
      </c>
      <c r="AB1057" s="2" t="str">
        <f t="shared" si="2542"/>
        <v/>
      </c>
      <c r="AC1057" s="2" t="str">
        <f t="shared" si="2542"/>
        <v/>
      </c>
      <c r="AD1057" s="2" t="str">
        <f t="shared" si="2542"/>
        <v/>
      </c>
      <c r="AE1057" s="2">
        <f t="shared" si="2542"/>
        <v>4496.16</v>
      </c>
      <c r="AF1057" s="2" t="str">
        <f t="shared" si="2542"/>
        <v/>
      </c>
      <c r="AG1057" s="2" t="str">
        <f t="shared" si="2542"/>
        <v/>
      </c>
      <c r="AH1057" s="2" t="str">
        <f t="shared" si="2542"/>
        <v/>
      </c>
      <c r="AI1057" s="2" t="str">
        <f t="shared" si="2542"/>
        <v/>
      </c>
    </row>
    <row r="1058" spans="2:35" x14ac:dyDescent="0.25">
      <c r="B1058" s="41" t="s">
        <v>347</v>
      </c>
      <c r="C1058" s="41" t="s">
        <v>444</v>
      </c>
      <c r="D1058" t="s">
        <v>4</v>
      </c>
      <c r="E1058" s="42" t="s">
        <v>552</v>
      </c>
      <c r="F1058" t="s">
        <v>32</v>
      </c>
      <c r="G1058" s="38" t="s">
        <v>557</v>
      </c>
      <c r="H1058" s="7">
        <v>11900</v>
      </c>
      <c r="I1058" s="6">
        <f>IF(H1058="","",INDEX(Systems!F$4:F$981,MATCH($F1058,Systems!D$4:D$981,0),1))</f>
        <v>4</v>
      </c>
      <c r="J1058" s="7">
        <f>IF(H1058="","",INDEX(Systems!E$4:E$981,MATCH($F1058,Systems!D$4:D$981,0),1))</f>
        <v>30</v>
      </c>
      <c r="K1058" s="7" t="s">
        <v>97</v>
      </c>
      <c r="L1058" s="7">
        <v>2005</v>
      </c>
      <c r="M1058" s="7">
        <v>2</v>
      </c>
      <c r="N1058" s="6">
        <f t="shared" ref="N1058:N1059" si="2543">IF(H1058="","",H1058*I1058)</f>
        <v>47600</v>
      </c>
      <c r="O1058" s="7">
        <f t="shared" ref="O1058:O1059" si="2544">IF(M1058="","",IF(IF(M1058=1,$C$1,IF(M1058=2,L1058+(0.8*J1058),IF(M1058=3,L1058+J1058)))&lt;$C$1,$C$1,(IF(M1058=1,$C$1,IF(M1058=2,L1058+(0.8*J1058),IF(M1058=3,L1058+J1058))))))</f>
        <v>2029</v>
      </c>
      <c r="P1058" s="2" t="str">
        <f t="shared" si="2542"/>
        <v/>
      </c>
      <c r="Q1058" s="2" t="str">
        <f t="shared" si="2542"/>
        <v/>
      </c>
      <c r="R1058" s="2" t="str">
        <f t="shared" si="2542"/>
        <v/>
      </c>
      <c r="S1058" s="2" t="str">
        <f t="shared" si="2542"/>
        <v/>
      </c>
      <c r="T1058" s="2" t="str">
        <f t="shared" si="2542"/>
        <v/>
      </c>
      <c r="U1058" s="2" t="str">
        <f t="shared" si="2542"/>
        <v/>
      </c>
      <c r="V1058" s="2" t="str">
        <f t="shared" si="2542"/>
        <v/>
      </c>
      <c r="W1058" s="2" t="str">
        <f t="shared" si="2542"/>
        <v/>
      </c>
      <c r="X1058" s="2" t="str">
        <f t="shared" si="2542"/>
        <v/>
      </c>
      <c r="Y1058" s="2" t="str">
        <f t="shared" si="2542"/>
        <v/>
      </c>
      <c r="Z1058" s="2" t="str">
        <f t="shared" si="2542"/>
        <v/>
      </c>
      <c r="AA1058" s="2">
        <f t="shared" si="2542"/>
        <v>63308</v>
      </c>
      <c r="AB1058" s="2" t="str">
        <f t="shared" si="2542"/>
        <v/>
      </c>
      <c r="AC1058" s="2" t="str">
        <f t="shared" si="2542"/>
        <v/>
      </c>
      <c r="AD1058" s="2" t="str">
        <f t="shared" si="2542"/>
        <v/>
      </c>
      <c r="AE1058" s="2" t="str">
        <f t="shared" si="2542"/>
        <v/>
      </c>
      <c r="AF1058" s="2" t="str">
        <f t="shared" si="2542"/>
        <v/>
      </c>
      <c r="AG1058" s="2" t="str">
        <f t="shared" si="2542"/>
        <v/>
      </c>
      <c r="AH1058" s="2" t="str">
        <f t="shared" si="2542"/>
        <v/>
      </c>
      <c r="AI1058" s="2" t="str">
        <f t="shared" si="2542"/>
        <v/>
      </c>
    </row>
    <row r="1059" spans="2:35" x14ac:dyDescent="0.25">
      <c r="B1059" s="41" t="s">
        <v>347</v>
      </c>
      <c r="C1059" s="41" t="s">
        <v>444</v>
      </c>
      <c r="D1059" t="s">
        <v>4</v>
      </c>
      <c r="E1059" s="42" t="s">
        <v>552</v>
      </c>
      <c r="F1059" t="s">
        <v>98</v>
      </c>
      <c r="G1059" s="38" t="s">
        <v>557</v>
      </c>
      <c r="H1059" s="7">
        <v>11900</v>
      </c>
      <c r="I1059" s="6">
        <f>IF(H1059="","",INDEX(Systems!F$4:F$981,MATCH($F1059,Systems!D$4:D$981,0),1))</f>
        <v>0.34</v>
      </c>
      <c r="J1059" s="7">
        <f>IF(H1059="","",INDEX(Systems!E$4:E$981,MATCH($F1059,Systems!D$4:D$981,0),1))</f>
        <v>5</v>
      </c>
      <c r="K1059" s="7" t="s">
        <v>97</v>
      </c>
      <c r="L1059" s="7">
        <v>2014</v>
      </c>
      <c r="M1059" s="7">
        <v>2</v>
      </c>
      <c r="N1059" s="6">
        <f t="shared" si="2543"/>
        <v>4046.0000000000005</v>
      </c>
      <c r="O1059" s="7">
        <f t="shared" si="2544"/>
        <v>2018</v>
      </c>
      <c r="P1059" s="2">
        <f t="shared" si="2542"/>
        <v>4046.0000000000005</v>
      </c>
      <c r="Q1059" s="2" t="str">
        <f t="shared" si="2542"/>
        <v/>
      </c>
      <c r="R1059" s="2" t="str">
        <f t="shared" si="2542"/>
        <v/>
      </c>
      <c r="S1059" s="2" t="str">
        <f t="shared" si="2542"/>
        <v/>
      </c>
      <c r="T1059" s="2" t="str">
        <f t="shared" si="2542"/>
        <v/>
      </c>
      <c r="U1059" s="2">
        <f t="shared" si="2542"/>
        <v>4652.9000000000005</v>
      </c>
      <c r="V1059" s="2" t="str">
        <f t="shared" si="2542"/>
        <v/>
      </c>
      <c r="W1059" s="2" t="str">
        <f t="shared" si="2542"/>
        <v/>
      </c>
      <c r="X1059" s="2" t="str">
        <f t="shared" si="2542"/>
        <v/>
      </c>
      <c r="Y1059" s="2" t="str">
        <f t="shared" si="2542"/>
        <v/>
      </c>
      <c r="Z1059" s="2">
        <f t="shared" si="2542"/>
        <v>5259.8000000000011</v>
      </c>
      <c r="AA1059" s="2" t="str">
        <f t="shared" si="2542"/>
        <v/>
      </c>
      <c r="AB1059" s="2" t="str">
        <f t="shared" si="2542"/>
        <v/>
      </c>
      <c r="AC1059" s="2" t="str">
        <f t="shared" si="2542"/>
        <v/>
      </c>
      <c r="AD1059" s="2" t="str">
        <f t="shared" si="2542"/>
        <v/>
      </c>
      <c r="AE1059" s="2">
        <f t="shared" si="2542"/>
        <v>5866.7000000000007</v>
      </c>
      <c r="AF1059" s="2" t="str">
        <f t="shared" si="2542"/>
        <v/>
      </c>
      <c r="AG1059" s="2" t="str">
        <f t="shared" si="2542"/>
        <v/>
      </c>
      <c r="AH1059" s="2" t="str">
        <f t="shared" si="2542"/>
        <v/>
      </c>
      <c r="AI1059" s="2" t="str">
        <f t="shared" si="2542"/>
        <v/>
      </c>
    </row>
    <row r="1060" spans="2:35" x14ac:dyDescent="0.25">
      <c r="B1060" s="41" t="s">
        <v>347</v>
      </c>
      <c r="C1060" s="41" t="s">
        <v>444</v>
      </c>
      <c r="D1060" t="s">
        <v>114</v>
      </c>
      <c r="E1060" s="42" t="s">
        <v>354</v>
      </c>
      <c r="F1060" t="s">
        <v>113</v>
      </c>
      <c r="H1060" s="7">
        <v>1</v>
      </c>
      <c r="I1060" s="6">
        <f>IF(H1060="","",INDEX(Systems!F$4:F$981,MATCH($F1060,Systems!D$4:D$981,0),1))</f>
        <v>15000</v>
      </c>
      <c r="J1060" s="7">
        <f>IF(H1060="","",INDEX(Systems!E$4:E$981,MATCH($F1060,Systems!D$4:D$981,0),1))</f>
        <v>15</v>
      </c>
      <c r="K1060" s="7" t="s">
        <v>97</v>
      </c>
      <c r="L1060" s="7">
        <v>2005</v>
      </c>
      <c r="M1060" s="7">
        <v>3</v>
      </c>
      <c r="N1060" s="6">
        <f t="shared" si="1891"/>
        <v>15000</v>
      </c>
      <c r="O1060" s="7">
        <f t="shared" si="1892"/>
        <v>2020</v>
      </c>
      <c r="P1060" s="2" t="str">
        <f t="shared" ref="P1060:AI1060" si="2545">IF($B1060="","",IF($O1060=P$3,$N1060*(1+(O$2*0.03)),IF(P$3=$O1060+$J1060,$N1060*(1+(O$2*0.03)),IF(P$3=$O1060+2*$J1060,$N1060*(1+(O$2*0.03)),IF(P$3=$O1060+3*$J1060,$N1060*(1+(O$2*0.03)),IF(P$3=$O1060+4*$J1060,$N1060*(1+(O$2*0.03)),IF(P$3=$O1060+5*$J1060,$N1060*(1+(O$2*0.03)),"")))))))</f>
        <v/>
      </c>
      <c r="Q1060" s="2" t="str">
        <f t="shared" si="2545"/>
        <v/>
      </c>
      <c r="R1060" s="2">
        <f t="shared" si="2545"/>
        <v>15900</v>
      </c>
      <c r="S1060" s="2" t="str">
        <f t="shared" si="2545"/>
        <v/>
      </c>
      <c r="T1060" s="2" t="str">
        <f t="shared" si="2545"/>
        <v/>
      </c>
      <c r="U1060" s="2" t="str">
        <f t="shared" si="2545"/>
        <v/>
      </c>
      <c r="V1060" s="2" t="str">
        <f t="shared" si="2545"/>
        <v/>
      </c>
      <c r="W1060" s="2" t="str">
        <f t="shared" si="2545"/>
        <v/>
      </c>
      <c r="X1060" s="2" t="str">
        <f t="shared" si="2545"/>
        <v/>
      </c>
      <c r="Y1060" s="2" t="str">
        <f t="shared" si="2545"/>
        <v/>
      </c>
      <c r="Z1060" s="2" t="str">
        <f t="shared" si="2545"/>
        <v/>
      </c>
      <c r="AA1060" s="2" t="str">
        <f t="shared" si="2545"/>
        <v/>
      </c>
      <c r="AB1060" s="2" t="str">
        <f t="shared" si="2545"/>
        <v/>
      </c>
      <c r="AC1060" s="2" t="str">
        <f t="shared" si="2545"/>
        <v/>
      </c>
      <c r="AD1060" s="2" t="str">
        <f t="shared" si="2545"/>
        <v/>
      </c>
      <c r="AE1060" s="2" t="str">
        <f t="shared" si="2545"/>
        <v/>
      </c>
      <c r="AF1060" s="2" t="str">
        <f t="shared" si="2545"/>
        <v/>
      </c>
      <c r="AG1060" s="2">
        <f t="shared" si="2545"/>
        <v>22650</v>
      </c>
      <c r="AH1060" s="2" t="str">
        <f t="shared" si="2545"/>
        <v/>
      </c>
      <c r="AI1060" s="2" t="str">
        <f t="shared" si="2545"/>
        <v/>
      </c>
    </row>
    <row r="1061" spans="2:35" x14ac:dyDescent="0.25">
      <c r="B1061" s="41" t="s">
        <v>347</v>
      </c>
      <c r="C1061" s="41" t="s">
        <v>444</v>
      </c>
      <c r="D1061" t="s">
        <v>114</v>
      </c>
      <c r="E1061" s="42" t="s">
        <v>354</v>
      </c>
      <c r="F1061" t="s">
        <v>127</v>
      </c>
      <c r="H1061" s="7">
        <v>1</v>
      </c>
      <c r="I1061" s="6">
        <f>IF(H1061="","",INDEX(Systems!F$4:F$981,MATCH($F1061,Systems!D$4:D$981,0),1))</f>
        <v>40000</v>
      </c>
      <c r="J1061" s="7">
        <f>IF(H1061="","",INDEX(Systems!E$4:E$981,MATCH($F1061,Systems!D$4:D$981,0),1))</f>
        <v>20</v>
      </c>
      <c r="K1061" s="7" t="s">
        <v>97</v>
      </c>
      <c r="L1061" s="7">
        <v>2005</v>
      </c>
      <c r="M1061" s="7">
        <v>3</v>
      </c>
      <c r="N1061" s="6">
        <f t="shared" si="1891"/>
        <v>40000</v>
      </c>
      <c r="O1061" s="7">
        <f t="shared" si="1892"/>
        <v>2025</v>
      </c>
      <c r="P1061" s="2" t="str">
        <f t="shared" ref="P1061:AI1061" si="2546">IF($B1061="","",IF($O1061=P$3,$N1061*(1+(O$2*0.03)),IF(P$3=$O1061+$J1061,$N1061*(1+(O$2*0.03)),IF(P$3=$O1061+2*$J1061,$N1061*(1+(O$2*0.03)),IF(P$3=$O1061+3*$J1061,$N1061*(1+(O$2*0.03)),IF(P$3=$O1061+4*$J1061,$N1061*(1+(O$2*0.03)),IF(P$3=$O1061+5*$J1061,$N1061*(1+(O$2*0.03)),"")))))))</f>
        <v/>
      </c>
      <c r="Q1061" s="2" t="str">
        <f t="shared" si="2546"/>
        <v/>
      </c>
      <c r="R1061" s="2" t="str">
        <f t="shared" si="2546"/>
        <v/>
      </c>
      <c r="S1061" s="2" t="str">
        <f t="shared" si="2546"/>
        <v/>
      </c>
      <c r="T1061" s="2" t="str">
        <f t="shared" si="2546"/>
        <v/>
      </c>
      <c r="U1061" s="2" t="str">
        <f t="shared" si="2546"/>
        <v/>
      </c>
      <c r="V1061" s="2" t="str">
        <f t="shared" si="2546"/>
        <v/>
      </c>
      <c r="W1061" s="2">
        <f t="shared" si="2546"/>
        <v>48400</v>
      </c>
      <c r="X1061" s="2" t="str">
        <f t="shared" si="2546"/>
        <v/>
      </c>
      <c r="Y1061" s="2" t="str">
        <f t="shared" si="2546"/>
        <v/>
      </c>
      <c r="Z1061" s="2" t="str">
        <f t="shared" si="2546"/>
        <v/>
      </c>
      <c r="AA1061" s="2" t="str">
        <f t="shared" si="2546"/>
        <v/>
      </c>
      <c r="AB1061" s="2" t="str">
        <f t="shared" si="2546"/>
        <v/>
      </c>
      <c r="AC1061" s="2" t="str">
        <f t="shared" si="2546"/>
        <v/>
      </c>
      <c r="AD1061" s="2" t="str">
        <f t="shared" si="2546"/>
        <v/>
      </c>
      <c r="AE1061" s="2" t="str">
        <f t="shared" si="2546"/>
        <v/>
      </c>
      <c r="AF1061" s="2" t="str">
        <f t="shared" si="2546"/>
        <v/>
      </c>
      <c r="AG1061" s="2" t="str">
        <f t="shared" si="2546"/>
        <v/>
      </c>
      <c r="AH1061" s="2" t="str">
        <f t="shared" si="2546"/>
        <v/>
      </c>
      <c r="AI1061" s="2" t="str">
        <f t="shared" si="2546"/>
        <v/>
      </c>
    </row>
    <row r="1062" spans="2:35" x14ac:dyDescent="0.25">
      <c r="B1062" s="41" t="s">
        <v>347</v>
      </c>
      <c r="C1062" s="41" t="s">
        <v>444</v>
      </c>
      <c r="D1062" t="s">
        <v>3</v>
      </c>
      <c r="E1062" s="42" t="s">
        <v>543</v>
      </c>
      <c r="F1062" t="s">
        <v>20</v>
      </c>
      <c r="H1062" s="7">
        <v>5500</v>
      </c>
      <c r="I1062" s="6">
        <f>IF(H1062="","",INDEX(Systems!F$4:F$981,MATCH($F1062,Systems!D$4:D$981,0),1))</f>
        <v>17.71</v>
      </c>
      <c r="J1062" s="7">
        <f>IF(H1062="","",INDEX(Systems!E$4:E$981,MATCH($F1062,Systems!D$4:D$981,0),1))</f>
        <v>30</v>
      </c>
      <c r="K1062" s="7" t="s">
        <v>97</v>
      </c>
      <c r="L1062" s="7">
        <v>2010</v>
      </c>
      <c r="M1062" s="7">
        <v>3</v>
      </c>
      <c r="N1062" s="6">
        <f t="shared" si="1891"/>
        <v>97405</v>
      </c>
      <c r="O1062" s="7">
        <f t="shared" si="1892"/>
        <v>2040</v>
      </c>
      <c r="P1062" s="2" t="str">
        <f t="shared" ref="P1062:AI1062" si="2547">IF($B1062="","",IF($O1062=P$3,$N1062*(1+(O$2*0.03)),IF(P$3=$O1062+$J1062,$N1062*(1+(O$2*0.03)),IF(P$3=$O1062+2*$J1062,$N1062*(1+(O$2*0.03)),IF(P$3=$O1062+3*$J1062,$N1062*(1+(O$2*0.03)),IF(P$3=$O1062+4*$J1062,$N1062*(1+(O$2*0.03)),IF(P$3=$O1062+5*$J1062,$N1062*(1+(O$2*0.03)),"")))))))</f>
        <v/>
      </c>
      <c r="Q1062" s="2" t="str">
        <f t="shared" si="2547"/>
        <v/>
      </c>
      <c r="R1062" s="2" t="str">
        <f t="shared" si="2547"/>
        <v/>
      </c>
      <c r="S1062" s="2" t="str">
        <f t="shared" si="2547"/>
        <v/>
      </c>
      <c r="T1062" s="2" t="str">
        <f t="shared" si="2547"/>
        <v/>
      </c>
      <c r="U1062" s="2" t="str">
        <f t="shared" si="2547"/>
        <v/>
      </c>
      <c r="V1062" s="2" t="str">
        <f t="shared" si="2547"/>
        <v/>
      </c>
      <c r="W1062" s="2" t="str">
        <f t="shared" si="2547"/>
        <v/>
      </c>
      <c r="X1062" s="2" t="str">
        <f t="shared" si="2547"/>
        <v/>
      </c>
      <c r="Y1062" s="2" t="str">
        <f t="shared" si="2547"/>
        <v/>
      </c>
      <c r="Z1062" s="2" t="str">
        <f t="shared" si="2547"/>
        <v/>
      </c>
      <c r="AA1062" s="2" t="str">
        <f t="shared" si="2547"/>
        <v/>
      </c>
      <c r="AB1062" s="2" t="str">
        <f t="shared" si="2547"/>
        <v/>
      </c>
      <c r="AC1062" s="2" t="str">
        <f t="shared" si="2547"/>
        <v/>
      </c>
      <c r="AD1062" s="2" t="str">
        <f t="shared" si="2547"/>
        <v/>
      </c>
      <c r="AE1062" s="2" t="str">
        <f t="shared" si="2547"/>
        <v/>
      </c>
      <c r="AF1062" s="2" t="str">
        <f t="shared" si="2547"/>
        <v/>
      </c>
      <c r="AG1062" s="2" t="str">
        <f t="shared" si="2547"/>
        <v/>
      </c>
      <c r="AH1062" s="2" t="str">
        <f t="shared" si="2547"/>
        <v/>
      </c>
      <c r="AI1062" s="2" t="str">
        <f t="shared" si="2547"/>
        <v/>
      </c>
    </row>
    <row r="1063" spans="2:35" x14ac:dyDescent="0.25">
      <c r="B1063" s="41" t="s">
        <v>347</v>
      </c>
      <c r="C1063" s="41" t="s">
        <v>444</v>
      </c>
      <c r="D1063" t="s">
        <v>3</v>
      </c>
      <c r="E1063" s="42" t="s">
        <v>425</v>
      </c>
      <c r="F1063" t="s">
        <v>20</v>
      </c>
      <c r="H1063" s="7">
        <v>3060</v>
      </c>
      <c r="I1063" s="6">
        <f>IF(H1063="","",INDEX(Systems!F$4:F$981,MATCH($F1063,Systems!D$4:D$981,0),1))</f>
        <v>17.71</v>
      </c>
      <c r="J1063" s="7">
        <f>IF(H1063="","",INDEX(Systems!E$4:E$981,MATCH($F1063,Systems!D$4:D$981,0),1))</f>
        <v>30</v>
      </c>
      <c r="K1063" s="7" t="s">
        <v>97</v>
      </c>
      <c r="L1063" s="7">
        <v>2015</v>
      </c>
      <c r="M1063" s="7">
        <v>3</v>
      </c>
      <c r="N1063" s="6">
        <f t="shared" si="1891"/>
        <v>54192.600000000006</v>
      </c>
      <c r="O1063" s="7">
        <f t="shared" si="1892"/>
        <v>2045</v>
      </c>
      <c r="P1063" s="2" t="str">
        <f t="shared" ref="P1063:AI1063" si="2548">IF($B1063="","",IF($O1063=P$3,$N1063*(1+(O$2*0.03)),IF(P$3=$O1063+$J1063,$N1063*(1+(O$2*0.03)),IF(P$3=$O1063+2*$J1063,$N1063*(1+(O$2*0.03)),IF(P$3=$O1063+3*$J1063,$N1063*(1+(O$2*0.03)),IF(P$3=$O1063+4*$J1063,$N1063*(1+(O$2*0.03)),IF(P$3=$O1063+5*$J1063,$N1063*(1+(O$2*0.03)),"")))))))</f>
        <v/>
      </c>
      <c r="Q1063" s="2" t="str">
        <f t="shared" si="2548"/>
        <v/>
      </c>
      <c r="R1063" s="2" t="str">
        <f t="shared" si="2548"/>
        <v/>
      </c>
      <c r="S1063" s="2" t="str">
        <f t="shared" si="2548"/>
        <v/>
      </c>
      <c r="T1063" s="2" t="str">
        <f t="shared" si="2548"/>
        <v/>
      </c>
      <c r="U1063" s="2" t="str">
        <f t="shared" si="2548"/>
        <v/>
      </c>
      <c r="V1063" s="2" t="str">
        <f t="shared" si="2548"/>
        <v/>
      </c>
      <c r="W1063" s="2" t="str">
        <f t="shared" si="2548"/>
        <v/>
      </c>
      <c r="X1063" s="2" t="str">
        <f t="shared" si="2548"/>
        <v/>
      </c>
      <c r="Y1063" s="2" t="str">
        <f t="shared" si="2548"/>
        <v/>
      </c>
      <c r="Z1063" s="2" t="str">
        <f t="shared" si="2548"/>
        <v/>
      </c>
      <c r="AA1063" s="2" t="str">
        <f t="shared" si="2548"/>
        <v/>
      </c>
      <c r="AB1063" s="2" t="str">
        <f t="shared" si="2548"/>
        <v/>
      </c>
      <c r="AC1063" s="2" t="str">
        <f t="shared" si="2548"/>
        <v/>
      </c>
      <c r="AD1063" s="2" t="str">
        <f t="shared" si="2548"/>
        <v/>
      </c>
      <c r="AE1063" s="2" t="str">
        <f t="shared" si="2548"/>
        <v/>
      </c>
      <c r="AF1063" s="2" t="str">
        <f t="shared" si="2548"/>
        <v/>
      </c>
      <c r="AG1063" s="2" t="str">
        <f t="shared" si="2548"/>
        <v/>
      </c>
      <c r="AH1063" s="2" t="str">
        <f t="shared" si="2548"/>
        <v/>
      </c>
      <c r="AI1063" s="2" t="str">
        <f t="shared" si="2548"/>
        <v/>
      </c>
    </row>
    <row r="1064" spans="2:35" x14ac:dyDescent="0.25">
      <c r="B1064" s="41" t="s">
        <v>347</v>
      </c>
      <c r="C1064" s="41" t="s">
        <v>444</v>
      </c>
      <c r="D1064" t="s">
        <v>7</v>
      </c>
      <c r="E1064" s="42" t="s">
        <v>543</v>
      </c>
      <c r="F1064" t="s">
        <v>50</v>
      </c>
      <c r="H1064" s="7">
        <v>3720</v>
      </c>
      <c r="I1064" s="6">
        <f>IF(H1064="","",INDEX(Systems!F$4:F$981,MATCH($F1064,Systems!D$4:D$981,0),1))</f>
        <v>1.6</v>
      </c>
      <c r="J1064" s="7">
        <f>IF(H1064="","",INDEX(Systems!E$4:E$981,MATCH($F1064,Systems!D$4:D$981,0),1))</f>
        <v>10</v>
      </c>
      <c r="K1064" s="7" t="s">
        <v>97</v>
      </c>
      <c r="L1064" s="7">
        <v>2010</v>
      </c>
      <c r="M1064" s="7">
        <v>3</v>
      </c>
      <c r="N1064" s="6">
        <f t="shared" si="1891"/>
        <v>5952</v>
      </c>
      <c r="O1064" s="7">
        <f t="shared" si="1892"/>
        <v>2020</v>
      </c>
      <c r="P1064" s="2" t="str">
        <f t="shared" ref="P1064:AI1064" si="2549">IF($B1064="","",IF($O1064=P$3,$N1064*(1+(O$2*0.03)),IF(P$3=$O1064+$J1064,$N1064*(1+(O$2*0.03)),IF(P$3=$O1064+2*$J1064,$N1064*(1+(O$2*0.03)),IF(P$3=$O1064+3*$J1064,$N1064*(1+(O$2*0.03)),IF(P$3=$O1064+4*$J1064,$N1064*(1+(O$2*0.03)),IF(P$3=$O1064+5*$J1064,$N1064*(1+(O$2*0.03)),"")))))))</f>
        <v/>
      </c>
      <c r="Q1064" s="2" t="str">
        <f t="shared" si="2549"/>
        <v/>
      </c>
      <c r="R1064" s="2">
        <f t="shared" si="2549"/>
        <v>6309.12</v>
      </c>
      <c r="S1064" s="2" t="str">
        <f t="shared" si="2549"/>
        <v/>
      </c>
      <c r="T1064" s="2" t="str">
        <f t="shared" si="2549"/>
        <v/>
      </c>
      <c r="U1064" s="2" t="str">
        <f t="shared" si="2549"/>
        <v/>
      </c>
      <c r="V1064" s="2" t="str">
        <f t="shared" si="2549"/>
        <v/>
      </c>
      <c r="W1064" s="2" t="str">
        <f t="shared" si="2549"/>
        <v/>
      </c>
      <c r="X1064" s="2" t="str">
        <f t="shared" si="2549"/>
        <v/>
      </c>
      <c r="Y1064" s="2" t="str">
        <f t="shared" si="2549"/>
        <v/>
      </c>
      <c r="Z1064" s="2" t="str">
        <f t="shared" si="2549"/>
        <v/>
      </c>
      <c r="AA1064" s="2" t="str">
        <f t="shared" si="2549"/>
        <v/>
      </c>
      <c r="AB1064" s="2">
        <f t="shared" si="2549"/>
        <v>8094.7199999999993</v>
      </c>
      <c r="AC1064" s="2" t="str">
        <f t="shared" si="2549"/>
        <v/>
      </c>
      <c r="AD1064" s="2" t="str">
        <f t="shared" si="2549"/>
        <v/>
      </c>
      <c r="AE1064" s="2" t="str">
        <f t="shared" si="2549"/>
        <v/>
      </c>
      <c r="AF1064" s="2" t="str">
        <f t="shared" si="2549"/>
        <v/>
      </c>
      <c r="AG1064" s="2" t="str">
        <f t="shared" si="2549"/>
        <v/>
      </c>
      <c r="AH1064" s="2" t="str">
        <f t="shared" si="2549"/>
        <v/>
      </c>
      <c r="AI1064" s="2" t="str">
        <f t="shared" si="2549"/>
        <v/>
      </c>
    </row>
    <row r="1065" spans="2:35" x14ac:dyDescent="0.25">
      <c r="B1065" s="41" t="s">
        <v>347</v>
      </c>
      <c r="C1065" s="41" t="s">
        <v>444</v>
      </c>
      <c r="D1065" t="s">
        <v>7</v>
      </c>
      <c r="E1065" s="42" t="s">
        <v>543</v>
      </c>
      <c r="F1065" t="s">
        <v>38</v>
      </c>
      <c r="H1065" s="7">
        <v>6500</v>
      </c>
      <c r="I1065" s="6">
        <f>IF(H1065="","",INDEX(Systems!F$4:F$981,MATCH($F1065,Systems!D$4:D$981,0),1))</f>
        <v>6.15</v>
      </c>
      <c r="J1065" s="7">
        <f>IF(H1065="","",INDEX(Systems!E$4:E$981,MATCH($F1065,Systems!D$4:D$981,0),1))</f>
        <v>20</v>
      </c>
      <c r="K1065" s="7" t="s">
        <v>97</v>
      </c>
      <c r="L1065" s="7">
        <v>2002</v>
      </c>
      <c r="M1065" s="7">
        <v>2</v>
      </c>
      <c r="N1065" s="6">
        <f t="shared" si="1891"/>
        <v>39975</v>
      </c>
      <c r="O1065" s="7">
        <f t="shared" si="1892"/>
        <v>2018</v>
      </c>
      <c r="P1065" s="2">
        <f t="shared" ref="P1065:AI1065" si="2550">IF($B1065="","",IF($O1065=P$3,$N1065*(1+(O$2*0.03)),IF(P$3=$O1065+$J1065,$N1065*(1+(O$2*0.03)),IF(P$3=$O1065+2*$J1065,$N1065*(1+(O$2*0.03)),IF(P$3=$O1065+3*$J1065,$N1065*(1+(O$2*0.03)),IF(P$3=$O1065+4*$J1065,$N1065*(1+(O$2*0.03)),IF(P$3=$O1065+5*$J1065,$N1065*(1+(O$2*0.03)),"")))))))</f>
        <v>39975</v>
      </c>
      <c r="Q1065" s="2" t="str">
        <f t="shared" si="2550"/>
        <v/>
      </c>
      <c r="R1065" s="2" t="str">
        <f t="shared" si="2550"/>
        <v/>
      </c>
      <c r="S1065" s="2" t="str">
        <f t="shared" si="2550"/>
        <v/>
      </c>
      <c r="T1065" s="2" t="str">
        <f t="shared" si="2550"/>
        <v/>
      </c>
      <c r="U1065" s="2" t="str">
        <f t="shared" si="2550"/>
        <v/>
      </c>
      <c r="V1065" s="2" t="str">
        <f t="shared" si="2550"/>
        <v/>
      </c>
      <c r="W1065" s="2" t="str">
        <f t="shared" si="2550"/>
        <v/>
      </c>
      <c r="X1065" s="2" t="str">
        <f t="shared" si="2550"/>
        <v/>
      </c>
      <c r="Y1065" s="2" t="str">
        <f t="shared" si="2550"/>
        <v/>
      </c>
      <c r="Z1065" s="2" t="str">
        <f t="shared" si="2550"/>
        <v/>
      </c>
      <c r="AA1065" s="2" t="str">
        <f t="shared" si="2550"/>
        <v/>
      </c>
      <c r="AB1065" s="2" t="str">
        <f t="shared" si="2550"/>
        <v/>
      </c>
      <c r="AC1065" s="2" t="str">
        <f t="shared" si="2550"/>
        <v/>
      </c>
      <c r="AD1065" s="2" t="str">
        <f t="shared" si="2550"/>
        <v/>
      </c>
      <c r="AE1065" s="2" t="str">
        <f t="shared" si="2550"/>
        <v/>
      </c>
      <c r="AF1065" s="2" t="str">
        <f t="shared" si="2550"/>
        <v/>
      </c>
      <c r="AG1065" s="2" t="str">
        <f t="shared" si="2550"/>
        <v/>
      </c>
      <c r="AH1065" s="2" t="str">
        <f t="shared" si="2550"/>
        <v/>
      </c>
      <c r="AI1065" s="2" t="str">
        <f t="shared" si="2550"/>
        <v/>
      </c>
    </row>
    <row r="1066" spans="2:35" x14ac:dyDescent="0.25">
      <c r="B1066" s="41" t="s">
        <v>347</v>
      </c>
      <c r="C1066" s="41" t="s">
        <v>444</v>
      </c>
      <c r="D1066" t="s">
        <v>7</v>
      </c>
      <c r="E1066" s="42" t="s">
        <v>543</v>
      </c>
      <c r="F1066" t="s">
        <v>51</v>
      </c>
      <c r="H1066" s="7">
        <v>3720</v>
      </c>
      <c r="I1066" s="6">
        <f>IF(H1066="","",INDEX(Systems!F$4:F$981,MATCH($F1066,Systems!D$4:D$981,0),1))</f>
        <v>1.5</v>
      </c>
      <c r="J1066" s="7">
        <f>IF(H1066="","",INDEX(Systems!E$4:E$981,MATCH($F1066,Systems!D$4:D$981,0),1))</f>
        <v>10</v>
      </c>
      <c r="K1066" s="7" t="s">
        <v>97</v>
      </c>
      <c r="L1066" s="7">
        <v>2010</v>
      </c>
      <c r="M1066" s="7">
        <v>3</v>
      </c>
      <c r="N1066" s="6">
        <f t="shared" si="1891"/>
        <v>5580</v>
      </c>
      <c r="O1066" s="7">
        <f t="shared" si="1892"/>
        <v>2020</v>
      </c>
      <c r="P1066" s="2" t="str">
        <f t="shared" ref="P1066:AI1066" si="2551">IF($B1066="","",IF($O1066=P$3,$N1066*(1+(O$2*0.03)),IF(P$3=$O1066+$J1066,$N1066*(1+(O$2*0.03)),IF(P$3=$O1066+2*$J1066,$N1066*(1+(O$2*0.03)),IF(P$3=$O1066+3*$J1066,$N1066*(1+(O$2*0.03)),IF(P$3=$O1066+4*$J1066,$N1066*(1+(O$2*0.03)),IF(P$3=$O1066+5*$J1066,$N1066*(1+(O$2*0.03)),"")))))))</f>
        <v/>
      </c>
      <c r="Q1066" s="2" t="str">
        <f t="shared" si="2551"/>
        <v/>
      </c>
      <c r="R1066" s="2">
        <f t="shared" si="2551"/>
        <v>5914.8</v>
      </c>
      <c r="S1066" s="2" t="str">
        <f t="shared" si="2551"/>
        <v/>
      </c>
      <c r="T1066" s="2" t="str">
        <f t="shared" si="2551"/>
        <v/>
      </c>
      <c r="U1066" s="2" t="str">
        <f t="shared" si="2551"/>
        <v/>
      </c>
      <c r="V1066" s="2" t="str">
        <f t="shared" si="2551"/>
        <v/>
      </c>
      <c r="W1066" s="2" t="str">
        <f t="shared" si="2551"/>
        <v/>
      </c>
      <c r="X1066" s="2" t="str">
        <f t="shared" si="2551"/>
        <v/>
      </c>
      <c r="Y1066" s="2" t="str">
        <f t="shared" si="2551"/>
        <v/>
      </c>
      <c r="Z1066" s="2" t="str">
        <f t="shared" si="2551"/>
        <v/>
      </c>
      <c r="AA1066" s="2" t="str">
        <f t="shared" si="2551"/>
        <v/>
      </c>
      <c r="AB1066" s="2">
        <f t="shared" si="2551"/>
        <v>7588.7999999999993</v>
      </c>
      <c r="AC1066" s="2" t="str">
        <f t="shared" si="2551"/>
        <v/>
      </c>
      <c r="AD1066" s="2" t="str">
        <f t="shared" si="2551"/>
        <v/>
      </c>
      <c r="AE1066" s="2" t="str">
        <f t="shared" si="2551"/>
        <v/>
      </c>
      <c r="AF1066" s="2" t="str">
        <f t="shared" si="2551"/>
        <v/>
      </c>
      <c r="AG1066" s="2" t="str">
        <f t="shared" si="2551"/>
        <v/>
      </c>
      <c r="AH1066" s="2" t="str">
        <f t="shared" si="2551"/>
        <v/>
      </c>
      <c r="AI1066" s="2" t="str">
        <f t="shared" si="2551"/>
        <v/>
      </c>
    </row>
    <row r="1067" spans="2:35" x14ac:dyDescent="0.25">
      <c r="B1067" s="41" t="s">
        <v>347</v>
      </c>
      <c r="C1067" s="41" t="s">
        <v>444</v>
      </c>
      <c r="D1067" t="s">
        <v>9</v>
      </c>
      <c r="E1067" s="42" t="s">
        <v>543</v>
      </c>
      <c r="F1067" t="s">
        <v>131</v>
      </c>
      <c r="H1067" s="7">
        <v>5300</v>
      </c>
      <c r="I1067" s="6">
        <f>IF(H1067="","",INDEX(Systems!F$4:F$981,MATCH($F1067,Systems!D$4:D$981,0),1))</f>
        <v>4.95</v>
      </c>
      <c r="J1067" s="7">
        <f>IF(H1067="","",INDEX(Systems!E$4:E$981,MATCH($F1067,Systems!D$4:D$981,0),1))</f>
        <v>20</v>
      </c>
      <c r="K1067" s="7" t="s">
        <v>97</v>
      </c>
      <c r="L1067" s="7">
        <v>2017</v>
      </c>
      <c r="M1067" s="7">
        <v>3</v>
      </c>
      <c r="N1067" s="6">
        <f t="shared" si="1891"/>
        <v>26235</v>
      </c>
      <c r="O1067" s="7">
        <f t="shared" si="1892"/>
        <v>2037</v>
      </c>
      <c r="P1067" s="2" t="str">
        <f t="shared" ref="P1067:AI1067" si="2552">IF($B1067="","",IF($O1067=P$3,$N1067*(1+(O$2*0.03)),IF(P$3=$O1067+$J1067,$N1067*(1+(O$2*0.03)),IF(P$3=$O1067+2*$J1067,$N1067*(1+(O$2*0.03)),IF(P$3=$O1067+3*$J1067,$N1067*(1+(O$2*0.03)),IF(P$3=$O1067+4*$J1067,$N1067*(1+(O$2*0.03)),IF(P$3=$O1067+5*$J1067,$N1067*(1+(O$2*0.03)),"")))))))</f>
        <v/>
      </c>
      <c r="Q1067" s="2" t="str">
        <f t="shared" si="2552"/>
        <v/>
      </c>
      <c r="R1067" s="2" t="str">
        <f t="shared" si="2552"/>
        <v/>
      </c>
      <c r="S1067" s="2" t="str">
        <f t="shared" si="2552"/>
        <v/>
      </c>
      <c r="T1067" s="2" t="str">
        <f t="shared" si="2552"/>
        <v/>
      </c>
      <c r="U1067" s="2" t="str">
        <f t="shared" si="2552"/>
        <v/>
      </c>
      <c r="V1067" s="2" t="str">
        <f t="shared" si="2552"/>
        <v/>
      </c>
      <c r="W1067" s="2" t="str">
        <f t="shared" si="2552"/>
        <v/>
      </c>
      <c r="X1067" s="2" t="str">
        <f t="shared" si="2552"/>
        <v/>
      </c>
      <c r="Y1067" s="2" t="str">
        <f t="shared" si="2552"/>
        <v/>
      </c>
      <c r="Z1067" s="2" t="str">
        <f t="shared" si="2552"/>
        <v/>
      </c>
      <c r="AA1067" s="2" t="str">
        <f t="shared" si="2552"/>
        <v/>
      </c>
      <c r="AB1067" s="2" t="str">
        <f t="shared" si="2552"/>
        <v/>
      </c>
      <c r="AC1067" s="2" t="str">
        <f t="shared" si="2552"/>
        <v/>
      </c>
      <c r="AD1067" s="2" t="str">
        <f t="shared" si="2552"/>
        <v/>
      </c>
      <c r="AE1067" s="2" t="str">
        <f t="shared" si="2552"/>
        <v/>
      </c>
      <c r="AF1067" s="2" t="str">
        <f t="shared" si="2552"/>
        <v/>
      </c>
      <c r="AG1067" s="2" t="str">
        <f t="shared" si="2552"/>
        <v/>
      </c>
      <c r="AH1067" s="2" t="str">
        <f t="shared" si="2552"/>
        <v/>
      </c>
      <c r="AI1067" s="2">
        <f t="shared" si="2552"/>
        <v>41188.949999999997</v>
      </c>
    </row>
    <row r="1068" spans="2:35" x14ac:dyDescent="0.25">
      <c r="B1068" s="41" t="s">
        <v>347</v>
      </c>
      <c r="C1068" s="41" t="s">
        <v>444</v>
      </c>
      <c r="D1068" t="s">
        <v>5</v>
      </c>
      <c r="E1068" s="42" t="s">
        <v>543</v>
      </c>
      <c r="F1068" t="s">
        <v>66</v>
      </c>
      <c r="H1068" s="7">
        <v>6</v>
      </c>
      <c r="I1068" s="6">
        <f>IF(H1068="","",INDEX(Systems!F$4:F$981,MATCH($F1068,Systems!D$4:D$981,0),1))</f>
        <v>10000</v>
      </c>
      <c r="J1068" s="7">
        <f>IF(H1068="","",INDEX(Systems!E$4:E$981,MATCH($F1068,Systems!D$4:D$981,0),1))</f>
        <v>10</v>
      </c>
      <c r="K1068" s="7" t="s">
        <v>97</v>
      </c>
      <c r="L1068" s="7">
        <v>2015</v>
      </c>
      <c r="M1068" s="7">
        <v>3</v>
      </c>
      <c r="N1068" s="6">
        <f t="shared" si="1891"/>
        <v>60000</v>
      </c>
      <c r="O1068" s="7">
        <f t="shared" si="1892"/>
        <v>2025</v>
      </c>
      <c r="P1068" s="2" t="str">
        <f t="shared" ref="P1068:AI1068" si="2553">IF($B1068="","",IF($O1068=P$3,$N1068*(1+(O$2*0.03)),IF(P$3=$O1068+$J1068,$N1068*(1+(O$2*0.03)),IF(P$3=$O1068+2*$J1068,$N1068*(1+(O$2*0.03)),IF(P$3=$O1068+3*$J1068,$N1068*(1+(O$2*0.03)),IF(P$3=$O1068+4*$J1068,$N1068*(1+(O$2*0.03)),IF(P$3=$O1068+5*$J1068,$N1068*(1+(O$2*0.03)),"")))))))</f>
        <v/>
      </c>
      <c r="Q1068" s="2" t="str">
        <f t="shared" si="2553"/>
        <v/>
      </c>
      <c r="R1068" s="2" t="str">
        <f t="shared" si="2553"/>
        <v/>
      </c>
      <c r="S1068" s="2" t="str">
        <f t="shared" si="2553"/>
        <v/>
      </c>
      <c r="T1068" s="2" t="str">
        <f t="shared" si="2553"/>
        <v/>
      </c>
      <c r="U1068" s="2" t="str">
        <f t="shared" si="2553"/>
        <v/>
      </c>
      <c r="V1068" s="2" t="str">
        <f t="shared" si="2553"/>
        <v/>
      </c>
      <c r="W1068" s="2">
        <f t="shared" si="2553"/>
        <v>72600</v>
      </c>
      <c r="X1068" s="2" t="str">
        <f t="shared" si="2553"/>
        <v/>
      </c>
      <c r="Y1068" s="2" t="str">
        <f t="shared" si="2553"/>
        <v/>
      </c>
      <c r="Z1068" s="2" t="str">
        <f t="shared" si="2553"/>
        <v/>
      </c>
      <c r="AA1068" s="2" t="str">
        <f t="shared" si="2553"/>
        <v/>
      </c>
      <c r="AB1068" s="2" t="str">
        <f t="shared" si="2553"/>
        <v/>
      </c>
      <c r="AC1068" s="2" t="str">
        <f t="shared" si="2553"/>
        <v/>
      </c>
      <c r="AD1068" s="2" t="str">
        <f t="shared" si="2553"/>
        <v/>
      </c>
      <c r="AE1068" s="2" t="str">
        <f t="shared" si="2553"/>
        <v/>
      </c>
      <c r="AF1068" s="2" t="str">
        <f t="shared" si="2553"/>
        <v/>
      </c>
      <c r="AG1068" s="2">
        <f t="shared" si="2553"/>
        <v>90600</v>
      </c>
      <c r="AH1068" s="2" t="str">
        <f t="shared" si="2553"/>
        <v/>
      </c>
      <c r="AI1068" s="2" t="str">
        <f t="shared" si="2553"/>
        <v/>
      </c>
    </row>
    <row r="1069" spans="2:35" x14ac:dyDescent="0.25">
      <c r="B1069" s="41" t="s">
        <v>347</v>
      </c>
      <c r="C1069" s="41" t="s">
        <v>444</v>
      </c>
      <c r="D1069" t="s">
        <v>7</v>
      </c>
      <c r="E1069" s="42" t="s">
        <v>425</v>
      </c>
      <c r="F1069" t="s">
        <v>50</v>
      </c>
      <c r="H1069" s="7">
        <v>2900</v>
      </c>
      <c r="I1069" s="6">
        <f>IF(H1069="","",INDEX(Systems!F$4:F$981,MATCH($F1069,Systems!D$4:D$981,0),1))</f>
        <v>1.6</v>
      </c>
      <c r="J1069" s="7">
        <f>IF(H1069="","",INDEX(Systems!E$4:E$981,MATCH($F1069,Systems!D$4:D$981,0),1))</f>
        <v>10</v>
      </c>
      <c r="K1069" s="7" t="s">
        <v>97</v>
      </c>
      <c r="L1069" s="7">
        <v>2010</v>
      </c>
      <c r="M1069" s="7">
        <v>3</v>
      </c>
      <c r="N1069" s="6">
        <f t="shared" si="1891"/>
        <v>4640</v>
      </c>
      <c r="O1069" s="7">
        <f t="shared" si="1892"/>
        <v>2020</v>
      </c>
      <c r="P1069" s="2" t="str">
        <f t="shared" ref="P1069:AI1069" si="2554">IF($B1069="","",IF($O1069=P$3,$N1069*(1+(O$2*0.03)),IF(P$3=$O1069+$J1069,$N1069*(1+(O$2*0.03)),IF(P$3=$O1069+2*$J1069,$N1069*(1+(O$2*0.03)),IF(P$3=$O1069+3*$J1069,$N1069*(1+(O$2*0.03)),IF(P$3=$O1069+4*$J1069,$N1069*(1+(O$2*0.03)),IF(P$3=$O1069+5*$J1069,$N1069*(1+(O$2*0.03)),"")))))))</f>
        <v/>
      </c>
      <c r="Q1069" s="2" t="str">
        <f t="shared" si="2554"/>
        <v/>
      </c>
      <c r="R1069" s="2">
        <f t="shared" si="2554"/>
        <v>4918.4000000000005</v>
      </c>
      <c r="S1069" s="2" t="str">
        <f t="shared" si="2554"/>
        <v/>
      </c>
      <c r="T1069" s="2" t="str">
        <f t="shared" si="2554"/>
        <v/>
      </c>
      <c r="U1069" s="2" t="str">
        <f t="shared" si="2554"/>
        <v/>
      </c>
      <c r="V1069" s="2" t="str">
        <f t="shared" si="2554"/>
        <v/>
      </c>
      <c r="W1069" s="2" t="str">
        <f t="shared" si="2554"/>
        <v/>
      </c>
      <c r="X1069" s="2" t="str">
        <f t="shared" si="2554"/>
        <v/>
      </c>
      <c r="Y1069" s="2" t="str">
        <f t="shared" si="2554"/>
        <v/>
      </c>
      <c r="Z1069" s="2" t="str">
        <f t="shared" si="2554"/>
        <v/>
      </c>
      <c r="AA1069" s="2" t="str">
        <f t="shared" si="2554"/>
        <v/>
      </c>
      <c r="AB1069" s="2">
        <f t="shared" si="2554"/>
        <v>6310.4</v>
      </c>
      <c r="AC1069" s="2" t="str">
        <f t="shared" si="2554"/>
        <v/>
      </c>
      <c r="AD1069" s="2" t="str">
        <f t="shared" si="2554"/>
        <v/>
      </c>
      <c r="AE1069" s="2" t="str">
        <f t="shared" si="2554"/>
        <v/>
      </c>
      <c r="AF1069" s="2" t="str">
        <f t="shared" si="2554"/>
        <v/>
      </c>
      <c r="AG1069" s="2" t="str">
        <f t="shared" si="2554"/>
        <v/>
      </c>
      <c r="AH1069" s="2" t="str">
        <f t="shared" si="2554"/>
        <v/>
      </c>
      <c r="AI1069" s="2" t="str">
        <f t="shared" si="2554"/>
        <v/>
      </c>
    </row>
    <row r="1070" spans="2:35" x14ac:dyDescent="0.25">
      <c r="B1070" s="41" t="s">
        <v>347</v>
      </c>
      <c r="C1070" s="41" t="s">
        <v>444</v>
      </c>
      <c r="D1070" t="s">
        <v>7</v>
      </c>
      <c r="E1070" s="42" t="s">
        <v>425</v>
      </c>
      <c r="F1070" t="s">
        <v>38</v>
      </c>
      <c r="H1070" s="7">
        <v>2900</v>
      </c>
      <c r="I1070" s="6">
        <f>IF(H1070="","",INDEX(Systems!F$4:F$981,MATCH($F1070,Systems!D$4:D$981,0),1))</f>
        <v>6.15</v>
      </c>
      <c r="J1070" s="7">
        <f>IF(H1070="","",INDEX(Systems!E$4:E$981,MATCH($F1070,Systems!D$4:D$981,0),1))</f>
        <v>20</v>
      </c>
      <c r="K1070" s="7" t="s">
        <v>97</v>
      </c>
      <c r="L1070" s="7">
        <v>2005</v>
      </c>
      <c r="M1070" s="7">
        <v>2</v>
      </c>
      <c r="N1070" s="6">
        <f t="shared" si="1891"/>
        <v>17835</v>
      </c>
      <c r="O1070" s="7">
        <f t="shared" si="1892"/>
        <v>2021</v>
      </c>
      <c r="P1070" s="2" t="str">
        <f t="shared" ref="P1070:AI1070" si="2555">IF($B1070="","",IF($O1070=P$3,$N1070*(1+(O$2*0.03)),IF(P$3=$O1070+$J1070,$N1070*(1+(O$2*0.03)),IF(P$3=$O1070+2*$J1070,$N1070*(1+(O$2*0.03)),IF(P$3=$O1070+3*$J1070,$N1070*(1+(O$2*0.03)),IF(P$3=$O1070+4*$J1070,$N1070*(1+(O$2*0.03)),IF(P$3=$O1070+5*$J1070,$N1070*(1+(O$2*0.03)),"")))))))</f>
        <v/>
      </c>
      <c r="Q1070" s="2" t="str">
        <f t="shared" si="2555"/>
        <v/>
      </c>
      <c r="R1070" s="2" t="str">
        <f t="shared" si="2555"/>
        <v/>
      </c>
      <c r="S1070" s="2">
        <f t="shared" si="2555"/>
        <v>19440.150000000001</v>
      </c>
      <c r="T1070" s="2" t="str">
        <f t="shared" si="2555"/>
        <v/>
      </c>
      <c r="U1070" s="2" t="str">
        <f t="shared" si="2555"/>
        <v/>
      </c>
      <c r="V1070" s="2" t="str">
        <f t="shared" si="2555"/>
        <v/>
      </c>
      <c r="W1070" s="2" t="str">
        <f t="shared" si="2555"/>
        <v/>
      </c>
      <c r="X1070" s="2" t="str">
        <f t="shared" si="2555"/>
        <v/>
      </c>
      <c r="Y1070" s="2" t="str">
        <f t="shared" si="2555"/>
        <v/>
      </c>
      <c r="Z1070" s="2" t="str">
        <f t="shared" si="2555"/>
        <v/>
      </c>
      <c r="AA1070" s="2" t="str">
        <f t="shared" si="2555"/>
        <v/>
      </c>
      <c r="AB1070" s="2" t="str">
        <f t="shared" si="2555"/>
        <v/>
      </c>
      <c r="AC1070" s="2" t="str">
        <f t="shared" si="2555"/>
        <v/>
      </c>
      <c r="AD1070" s="2" t="str">
        <f t="shared" si="2555"/>
        <v/>
      </c>
      <c r="AE1070" s="2" t="str">
        <f t="shared" si="2555"/>
        <v/>
      </c>
      <c r="AF1070" s="2" t="str">
        <f t="shared" si="2555"/>
        <v/>
      </c>
      <c r="AG1070" s="2" t="str">
        <f t="shared" si="2555"/>
        <v/>
      </c>
      <c r="AH1070" s="2" t="str">
        <f t="shared" si="2555"/>
        <v/>
      </c>
      <c r="AI1070" s="2" t="str">
        <f t="shared" si="2555"/>
        <v/>
      </c>
    </row>
    <row r="1071" spans="2:35" x14ac:dyDescent="0.25">
      <c r="B1071" s="41" t="s">
        <v>347</v>
      </c>
      <c r="C1071" s="41" t="s">
        <v>444</v>
      </c>
      <c r="D1071" t="s">
        <v>7</v>
      </c>
      <c r="E1071" s="42" t="s">
        <v>425</v>
      </c>
      <c r="F1071" t="s">
        <v>289</v>
      </c>
      <c r="H1071" s="7">
        <v>2900</v>
      </c>
      <c r="I1071" s="6">
        <f>IF(H1071="","",INDEX(Systems!F$4:F$981,MATCH($F1071,Systems!D$4:D$981,0),1))</f>
        <v>4.5</v>
      </c>
      <c r="J1071" s="7">
        <f>IF(H1071="","",INDEX(Systems!E$4:E$981,MATCH($F1071,Systems!D$4:D$981,0),1))</f>
        <v>15</v>
      </c>
      <c r="K1071" s="7" t="s">
        <v>97</v>
      </c>
      <c r="L1071" s="7">
        <v>2010</v>
      </c>
      <c r="M1071" s="7">
        <v>3</v>
      </c>
      <c r="N1071" s="6">
        <f t="shared" si="1891"/>
        <v>13050</v>
      </c>
      <c r="O1071" s="7">
        <f t="shared" si="1892"/>
        <v>2025</v>
      </c>
      <c r="P1071" s="2" t="str">
        <f t="shared" ref="P1071:AI1071" si="2556">IF($B1071="","",IF($O1071=P$3,$N1071*(1+(O$2*0.03)),IF(P$3=$O1071+$J1071,$N1071*(1+(O$2*0.03)),IF(P$3=$O1071+2*$J1071,$N1071*(1+(O$2*0.03)),IF(P$3=$O1071+3*$J1071,$N1071*(1+(O$2*0.03)),IF(P$3=$O1071+4*$J1071,$N1071*(1+(O$2*0.03)),IF(P$3=$O1071+5*$J1071,$N1071*(1+(O$2*0.03)),"")))))))</f>
        <v/>
      </c>
      <c r="Q1071" s="2" t="str">
        <f t="shared" si="2556"/>
        <v/>
      </c>
      <c r="R1071" s="2" t="str">
        <f t="shared" si="2556"/>
        <v/>
      </c>
      <c r="S1071" s="2" t="str">
        <f t="shared" si="2556"/>
        <v/>
      </c>
      <c r="T1071" s="2" t="str">
        <f t="shared" si="2556"/>
        <v/>
      </c>
      <c r="U1071" s="2" t="str">
        <f t="shared" si="2556"/>
        <v/>
      </c>
      <c r="V1071" s="2" t="str">
        <f t="shared" si="2556"/>
        <v/>
      </c>
      <c r="W1071" s="2">
        <f t="shared" si="2556"/>
        <v>15790.5</v>
      </c>
      <c r="X1071" s="2" t="str">
        <f t="shared" si="2556"/>
        <v/>
      </c>
      <c r="Y1071" s="2" t="str">
        <f t="shared" si="2556"/>
        <v/>
      </c>
      <c r="Z1071" s="2" t="str">
        <f t="shared" si="2556"/>
        <v/>
      </c>
      <c r="AA1071" s="2" t="str">
        <f t="shared" si="2556"/>
        <v/>
      </c>
      <c r="AB1071" s="2" t="str">
        <f t="shared" si="2556"/>
        <v/>
      </c>
      <c r="AC1071" s="2" t="str">
        <f t="shared" si="2556"/>
        <v/>
      </c>
      <c r="AD1071" s="2" t="str">
        <f t="shared" si="2556"/>
        <v/>
      </c>
      <c r="AE1071" s="2" t="str">
        <f t="shared" si="2556"/>
        <v/>
      </c>
      <c r="AF1071" s="2" t="str">
        <f t="shared" si="2556"/>
        <v/>
      </c>
      <c r="AG1071" s="2" t="str">
        <f t="shared" si="2556"/>
        <v/>
      </c>
      <c r="AH1071" s="2" t="str">
        <f t="shared" si="2556"/>
        <v/>
      </c>
      <c r="AI1071" s="2" t="str">
        <f t="shared" si="2556"/>
        <v/>
      </c>
    </row>
    <row r="1072" spans="2:35" x14ac:dyDescent="0.25">
      <c r="B1072" s="41" t="s">
        <v>347</v>
      </c>
      <c r="C1072" s="41" t="s">
        <v>444</v>
      </c>
      <c r="D1072" t="s">
        <v>9</v>
      </c>
      <c r="E1072" s="42" t="s">
        <v>425</v>
      </c>
      <c r="F1072" t="s">
        <v>131</v>
      </c>
      <c r="H1072" s="7">
        <v>2900</v>
      </c>
      <c r="I1072" s="6">
        <f>IF(H1072="","",INDEX(Systems!F$4:F$981,MATCH($F1072,Systems!D$4:D$981,0),1))</f>
        <v>4.95</v>
      </c>
      <c r="J1072" s="7">
        <f>IF(H1072="","",INDEX(Systems!E$4:E$981,MATCH($F1072,Systems!D$4:D$981,0),1))</f>
        <v>20</v>
      </c>
      <c r="K1072" s="7" t="s">
        <v>97</v>
      </c>
      <c r="L1072" s="7">
        <v>2017</v>
      </c>
      <c r="M1072" s="7">
        <v>3</v>
      </c>
      <c r="N1072" s="6">
        <f t="shared" ref="N1072:N1282" si="2557">IF(H1072="","",H1072*I1072)</f>
        <v>14355</v>
      </c>
      <c r="O1072" s="7">
        <f t="shared" ref="O1072:O1282" si="2558">IF(M1072="","",IF(IF(M1072=1,$C$1,IF(M1072=2,L1072+(0.8*J1072),IF(M1072=3,L1072+J1072)))&lt;$C$1,$C$1,(IF(M1072=1,$C$1,IF(M1072=2,L1072+(0.8*J1072),IF(M1072=3,L1072+J1072))))))</f>
        <v>2037</v>
      </c>
      <c r="P1072" s="2" t="str">
        <f t="shared" ref="P1072:AI1072" si="2559">IF($B1072="","",IF($O1072=P$3,$N1072*(1+(O$2*0.03)),IF(P$3=$O1072+$J1072,$N1072*(1+(O$2*0.03)),IF(P$3=$O1072+2*$J1072,$N1072*(1+(O$2*0.03)),IF(P$3=$O1072+3*$J1072,$N1072*(1+(O$2*0.03)),IF(P$3=$O1072+4*$J1072,$N1072*(1+(O$2*0.03)),IF(P$3=$O1072+5*$J1072,$N1072*(1+(O$2*0.03)),"")))))))</f>
        <v/>
      </c>
      <c r="Q1072" s="2" t="str">
        <f t="shared" si="2559"/>
        <v/>
      </c>
      <c r="R1072" s="2" t="str">
        <f t="shared" si="2559"/>
        <v/>
      </c>
      <c r="S1072" s="2" t="str">
        <f t="shared" si="2559"/>
        <v/>
      </c>
      <c r="T1072" s="2" t="str">
        <f t="shared" si="2559"/>
        <v/>
      </c>
      <c r="U1072" s="2" t="str">
        <f t="shared" si="2559"/>
        <v/>
      </c>
      <c r="V1072" s="2" t="str">
        <f t="shared" si="2559"/>
        <v/>
      </c>
      <c r="W1072" s="2" t="str">
        <f t="shared" si="2559"/>
        <v/>
      </c>
      <c r="X1072" s="2" t="str">
        <f t="shared" si="2559"/>
        <v/>
      </c>
      <c r="Y1072" s="2" t="str">
        <f t="shared" si="2559"/>
        <v/>
      </c>
      <c r="Z1072" s="2" t="str">
        <f t="shared" si="2559"/>
        <v/>
      </c>
      <c r="AA1072" s="2" t="str">
        <f t="shared" si="2559"/>
        <v/>
      </c>
      <c r="AB1072" s="2" t="str">
        <f t="shared" si="2559"/>
        <v/>
      </c>
      <c r="AC1072" s="2" t="str">
        <f t="shared" si="2559"/>
        <v/>
      </c>
      <c r="AD1072" s="2" t="str">
        <f t="shared" si="2559"/>
        <v/>
      </c>
      <c r="AE1072" s="2" t="str">
        <f t="shared" si="2559"/>
        <v/>
      </c>
      <c r="AF1072" s="2" t="str">
        <f t="shared" si="2559"/>
        <v/>
      </c>
      <c r="AG1072" s="2" t="str">
        <f t="shared" si="2559"/>
        <v/>
      </c>
      <c r="AH1072" s="2" t="str">
        <f t="shared" si="2559"/>
        <v/>
      </c>
      <c r="AI1072" s="2">
        <f t="shared" si="2559"/>
        <v>22537.35</v>
      </c>
    </row>
    <row r="1073" spans="2:35" x14ac:dyDescent="0.25">
      <c r="B1073" s="41" t="s">
        <v>347</v>
      </c>
      <c r="C1073" s="41" t="s">
        <v>444</v>
      </c>
      <c r="D1073" t="s">
        <v>5</v>
      </c>
      <c r="E1073" s="42" t="s">
        <v>425</v>
      </c>
      <c r="F1073" t="s">
        <v>55</v>
      </c>
      <c r="H1073" s="7">
        <v>2</v>
      </c>
      <c r="I1073" s="6">
        <f>IF(H1073="","",INDEX(Systems!F$4:F$981,MATCH($F1073,Systems!D$4:D$981,0),1))</f>
        <v>9000</v>
      </c>
      <c r="J1073" s="7">
        <f>IF(H1073="","",INDEX(Systems!E$4:E$981,MATCH($F1073,Systems!D$4:D$981,0),1))</f>
        <v>18</v>
      </c>
      <c r="K1073" s="7" t="s">
        <v>97</v>
      </c>
      <c r="L1073" s="7">
        <v>2000</v>
      </c>
      <c r="M1073" s="7">
        <v>2</v>
      </c>
      <c r="N1073" s="6">
        <f t="shared" si="2557"/>
        <v>18000</v>
      </c>
      <c r="O1073" s="7">
        <f t="shared" si="2558"/>
        <v>2018</v>
      </c>
      <c r="P1073" s="2">
        <f t="shared" ref="P1073:AI1073" si="2560">IF($B1073="","",IF($O1073=P$3,$N1073*(1+(O$2*0.03)),IF(P$3=$O1073+$J1073,$N1073*(1+(O$2*0.03)),IF(P$3=$O1073+2*$J1073,$N1073*(1+(O$2*0.03)),IF(P$3=$O1073+3*$J1073,$N1073*(1+(O$2*0.03)),IF(P$3=$O1073+4*$J1073,$N1073*(1+(O$2*0.03)),IF(P$3=$O1073+5*$J1073,$N1073*(1+(O$2*0.03)),"")))))))</f>
        <v>18000</v>
      </c>
      <c r="Q1073" s="2" t="str">
        <f t="shared" si="2560"/>
        <v/>
      </c>
      <c r="R1073" s="2" t="str">
        <f t="shared" si="2560"/>
        <v/>
      </c>
      <c r="S1073" s="2" t="str">
        <f t="shared" si="2560"/>
        <v/>
      </c>
      <c r="T1073" s="2" t="str">
        <f t="shared" si="2560"/>
        <v/>
      </c>
      <c r="U1073" s="2" t="str">
        <f t="shared" si="2560"/>
        <v/>
      </c>
      <c r="V1073" s="2" t="str">
        <f t="shared" si="2560"/>
        <v/>
      </c>
      <c r="W1073" s="2" t="str">
        <f t="shared" si="2560"/>
        <v/>
      </c>
      <c r="X1073" s="2" t="str">
        <f t="shared" si="2560"/>
        <v/>
      </c>
      <c r="Y1073" s="2" t="str">
        <f t="shared" si="2560"/>
        <v/>
      </c>
      <c r="Z1073" s="2" t="str">
        <f t="shared" si="2560"/>
        <v/>
      </c>
      <c r="AA1073" s="2" t="str">
        <f t="shared" si="2560"/>
        <v/>
      </c>
      <c r="AB1073" s="2" t="str">
        <f t="shared" si="2560"/>
        <v/>
      </c>
      <c r="AC1073" s="2" t="str">
        <f t="shared" si="2560"/>
        <v/>
      </c>
      <c r="AD1073" s="2" t="str">
        <f t="shared" si="2560"/>
        <v/>
      </c>
      <c r="AE1073" s="2" t="str">
        <f t="shared" si="2560"/>
        <v/>
      </c>
      <c r="AF1073" s="2" t="str">
        <f t="shared" si="2560"/>
        <v/>
      </c>
      <c r="AG1073" s="2" t="str">
        <f t="shared" si="2560"/>
        <v/>
      </c>
      <c r="AH1073" s="2">
        <f t="shared" si="2560"/>
        <v>27720</v>
      </c>
      <c r="AI1073" s="2" t="str">
        <f t="shared" si="2560"/>
        <v/>
      </c>
    </row>
    <row r="1074" spans="2:35" x14ac:dyDescent="0.25">
      <c r="B1074" s="41" t="s">
        <v>347</v>
      </c>
      <c r="C1074" s="41" t="s">
        <v>444</v>
      </c>
      <c r="D1074" t="s">
        <v>8</v>
      </c>
      <c r="E1074" s="42" t="s">
        <v>425</v>
      </c>
      <c r="F1074" t="s">
        <v>126</v>
      </c>
      <c r="H1074" s="7">
        <v>2900</v>
      </c>
      <c r="I1074" s="6">
        <f>IF(H1074="","",INDEX(Systems!F$4:F$981,MATCH($F1074,Systems!D$4:D$981,0),1))</f>
        <v>18</v>
      </c>
      <c r="J1074" s="7">
        <f>IF(H1074="","",INDEX(Systems!E$4:E$981,MATCH($F1074,Systems!D$4:D$981,0),1))</f>
        <v>30</v>
      </c>
      <c r="K1074" s="7" t="s">
        <v>97</v>
      </c>
      <c r="L1074" s="7">
        <v>2005</v>
      </c>
      <c r="M1074" s="7">
        <v>3</v>
      </c>
      <c r="N1074" s="6">
        <f t="shared" si="2557"/>
        <v>52200</v>
      </c>
      <c r="O1074" s="7">
        <f t="shared" si="2558"/>
        <v>2035</v>
      </c>
      <c r="P1074" s="2" t="str">
        <f t="shared" ref="P1074:AI1074" si="2561">IF($B1074="","",IF($O1074=P$3,$N1074*(1+(O$2*0.03)),IF(P$3=$O1074+$J1074,$N1074*(1+(O$2*0.03)),IF(P$3=$O1074+2*$J1074,$N1074*(1+(O$2*0.03)),IF(P$3=$O1074+3*$J1074,$N1074*(1+(O$2*0.03)),IF(P$3=$O1074+4*$J1074,$N1074*(1+(O$2*0.03)),IF(P$3=$O1074+5*$J1074,$N1074*(1+(O$2*0.03)),"")))))))</f>
        <v/>
      </c>
      <c r="Q1074" s="2" t="str">
        <f t="shared" si="2561"/>
        <v/>
      </c>
      <c r="R1074" s="2" t="str">
        <f t="shared" si="2561"/>
        <v/>
      </c>
      <c r="S1074" s="2" t="str">
        <f t="shared" si="2561"/>
        <v/>
      </c>
      <c r="T1074" s="2" t="str">
        <f t="shared" si="2561"/>
        <v/>
      </c>
      <c r="U1074" s="2" t="str">
        <f t="shared" si="2561"/>
        <v/>
      </c>
      <c r="V1074" s="2" t="str">
        <f t="shared" si="2561"/>
        <v/>
      </c>
      <c r="W1074" s="2" t="str">
        <f t="shared" si="2561"/>
        <v/>
      </c>
      <c r="X1074" s="2" t="str">
        <f t="shared" si="2561"/>
        <v/>
      </c>
      <c r="Y1074" s="2" t="str">
        <f t="shared" si="2561"/>
        <v/>
      </c>
      <c r="Z1074" s="2" t="str">
        <f t="shared" si="2561"/>
        <v/>
      </c>
      <c r="AA1074" s="2" t="str">
        <f t="shared" si="2561"/>
        <v/>
      </c>
      <c r="AB1074" s="2" t="str">
        <f t="shared" si="2561"/>
        <v/>
      </c>
      <c r="AC1074" s="2" t="str">
        <f t="shared" si="2561"/>
        <v/>
      </c>
      <c r="AD1074" s="2" t="str">
        <f t="shared" si="2561"/>
        <v/>
      </c>
      <c r="AE1074" s="2" t="str">
        <f t="shared" si="2561"/>
        <v/>
      </c>
      <c r="AF1074" s="2" t="str">
        <f t="shared" si="2561"/>
        <v/>
      </c>
      <c r="AG1074" s="2">
        <f t="shared" si="2561"/>
        <v>78822</v>
      </c>
      <c r="AH1074" s="2" t="str">
        <f t="shared" si="2561"/>
        <v/>
      </c>
      <c r="AI1074" s="2" t="str">
        <f t="shared" si="2561"/>
        <v/>
      </c>
    </row>
    <row r="1075" spans="2:35" x14ac:dyDescent="0.25">
      <c r="B1075" s="41" t="s">
        <v>347</v>
      </c>
      <c r="C1075" s="41" t="s">
        <v>444</v>
      </c>
      <c r="D1075" t="s">
        <v>3</v>
      </c>
      <c r="E1075" s="42" t="s">
        <v>348</v>
      </c>
      <c r="F1075" t="s">
        <v>20</v>
      </c>
      <c r="H1075" s="7">
        <v>3825</v>
      </c>
      <c r="I1075" s="6">
        <f>IF(H1075="","",INDEX(Systems!F$4:F$981,MATCH($F1075,Systems!D$4:D$981,0),1))</f>
        <v>17.71</v>
      </c>
      <c r="J1075" s="7">
        <f>IF(H1075="","",INDEX(Systems!E$4:E$981,MATCH($F1075,Systems!D$4:D$981,0),1))</f>
        <v>30</v>
      </c>
      <c r="K1075" s="7" t="s">
        <v>97</v>
      </c>
      <c r="L1075" s="7">
        <v>2000</v>
      </c>
      <c r="M1075" s="7">
        <v>2</v>
      </c>
      <c r="N1075" s="6">
        <f t="shared" si="2557"/>
        <v>67740.75</v>
      </c>
      <c r="O1075" s="7">
        <f t="shared" si="2558"/>
        <v>2024</v>
      </c>
      <c r="P1075" s="2" t="str">
        <f t="shared" ref="P1075:AI1075" si="2562">IF($B1075="","",IF($O1075=P$3,$N1075*(1+(O$2*0.03)),IF(P$3=$O1075+$J1075,$N1075*(1+(O$2*0.03)),IF(P$3=$O1075+2*$J1075,$N1075*(1+(O$2*0.03)),IF(P$3=$O1075+3*$J1075,$N1075*(1+(O$2*0.03)),IF(P$3=$O1075+4*$J1075,$N1075*(1+(O$2*0.03)),IF(P$3=$O1075+5*$J1075,$N1075*(1+(O$2*0.03)),"")))))))</f>
        <v/>
      </c>
      <c r="Q1075" s="2" t="str">
        <f t="shared" si="2562"/>
        <v/>
      </c>
      <c r="R1075" s="2" t="str">
        <f t="shared" si="2562"/>
        <v/>
      </c>
      <c r="S1075" s="2" t="str">
        <f t="shared" si="2562"/>
        <v/>
      </c>
      <c r="T1075" s="2" t="str">
        <f t="shared" si="2562"/>
        <v/>
      </c>
      <c r="U1075" s="2" t="str">
        <f t="shared" si="2562"/>
        <v/>
      </c>
      <c r="V1075" s="2">
        <f t="shared" si="2562"/>
        <v>79934.084999999992</v>
      </c>
      <c r="W1075" s="2" t="str">
        <f t="shared" si="2562"/>
        <v/>
      </c>
      <c r="X1075" s="2" t="str">
        <f t="shared" si="2562"/>
        <v/>
      </c>
      <c r="Y1075" s="2" t="str">
        <f t="shared" si="2562"/>
        <v/>
      </c>
      <c r="Z1075" s="2" t="str">
        <f t="shared" si="2562"/>
        <v/>
      </c>
      <c r="AA1075" s="2" t="str">
        <f t="shared" si="2562"/>
        <v/>
      </c>
      <c r="AB1075" s="2" t="str">
        <f t="shared" si="2562"/>
        <v/>
      </c>
      <c r="AC1075" s="2" t="str">
        <f t="shared" si="2562"/>
        <v/>
      </c>
      <c r="AD1075" s="2" t="str">
        <f t="shared" si="2562"/>
        <v/>
      </c>
      <c r="AE1075" s="2" t="str">
        <f t="shared" si="2562"/>
        <v/>
      </c>
      <c r="AF1075" s="2" t="str">
        <f t="shared" si="2562"/>
        <v/>
      </c>
      <c r="AG1075" s="2" t="str">
        <f t="shared" si="2562"/>
        <v/>
      </c>
      <c r="AH1075" s="2" t="str">
        <f t="shared" si="2562"/>
        <v/>
      </c>
      <c r="AI1075" s="2" t="str">
        <f t="shared" si="2562"/>
        <v/>
      </c>
    </row>
    <row r="1076" spans="2:35" x14ac:dyDescent="0.25">
      <c r="B1076" s="41" t="s">
        <v>347</v>
      </c>
      <c r="C1076" s="41" t="s">
        <v>444</v>
      </c>
      <c r="D1076" t="s">
        <v>7</v>
      </c>
      <c r="E1076" s="42" t="s">
        <v>348</v>
      </c>
      <c r="F1076" t="s">
        <v>50</v>
      </c>
      <c r="H1076" s="7">
        <v>3120</v>
      </c>
      <c r="I1076" s="6">
        <f>IF(H1076="","",INDEX(Systems!F$4:F$981,MATCH($F1076,Systems!D$4:D$981,0),1))</f>
        <v>1.6</v>
      </c>
      <c r="J1076" s="7">
        <f>IF(H1076="","",INDEX(Systems!E$4:E$981,MATCH($F1076,Systems!D$4:D$981,0),1))</f>
        <v>10</v>
      </c>
      <c r="K1076" s="7" t="s">
        <v>97</v>
      </c>
      <c r="L1076" s="7">
        <v>2010</v>
      </c>
      <c r="M1076" s="7">
        <v>3</v>
      </c>
      <c r="N1076" s="6">
        <f t="shared" si="2557"/>
        <v>4992</v>
      </c>
      <c r="O1076" s="7">
        <f t="shared" si="2558"/>
        <v>2020</v>
      </c>
      <c r="P1076" s="2" t="str">
        <f t="shared" ref="P1076:AI1076" si="2563">IF($B1076="","",IF($O1076=P$3,$N1076*(1+(O$2*0.03)),IF(P$3=$O1076+$J1076,$N1076*(1+(O$2*0.03)),IF(P$3=$O1076+2*$J1076,$N1076*(1+(O$2*0.03)),IF(P$3=$O1076+3*$J1076,$N1076*(1+(O$2*0.03)),IF(P$3=$O1076+4*$J1076,$N1076*(1+(O$2*0.03)),IF(P$3=$O1076+5*$J1076,$N1076*(1+(O$2*0.03)),"")))))))</f>
        <v/>
      </c>
      <c r="Q1076" s="2" t="str">
        <f t="shared" si="2563"/>
        <v/>
      </c>
      <c r="R1076" s="2">
        <f t="shared" si="2563"/>
        <v>5291.52</v>
      </c>
      <c r="S1076" s="2" t="str">
        <f t="shared" si="2563"/>
        <v/>
      </c>
      <c r="T1076" s="2" t="str">
        <f t="shared" si="2563"/>
        <v/>
      </c>
      <c r="U1076" s="2" t="str">
        <f t="shared" si="2563"/>
        <v/>
      </c>
      <c r="V1076" s="2" t="str">
        <f t="shared" si="2563"/>
        <v/>
      </c>
      <c r="W1076" s="2" t="str">
        <f t="shared" si="2563"/>
        <v/>
      </c>
      <c r="X1076" s="2" t="str">
        <f t="shared" si="2563"/>
        <v/>
      </c>
      <c r="Y1076" s="2" t="str">
        <f t="shared" si="2563"/>
        <v/>
      </c>
      <c r="Z1076" s="2" t="str">
        <f t="shared" si="2563"/>
        <v/>
      </c>
      <c r="AA1076" s="2" t="str">
        <f t="shared" si="2563"/>
        <v/>
      </c>
      <c r="AB1076" s="2">
        <f t="shared" si="2563"/>
        <v>6789.119999999999</v>
      </c>
      <c r="AC1076" s="2" t="str">
        <f t="shared" si="2563"/>
        <v/>
      </c>
      <c r="AD1076" s="2" t="str">
        <f t="shared" si="2563"/>
        <v/>
      </c>
      <c r="AE1076" s="2" t="str">
        <f t="shared" si="2563"/>
        <v/>
      </c>
      <c r="AF1076" s="2" t="str">
        <f t="shared" si="2563"/>
        <v/>
      </c>
      <c r="AG1076" s="2" t="str">
        <f t="shared" si="2563"/>
        <v/>
      </c>
      <c r="AH1076" s="2" t="str">
        <f t="shared" si="2563"/>
        <v/>
      </c>
      <c r="AI1076" s="2" t="str">
        <f t="shared" si="2563"/>
        <v/>
      </c>
    </row>
    <row r="1077" spans="2:35" x14ac:dyDescent="0.25">
      <c r="B1077" s="41" t="s">
        <v>347</v>
      </c>
      <c r="C1077" s="41" t="s">
        <v>444</v>
      </c>
      <c r="D1077" t="s">
        <v>7</v>
      </c>
      <c r="E1077" s="42" t="s">
        <v>544</v>
      </c>
      <c r="F1077" t="s">
        <v>47</v>
      </c>
      <c r="H1077" s="7">
        <v>1800</v>
      </c>
      <c r="I1077" s="6">
        <f>IF(H1077="","",INDEX(Systems!F$4:F$981,MATCH($F1077,Systems!D$4:D$981,0),1))</f>
        <v>9.42</v>
      </c>
      <c r="J1077" s="7">
        <f>IF(H1077="","",INDEX(Systems!E$4:E$981,MATCH($F1077,Systems!D$4:D$981,0),1))</f>
        <v>20</v>
      </c>
      <c r="K1077" s="7" t="s">
        <v>97</v>
      </c>
      <c r="L1077" s="7">
        <v>2005</v>
      </c>
      <c r="M1077" s="7">
        <v>3</v>
      </c>
      <c r="N1077" s="6">
        <f t="shared" si="2557"/>
        <v>16956</v>
      </c>
      <c r="O1077" s="7">
        <f t="shared" si="2558"/>
        <v>2025</v>
      </c>
      <c r="P1077" s="2" t="str">
        <f t="shared" ref="P1077:AI1077" si="2564">IF($B1077="","",IF($O1077=P$3,$N1077*(1+(O$2*0.03)),IF(P$3=$O1077+$J1077,$N1077*(1+(O$2*0.03)),IF(P$3=$O1077+2*$J1077,$N1077*(1+(O$2*0.03)),IF(P$3=$O1077+3*$J1077,$N1077*(1+(O$2*0.03)),IF(P$3=$O1077+4*$J1077,$N1077*(1+(O$2*0.03)),IF(P$3=$O1077+5*$J1077,$N1077*(1+(O$2*0.03)),"")))))))</f>
        <v/>
      </c>
      <c r="Q1077" s="2" t="str">
        <f t="shared" si="2564"/>
        <v/>
      </c>
      <c r="R1077" s="2" t="str">
        <f t="shared" si="2564"/>
        <v/>
      </c>
      <c r="S1077" s="2" t="str">
        <f t="shared" si="2564"/>
        <v/>
      </c>
      <c r="T1077" s="2" t="str">
        <f t="shared" si="2564"/>
        <v/>
      </c>
      <c r="U1077" s="2" t="str">
        <f t="shared" si="2564"/>
        <v/>
      </c>
      <c r="V1077" s="2" t="str">
        <f t="shared" si="2564"/>
        <v/>
      </c>
      <c r="W1077" s="2">
        <f t="shared" si="2564"/>
        <v>20516.759999999998</v>
      </c>
      <c r="X1077" s="2" t="str">
        <f t="shared" si="2564"/>
        <v/>
      </c>
      <c r="Y1077" s="2" t="str">
        <f t="shared" si="2564"/>
        <v/>
      </c>
      <c r="Z1077" s="2" t="str">
        <f t="shared" si="2564"/>
        <v/>
      </c>
      <c r="AA1077" s="2" t="str">
        <f t="shared" si="2564"/>
        <v/>
      </c>
      <c r="AB1077" s="2" t="str">
        <f t="shared" si="2564"/>
        <v/>
      </c>
      <c r="AC1077" s="2" t="str">
        <f t="shared" si="2564"/>
        <v/>
      </c>
      <c r="AD1077" s="2" t="str">
        <f t="shared" si="2564"/>
        <v/>
      </c>
      <c r="AE1077" s="2" t="str">
        <f t="shared" si="2564"/>
        <v/>
      </c>
      <c r="AF1077" s="2" t="str">
        <f t="shared" si="2564"/>
        <v/>
      </c>
      <c r="AG1077" s="2" t="str">
        <f t="shared" si="2564"/>
        <v/>
      </c>
      <c r="AH1077" s="2" t="str">
        <f t="shared" si="2564"/>
        <v/>
      </c>
      <c r="AI1077" s="2" t="str">
        <f t="shared" si="2564"/>
        <v/>
      </c>
    </row>
    <row r="1078" spans="2:35" x14ac:dyDescent="0.25">
      <c r="B1078" s="41" t="s">
        <v>347</v>
      </c>
      <c r="C1078" s="41" t="s">
        <v>444</v>
      </c>
      <c r="D1078" t="s">
        <v>7</v>
      </c>
      <c r="E1078" s="42" t="s">
        <v>544</v>
      </c>
      <c r="F1078" t="s">
        <v>289</v>
      </c>
      <c r="H1078" s="7">
        <v>1700</v>
      </c>
      <c r="I1078" s="6">
        <f>IF(H1078="","",INDEX(Systems!F$4:F$981,MATCH($F1078,Systems!D$4:D$981,0),1))</f>
        <v>4.5</v>
      </c>
      <c r="J1078" s="7">
        <f>IF(H1078="","",INDEX(Systems!E$4:E$981,MATCH($F1078,Systems!D$4:D$981,0),1))</f>
        <v>15</v>
      </c>
      <c r="K1078" s="7" t="s">
        <v>97</v>
      </c>
      <c r="L1078" s="7">
        <v>2005</v>
      </c>
      <c r="M1078" s="7">
        <v>3</v>
      </c>
      <c r="N1078" s="6">
        <f t="shared" si="2557"/>
        <v>7650</v>
      </c>
      <c r="O1078" s="7">
        <f t="shared" si="2558"/>
        <v>2020</v>
      </c>
      <c r="P1078" s="2" t="str">
        <f t="shared" ref="P1078:AI1078" si="2565">IF($B1078="","",IF($O1078=P$3,$N1078*(1+(O$2*0.03)),IF(P$3=$O1078+$J1078,$N1078*(1+(O$2*0.03)),IF(P$3=$O1078+2*$J1078,$N1078*(1+(O$2*0.03)),IF(P$3=$O1078+3*$J1078,$N1078*(1+(O$2*0.03)),IF(P$3=$O1078+4*$J1078,$N1078*(1+(O$2*0.03)),IF(P$3=$O1078+5*$J1078,$N1078*(1+(O$2*0.03)),"")))))))</f>
        <v/>
      </c>
      <c r="Q1078" s="2" t="str">
        <f t="shared" si="2565"/>
        <v/>
      </c>
      <c r="R1078" s="2">
        <f t="shared" si="2565"/>
        <v>8109</v>
      </c>
      <c r="S1078" s="2" t="str">
        <f t="shared" si="2565"/>
        <v/>
      </c>
      <c r="T1078" s="2" t="str">
        <f t="shared" si="2565"/>
        <v/>
      </c>
      <c r="U1078" s="2" t="str">
        <f t="shared" si="2565"/>
        <v/>
      </c>
      <c r="V1078" s="2" t="str">
        <f t="shared" si="2565"/>
        <v/>
      </c>
      <c r="W1078" s="2" t="str">
        <f t="shared" si="2565"/>
        <v/>
      </c>
      <c r="X1078" s="2" t="str">
        <f t="shared" si="2565"/>
        <v/>
      </c>
      <c r="Y1078" s="2" t="str">
        <f t="shared" si="2565"/>
        <v/>
      </c>
      <c r="Z1078" s="2" t="str">
        <f t="shared" si="2565"/>
        <v/>
      </c>
      <c r="AA1078" s="2" t="str">
        <f t="shared" si="2565"/>
        <v/>
      </c>
      <c r="AB1078" s="2" t="str">
        <f t="shared" si="2565"/>
        <v/>
      </c>
      <c r="AC1078" s="2" t="str">
        <f t="shared" si="2565"/>
        <v/>
      </c>
      <c r="AD1078" s="2" t="str">
        <f t="shared" si="2565"/>
        <v/>
      </c>
      <c r="AE1078" s="2" t="str">
        <f t="shared" si="2565"/>
        <v/>
      </c>
      <c r="AF1078" s="2" t="str">
        <f t="shared" si="2565"/>
        <v/>
      </c>
      <c r="AG1078" s="2">
        <f t="shared" si="2565"/>
        <v>11551.5</v>
      </c>
      <c r="AH1078" s="2" t="str">
        <f t="shared" si="2565"/>
        <v/>
      </c>
      <c r="AI1078" s="2" t="str">
        <f t="shared" si="2565"/>
        <v/>
      </c>
    </row>
    <row r="1079" spans="2:35" x14ac:dyDescent="0.25">
      <c r="B1079" s="41" t="s">
        <v>347</v>
      </c>
      <c r="C1079" s="41" t="s">
        <v>444</v>
      </c>
      <c r="D1079" t="s">
        <v>9</v>
      </c>
      <c r="E1079" s="42" t="s">
        <v>544</v>
      </c>
      <c r="F1079" t="s">
        <v>131</v>
      </c>
      <c r="H1079" s="7">
        <v>1800</v>
      </c>
      <c r="I1079" s="6">
        <f>IF(H1079="","",INDEX(Systems!F$4:F$981,MATCH($F1079,Systems!D$4:D$981,0),1))</f>
        <v>4.95</v>
      </c>
      <c r="J1079" s="7">
        <f>IF(H1079="","",INDEX(Systems!E$4:E$981,MATCH($F1079,Systems!D$4:D$981,0),1))</f>
        <v>20</v>
      </c>
      <c r="K1079" s="7" t="s">
        <v>97</v>
      </c>
      <c r="L1079" s="7">
        <v>2017</v>
      </c>
      <c r="M1079" s="7">
        <v>3</v>
      </c>
      <c r="N1079" s="6">
        <f t="shared" si="2557"/>
        <v>8910</v>
      </c>
      <c r="O1079" s="7">
        <f t="shared" si="2558"/>
        <v>2037</v>
      </c>
      <c r="P1079" s="2" t="str">
        <f t="shared" ref="P1079:AI1079" si="2566">IF($B1079="","",IF($O1079=P$3,$N1079*(1+(O$2*0.03)),IF(P$3=$O1079+$J1079,$N1079*(1+(O$2*0.03)),IF(P$3=$O1079+2*$J1079,$N1079*(1+(O$2*0.03)),IF(P$3=$O1079+3*$J1079,$N1079*(1+(O$2*0.03)),IF(P$3=$O1079+4*$J1079,$N1079*(1+(O$2*0.03)),IF(P$3=$O1079+5*$J1079,$N1079*(1+(O$2*0.03)),"")))))))</f>
        <v/>
      </c>
      <c r="Q1079" s="2" t="str">
        <f t="shared" si="2566"/>
        <v/>
      </c>
      <c r="R1079" s="2" t="str">
        <f t="shared" si="2566"/>
        <v/>
      </c>
      <c r="S1079" s="2" t="str">
        <f t="shared" si="2566"/>
        <v/>
      </c>
      <c r="T1079" s="2" t="str">
        <f t="shared" si="2566"/>
        <v/>
      </c>
      <c r="U1079" s="2" t="str">
        <f t="shared" si="2566"/>
        <v/>
      </c>
      <c r="V1079" s="2" t="str">
        <f t="shared" si="2566"/>
        <v/>
      </c>
      <c r="W1079" s="2" t="str">
        <f t="shared" si="2566"/>
        <v/>
      </c>
      <c r="X1079" s="2" t="str">
        <f t="shared" si="2566"/>
        <v/>
      </c>
      <c r="Y1079" s="2" t="str">
        <f t="shared" si="2566"/>
        <v/>
      </c>
      <c r="Z1079" s="2" t="str">
        <f t="shared" si="2566"/>
        <v/>
      </c>
      <c r="AA1079" s="2" t="str">
        <f t="shared" si="2566"/>
        <v/>
      </c>
      <c r="AB1079" s="2" t="str">
        <f t="shared" si="2566"/>
        <v/>
      </c>
      <c r="AC1079" s="2" t="str">
        <f t="shared" si="2566"/>
        <v/>
      </c>
      <c r="AD1079" s="2" t="str">
        <f t="shared" si="2566"/>
        <v/>
      </c>
      <c r="AE1079" s="2" t="str">
        <f t="shared" si="2566"/>
        <v/>
      </c>
      <c r="AF1079" s="2" t="str">
        <f t="shared" si="2566"/>
        <v/>
      </c>
      <c r="AG1079" s="2" t="str">
        <f t="shared" si="2566"/>
        <v/>
      </c>
      <c r="AH1079" s="2" t="str">
        <f t="shared" si="2566"/>
        <v/>
      </c>
      <c r="AI1079" s="2">
        <f t="shared" si="2566"/>
        <v>13988.699999999999</v>
      </c>
    </row>
    <row r="1080" spans="2:35" x14ac:dyDescent="0.25">
      <c r="B1080" s="41" t="s">
        <v>347</v>
      </c>
      <c r="C1080" s="41" t="s">
        <v>444</v>
      </c>
      <c r="D1080" t="s">
        <v>5</v>
      </c>
      <c r="E1080" s="42" t="s">
        <v>544</v>
      </c>
      <c r="F1080" t="s">
        <v>306</v>
      </c>
      <c r="H1080" s="7">
        <v>1</v>
      </c>
      <c r="I1080" s="6">
        <f>IF(H1080="","",INDEX(Systems!F$4:F$981,MATCH($F1080,Systems!D$4:D$981,0),1))</f>
        <v>10800</v>
      </c>
      <c r="J1080" s="7">
        <f>IF(H1080="","",INDEX(Systems!E$4:E$981,MATCH($F1080,Systems!D$4:D$981,0),1))</f>
        <v>18</v>
      </c>
      <c r="K1080" s="7" t="s">
        <v>97</v>
      </c>
      <c r="L1080" s="7">
        <v>2018</v>
      </c>
      <c r="M1080" s="7">
        <v>3</v>
      </c>
      <c r="N1080" s="6">
        <f t="shared" si="2557"/>
        <v>10800</v>
      </c>
      <c r="O1080" s="7">
        <f t="shared" si="2558"/>
        <v>2036</v>
      </c>
      <c r="P1080" s="2" t="str">
        <f t="shared" ref="P1080:AI1080" si="2567">IF($B1080="","",IF($O1080=P$3,$N1080*(1+(O$2*0.03)),IF(P$3=$O1080+$J1080,$N1080*(1+(O$2*0.03)),IF(P$3=$O1080+2*$J1080,$N1080*(1+(O$2*0.03)),IF(P$3=$O1080+3*$J1080,$N1080*(1+(O$2*0.03)),IF(P$3=$O1080+4*$J1080,$N1080*(1+(O$2*0.03)),IF(P$3=$O1080+5*$J1080,$N1080*(1+(O$2*0.03)),"")))))))</f>
        <v/>
      </c>
      <c r="Q1080" s="2" t="str">
        <f t="shared" si="2567"/>
        <v/>
      </c>
      <c r="R1080" s="2" t="str">
        <f t="shared" si="2567"/>
        <v/>
      </c>
      <c r="S1080" s="2" t="str">
        <f t="shared" si="2567"/>
        <v/>
      </c>
      <c r="T1080" s="2" t="str">
        <f t="shared" si="2567"/>
        <v/>
      </c>
      <c r="U1080" s="2" t="str">
        <f t="shared" si="2567"/>
        <v/>
      </c>
      <c r="V1080" s="2" t="str">
        <f t="shared" si="2567"/>
        <v/>
      </c>
      <c r="W1080" s="2" t="str">
        <f t="shared" si="2567"/>
        <v/>
      </c>
      <c r="X1080" s="2" t="str">
        <f t="shared" si="2567"/>
        <v/>
      </c>
      <c r="Y1080" s="2" t="str">
        <f t="shared" si="2567"/>
        <v/>
      </c>
      <c r="Z1080" s="2" t="str">
        <f t="shared" si="2567"/>
        <v/>
      </c>
      <c r="AA1080" s="2" t="str">
        <f t="shared" si="2567"/>
        <v/>
      </c>
      <c r="AB1080" s="2" t="str">
        <f t="shared" si="2567"/>
        <v/>
      </c>
      <c r="AC1080" s="2" t="str">
        <f t="shared" si="2567"/>
        <v/>
      </c>
      <c r="AD1080" s="2" t="str">
        <f t="shared" si="2567"/>
        <v/>
      </c>
      <c r="AE1080" s="2" t="str">
        <f t="shared" si="2567"/>
        <v/>
      </c>
      <c r="AF1080" s="2" t="str">
        <f t="shared" si="2567"/>
        <v/>
      </c>
      <c r="AG1080" s="2" t="str">
        <f t="shared" si="2567"/>
        <v/>
      </c>
      <c r="AH1080" s="2">
        <f t="shared" si="2567"/>
        <v>16632</v>
      </c>
      <c r="AI1080" s="2" t="str">
        <f t="shared" si="2567"/>
        <v/>
      </c>
    </row>
    <row r="1081" spans="2:35" x14ac:dyDescent="0.25">
      <c r="B1081" s="41" t="s">
        <v>347</v>
      </c>
      <c r="C1081" s="41" t="s">
        <v>444</v>
      </c>
      <c r="D1081" t="s">
        <v>7</v>
      </c>
      <c r="E1081" s="42" t="s">
        <v>545</v>
      </c>
      <c r="F1081" t="s">
        <v>38</v>
      </c>
      <c r="H1081" s="7">
        <v>700</v>
      </c>
      <c r="I1081" s="6">
        <f>IF(H1081="","",INDEX(Systems!F$4:F$981,MATCH($F1081,Systems!D$4:D$981,0),1))</f>
        <v>6.15</v>
      </c>
      <c r="J1081" s="7">
        <f>IF(H1081="","",INDEX(Systems!E$4:E$981,MATCH($F1081,Systems!D$4:D$981,0),1))</f>
        <v>20</v>
      </c>
      <c r="K1081" s="7" t="s">
        <v>97</v>
      </c>
      <c r="L1081" s="7">
        <v>2005</v>
      </c>
      <c r="M1081" s="7">
        <v>3</v>
      </c>
      <c r="N1081" s="6">
        <f t="shared" si="2557"/>
        <v>4305</v>
      </c>
      <c r="O1081" s="7">
        <f t="shared" si="2558"/>
        <v>2025</v>
      </c>
      <c r="P1081" s="2" t="str">
        <f t="shared" ref="P1081:AI1081" si="2568">IF($B1081="","",IF($O1081=P$3,$N1081*(1+(O$2*0.03)),IF(P$3=$O1081+$J1081,$N1081*(1+(O$2*0.03)),IF(P$3=$O1081+2*$J1081,$N1081*(1+(O$2*0.03)),IF(P$3=$O1081+3*$J1081,$N1081*(1+(O$2*0.03)),IF(P$3=$O1081+4*$J1081,$N1081*(1+(O$2*0.03)),IF(P$3=$O1081+5*$J1081,$N1081*(1+(O$2*0.03)),"")))))))</f>
        <v/>
      </c>
      <c r="Q1081" s="2" t="str">
        <f t="shared" si="2568"/>
        <v/>
      </c>
      <c r="R1081" s="2" t="str">
        <f t="shared" si="2568"/>
        <v/>
      </c>
      <c r="S1081" s="2" t="str">
        <f t="shared" si="2568"/>
        <v/>
      </c>
      <c r="T1081" s="2" t="str">
        <f t="shared" si="2568"/>
        <v/>
      </c>
      <c r="U1081" s="2" t="str">
        <f t="shared" si="2568"/>
        <v/>
      </c>
      <c r="V1081" s="2" t="str">
        <f t="shared" si="2568"/>
        <v/>
      </c>
      <c r="W1081" s="2">
        <f t="shared" si="2568"/>
        <v>5209.05</v>
      </c>
      <c r="X1081" s="2" t="str">
        <f t="shared" si="2568"/>
        <v/>
      </c>
      <c r="Y1081" s="2" t="str">
        <f t="shared" si="2568"/>
        <v/>
      </c>
      <c r="Z1081" s="2" t="str">
        <f t="shared" si="2568"/>
        <v/>
      </c>
      <c r="AA1081" s="2" t="str">
        <f t="shared" si="2568"/>
        <v/>
      </c>
      <c r="AB1081" s="2" t="str">
        <f t="shared" si="2568"/>
        <v/>
      </c>
      <c r="AC1081" s="2" t="str">
        <f t="shared" si="2568"/>
        <v/>
      </c>
      <c r="AD1081" s="2" t="str">
        <f t="shared" si="2568"/>
        <v/>
      </c>
      <c r="AE1081" s="2" t="str">
        <f t="shared" si="2568"/>
        <v/>
      </c>
      <c r="AF1081" s="2" t="str">
        <f t="shared" si="2568"/>
        <v/>
      </c>
      <c r="AG1081" s="2" t="str">
        <f t="shared" si="2568"/>
        <v/>
      </c>
      <c r="AH1081" s="2" t="str">
        <f t="shared" si="2568"/>
        <v/>
      </c>
      <c r="AI1081" s="2" t="str">
        <f t="shared" si="2568"/>
        <v/>
      </c>
    </row>
    <row r="1082" spans="2:35" x14ac:dyDescent="0.25">
      <c r="B1082" s="41" t="s">
        <v>347</v>
      </c>
      <c r="C1082" s="41" t="s">
        <v>444</v>
      </c>
      <c r="D1082" t="s">
        <v>7</v>
      </c>
      <c r="E1082" s="42" t="s">
        <v>545</v>
      </c>
      <c r="F1082" t="s">
        <v>289</v>
      </c>
      <c r="H1082" s="7">
        <v>650</v>
      </c>
      <c r="I1082" s="6">
        <f>IF(H1082="","",INDEX(Systems!F$4:F$981,MATCH($F1082,Systems!D$4:D$981,0),1))</f>
        <v>4.5</v>
      </c>
      <c r="J1082" s="7">
        <f>IF(H1082="","",INDEX(Systems!E$4:E$981,MATCH($F1082,Systems!D$4:D$981,0),1))</f>
        <v>15</v>
      </c>
      <c r="K1082" s="7" t="s">
        <v>97</v>
      </c>
      <c r="L1082" s="7">
        <v>2005</v>
      </c>
      <c r="M1082" s="7">
        <v>3</v>
      </c>
      <c r="N1082" s="6">
        <f t="shared" si="2557"/>
        <v>2925</v>
      </c>
      <c r="O1082" s="7">
        <f t="shared" si="2558"/>
        <v>2020</v>
      </c>
      <c r="P1082" s="2" t="str">
        <f t="shared" ref="P1082:AI1082" si="2569">IF($B1082="","",IF($O1082=P$3,$N1082*(1+(O$2*0.03)),IF(P$3=$O1082+$J1082,$N1082*(1+(O$2*0.03)),IF(P$3=$O1082+2*$J1082,$N1082*(1+(O$2*0.03)),IF(P$3=$O1082+3*$J1082,$N1082*(1+(O$2*0.03)),IF(P$3=$O1082+4*$J1082,$N1082*(1+(O$2*0.03)),IF(P$3=$O1082+5*$J1082,$N1082*(1+(O$2*0.03)),"")))))))</f>
        <v/>
      </c>
      <c r="Q1082" s="2" t="str">
        <f t="shared" si="2569"/>
        <v/>
      </c>
      <c r="R1082" s="2">
        <f t="shared" si="2569"/>
        <v>3100.5</v>
      </c>
      <c r="S1082" s="2" t="str">
        <f t="shared" si="2569"/>
        <v/>
      </c>
      <c r="T1082" s="2" t="str">
        <f t="shared" si="2569"/>
        <v/>
      </c>
      <c r="U1082" s="2" t="str">
        <f t="shared" si="2569"/>
        <v/>
      </c>
      <c r="V1082" s="2" t="str">
        <f t="shared" si="2569"/>
        <v/>
      </c>
      <c r="W1082" s="2" t="str">
        <f t="shared" si="2569"/>
        <v/>
      </c>
      <c r="X1082" s="2" t="str">
        <f t="shared" si="2569"/>
        <v/>
      </c>
      <c r="Y1082" s="2" t="str">
        <f t="shared" si="2569"/>
        <v/>
      </c>
      <c r="Z1082" s="2" t="str">
        <f t="shared" si="2569"/>
        <v/>
      </c>
      <c r="AA1082" s="2" t="str">
        <f t="shared" si="2569"/>
        <v/>
      </c>
      <c r="AB1082" s="2" t="str">
        <f t="shared" si="2569"/>
        <v/>
      </c>
      <c r="AC1082" s="2" t="str">
        <f t="shared" si="2569"/>
        <v/>
      </c>
      <c r="AD1082" s="2" t="str">
        <f t="shared" si="2569"/>
        <v/>
      </c>
      <c r="AE1082" s="2" t="str">
        <f t="shared" si="2569"/>
        <v/>
      </c>
      <c r="AF1082" s="2" t="str">
        <f t="shared" si="2569"/>
        <v/>
      </c>
      <c r="AG1082" s="2">
        <f t="shared" si="2569"/>
        <v>4416.75</v>
      </c>
      <c r="AH1082" s="2" t="str">
        <f t="shared" si="2569"/>
        <v/>
      </c>
      <c r="AI1082" s="2" t="str">
        <f t="shared" si="2569"/>
        <v/>
      </c>
    </row>
    <row r="1083" spans="2:35" x14ac:dyDescent="0.25">
      <c r="B1083" s="41" t="s">
        <v>347</v>
      </c>
      <c r="C1083" s="41" t="s">
        <v>444</v>
      </c>
      <c r="D1083" t="s">
        <v>9</v>
      </c>
      <c r="E1083" s="42" t="s">
        <v>545</v>
      </c>
      <c r="F1083" t="s">
        <v>131</v>
      </c>
      <c r="H1083" s="7">
        <v>700</v>
      </c>
      <c r="I1083" s="6">
        <f>IF(H1083="","",INDEX(Systems!F$4:F$981,MATCH($F1083,Systems!D$4:D$981,0),1))</f>
        <v>4.95</v>
      </c>
      <c r="J1083" s="7">
        <f>IF(H1083="","",INDEX(Systems!E$4:E$981,MATCH($F1083,Systems!D$4:D$981,0),1))</f>
        <v>20</v>
      </c>
      <c r="K1083" s="7" t="s">
        <v>97</v>
      </c>
      <c r="L1083" s="7">
        <v>2017</v>
      </c>
      <c r="M1083" s="7">
        <v>3</v>
      </c>
      <c r="N1083" s="6">
        <f t="shared" si="2557"/>
        <v>3465</v>
      </c>
      <c r="O1083" s="7">
        <f t="shared" si="2558"/>
        <v>2037</v>
      </c>
      <c r="P1083" s="2" t="str">
        <f t="shared" ref="P1083:AI1083" si="2570">IF($B1083="","",IF($O1083=P$3,$N1083*(1+(O$2*0.03)),IF(P$3=$O1083+$J1083,$N1083*(1+(O$2*0.03)),IF(P$3=$O1083+2*$J1083,$N1083*(1+(O$2*0.03)),IF(P$3=$O1083+3*$J1083,$N1083*(1+(O$2*0.03)),IF(P$3=$O1083+4*$J1083,$N1083*(1+(O$2*0.03)),IF(P$3=$O1083+5*$J1083,$N1083*(1+(O$2*0.03)),"")))))))</f>
        <v/>
      </c>
      <c r="Q1083" s="2" t="str">
        <f t="shared" si="2570"/>
        <v/>
      </c>
      <c r="R1083" s="2" t="str">
        <f t="shared" si="2570"/>
        <v/>
      </c>
      <c r="S1083" s="2" t="str">
        <f t="shared" si="2570"/>
        <v/>
      </c>
      <c r="T1083" s="2" t="str">
        <f t="shared" si="2570"/>
        <v/>
      </c>
      <c r="U1083" s="2" t="str">
        <f t="shared" si="2570"/>
        <v/>
      </c>
      <c r="V1083" s="2" t="str">
        <f t="shared" si="2570"/>
        <v/>
      </c>
      <c r="W1083" s="2" t="str">
        <f t="shared" si="2570"/>
        <v/>
      </c>
      <c r="X1083" s="2" t="str">
        <f t="shared" si="2570"/>
        <v/>
      </c>
      <c r="Y1083" s="2" t="str">
        <f t="shared" si="2570"/>
        <v/>
      </c>
      <c r="Z1083" s="2" t="str">
        <f t="shared" si="2570"/>
        <v/>
      </c>
      <c r="AA1083" s="2" t="str">
        <f t="shared" si="2570"/>
        <v/>
      </c>
      <c r="AB1083" s="2" t="str">
        <f t="shared" si="2570"/>
        <v/>
      </c>
      <c r="AC1083" s="2" t="str">
        <f t="shared" si="2570"/>
        <v/>
      </c>
      <c r="AD1083" s="2" t="str">
        <f t="shared" si="2570"/>
        <v/>
      </c>
      <c r="AE1083" s="2" t="str">
        <f t="shared" si="2570"/>
        <v/>
      </c>
      <c r="AF1083" s="2" t="str">
        <f t="shared" si="2570"/>
        <v/>
      </c>
      <c r="AG1083" s="2" t="str">
        <f t="shared" si="2570"/>
        <v/>
      </c>
      <c r="AH1083" s="2" t="str">
        <f t="shared" si="2570"/>
        <v/>
      </c>
      <c r="AI1083" s="2">
        <f t="shared" si="2570"/>
        <v>5440.0499999999993</v>
      </c>
    </row>
    <row r="1084" spans="2:35" x14ac:dyDescent="0.25">
      <c r="B1084" s="41" t="s">
        <v>347</v>
      </c>
      <c r="C1084" s="41" t="s">
        <v>444</v>
      </c>
      <c r="D1084" t="s">
        <v>8</v>
      </c>
      <c r="E1084" s="42" t="s">
        <v>545</v>
      </c>
      <c r="F1084" t="s">
        <v>34</v>
      </c>
      <c r="H1084" s="7">
        <v>1</v>
      </c>
      <c r="I1084" s="6">
        <f>IF(H1084="","",INDEX(Systems!F$4:F$981,MATCH($F1084,Systems!D$4:D$981,0),1))</f>
        <v>900</v>
      </c>
      <c r="J1084" s="7">
        <f>IF(H1084="","",INDEX(Systems!E$4:E$981,MATCH($F1084,Systems!D$4:D$981,0),1))</f>
        <v>30</v>
      </c>
      <c r="K1084" s="7" t="s">
        <v>97</v>
      </c>
      <c r="L1084" s="7">
        <v>2005</v>
      </c>
      <c r="M1084" s="7">
        <v>3</v>
      </c>
      <c r="N1084" s="6">
        <f t="shared" si="2557"/>
        <v>900</v>
      </c>
      <c r="O1084" s="7">
        <f t="shared" si="2558"/>
        <v>2035</v>
      </c>
      <c r="P1084" s="2" t="str">
        <f t="shared" ref="P1084:AI1084" si="2571">IF($B1084="","",IF($O1084=P$3,$N1084*(1+(O$2*0.03)),IF(P$3=$O1084+$J1084,$N1084*(1+(O$2*0.03)),IF(P$3=$O1084+2*$J1084,$N1084*(1+(O$2*0.03)),IF(P$3=$O1084+3*$J1084,$N1084*(1+(O$2*0.03)),IF(P$3=$O1084+4*$J1084,$N1084*(1+(O$2*0.03)),IF(P$3=$O1084+5*$J1084,$N1084*(1+(O$2*0.03)),"")))))))</f>
        <v/>
      </c>
      <c r="Q1084" s="2" t="str">
        <f t="shared" si="2571"/>
        <v/>
      </c>
      <c r="R1084" s="2" t="str">
        <f t="shared" si="2571"/>
        <v/>
      </c>
      <c r="S1084" s="2" t="str">
        <f t="shared" si="2571"/>
        <v/>
      </c>
      <c r="T1084" s="2" t="str">
        <f t="shared" si="2571"/>
        <v/>
      </c>
      <c r="U1084" s="2" t="str">
        <f t="shared" si="2571"/>
        <v/>
      </c>
      <c r="V1084" s="2" t="str">
        <f t="shared" si="2571"/>
        <v/>
      </c>
      <c r="W1084" s="2" t="str">
        <f t="shared" si="2571"/>
        <v/>
      </c>
      <c r="X1084" s="2" t="str">
        <f t="shared" si="2571"/>
        <v/>
      </c>
      <c r="Y1084" s="2" t="str">
        <f t="shared" si="2571"/>
        <v/>
      </c>
      <c r="Z1084" s="2" t="str">
        <f t="shared" si="2571"/>
        <v/>
      </c>
      <c r="AA1084" s="2" t="str">
        <f t="shared" si="2571"/>
        <v/>
      </c>
      <c r="AB1084" s="2" t="str">
        <f t="shared" si="2571"/>
        <v/>
      </c>
      <c r="AC1084" s="2" t="str">
        <f t="shared" si="2571"/>
        <v/>
      </c>
      <c r="AD1084" s="2" t="str">
        <f t="shared" si="2571"/>
        <v/>
      </c>
      <c r="AE1084" s="2" t="str">
        <f t="shared" si="2571"/>
        <v/>
      </c>
      <c r="AF1084" s="2" t="str">
        <f t="shared" si="2571"/>
        <v/>
      </c>
      <c r="AG1084" s="2">
        <f t="shared" si="2571"/>
        <v>1359</v>
      </c>
      <c r="AH1084" s="2" t="str">
        <f t="shared" si="2571"/>
        <v/>
      </c>
      <c r="AI1084" s="2" t="str">
        <f t="shared" si="2571"/>
        <v/>
      </c>
    </row>
    <row r="1085" spans="2:35" x14ac:dyDescent="0.25">
      <c r="B1085" s="41" t="s">
        <v>347</v>
      </c>
      <c r="C1085" s="41" t="s">
        <v>444</v>
      </c>
      <c r="D1085" t="s">
        <v>8</v>
      </c>
      <c r="E1085" s="42" t="s">
        <v>545</v>
      </c>
      <c r="F1085" t="s">
        <v>134</v>
      </c>
      <c r="H1085" s="7">
        <v>1</v>
      </c>
      <c r="I1085" s="6">
        <f>IF(H1085="","",INDEX(Systems!F$4:F$981,MATCH($F1085,Systems!D$4:D$981,0),1))</f>
        <v>650</v>
      </c>
      <c r="J1085" s="7">
        <f>IF(H1085="","",INDEX(Systems!E$4:E$981,MATCH($F1085,Systems!D$4:D$981,0),1))</f>
        <v>30</v>
      </c>
      <c r="K1085" s="7" t="s">
        <v>97</v>
      </c>
      <c r="L1085" s="7">
        <v>2005</v>
      </c>
      <c r="M1085" s="7">
        <v>3</v>
      </c>
      <c r="N1085" s="6">
        <f t="shared" si="2557"/>
        <v>650</v>
      </c>
      <c r="O1085" s="7">
        <f t="shared" si="2558"/>
        <v>2035</v>
      </c>
      <c r="P1085" s="2" t="str">
        <f t="shared" ref="P1085:AI1085" si="2572">IF($B1085="","",IF($O1085=P$3,$N1085*(1+(O$2*0.03)),IF(P$3=$O1085+$J1085,$N1085*(1+(O$2*0.03)),IF(P$3=$O1085+2*$J1085,$N1085*(1+(O$2*0.03)),IF(P$3=$O1085+3*$J1085,$N1085*(1+(O$2*0.03)),IF(P$3=$O1085+4*$J1085,$N1085*(1+(O$2*0.03)),IF(P$3=$O1085+5*$J1085,$N1085*(1+(O$2*0.03)),"")))))))</f>
        <v/>
      </c>
      <c r="Q1085" s="2" t="str">
        <f t="shared" si="2572"/>
        <v/>
      </c>
      <c r="R1085" s="2" t="str">
        <f t="shared" si="2572"/>
        <v/>
      </c>
      <c r="S1085" s="2" t="str">
        <f t="shared" si="2572"/>
        <v/>
      </c>
      <c r="T1085" s="2" t="str">
        <f t="shared" si="2572"/>
        <v/>
      </c>
      <c r="U1085" s="2" t="str">
        <f t="shared" si="2572"/>
        <v/>
      </c>
      <c r="V1085" s="2" t="str">
        <f t="shared" si="2572"/>
        <v/>
      </c>
      <c r="W1085" s="2" t="str">
        <f t="shared" si="2572"/>
        <v/>
      </c>
      <c r="X1085" s="2" t="str">
        <f t="shared" si="2572"/>
        <v/>
      </c>
      <c r="Y1085" s="2" t="str">
        <f t="shared" si="2572"/>
        <v/>
      </c>
      <c r="Z1085" s="2" t="str">
        <f t="shared" si="2572"/>
        <v/>
      </c>
      <c r="AA1085" s="2" t="str">
        <f t="shared" si="2572"/>
        <v/>
      </c>
      <c r="AB1085" s="2" t="str">
        <f t="shared" si="2572"/>
        <v/>
      </c>
      <c r="AC1085" s="2" t="str">
        <f t="shared" si="2572"/>
        <v/>
      </c>
      <c r="AD1085" s="2" t="str">
        <f t="shared" si="2572"/>
        <v/>
      </c>
      <c r="AE1085" s="2" t="str">
        <f t="shared" si="2572"/>
        <v/>
      </c>
      <c r="AF1085" s="2" t="str">
        <f t="shared" si="2572"/>
        <v/>
      </c>
      <c r="AG1085" s="2">
        <f t="shared" si="2572"/>
        <v>981.5</v>
      </c>
      <c r="AH1085" s="2" t="str">
        <f t="shared" si="2572"/>
        <v/>
      </c>
      <c r="AI1085" s="2" t="str">
        <f t="shared" si="2572"/>
        <v/>
      </c>
    </row>
    <row r="1086" spans="2:35" x14ac:dyDescent="0.25">
      <c r="B1086" s="41" t="s">
        <v>347</v>
      </c>
      <c r="C1086" s="41" t="s">
        <v>444</v>
      </c>
      <c r="D1086" t="s">
        <v>8</v>
      </c>
      <c r="E1086" s="42" t="s">
        <v>348</v>
      </c>
      <c r="F1086" t="s">
        <v>126</v>
      </c>
      <c r="H1086" s="7">
        <v>1000</v>
      </c>
      <c r="I1086" s="6">
        <f>IF(H1086="","",INDEX(Systems!F$4:F$981,MATCH($F1086,Systems!D$4:D$981,0),1))</f>
        <v>18</v>
      </c>
      <c r="J1086" s="7">
        <f>IF(H1086="","",INDEX(Systems!E$4:E$981,MATCH($F1086,Systems!D$4:D$981,0),1))</f>
        <v>30</v>
      </c>
      <c r="K1086" s="7" t="s">
        <v>97</v>
      </c>
      <c r="L1086" s="7">
        <v>2005</v>
      </c>
      <c r="M1086" s="7">
        <v>3</v>
      </c>
      <c r="N1086" s="6">
        <f t="shared" si="2557"/>
        <v>18000</v>
      </c>
      <c r="O1086" s="7">
        <f t="shared" si="2558"/>
        <v>2035</v>
      </c>
      <c r="P1086" s="2" t="str">
        <f t="shared" ref="P1086:AI1086" si="2573">IF($B1086="","",IF($O1086=P$3,$N1086*(1+(O$2*0.03)),IF(P$3=$O1086+$J1086,$N1086*(1+(O$2*0.03)),IF(P$3=$O1086+2*$J1086,$N1086*(1+(O$2*0.03)),IF(P$3=$O1086+3*$J1086,$N1086*(1+(O$2*0.03)),IF(P$3=$O1086+4*$J1086,$N1086*(1+(O$2*0.03)),IF(P$3=$O1086+5*$J1086,$N1086*(1+(O$2*0.03)),"")))))))</f>
        <v/>
      </c>
      <c r="Q1086" s="2" t="str">
        <f t="shared" si="2573"/>
        <v/>
      </c>
      <c r="R1086" s="2" t="str">
        <f t="shared" si="2573"/>
        <v/>
      </c>
      <c r="S1086" s="2" t="str">
        <f t="shared" si="2573"/>
        <v/>
      </c>
      <c r="T1086" s="2" t="str">
        <f t="shared" si="2573"/>
        <v/>
      </c>
      <c r="U1086" s="2" t="str">
        <f t="shared" si="2573"/>
        <v/>
      </c>
      <c r="V1086" s="2" t="str">
        <f t="shared" si="2573"/>
        <v/>
      </c>
      <c r="W1086" s="2" t="str">
        <f t="shared" si="2573"/>
        <v/>
      </c>
      <c r="X1086" s="2" t="str">
        <f t="shared" si="2573"/>
        <v/>
      </c>
      <c r="Y1086" s="2" t="str">
        <f t="shared" si="2573"/>
        <v/>
      </c>
      <c r="Z1086" s="2" t="str">
        <f t="shared" si="2573"/>
        <v/>
      </c>
      <c r="AA1086" s="2" t="str">
        <f t="shared" si="2573"/>
        <v/>
      </c>
      <c r="AB1086" s="2" t="str">
        <f t="shared" si="2573"/>
        <v/>
      </c>
      <c r="AC1086" s="2" t="str">
        <f t="shared" si="2573"/>
        <v/>
      </c>
      <c r="AD1086" s="2" t="str">
        <f t="shared" si="2573"/>
        <v/>
      </c>
      <c r="AE1086" s="2" t="str">
        <f t="shared" si="2573"/>
        <v/>
      </c>
      <c r="AF1086" s="2" t="str">
        <f t="shared" si="2573"/>
        <v/>
      </c>
      <c r="AG1086" s="2">
        <f t="shared" si="2573"/>
        <v>27180</v>
      </c>
      <c r="AH1086" s="2" t="str">
        <f t="shared" si="2573"/>
        <v/>
      </c>
      <c r="AI1086" s="2" t="str">
        <f t="shared" si="2573"/>
        <v/>
      </c>
    </row>
    <row r="1087" spans="2:35" x14ac:dyDescent="0.25">
      <c r="B1087" s="41" t="s">
        <v>347</v>
      </c>
      <c r="C1087" s="41" t="s">
        <v>444</v>
      </c>
      <c r="D1087" t="s">
        <v>8</v>
      </c>
      <c r="E1087" s="42" t="s">
        <v>348</v>
      </c>
      <c r="F1087" t="s">
        <v>34</v>
      </c>
      <c r="H1087" s="7">
        <v>2</v>
      </c>
      <c r="I1087" s="6">
        <f>IF(H1087="","",INDEX(Systems!F$4:F$981,MATCH($F1087,Systems!D$4:D$981,0),1))</f>
        <v>900</v>
      </c>
      <c r="J1087" s="7">
        <f>IF(H1087="","",INDEX(Systems!E$4:E$981,MATCH($F1087,Systems!D$4:D$981,0),1))</f>
        <v>30</v>
      </c>
      <c r="K1087" s="7" t="s">
        <v>97</v>
      </c>
      <c r="L1087" s="7">
        <v>2005</v>
      </c>
      <c r="M1087" s="7">
        <v>3</v>
      </c>
      <c r="N1087" s="6">
        <f t="shared" si="2557"/>
        <v>1800</v>
      </c>
      <c r="O1087" s="7">
        <f t="shared" si="2558"/>
        <v>2035</v>
      </c>
      <c r="P1087" s="2" t="str">
        <f t="shared" ref="P1087:AI1087" si="2574">IF($B1087="","",IF($O1087=P$3,$N1087*(1+(O$2*0.03)),IF(P$3=$O1087+$J1087,$N1087*(1+(O$2*0.03)),IF(P$3=$O1087+2*$J1087,$N1087*(1+(O$2*0.03)),IF(P$3=$O1087+3*$J1087,$N1087*(1+(O$2*0.03)),IF(P$3=$O1087+4*$J1087,$N1087*(1+(O$2*0.03)),IF(P$3=$O1087+5*$J1087,$N1087*(1+(O$2*0.03)),"")))))))</f>
        <v/>
      </c>
      <c r="Q1087" s="2" t="str">
        <f t="shared" si="2574"/>
        <v/>
      </c>
      <c r="R1087" s="2" t="str">
        <f t="shared" si="2574"/>
        <v/>
      </c>
      <c r="S1087" s="2" t="str">
        <f t="shared" si="2574"/>
        <v/>
      </c>
      <c r="T1087" s="2" t="str">
        <f t="shared" si="2574"/>
        <v/>
      </c>
      <c r="U1087" s="2" t="str">
        <f t="shared" si="2574"/>
        <v/>
      </c>
      <c r="V1087" s="2" t="str">
        <f t="shared" si="2574"/>
        <v/>
      </c>
      <c r="W1087" s="2" t="str">
        <f t="shared" si="2574"/>
        <v/>
      </c>
      <c r="X1087" s="2" t="str">
        <f t="shared" si="2574"/>
        <v/>
      </c>
      <c r="Y1087" s="2" t="str">
        <f t="shared" si="2574"/>
        <v/>
      </c>
      <c r="Z1087" s="2" t="str">
        <f t="shared" si="2574"/>
        <v/>
      </c>
      <c r="AA1087" s="2" t="str">
        <f t="shared" si="2574"/>
        <v/>
      </c>
      <c r="AB1087" s="2" t="str">
        <f t="shared" si="2574"/>
        <v/>
      </c>
      <c r="AC1087" s="2" t="str">
        <f t="shared" si="2574"/>
        <v/>
      </c>
      <c r="AD1087" s="2" t="str">
        <f t="shared" si="2574"/>
        <v/>
      </c>
      <c r="AE1087" s="2" t="str">
        <f t="shared" si="2574"/>
        <v/>
      </c>
      <c r="AF1087" s="2" t="str">
        <f t="shared" si="2574"/>
        <v/>
      </c>
      <c r="AG1087" s="2">
        <f t="shared" si="2574"/>
        <v>2718</v>
      </c>
      <c r="AH1087" s="2" t="str">
        <f t="shared" si="2574"/>
        <v/>
      </c>
      <c r="AI1087" s="2" t="str">
        <f t="shared" si="2574"/>
        <v/>
      </c>
    </row>
    <row r="1088" spans="2:35" x14ac:dyDescent="0.25">
      <c r="B1088" s="41" t="s">
        <v>347</v>
      </c>
      <c r="C1088" s="41" t="s">
        <v>444</v>
      </c>
      <c r="D1088" t="s">
        <v>8</v>
      </c>
      <c r="E1088" s="42" t="s">
        <v>348</v>
      </c>
      <c r="F1088" t="s">
        <v>134</v>
      </c>
      <c r="H1088" s="7">
        <v>2</v>
      </c>
      <c r="I1088" s="6">
        <f>IF(H1088="","",INDEX(Systems!F$4:F$981,MATCH($F1088,Systems!D$4:D$981,0),1))</f>
        <v>650</v>
      </c>
      <c r="J1088" s="7">
        <f>IF(H1088="","",INDEX(Systems!E$4:E$981,MATCH($F1088,Systems!D$4:D$981,0),1))</f>
        <v>30</v>
      </c>
      <c r="K1088" s="7" t="s">
        <v>97</v>
      </c>
      <c r="L1088" s="7">
        <v>2005</v>
      </c>
      <c r="M1088" s="7">
        <v>3</v>
      </c>
      <c r="N1088" s="6">
        <f t="shared" si="2557"/>
        <v>1300</v>
      </c>
      <c r="O1088" s="7">
        <f t="shared" si="2558"/>
        <v>2035</v>
      </c>
      <c r="P1088" s="2" t="str">
        <f t="shared" ref="P1088:AI1088" si="2575">IF($B1088="","",IF($O1088=P$3,$N1088*(1+(O$2*0.03)),IF(P$3=$O1088+$J1088,$N1088*(1+(O$2*0.03)),IF(P$3=$O1088+2*$J1088,$N1088*(1+(O$2*0.03)),IF(P$3=$O1088+3*$J1088,$N1088*(1+(O$2*0.03)),IF(P$3=$O1088+4*$J1088,$N1088*(1+(O$2*0.03)),IF(P$3=$O1088+5*$J1088,$N1088*(1+(O$2*0.03)),"")))))))</f>
        <v/>
      </c>
      <c r="Q1088" s="2" t="str">
        <f t="shared" si="2575"/>
        <v/>
      </c>
      <c r="R1088" s="2" t="str">
        <f t="shared" si="2575"/>
        <v/>
      </c>
      <c r="S1088" s="2" t="str">
        <f t="shared" si="2575"/>
        <v/>
      </c>
      <c r="T1088" s="2" t="str">
        <f t="shared" si="2575"/>
        <v/>
      </c>
      <c r="U1088" s="2" t="str">
        <f t="shared" si="2575"/>
        <v/>
      </c>
      <c r="V1088" s="2" t="str">
        <f t="shared" si="2575"/>
        <v/>
      </c>
      <c r="W1088" s="2" t="str">
        <f t="shared" si="2575"/>
        <v/>
      </c>
      <c r="X1088" s="2" t="str">
        <f t="shared" si="2575"/>
        <v/>
      </c>
      <c r="Y1088" s="2" t="str">
        <f t="shared" si="2575"/>
        <v/>
      </c>
      <c r="Z1088" s="2" t="str">
        <f t="shared" si="2575"/>
        <v/>
      </c>
      <c r="AA1088" s="2" t="str">
        <f t="shared" si="2575"/>
        <v/>
      </c>
      <c r="AB1088" s="2" t="str">
        <f t="shared" si="2575"/>
        <v/>
      </c>
      <c r="AC1088" s="2" t="str">
        <f t="shared" si="2575"/>
        <v/>
      </c>
      <c r="AD1088" s="2" t="str">
        <f t="shared" si="2575"/>
        <v/>
      </c>
      <c r="AE1088" s="2" t="str">
        <f t="shared" si="2575"/>
        <v/>
      </c>
      <c r="AF1088" s="2" t="str">
        <f t="shared" si="2575"/>
        <v/>
      </c>
      <c r="AG1088" s="2">
        <f t="shared" si="2575"/>
        <v>1963</v>
      </c>
      <c r="AH1088" s="2" t="str">
        <f t="shared" si="2575"/>
        <v/>
      </c>
      <c r="AI1088" s="2" t="str">
        <f t="shared" si="2575"/>
        <v/>
      </c>
    </row>
    <row r="1089" spans="2:35" x14ac:dyDescent="0.25">
      <c r="B1089" s="41" t="s">
        <v>347</v>
      </c>
      <c r="C1089" s="41" t="s">
        <v>444</v>
      </c>
      <c r="D1089" t="s">
        <v>3</v>
      </c>
      <c r="E1089" s="42" t="s">
        <v>354</v>
      </c>
      <c r="F1089" t="s">
        <v>20</v>
      </c>
      <c r="H1089" s="7">
        <v>4200</v>
      </c>
      <c r="I1089" s="6">
        <f>IF(H1089="","",INDEX(Systems!F$4:F$981,MATCH($F1089,Systems!D$4:D$981,0),1))</f>
        <v>17.71</v>
      </c>
      <c r="J1089" s="7">
        <f>IF(H1089="","",INDEX(Systems!E$4:E$981,MATCH($F1089,Systems!D$4:D$981,0),1))</f>
        <v>30</v>
      </c>
      <c r="K1089" s="7" t="s">
        <v>97</v>
      </c>
      <c r="L1089" s="7">
        <v>1995</v>
      </c>
      <c r="M1089" s="7">
        <v>2</v>
      </c>
      <c r="N1089" s="6">
        <f t="shared" si="2557"/>
        <v>74382</v>
      </c>
      <c r="O1089" s="7">
        <f t="shared" si="2558"/>
        <v>2019</v>
      </c>
      <c r="P1089" s="2" t="str">
        <f t="shared" ref="P1089:AI1089" si="2576">IF($B1089="","",IF($O1089=P$3,$N1089*(1+(O$2*0.03)),IF(P$3=$O1089+$J1089,$N1089*(1+(O$2*0.03)),IF(P$3=$O1089+2*$J1089,$N1089*(1+(O$2*0.03)),IF(P$3=$O1089+3*$J1089,$N1089*(1+(O$2*0.03)),IF(P$3=$O1089+4*$J1089,$N1089*(1+(O$2*0.03)),IF(P$3=$O1089+5*$J1089,$N1089*(1+(O$2*0.03)),"")))))))</f>
        <v/>
      </c>
      <c r="Q1089" s="2">
        <f t="shared" si="2576"/>
        <v>76613.460000000006</v>
      </c>
      <c r="R1089" s="2" t="str">
        <f t="shared" si="2576"/>
        <v/>
      </c>
      <c r="S1089" s="2" t="str">
        <f t="shared" si="2576"/>
        <v/>
      </c>
      <c r="T1089" s="2" t="str">
        <f t="shared" si="2576"/>
        <v/>
      </c>
      <c r="U1089" s="2" t="str">
        <f t="shared" si="2576"/>
        <v/>
      </c>
      <c r="V1089" s="2" t="str">
        <f t="shared" si="2576"/>
        <v/>
      </c>
      <c r="W1089" s="2" t="str">
        <f t="shared" si="2576"/>
        <v/>
      </c>
      <c r="X1089" s="2" t="str">
        <f t="shared" si="2576"/>
        <v/>
      </c>
      <c r="Y1089" s="2" t="str">
        <f t="shared" si="2576"/>
        <v/>
      </c>
      <c r="Z1089" s="2" t="str">
        <f t="shared" si="2576"/>
        <v/>
      </c>
      <c r="AA1089" s="2" t="str">
        <f t="shared" si="2576"/>
        <v/>
      </c>
      <c r="AB1089" s="2" t="str">
        <f t="shared" si="2576"/>
        <v/>
      </c>
      <c r="AC1089" s="2" t="str">
        <f t="shared" si="2576"/>
        <v/>
      </c>
      <c r="AD1089" s="2" t="str">
        <f t="shared" si="2576"/>
        <v/>
      </c>
      <c r="AE1089" s="2" t="str">
        <f t="shared" si="2576"/>
        <v/>
      </c>
      <c r="AF1089" s="2" t="str">
        <f t="shared" si="2576"/>
        <v/>
      </c>
      <c r="AG1089" s="2" t="str">
        <f t="shared" si="2576"/>
        <v/>
      </c>
      <c r="AH1089" s="2" t="str">
        <f t="shared" si="2576"/>
        <v/>
      </c>
      <c r="AI1089" s="2" t="str">
        <f t="shared" si="2576"/>
        <v/>
      </c>
    </row>
    <row r="1090" spans="2:35" x14ac:dyDescent="0.25">
      <c r="B1090" s="41" t="s">
        <v>347</v>
      </c>
      <c r="C1090" s="41" t="s">
        <v>444</v>
      </c>
      <c r="D1090" t="s">
        <v>7</v>
      </c>
      <c r="E1090" s="42" t="s">
        <v>354</v>
      </c>
      <c r="F1090" t="s">
        <v>50</v>
      </c>
      <c r="H1090" s="7">
        <v>2880</v>
      </c>
      <c r="I1090" s="6">
        <f>IF(H1090="","",INDEX(Systems!F$4:F$981,MATCH($F1090,Systems!D$4:D$981,0),1))</f>
        <v>1.6</v>
      </c>
      <c r="J1090" s="7">
        <f>IF(H1090="","",INDEX(Systems!E$4:E$981,MATCH($F1090,Systems!D$4:D$981,0),1))</f>
        <v>10</v>
      </c>
      <c r="K1090" s="7" t="s">
        <v>97</v>
      </c>
      <c r="L1090" s="7">
        <v>2010</v>
      </c>
      <c r="M1090" s="7">
        <v>3</v>
      </c>
      <c r="N1090" s="6">
        <f t="shared" si="2557"/>
        <v>4608</v>
      </c>
      <c r="O1090" s="7">
        <f t="shared" si="2558"/>
        <v>2020</v>
      </c>
      <c r="P1090" s="2" t="str">
        <f t="shared" ref="P1090:AI1090" si="2577">IF($B1090="","",IF($O1090=P$3,$N1090*(1+(O$2*0.03)),IF(P$3=$O1090+$J1090,$N1090*(1+(O$2*0.03)),IF(P$3=$O1090+2*$J1090,$N1090*(1+(O$2*0.03)),IF(P$3=$O1090+3*$J1090,$N1090*(1+(O$2*0.03)),IF(P$3=$O1090+4*$J1090,$N1090*(1+(O$2*0.03)),IF(P$3=$O1090+5*$J1090,$N1090*(1+(O$2*0.03)),"")))))))</f>
        <v/>
      </c>
      <c r="Q1090" s="2" t="str">
        <f t="shared" si="2577"/>
        <v/>
      </c>
      <c r="R1090" s="2">
        <f t="shared" si="2577"/>
        <v>4884.4800000000005</v>
      </c>
      <c r="S1090" s="2" t="str">
        <f t="shared" si="2577"/>
        <v/>
      </c>
      <c r="T1090" s="2" t="str">
        <f t="shared" si="2577"/>
        <v/>
      </c>
      <c r="U1090" s="2" t="str">
        <f t="shared" si="2577"/>
        <v/>
      </c>
      <c r="V1090" s="2" t="str">
        <f t="shared" si="2577"/>
        <v/>
      </c>
      <c r="W1090" s="2" t="str">
        <f t="shared" si="2577"/>
        <v/>
      </c>
      <c r="X1090" s="2" t="str">
        <f t="shared" si="2577"/>
        <v/>
      </c>
      <c r="Y1090" s="2" t="str">
        <f t="shared" si="2577"/>
        <v/>
      </c>
      <c r="Z1090" s="2" t="str">
        <f t="shared" si="2577"/>
        <v/>
      </c>
      <c r="AA1090" s="2" t="str">
        <f t="shared" si="2577"/>
        <v/>
      </c>
      <c r="AB1090" s="2">
        <f t="shared" si="2577"/>
        <v>6266.8799999999992</v>
      </c>
      <c r="AC1090" s="2" t="str">
        <f t="shared" si="2577"/>
        <v/>
      </c>
      <c r="AD1090" s="2" t="str">
        <f t="shared" si="2577"/>
        <v/>
      </c>
      <c r="AE1090" s="2" t="str">
        <f t="shared" si="2577"/>
        <v/>
      </c>
      <c r="AF1090" s="2" t="str">
        <f t="shared" si="2577"/>
        <v/>
      </c>
      <c r="AG1090" s="2" t="str">
        <f t="shared" si="2577"/>
        <v/>
      </c>
      <c r="AH1090" s="2" t="str">
        <f t="shared" si="2577"/>
        <v/>
      </c>
      <c r="AI1090" s="2" t="str">
        <f t="shared" si="2577"/>
        <v/>
      </c>
    </row>
    <row r="1091" spans="2:35" x14ac:dyDescent="0.25">
      <c r="B1091" s="41" t="s">
        <v>347</v>
      </c>
      <c r="C1091" s="41" t="s">
        <v>444</v>
      </c>
      <c r="D1091" t="s">
        <v>7</v>
      </c>
      <c r="E1091" s="42" t="s">
        <v>546</v>
      </c>
      <c r="F1091" t="s">
        <v>287</v>
      </c>
      <c r="H1091" s="7">
        <v>1600</v>
      </c>
      <c r="I1091" s="6">
        <f>IF(H1091="","",INDEX(Systems!F$4:F$981,MATCH($F1091,Systems!D$4:D$981,0),1))</f>
        <v>7.79</v>
      </c>
      <c r="J1091" s="7">
        <f>IF(H1091="","",INDEX(Systems!E$4:E$981,MATCH($F1091,Systems!D$4:D$981,0),1))</f>
        <v>20</v>
      </c>
      <c r="K1091" s="7" t="s">
        <v>97</v>
      </c>
      <c r="L1091" s="7">
        <v>2010</v>
      </c>
      <c r="M1091" s="7">
        <v>3</v>
      </c>
      <c r="N1091" s="6">
        <f t="shared" si="2557"/>
        <v>12464</v>
      </c>
      <c r="O1091" s="7">
        <f t="shared" si="2558"/>
        <v>2030</v>
      </c>
      <c r="P1091" s="2" t="str">
        <f t="shared" ref="P1091:AI1091" si="2578">IF($B1091="","",IF($O1091=P$3,$N1091*(1+(O$2*0.03)),IF(P$3=$O1091+$J1091,$N1091*(1+(O$2*0.03)),IF(P$3=$O1091+2*$J1091,$N1091*(1+(O$2*0.03)),IF(P$3=$O1091+3*$J1091,$N1091*(1+(O$2*0.03)),IF(P$3=$O1091+4*$J1091,$N1091*(1+(O$2*0.03)),IF(P$3=$O1091+5*$J1091,$N1091*(1+(O$2*0.03)),"")))))))</f>
        <v/>
      </c>
      <c r="Q1091" s="2" t="str">
        <f t="shared" si="2578"/>
        <v/>
      </c>
      <c r="R1091" s="2" t="str">
        <f t="shared" si="2578"/>
        <v/>
      </c>
      <c r="S1091" s="2" t="str">
        <f t="shared" si="2578"/>
        <v/>
      </c>
      <c r="T1091" s="2" t="str">
        <f t="shared" si="2578"/>
        <v/>
      </c>
      <c r="U1091" s="2" t="str">
        <f t="shared" si="2578"/>
        <v/>
      </c>
      <c r="V1091" s="2" t="str">
        <f t="shared" si="2578"/>
        <v/>
      </c>
      <c r="W1091" s="2" t="str">
        <f t="shared" si="2578"/>
        <v/>
      </c>
      <c r="X1091" s="2" t="str">
        <f t="shared" si="2578"/>
        <v/>
      </c>
      <c r="Y1091" s="2" t="str">
        <f t="shared" si="2578"/>
        <v/>
      </c>
      <c r="Z1091" s="2" t="str">
        <f t="shared" si="2578"/>
        <v/>
      </c>
      <c r="AA1091" s="2" t="str">
        <f t="shared" si="2578"/>
        <v/>
      </c>
      <c r="AB1091" s="2">
        <f t="shared" si="2578"/>
        <v>16951.039999999997</v>
      </c>
      <c r="AC1091" s="2" t="str">
        <f t="shared" si="2578"/>
        <v/>
      </c>
      <c r="AD1091" s="2" t="str">
        <f t="shared" si="2578"/>
        <v/>
      </c>
      <c r="AE1091" s="2" t="str">
        <f t="shared" si="2578"/>
        <v/>
      </c>
      <c r="AF1091" s="2" t="str">
        <f t="shared" si="2578"/>
        <v/>
      </c>
      <c r="AG1091" s="2" t="str">
        <f t="shared" si="2578"/>
        <v/>
      </c>
      <c r="AH1091" s="2" t="str">
        <f t="shared" si="2578"/>
        <v/>
      </c>
      <c r="AI1091" s="2" t="str">
        <f t="shared" si="2578"/>
        <v/>
      </c>
    </row>
    <row r="1092" spans="2:35" x14ac:dyDescent="0.25">
      <c r="B1092" s="41" t="s">
        <v>347</v>
      </c>
      <c r="C1092" s="41" t="s">
        <v>444</v>
      </c>
      <c r="D1092" t="s">
        <v>7</v>
      </c>
      <c r="E1092" s="42" t="s">
        <v>546</v>
      </c>
      <c r="F1092" t="s">
        <v>289</v>
      </c>
      <c r="H1092" s="7">
        <v>1600</v>
      </c>
      <c r="I1092" s="6">
        <f>IF(H1092="","",INDEX(Systems!F$4:F$981,MATCH($F1092,Systems!D$4:D$981,0),1))</f>
        <v>4.5</v>
      </c>
      <c r="J1092" s="7">
        <f>IF(H1092="","",INDEX(Systems!E$4:E$981,MATCH($F1092,Systems!D$4:D$981,0),1))</f>
        <v>15</v>
      </c>
      <c r="K1092" s="7" t="s">
        <v>97</v>
      </c>
      <c r="L1092" s="7">
        <v>2010</v>
      </c>
      <c r="M1092" s="7">
        <v>3</v>
      </c>
      <c r="N1092" s="6">
        <f t="shared" si="2557"/>
        <v>7200</v>
      </c>
      <c r="O1092" s="7">
        <f t="shared" si="2558"/>
        <v>2025</v>
      </c>
      <c r="P1092" s="2" t="str">
        <f t="shared" ref="P1092:AI1092" si="2579">IF($B1092="","",IF($O1092=P$3,$N1092*(1+(O$2*0.03)),IF(P$3=$O1092+$J1092,$N1092*(1+(O$2*0.03)),IF(P$3=$O1092+2*$J1092,$N1092*(1+(O$2*0.03)),IF(P$3=$O1092+3*$J1092,$N1092*(1+(O$2*0.03)),IF(P$3=$O1092+4*$J1092,$N1092*(1+(O$2*0.03)),IF(P$3=$O1092+5*$J1092,$N1092*(1+(O$2*0.03)),"")))))))</f>
        <v/>
      </c>
      <c r="Q1092" s="2" t="str">
        <f t="shared" si="2579"/>
        <v/>
      </c>
      <c r="R1092" s="2" t="str">
        <f t="shared" si="2579"/>
        <v/>
      </c>
      <c r="S1092" s="2" t="str">
        <f t="shared" si="2579"/>
        <v/>
      </c>
      <c r="T1092" s="2" t="str">
        <f t="shared" si="2579"/>
        <v/>
      </c>
      <c r="U1092" s="2" t="str">
        <f t="shared" si="2579"/>
        <v/>
      </c>
      <c r="V1092" s="2" t="str">
        <f t="shared" si="2579"/>
        <v/>
      </c>
      <c r="W1092" s="2">
        <f t="shared" si="2579"/>
        <v>8712</v>
      </c>
      <c r="X1092" s="2" t="str">
        <f t="shared" si="2579"/>
        <v/>
      </c>
      <c r="Y1092" s="2" t="str">
        <f t="shared" si="2579"/>
        <v/>
      </c>
      <c r="Z1092" s="2" t="str">
        <f t="shared" si="2579"/>
        <v/>
      </c>
      <c r="AA1092" s="2" t="str">
        <f t="shared" si="2579"/>
        <v/>
      </c>
      <c r="AB1092" s="2" t="str">
        <f t="shared" si="2579"/>
        <v/>
      </c>
      <c r="AC1092" s="2" t="str">
        <f t="shared" si="2579"/>
        <v/>
      </c>
      <c r="AD1092" s="2" t="str">
        <f t="shared" si="2579"/>
        <v/>
      </c>
      <c r="AE1092" s="2" t="str">
        <f t="shared" si="2579"/>
        <v/>
      </c>
      <c r="AF1092" s="2" t="str">
        <f t="shared" si="2579"/>
        <v/>
      </c>
      <c r="AG1092" s="2" t="str">
        <f t="shared" si="2579"/>
        <v/>
      </c>
      <c r="AH1092" s="2" t="str">
        <f t="shared" si="2579"/>
        <v/>
      </c>
      <c r="AI1092" s="2" t="str">
        <f t="shared" si="2579"/>
        <v/>
      </c>
    </row>
    <row r="1093" spans="2:35" x14ac:dyDescent="0.25">
      <c r="B1093" s="41" t="s">
        <v>347</v>
      </c>
      <c r="C1093" s="41" t="s">
        <v>444</v>
      </c>
      <c r="D1093" t="s">
        <v>9</v>
      </c>
      <c r="E1093" s="42" t="s">
        <v>546</v>
      </c>
      <c r="F1093" t="s">
        <v>131</v>
      </c>
      <c r="H1093" s="7">
        <v>1600</v>
      </c>
      <c r="I1093" s="6">
        <f>IF(H1093="","",INDEX(Systems!F$4:F$981,MATCH($F1093,Systems!D$4:D$981,0),1))</f>
        <v>4.95</v>
      </c>
      <c r="J1093" s="7">
        <f>IF(H1093="","",INDEX(Systems!E$4:E$981,MATCH($F1093,Systems!D$4:D$981,0),1))</f>
        <v>20</v>
      </c>
      <c r="K1093" s="7" t="s">
        <v>97</v>
      </c>
      <c r="L1093" s="7">
        <v>2017</v>
      </c>
      <c r="M1093" s="7">
        <v>3</v>
      </c>
      <c r="N1093" s="6">
        <f t="shared" si="2557"/>
        <v>7920</v>
      </c>
      <c r="O1093" s="7">
        <f t="shared" si="2558"/>
        <v>2037</v>
      </c>
      <c r="P1093" s="2" t="str">
        <f t="shared" ref="P1093:AI1093" si="2580">IF($B1093="","",IF($O1093=P$3,$N1093*(1+(O$2*0.03)),IF(P$3=$O1093+$J1093,$N1093*(1+(O$2*0.03)),IF(P$3=$O1093+2*$J1093,$N1093*(1+(O$2*0.03)),IF(P$3=$O1093+3*$J1093,$N1093*(1+(O$2*0.03)),IF(P$3=$O1093+4*$J1093,$N1093*(1+(O$2*0.03)),IF(P$3=$O1093+5*$J1093,$N1093*(1+(O$2*0.03)),"")))))))</f>
        <v/>
      </c>
      <c r="Q1093" s="2" t="str">
        <f t="shared" si="2580"/>
        <v/>
      </c>
      <c r="R1093" s="2" t="str">
        <f t="shared" si="2580"/>
        <v/>
      </c>
      <c r="S1093" s="2" t="str">
        <f t="shared" si="2580"/>
        <v/>
      </c>
      <c r="T1093" s="2" t="str">
        <f t="shared" si="2580"/>
        <v/>
      </c>
      <c r="U1093" s="2" t="str">
        <f t="shared" si="2580"/>
        <v/>
      </c>
      <c r="V1093" s="2" t="str">
        <f t="shared" si="2580"/>
        <v/>
      </c>
      <c r="W1093" s="2" t="str">
        <f t="shared" si="2580"/>
        <v/>
      </c>
      <c r="X1093" s="2" t="str">
        <f t="shared" si="2580"/>
        <v/>
      </c>
      <c r="Y1093" s="2" t="str">
        <f t="shared" si="2580"/>
        <v/>
      </c>
      <c r="Z1093" s="2" t="str">
        <f t="shared" si="2580"/>
        <v/>
      </c>
      <c r="AA1093" s="2" t="str">
        <f t="shared" si="2580"/>
        <v/>
      </c>
      <c r="AB1093" s="2" t="str">
        <f t="shared" si="2580"/>
        <v/>
      </c>
      <c r="AC1093" s="2" t="str">
        <f t="shared" si="2580"/>
        <v/>
      </c>
      <c r="AD1093" s="2" t="str">
        <f t="shared" si="2580"/>
        <v/>
      </c>
      <c r="AE1093" s="2" t="str">
        <f t="shared" si="2580"/>
        <v/>
      </c>
      <c r="AF1093" s="2" t="str">
        <f t="shared" si="2580"/>
        <v/>
      </c>
      <c r="AG1093" s="2" t="str">
        <f t="shared" si="2580"/>
        <v/>
      </c>
      <c r="AH1093" s="2" t="str">
        <f t="shared" si="2580"/>
        <v/>
      </c>
      <c r="AI1093" s="2">
        <f t="shared" si="2580"/>
        <v>12434.4</v>
      </c>
    </row>
    <row r="1094" spans="2:35" x14ac:dyDescent="0.25">
      <c r="B1094" s="41" t="s">
        <v>347</v>
      </c>
      <c r="C1094" s="41" t="s">
        <v>444</v>
      </c>
      <c r="D1094" t="s">
        <v>5</v>
      </c>
      <c r="E1094" s="42" t="s">
        <v>546</v>
      </c>
      <c r="F1094" t="s">
        <v>117</v>
      </c>
      <c r="H1094" s="7">
        <v>1</v>
      </c>
      <c r="I1094" s="6">
        <f>IF(H1094="","",INDEX(Systems!F$4:F$981,MATCH($F1094,Systems!D$4:D$981,0),1))</f>
        <v>7200</v>
      </c>
      <c r="J1094" s="7">
        <f>IF(H1094="","",INDEX(Systems!E$4:E$981,MATCH($F1094,Systems!D$4:D$981,0),1))</f>
        <v>18</v>
      </c>
      <c r="K1094" s="7" t="s">
        <v>97</v>
      </c>
      <c r="L1094" s="7">
        <v>2003</v>
      </c>
      <c r="M1094" s="7">
        <v>3</v>
      </c>
      <c r="N1094" s="6">
        <f t="shared" si="2557"/>
        <v>7200</v>
      </c>
      <c r="O1094" s="7">
        <f t="shared" si="2558"/>
        <v>2021</v>
      </c>
      <c r="P1094" s="2" t="str">
        <f t="shared" ref="P1094:AI1094" si="2581">IF($B1094="","",IF($O1094=P$3,$N1094*(1+(O$2*0.03)),IF(P$3=$O1094+$J1094,$N1094*(1+(O$2*0.03)),IF(P$3=$O1094+2*$J1094,$N1094*(1+(O$2*0.03)),IF(P$3=$O1094+3*$J1094,$N1094*(1+(O$2*0.03)),IF(P$3=$O1094+4*$J1094,$N1094*(1+(O$2*0.03)),IF(P$3=$O1094+5*$J1094,$N1094*(1+(O$2*0.03)),"")))))))</f>
        <v/>
      </c>
      <c r="Q1094" s="2" t="str">
        <f t="shared" si="2581"/>
        <v/>
      </c>
      <c r="R1094" s="2" t="str">
        <f t="shared" si="2581"/>
        <v/>
      </c>
      <c r="S1094" s="2">
        <f t="shared" si="2581"/>
        <v>7848.0000000000009</v>
      </c>
      <c r="T1094" s="2" t="str">
        <f t="shared" si="2581"/>
        <v/>
      </c>
      <c r="U1094" s="2" t="str">
        <f t="shared" si="2581"/>
        <v/>
      </c>
      <c r="V1094" s="2" t="str">
        <f t="shared" si="2581"/>
        <v/>
      </c>
      <c r="W1094" s="2" t="str">
        <f t="shared" si="2581"/>
        <v/>
      </c>
      <c r="X1094" s="2" t="str">
        <f t="shared" si="2581"/>
        <v/>
      </c>
      <c r="Y1094" s="2" t="str">
        <f t="shared" si="2581"/>
        <v/>
      </c>
      <c r="Z1094" s="2" t="str">
        <f t="shared" si="2581"/>
        <v/>
      </c>
      <c r="AA1094" s="2" t="str">
        <f t="shared" si="2581"/>
        <v/>
      </c>
      <c r="AB1094" s="2" t="str">
        <f t="shared" si="2581"/>
        <v/>
      </c>
      <c r="AC1094" s="2" t="str">
        <f t="shared" si="2581"/>
        <v/>
      </c>
      <c r="AD1094" s="2" t="str">
        <f t="shared" si="2581"/>
        <v/>
      </c>
      <c r="AE1094" s="2" t="str">
        <f t="shared" si="2581"/>
        <v/>
      </c>
      <c r="AF1094" s="2" t="str">
        <f t="shared" si="2581"/>
        <v/>
      </c>
      <c r="AG1094" s="2" t="str">
        <f t="shared" si="2581"/>
        <v/>
      </c>
      <c r="AH1094" s="2" t="str">
        <f t="shared" si="2581"/>
        <v/>
      </c>
      <c r="AI1094" s="2" t="str">
        <f t="shared" si="2581"/>
        <v/>
      </c>
    </row>
    <row r="1095" spans="2:35" x14ac:dyDescent="0.25">
      <c r="B1095" s="41" t="s">
        <v>347</v>
      </c>
      <c r="C1095" s="41" t="s">
        <v>444</v>
      </c>
      <c r="D1095" t="s">
        <v>7</v>
      </c>
      <c r="E1095" s="42" t="s">
        <v>547</v>
      </c>
      <c r="F1095" t="s">
        <v>47</v>
      </c>
      <c r="H1095" s="7">
        <v>1600</v>
      </c>
      <c r="I1095" s="6">
        <f>IF(H1095="","",INDEX(Systems!F$4:F$981,MATCH($F1095,Systems!D$4:D$981,0),1))</f>
        <v>9.42</v>
      </c>
      <c r="J1095" s="7">
        <f>IF(H1095="","",INDEX(Systems!E$4:E$981,MATCH($F1095,Systems!D$4:D$981,0),1))</f>
        <v>20</v>
      </c>
      <c r="K1095" s="7" t="s">
        <v>97</v>
      </c>
      <c r="L1095" s="7">
        <v>2005</v>
      </c>
      <c r="M1095" s="7">
        <v>3</v>
      </c>
      <c r="N1095" s="6">
        <f t="shared" si="2557"/>
        <v>15072</v>
      </c>
      <c r="O1095" s="7">
        <f t="shared" si="2558"/>
        <v>2025</v>
      </c>
      <c r="P1095" s="2" t="str">
        <f t="shared" ref="P1095:AI1095" si="2582">IF($B1095="","",IF($O1095=P$3,$N1095*(1+(O$2*0.03)),IF(P$3=$O1095+$J1095,$N1095*(1+(O$2*0.03)),IF(P$3=$O1095+2*$J1095,$N1095*(1+(O$2*0.03)),IF(P$3=$O1095+3*$J1095,$N1095*(1+(O$2*0.03)),IF(P$3=$O1095+4*$J1095,$N1095*(1+(O$2*0.03)),IF(P$3=$O1095+5*$J1095,$N1095*(1+(O$2*0.03)),"")))))))</f>
        <v/>
      </c>
      <c r="Q1095" s="2" t="str">
        <f t="shared" si="2582"/>
        <v/>
      </c>
      <c r="R1095" s="2" t="str">
        <f t="shared" si="2582"/>
        <v/>
      </c>
      <c r="S1095" s="2" t="str">
        <f t="shared" si="2582"/>
        <v/>
      </c>
      <c r="T1095" s="2" t="str">
        <f t="shared" si="2582"/>
        <v/>
      </c>
      <c r="U1095" s="2" t="str">
        <f t="shared" si="2582"/>
        <v/>
      </c>
      <c r="V1095" s="2" t="str">
        <f t="shared" si="2582"/>
        <v/>
      </c>
      <c r="W1095" s="2">
        <f t="shared" si="2582"/>
        <v>18237.12</v>
      </c>
      <c r="X1095" s="2" t="str">
        <f t="shared" si="2582"/>
        <v/>
      </c>
      <c r="Y1095" s="2" t="str">
        <f t="shared" si="2582"/>
        <v/>
      </c>
      <c r="Z1095" s="2" t="str">
        <f t="shared" si="2582"/>
        <v/>
      </c>
      <c r="AA1095" s="2" t="str">
        <f t="shared" si="2582"/>
        <v/>
      </c>
      <c r="AB1095" s="2" t="str">
        <f t="shared" si="2582"/>
        <v/>
      </c>
      <c r="AC1095" s="2" t="str">
        <f t="shared" si="2582"/>
        <v/>
      </c>
      <c r="AD1095" s="2" t="str">
        <f t="shared" si="2582"/>
        <v/>
      </c>
      <c r="AE1095" s="2" t="str">
        <f t="shared" si="2582"/>
        <v/>
      </c>
      <c r="AF1095" s="2" t="str">
        <f t="shared" si="2582"/>
        <v/>
      </c>
      <c r="AG1095" s="2" t="str">
        <f t="shared" si="2582"/>
        <v/>
      </c>
      <c r="AH1095" s="2" t="str">
        <f t="shared" si="2582"/>
        <v/>
      </c>
      <c r="AI1095" s="2" t="str">
        <f t="shared" si="2582"/>
        <v/>
      </c>
    </row>
    <row r="1096" spans="2:35" x14ac:dyDescent="0.25">
      <c r="B1096" s="41" t="s">
        <v>347</v>
      </c>
      <c r="C1096" s="41" t="s">
        <v>444</v>
      </c>
      <c r="D1096" t="s">
        <v>7</v>
      </c>
      <c r="E1096" s="42" t="s">
        <v>547</v>
      </c>
      <c r="F1096" t="s">
        <v>289</v>
      </c>
      <c r="H1096" s="7">
        <v>1600</v>
      </c>
      <c r="I1096" s="6">
        <f>IF(H1096="","",INDEX(Systems!F$4:F$981,MATCH($F1096,Systems!D$4:D$981,0),1))</f>
        <v>4.5</v>
      </c>
      <c r="J1096" s="7">
        <f>IF(H1096="","",INDEX(Systems!E$4:E$981,MATCH($F1096,Systems!D$4:D$981,0),1))</f>
        <v>15</v>
      </c>
      <c r="K1096" s="7" t="s">
        <v>97</v>
      </c>
      <c r="L1096" s="7">
        <v>2010</v>
      </c>
      <c r="M1096" s="7">
        <v>3</v>
      </c>
      <c r="N1096" s="6">
        <f t="shared" si="2557"/>
        <v>7200</v>
      </c>
      <c r="O1096" s="7">
        <f t="shared" si="2558"/>
        <v>2025</v>
      </c>
      <c r="P1096" s="2" t="str">
        <f t="shared" ref="P1096:AI1096" si="2583">IF($B1096="","",IF($O1096=P$3,$N1096*(1+(O$2*0.03)),IF(P$3=$O1096+$J1096,$N1096*(1+(O$2*0.03)),IF(P$3=$O1096+2*$J1096,$N1096*(1+(O$2*0.03)),IF(P$3=$O1096+3*$J1096,$N1096*(1+(O$2*0.03)),IF(P$3=$O1096+4*$J1096,$N1096*(1+(O$2*0.03)),IF(P$3=$O1096+5*$J1096,$N1096*(1+(O$2*0.03)),"")))))))</f>
        <v/>
      </c>
      <c r="Q1096" s="2" t="str">
        <f t="shared" si="2583"/>
        <v/>
      </c>
      <c r="R1096" s="2" t="str">
        <f t="shared" si="2583"/>
        <v/>
      </c>
      <c r="S1096" s="2" t="str">
        <f t="shared" si="2583"/>
        <v/>
      </c>
      <c r="T1096" s="2" t="str">
        <f t="shared" si="2583"/>
        <v/>
      </c>
      <c r="U1096" s="2" t="str">
        <f t="shared" si="2583"/>
        <v/>
      </c>
      <c r="V1096" s="2" t="str">
        <f t="shared" si="2583"/>
        <v/>
      </c>
      <c r="W1096" s="2">
        <f t="shared" si="2583"/>
        <v>8712</v>
      </c>
      <c r="X1096" s="2" t="str">
        <f t="shared" si="2583"/>
        <v/>
      </c>
      <c r="Y1096" s="2" t="str">
        <f t="shared" si="2583"/>
        <v/>
      </c>
      <c r="Z1096" s="2" t="str">
        <f t="shared" si="2583"/>
        <v/>
      </c>
      <c r="AA1096" s="2" t="str">
        <f t="shared" si="2583"/>
        <v/>
      </c>
      <c r="AB1096" s="2" t="str">
        <f t="shared" si="2583"/>
        <v/>
      </c>
      <c r="AC1096" s="2" t="str">
        <f t="shared" si="2583"/>
        <v/>
      </c>
      <c r="AD1096" s="2" t="str">
        <f t="shared" si="2583"/>
        <v/>
      </c>
      <c r="AE1096" s="2" t="str">
        <f t="shared" si="2583"/>
        <v/>
      </c>
      <c r="AF1096" s="2" t="str">
        <f t="shared" si="2583"/>
        <v/>
      </c>
      <c r="AG1096" s="2" t="str">
        <f t="shared" si="2583"/>
        <v/>
      </c>
      <c r="AH1096" s="2" t="str">
        <f t="shared" si="2583"/>
        <v/>
      </c>
      <c r="AI1096" s="2" t="str">
        <f t="shared" si="2583"/>
        <v/>
      </c>
    </row>
    <row r="1097" spans="2:35" x14ac:dyDescent="0.25">
      <c r="B1097" s="41" t="s">
        <v>347</v>
      </c>
      <c r="C1097" s="41" t="s">
        <v>444</v>
      </c>
      <c r="D1097" t="s">
        <v>9</v>
      </c>
      <c r="E1097" s="42" t="s">
        <v>547</v>
      </c>
      <c r="F1097" t="s">
        <v>131</v>
      </c>
      <c r="H1097" s="7">
        <v>1600</v>
      </c>
      <c r="I1097" s="6">
        <f>IF(H1097="","",INDEX(Systems!F$4:F$981,MATCH($F1097,Systems!D$4:D$981,0),1))</f>
        <v>4.95</v>
      </c>
      <c r="J1097" s="7">
        <f>IF(H1097="","",INDEX(Systems!E$4:E$981,MATCH($F1097,Systems!D$4:D$981,0),1))</f>
        <v>20</v>
      </c>
      <c r="K1097" s="7" t="s">
        <v>97</v>
      </c>
      <c r="L1097" s="7">
        <v>2017</v>
      </c>
      <c r="M1097" s="7">
        <v>3</v>
      </c>
      <c r="N1097" s="6">
        <f t="shared" si="2557"/>
        <v>7920</v>
      </c>
      <c r="O1097" s="7">
        <f t="shared" si="2558"/>
        <v>2037</v>
      </c>
      <c r="P1097" s="2" t="str">
        <f t="shared" ref="P1097:AI1097" si="2584">IF($B1097="","",IF($O1097=P$3,$N1097*(1+(O$2*0.03)),IF(P$3=$O1097+$J1097,$N1097*(1+(O$2*0.03)),IF(P$3=$O1097+2*$J1097,$N1097*(1+(O$2*0.03)),IF(P$3=$O1097+3*$J1097,$N1097*(1+(O$2*0.03)),IF(P$3=$O1097+4*$J1097,$N1097*(1+(O$2*0.03)),IF(P$3=$O1097+5*$J1097,$N1097*(1+(O$2*0.03)),"")))))))</f>
        <v/>
      </c>
      <c r="Q1097" s="2" t="str">
        <f t="shared" si="2584"/>
        <v/>
      </c>
      <c r="R1097" s="2" t="str">
        <f t="shared" si="2584"/>
        <v/>
      </c>
      <c r="S1097" s="2" t="str">
        <f t="shared" si="2584"/>
        <v/>
      </c>
      <c r="T1097" s="2" t="str">
        <f t="shared" si="2584"/>
        <v/>
      </c>
      <c r="U1097" s="2" t="str">
        <f t="shared" si="2584"/>
        <v/>
      </c>
      <c r="V1097" s="2" t="str">
        <f t="shared" si="2584"/>
        <v/>
      </c>
      <c r="W1097" s="2" t="str">
        <f t="shared" si="2584"/>
        <v/>
      </c>
      <c r="X1097" s="2" t="str">
        <f t="shared" si="2584"/>
        <v/>
      </c>
      <c r="Y1097" s="2" t="str">
        <f t="shared" si="2584"/>
        <v/>
      </c>
      <c r="Z1097" s="2" t="str">
        <f t="shared" si="2584"/>
        <v/>
      </c>
      <c r="AA1097" s="2" t="str">
        <f t="shared" si="2584"/>
        <v/>
      </c>
      <c r="AB1097" s="2" t="str">
        <f t="shared" si="2584"/>
        <v/>
      </c>
      <c r="AC1097" s="2" t="str">
        <f t="shared" si="2584"/>
        <v/>
      </c>
      <c r="AD1097" s="2" t="str">
        <f t="shared" si="2584"/>
        <v/>
      </c>
      <c r="AE1097" s="2" t="str">
        <f t="shared" si="2584"/>
        <v/>
      </c>
      <c r="AF1097" s="2" t="str">
        <f t="shared" si="2584"/>
        <v/>
      </c>
      <c r="AG1097" s="2" t="str">
        <f t="shared" si="2584"/>
        <v/>
      </c>
      <c r="AH1097" s="2" t="str">
        <f t="shared" si="2584"/>
        <v/>
      </c>
      <c r="AI1097" s="2">
        <f t="shared" si="2584"/>
        <v>12434.4</v>
      </c>
    </row>
    <row r="1098" spans="2:35" x14ac:dyDescent="0.25">
      <c r="B1098" s="41" t="s">
        <v>347</v>
      </c>
      <c r="C1098" s="41" t="s">
        <v>444</v>
      </c>
      <c r="D1098" t="s">
        <v>5</v>
      </c>
      <c r="E1098" s="42" t="s">
        <v>547</v>
      </c>
      <c r="F1098" t="s">
        <v>118</v>
      </c>
      <c r="H1098" s="7">
        <v>1</v>
      </c>
      <c r="I1098" s="6">
        <f>IF(H1098="","",INDEX(Systems!F$4:F$981,MATCH($F1098,Systems!D$4:D$981,0),1))</f>
        <v>6300</v>
      </c>
      <c r="J1098" s="7">
        <f>IF(H1098="","",INDEX(Systems!E$4:E$981,MATCH($F1098,Systems!D$4:D$981,0),1))</f>
        <v>18</v>
      </c>
      <c r="K1098" s="7" t="s">
        <v>97</v>
      </c>
      <c r="L1098" s="7">
        <v>2003</v>
      </c>
      <c r="M1098" s="7">
        <v>3</v>
      </c>
      <c r="N1098" s="6">
        <f t="shared" si="2557"/>
        <v>6300</v>
      </c>
      <c r="O1098" s="7">
        <f t="shared" si="2558"/>
        <v>2021</v>
      </c>
      <c r="P1098" s="2" t="str">
        <f t="shared" ref="P1098:AI1098" si="2585">IF($B1098="","",IF($O1098=P$3,$N1098*(1+(O$2*0.03)),IF(P$3=$O1098+$J1098,$N1098*(1+(O$2*0.03)),IF(P$3=$O1098+2*$J1098,$N1098*(1+(O$2*0.03)),IF(P$3=$O1098+3*$J1098,$N1098*(1+(O$2*0.03)),IF(P$3=$O1098+4*$J1098,$N1098*(1+(O$2*0.03)),IF(P$3=$O1098+5*$J1098,$N1098*(1+(O$2*0.03)),"")))))))</f>
        <v/>
      </c>
      <c r="Q1098" s="2" t="str">
        <f t="shared" si="2585"/>
        <v/>
      </c>
      <c r="R1098" s="2" t="str">
        <f t="shared" si="2585"/>
        <v/>
      </c>
      <c r="S1098" s="2">
        <f t="shared" si="2585"/>
        <v>6867.0000000000009</v>
      </c>
      <c r="T1098" s="2" t="str">
        <f t="shared" si="2585"/>
        <v/>
      </c>
      <c r="U1098" s="2" t="str">
        <f t="shared" si="2585"/>
        <v/>
      </c>
      <c r="V1098" s="2" t="str">
        <f t="shared" si="2585"/>
        <v/>
      </c>
      <c r="W1098" s="2" t="str">
        <f t="shared" si="2585"/>
        <v/>
      </c>
      <c r="X1098" s="2" t="str">
        <f t="shared" si="2585"/>
        <v/>
      </c>
      <c r="Y1098" s="2" t="str">
        <f t="shared" si="2585"/>
        <v/>
      </c>
      <c r="Z1098" s="2" t="str">
        <f t="shared" si="2585"/>
        <v/>
      </c>
      <c r="AA1098" s="2" t="str">
        <f t="shared" si="2585"/>
        <v/>
      </c>
      <c r="AB1098" s="2" t="str">
        <f t="shared" si="2585"/>
        <v/>
      </c>
      <c r="AC1098" s="2" t="str">
        <f t="shared" si="2585"/>
        <v/>
      </c>
      <c r="AD1098" s="2" t="str">
        <f t="shared" si="2585"/>
        <v/>
      </c>
      <c r="AE1098" s="2" t="str">
        <f t="shared" si="2585"/>
        <v/>
      </c>
      <c r="AF1098" s="2" t="str">
        <f t="shared" si="2585"/>
        <v/>
      </c>
      <c r="AG1098" s="2" t="str">
        <f t="shared" si="2585"/>
        <v/>
      </c>
      <c r="AH1098" s="2" t="str">
        <f t="shared" si="2585"/>
        <v/>
      </c>
      <c r="AI1098" s="2" t="str">
        <f t="shared" si="2585"/>
        <v/>
      </c>
    </row>
    <row r="1099" spans="2:35" x14ac:dyDescent="0.25">
      <c r="B1099" s="41" t="s">
        <v>347</v>
      </c>
      <c r="C1099" s="41" t="s">
        <v>444</v>
      </c>
      <c r="D1099" t="s">
        <v>5</v>
      </c>
      <c r="E1099" s="42" t="s">
        <v>547</v>
      </c>
      <c r="F1099" t="s">
        <v>65</v>
      </c>
      <c r="H1099" s="7">
        <v>1</v>
      </c>
      <c r="I1099" s="6">
        <f>IF(H1099="","",INDEX(Systems!F$4:F$981,MATCH($F1099,Systems!D$4:D$981,0),1))</f>
        <v>6000</v>
      </c>
      <c r="J1099" s="7">
        <f>IF(H1099="","",INDEX(Systems!E$4:E$981,MATCH($F1099,Systems!D$4:D$981,0),1))</f>
        <v>10</v>
      </c>
      <c r="K1099" s="7" t="s">
        <v>97</v>
      </c>
      <c r="L1099" s="7">
        <v>2003</v>
      </c>
      <c r="M1099" s="7">
        <v>3</v>
      </c>
      <c r="N1099" s="6">
        <f t="shared" si="2557"/>
        <v>6000</v>
      </c>
      <c r="O1099" s="7">
        <f t="shared" si="2558"/>
        <v>2018</v>
      </c>
      <c r="P1099" s="2">
        <f t="shared" ref="P1099:AI1099" si="2586">IF($B1099="","",IF($O1099=P$3,$N1099*(1+(O$2*0.03)),IF(P$3=$O1099+$J1099,$N1099*(1+(O$2*0.03)),IF(P$3=$O1099+2*$J1099,$N1099*(1+(O$2*0.03)),IF(P$3=$O1099+3*$J1099,$N1099*(1+(O$2*0.03)),IF(P$3=$O1099+4*$J1099,$N1099*(1+(O$2*0.03)),IF(P$3=$O1099+5*$J1099,$N1099*(1+(O$2*0.03)),"")))))))</f>
        <v>6000</v>
      </c>
      <c r="Q1099" s="2" t="str">
        <f t="shared" si="2586"/>
        <v/>
      </c>
      <c r="R1099" s="2" t="str">
        <f t="shared" si="2586"/>
        <v/>
      </c>
      <c r="S1099" s="2" t="str">
        <f t="shared" si="2586"/>
        <v/>
      </c>
      <c r="T1099" s="2" t="str">
        <f t="shared" si="2586"/>
        <v/>
      </c>
      <c r="U1099" s="2" t="str">
        <f t="shared" si="2586"/>
        <v/>
      </c>
      <c r="V1099" s="2" t="str">
        <f t="shared" si="2586"/>
        <v/>
      </c>
      <c r="W1099" s="2" t="str">
        <f t="shared" si="2586"/>
        <v/>
      </c>
      <c r="X1099" s="2" t="str">
        <f t="shared" si="2586"/>
        <v/>
      </c>
      <c r="Y1099" s="2" t="str">
        <f t="shared" si="2586"/>
        <v/>
      </c>
      <c r="Z1099" s="2">
        <f t="shared" si="2586"/>
        <v>7800</v>
      </c>
      <c r="AA1099" s="2" t="str">
        <f t="shared" si="2586"/>
        <v/>
      </c>
      <c r="AB1099" s="2" t="str">
        <f t="shared" si="2586"/>
        <v/>
      </c>
      <c r="AC1099" s="2" t="str">
        <f t="shared" si="2586"/>
        <v/>
      </c>
      <c r="AD1099" s="2" t="str">
        <f t="shared" si="2586"/>
        <v/>
      </c>
      <c r="AE1099" s="2" t="str">
        <f t="shared" si="2586"/>
        <v/>
      </c>
      <c r="AF1099" s="2" t="str">
        <f t="shared" si="2586"/>
        <v/>
      </c>
      <c r="AG1099" s="2" t="str">
        <f t="shared" si="2586"/>
        <v/>
      </c>
      <c r="AH1099" s="2" t="str">
        <f t="shared" si="2586"/>
        <v/>
      </c>
      <c r="AI1099" s="2" t="str">
        <f t="shared" si="2586"/>
        <v/>
      </c>
    </row>
    <row r="1100" spans="2:35" x14ac:dyDescent="0.25">
      <c r="B1100" s="41" t="s">
        <v>347</v>
      </c>
      <c r="C1100" s="41" t="s">
        <v>444</v>
      </c>
      <c r="D1100" t="s">
        <v>3</v>
      </c>
      <c r="E1100" s="42" t="s">
        <v>361</v>
      </c>
      <c r="F1100" t="s">
        <v>20</v>
      </c>
      <c r="H1100" s="7">
        <v>9408</v>
      </c>
      <c r="I1100" s="6">
        <f>IF(H1100="","",INDEX(Systems!F$4:F$981,MATCH($F1100,Systems!D$4:D$981,0),1))</f>
        <v>17.71</v>
      </c>
      <c r="J1100" s="7">
        <f>IF(H1100="","",INDEX(Systems!E$4:E$981,MATCH($F1100,Systems!D$4:D$981,0),1))</f>
        <v>30</v>
      </c>
      <c r="K1100" s="7" t="s">
        <v>97</v>
      </c>
      <c r="L1100" s="7">
        <v>2000</v>
      </c>
      <c r="M1100" s="7">
        <v>3</v>
      </c>
      <c r="N1100" s="6">
        <f t="shared" si="2557"/>
        <v>166615.68000000002</v>
      </c>
      <c r="O1100" s="7">
        <f t="shared" si="2558"/>
        <v>2030</v>
      </c>
      <c r="P1100" s="2" t="str">
        <f t="shared" ref="P1100:AI1100" si="2587">IF($B1100="","",IF($O1100=P$3,$N1100*(1+(O$2*0.03)),IF(P$3=$O1100+$J1100,$N1100*(1+(O$2*0.03)),IF(P$3=$O1100+2*$J1100,$N1100*(1+(O$2*0.03)),IF(P$3=$O1100+3*$J1100,$N1100*(1+(O$2*0.03)),IF(P$3=$O1100+4*$J1100,$N1100*(1+(O$2*0.03)),IF(P$3=$O1100+5*$J1100,$N1100*(1+(O$2*0.03)),"")))))))</f>
        <v/>
      </c>
      <c r="Q1100" s="2" t="str">
        <f t="shared" si="2587"/>
        <v/>
      </c>
      <c r="R1100" s="2" t="str">
        <f t="shared" si="2587"/>
        <v/>
      </c>
      <c r="S1100" s="2" t="str">
        <f t="shared" si="2587"/>
        <v/>
      </c>
      <c r="T1100" s="2" t="str">
        <f t="shared" si="2587"/>
        <v/>
      </c>
      <c r="U1100" s="2" t="str">
        <f t="shared" si="2587"/>
        <v/>
      </c>
      <c r="V1100" s="2" t="str">
        <f t="shared" si="2587"/>
        <v/>
      </c>
      <c r="W1100" s="2" t="str">
        <f t="shared" si="2587"/>
        <v/>
      </c>
      <c r="X1100" s="2" t="str">
        <f t="shared" si="2587"/>
        <v/>
      </c>
      <c r="Y1100" s="2" t="str">
        <f t="shared" si="2587"/>
        <v/>
      </c>
      <c r="Z1100" s="2" t="str">
        <f t="shared" si="2587"/>
        <v/>
      </c>
      <c r="AA1100" s="2" t="str">
        <f t="shared" si="2587"/>
        <v/>
      </c>
      <c r="AB1100" s="2">
        <f t="shared" si="2587"/>
        <v>226597.3248</v>
      </c>
      <c r="AC1100" s="2" t="str">
        <f t="shared" si="2587"/>
        <v/>
      </c>
      <c r="AD1100" s="2" t="str">
        <f t="shared" si="2587"/>
        <v/>
      </c>
      <c r="AE1100" s="2" t="str">
        <f t="shared" si="2587"/>
        <v/>
      </c>
      <c r="AF1100" s="2" t="str">
        <f t="shared" si="2587"/>
        <v/>
      </c>
      <c r="AG1100" s="2" t="str">
        <f t="shared" si="2587"/>
        <v/>
      </c>
      <c r="AH1100" s="2" t="str">
        <f t="shared" si="2587"/>
        <v/>
      </c>
      <c r="AI1100" s="2" t="str">
        <f t="shared" si="2587"/>
        <v/>
      </c>
    </row>
    <row r="1101" spans="2:35" x14ac:dyDescent="0.25">
      <c r="B1101" s="41" t="s">
        <v>347</v>
      </c>
      <c r="C1101" s="41" t="s">
        <v>444</v>
      </c>
      <c r="D1101" t="s">
        <v>7</v>
      </c>
      <c r="E1101" s="42" t="s">
        <v>361</v>
      </c>
      <c r="F1101" t="s">
        <v>50</v>
      </c>
      <c r="H1101" s="7">
        <v>5856</v>
      </c>
      <c r="I1101" s="6">
        <f>IF(H1101="","",INDEX(Systems!F$4:F$981,MATCH($F1101,Systems!D$4:D$981,0),1))</f>
        <v>1.6</v>
      </c>
      <c r="J1101" s="7">
        <f>IF(H1101="","",INDEX(Systems!E$4:E$981,MATCH($F1101,Systems!D$4:D$981,0),1))</f>
        <v>10</v>
      </c>
      <c r="K1101" s="7" t="s">
        <v>97</v>
      </c>
      <c r="L1101" s="7">
        <v>2010</v>
      </c>
      <c r="M1101" s="7">
        <v>2</v>
      </c>
      <c r="N1101" s="6">
        <f t="shared" si="2557"/>
        <v>9369.6</v>
      </c>
      <c r="O1101" s="7">
        <f t="shared" si="2558"/>
        <v>2018</v>
      </c>
      <c r="P1101" s="2">
        <f t="shared" ref="P1101:AI1101" si="2588">IF($B1101="","",IF($O1101=P$3,$N1101*(1+(O$2*0.03)),IF(P$3=$O1101+$J1101,$N1101*(1+(O$2*0.03)),IF(P$3=$O1101+2*$J1101,$N1101*(1+(O$2*0.03)),IF(P$3=$O1101+3*$J1101,$N1101*(1+(O$2*0.03)),IF(P$3=$O1101+4*$J1101,$N1101*(1+(O$2*0.03)),IF(P$3=$O1101+5*$J1101,$N1101*(1+(O$2*0.03)),"")))))))</f>
        <v>9369.6</v>
      </c>
      <c r="Q1101" s="2" t="str">
        <f t="shared" si="2588"/>
        <v/>
      </c>
      <c r="R1101" s="2" t="str">
        <f t="shared" si="2588"/>
        <v/>
      </c>
      <c r="S1101" s="2" t="str">
        <f t="shared" si="2588"/>
        <v/>
      </c>
      <c r="T1101" s="2" t="str">
        <f t="shared" si="2588"/>
        <v/>
      </c>
      <c r="U1101" s="2" t="str">
        <f t="shared" si="2588"/>
        <v/>
      </c>
      <c r="V1101" s="2" t="str">
        <f t="shared" si="2588"/>
        <v/>
      </c>
      <c r="W1101" s="2" t="str">
        <f t="shared" si="2588"/>
        <v/>
      </c>
      <c r="X1101" s="2" t="str">
        <f t="shared" si="2588"/>
        <v/>
      </c>
      <c r="Y1101" s="2" t="str">
        <f t="shared" si="2588"/>
        <v/>
      </c>
      <c r="Z1101" s="2">
        <f t="shared" si="2588"/>
        <v>12180.480000000001</v>
      </c>
      <c r="AA1101" s="2" t="str">
        <f t="shared" si="2588"/>
        <v/>
      </c>
      <c r="AB1101" s="2" t="str">
        <f t="shared" si="2588"/>
        <v/>
      </c>
      <c r="AC1101" s="2" t="str">
        <f t="shared" si="2588"/>
        <v/>
      </c>
      <c r="AD1101" s="2" t="str">
        <f t="shared" si="2588"/>
        <v/>
      </c>
      <c r="AE1101" s="2" t="str">
        <f t="shared" si="2588"/>
        <v/>
      </c>
      <c r="AF1101" s="2" t="str">
        <f t="shared" si="2588"/>
        <v/>
      </c>
      <c r="AG1101" s="2" t="str">
        <f t="shared" si="2588"/>
        <v/>
      </c>
      <c r="AH1101" s="2" t="str">
        <f t="shared" si="2588"/>
        <v/>
      </c>
      <c r="AI1101" s="2" t="str">
        <f t="shared" si="2588"/>
        <v/>
      </c>
    </row>
    <row r="1102" spans="2:35" x14ac:dyDescent="0.25">
      <c r="B1102" s="41" t="s">
        <v>347</v>
      </c>
      <c r="C1102" s="41" t="s">
        <v>444</v>
      </c>
      <c r="D1102" t="s">
        <v>7</v>
      </c>
      <c r="E1102" s="42" t="s">
        <v>350</v>
      </c>
      <c r="F1102" t="s">
        <v>285</v>
      </c>
      <c r="H1102" s="7">
        <v>1000</v>
      </c>
      <c r="I1102" s="6">
        <f>IF(H1102="","",INDEX(Systems!F$4:F$981,MATCH($F1102,Systems!D$4:D$981,0),1))</f>
        <v>8.77</v>
      </c>
      <c r="J1102" s="7">
        <f>IF(H1102="","",INDEX(Systems!E$4:E$981,MATCH($F1102,Systems!D$4:D$981,0),1))</f>
        <v>20</v>
      </c>
      <c r="K1102" s="7" t="s">
        <v>97</v>
      </c>
      <c r="L1102" s="7">
        <v>2010</v>
      </c>
      <c r="M1102" s="7">
        <v>3</v>
      </c>
      <c r="N1102" s="6">
        <f t="shared" si="2557"/>
        <v>8770</v>
      </c>
      <c r="O1102" s="7">
        <f t="shared" si="2558"/>
        <v>2030</v>
      </c>
      <c r="P1102" s="2" t="str">
        <f t="shared" ref="P1102:AI1102" si="2589">IF($B1102="","",IF($O1102=P$3,$N1102*(1+(O$2*0.03)),IF(P$3=$O1102+$J1102,$N1102*(1+(O$2*0.03)),IF(P$3=$O1102+2*$J1102,$N1102*(1+(O$2*0.03)),IF(P$3=$O1102+3*$J1102,$N1102*(1+(O$2*0.03)),IF(P$3=$O1102+4*$J1102,$N1102*(1+(O$2*0.03)),IF(P$3=$O1102+5*$J1102,$N1102*(1+(O$2*0.03)),"")))))))</f>
        <v/>
      </c>
      <c r="Q1102" s="2" t="str">
        <f t="shared" si="2589"/>
        <v/>
      </c>
      <c r="R1102" s="2" t="str">
        <f t="shared" si="2589"/>
        <v/>
      </c>
      <c r="S1102" s="2" t="str">
        <f t="shared" si="2589"/>
        <v/>
      </c>
      <c r="T1102" s="2" t="str">
        <f t="shared" si="2589"/>
        <v/>
      </c>
      <c r="U1102" s="2" t="str">
        <f t="shared" si="2589"/>
        <v/>
      </c>
      <c r="V1102" s="2" t="str">
        <f t="shared" si="2589"/>
        <v/>
      </c>
      <c r="W1102" s="2" t="str">
        <f t="shared" si="2589"/>
        <v/>
      </c>
      <c r="X1102" s="2" t="str">
        <f t="shared" si="2589"/>
        <v/>
      </c>
      <c r="Y1102" s="2" t="str">
        <f t="shared" si="2589"/>
        <v/>
      </c>
      <c r="Z1102" s="2" t="str">
        <f t="shared" si="2589"/>
        <v/>
      </c>
      <c r="AA1102" s="2" t="str">
        <f t="shared" si="2589"/>
        <v/>
      </c>
      <c r="AB1102" s="2">
        <f t="shared" si="2589"/>
        <v>11927.199999999999</v>
      </c>
      <c r="AC1102" s="2" t="str">
        <f t="shared" si="2589"/>
        <v/>
      </c>
      <c r="AD1102" s="2" t="str">
        <f t="shared" si="2589"/>
        <v/>
      </c>
      <c r="AE1102" s="2" t="str">
        <f t="shared" si="2589"/>
        <v/>
      </c>
      <c r="AF1102" s="2" t="str">
        <f t="shared" si="2589"/>
        <v/>
      </c>
      <c r="AG1102" s="2" t="str">
        <f t="shared" si="2589"/>
        <v/>
      </c>
      <c r="AH1102" s="2" t="str">
        <f t="shared" si="2589"/>
        <v/>
      </c>
      <c r="AI1102" s="2" t="str">
        <f t="shared" si="2589"/>
        <v/>
      </c>
    </row>
    <row r="1103" spans="2:35" x14ac:dyDescent="0.25">
      <c r="B1103" s="41" t="s">
        <v>347</v>
      </c>
      <c r="C1103" s="41" t="s">
        <v>444</v>
      </c>
      <c r="D1103" t="s">
        <v>7</v>
      </c>
      <c r="E1103" s="42" t="s">
        <v>350</v>
      </c>
      <c r="F1103" t="s">
        <v>289</v>
      </c>
      <c r="H1103" s="7">
        <v>1300</v>
      </c>
      <c r="I1103" s="6">
        <f>IF(H1103="","",INDEX(Systems!F$4:F$981,MATCH($F1103,Systems!D$4:D$981,0),1))</f>
        <v>4.5</v>
      </c>
      <c r="J1103" s="7">
        <f>IF(H1103="","",INDEX(Systems!E$4:E$981,MATCH($F1103,Systems!D$4:D$981,0),1))</f>
        <v>15</v>
      </c>
      <c r="K1103" s="7" t="s">
        <v>97</v>
      </c>
      <c r="L1103" s="7">
        <v>2010</v>
      </c>
      <c r="M1103" s="7">
        <v>3</v>
      </c>
      <c r="N1103" s="6">
        <f t="shared" si="2557"/>
        <v>5850</v>
      </c>
      <c r="O1103" s="7">
        <f t="shared" si="2558"/>
        <v>2025</v>
      </c>
      <c r="P1103" s="2" t="str">
        <f t="shared" ref="P1103:AI1103" si="2590">IF($B1103="","",IF($O1103=P$3,$N1103*(1+(O$2*0.03)),IF(P$3=$O1103+$J1103,$N1103*(1+(O$2*0.03)),IF(P$3=$O1103+2*$J1103,$N1103*(1+(O$2*0.03)),IF(P$3=$O1103+3*$J1103,$N1103*(1+(O$2*0.03)),IF(P$3=$O1103+4*$J1103,$N1103*(1+(O$2*0.03)),IF(P$3=$O1103+5*$J1103,$N1103*(1+(O$2*0.03)),"")))))))</f>
        <v/>
      </c>
      <c r="Q1103" s="2" t="str">
        <f t="shared" si="2590"/>
        <v/>
      </c>
      <c r="R1103" s="2" t="str">
        <f t="shared" si="2590"/>
        <v/>
      </c>
      <c r="S1103" s="2" t="str">
        <f t="shared" si="2590"/>
        <v/>
      </c>
      <c r="T1103" s="2" t="str">
        <f t="shared" si="2590"/>
        <v/>
      </c>
      <c r="U1103" s="2" t="str">
        <f t="shared" si="2590"/>
        <v/>
      </c>
      <c r="V1103" s="2" t="str">
        <f t="shared" si="2590"/>
        <v/>
      </c>
      <c r="W1103" s="2">
        <f t="shared" si="2590"/>
        <v>7078.5</v>
      </c>
      <c r="X1103" s="2" t="str">
        <f t="shared" si="2590"/>
        <v/>
      </c>
      <c r="Y1103" s="2" t="str">
        <f t="shared" si="2590"/>
        <v/>
      </c>
      <c r="Z1103" s="2" t="str">
        <f t="shared" si="2590"/>
        <v/>
      </c>
      <c r="AA1103" s="2" t="str">
        <f t="shared" si="2590"/>
        <v/>
      </c>
      <c r="AB1103" s="2" t="str">
        <f t="shared" si="2590"/>
        <v/>
      </c>
      <c r="AC1103" s="2" t="str">
        <f t="shared" si="2590"/>
        <v/>
      </c>
      <c r="AD1103" s="2" t="str">
        <f t="shared" si="2590"/>
        <v/>
      </c>
      <c r="AE1103" s="2" t="str">
        <f t="shared" si="2590"/>
        <v/>
      </c>
      <c r="AF1103" s="2" t="str">
        <f t="shared" si="2590"/>
        <v/>
      </c>
      <c r="AG1103" s="2" t="str">
        <f t="shared" si="2590"/>
        <v/>
      </c>
      <c r="AH1103" s="2" t="str">
        <f t="shared" si="2590"/>
        <v/>
      </c>
      <c r="AI1103" s="2" t="str">
        <f t="shared" si="2590"/>
        <v/>
      </c>
    </row>
    <row r="1104" spans="2:35" x14ac:dyDescent="0.25">
      <c r="B1104" s="41" t="s">
        <v>347</v>
      </c>
      <c r="C1104" s="41" t="s">
        <v>444</v>
      </c>
      <c r="D1104" t="s">
        <v>9</v>
      </c>
      <c r="E1104" s="42" t="s">
        <v>350</v>
      </c>
      <c r="F1104" t="s">
        <v>131</v>
      </c>
      <c r="H1104" s="7">
        <v>1000</v>
      </c>
      <c r="I1104" s="6">
        <f>IF(H1104="","",INDEX(Systems!F$4:F$981,MATCH($F1104,Systems!D$4:D$981,0),1))</f>
        <v>4.95</v>
      </c>
      <c r="J1104" s="7">
        <f>IF(H1104="","",INDEX(Systems!E$4:E$981,MATCH($F1104,Systems!D$4:D$981,0),1))</f>
        <v>20</v>
      </c>
      <c r="K1104" s="7" t="s">
        <v>97</v>
      </c>
      <c r="L1104" s="7">
        <v>2017</v>
      </c>
      <c r="M1104" s="7">
        <v>3</v>
      </c>
      <c r="N1104" s="6">
        <f t="shared" si="2557"/>
        <v>4950</v>
      </c>
      <c r="O1104" s="7">
        <f t="shared" si="2558"/>
        <v>2037</v>
      </c>
      <c r="P1104" s="2" t="str">
        <f t="shared" ref="P1104:AI1104" si="2591">IF($B1104="","",IF($O1104=P$3,$N1104*(1+(O$2*0.03)),IF(P$3=$O1104+$J1104,$N1104*(1+(O$2*0.03)),IF(P$3=$O1104+2*$J1104,$N1104*(1+(O$2*0.03)),IF(P$3=$O1104+3*$J1104,$N1104*(1+(O$2*0.03)),IF(P$3=$O1104+4*$J1104,$N1104*(1+(O$2*0.03)),IF(P$3=$O1104+5*$J1104,$N1104*(1+(O$2*0.03)),"")))))))</f>
        <v/>
      </c>
      <c r="Q1104" s="2" t="str">
        <f t="shared" si="2591"/>
        <v/>
      </c>
      <c r="R1104" s="2" t="str">
        <f t="shared" si="2591"/>
        <v/>
      </c>
      <c r="S1104" s="2" t="str">
        <f t="shared" si="2591"/>
        <v/>
      </c>
      <c r="T1104" s="2" t="str">
        <f t="shared" si="2591"/>
        <v/>
      </c>
      <c r="U1104" s="2" t="str">
        <f t="shared" si="2591"/>
        <v/>
      </c>
      <c r="V1104" s="2" t="str">
        <f t="shared" si="2591"/>
        <v/>
      </c>
      <c r="W1104" s="2" t="str">
        <f t="shared" si="2591"/>
        <v/>
      </c>
      <c r="X1104" s="2" t="str">
        <f t="shared" si="2591"/>
        <v/>
      </c>
      <c r="Y1104" s="2" t="str">
        <f t="shared" si="2591"/>
        <v/>
      </c>
      <c r="Z1104" s="2" t="str">
        <f t="shared" si="2591"/>
        <v/>
      </c>
      <c r="AA1104" s="2" t="str">
        <f t="shared" si="2591"/>
        <v/>
      </c>
      <c r="AB1104" s="2" t="str">
        <f t="shared" si="2591"/>
        <v/>
      </c>
      <c r="AC1104" s="2" t="str">
        <f t="shared" si="2591"/>
        <v/>
      </c>
      <c r="AD1104" s="2" t="str">
        <f t="shared" si="2591"/>
        <v/>
      </c>
      <c r="AE1104" s="2" t="str">
        <f t="shared" si="2591"/>
        <v/>
      </c>
      <c r="AF1104" s="2" t="str">
        <f t="shared" si="2591"/>
        <v/>
      </c>
      <c r="AG1104" s="2" t="str">
        <f t="shared" si="2591"/>
        <v/>
      </c>
      <c r="AH1104" s="2" t="str">
        <f t="shared" si="2591"/>
        <v/>
      </c>
      <c r="AI1104" s="2">
        <f t="shared" si="2591"/>
        <v>7771.4999999999991</v>
      </c>
    </row>
    <row r="1105" spans="2:35" x14ac:dyDescent="0.25">
      <c r="B1105" s="41" t="s">
        <v>347</v>
      </c>
      <c r="C1105" s="41" t="s">
        <v>444</v>
      </c>
      <c r="D1105" t="s">
        <v>5</v>
      </c>
      <c r="E1105" s="42" t="s">
        <v>350</v>
      </c>
      <c r="F1105" t="s">
        <v>117</v>
      </c>
      <c r="H1105" s="7">
        <v>1</v>
      </c>
      <c r="I1105" s="6">
        <f>IF(H1105="","",INDEX(Systems!F$4:F$981,MATCH($F1105,Systems!D$4:D$981,0),1))</f>
        <v>7200</v>
      </c>
      <c r="J1105" s="7">
        <f>IF(H1105="","",INDEX(Systems!E$4:E$981,MATCH($F1105,Systems!D$4:D$981,0),1))</f>
        <v>18</v>
      </c>
      <c r="K1105" s="7" t="s">
        <v>97</v>
      </c>
      <c r="L1105" s="7">
        <v>2003</v>
      </c>
      <c r="M1105" s="7">
        <v>3</v>
      </c>
      <c r="N1105" s="6">
        <f t="shared" si="2557"/>
        <v>7200</v>
      </c>
      <c r="O1105" s="7">
        <f t="shared" si="2558"/>
        <v>2021</v>
      </c>
      <c r="P1105" s="2" t="str">
        <f t="shared" ref="P1105:AI1109" si="2592">IF($B1105="","",IF($O1105=P$3,$N1105*(1+(O$2*0.03)),IF(P$3=$O1105+$J1105,$N1105*(1+(O$2*0.03)),IF(P$3=$O1105+2*$J1105,$N1105*(1+(O$2*0.03)),IF(P$3=$O1105+3*$J1105,$N1105*(1+(O$2*0.03)),IF(P$3=$O1105+4*$J1105,$N1105*(1+(O$2*0.03)),IF(P$3=$O1105+5*$J1105,$N1105*(1+(O$2*0.03)),"")))))))</f>
        <v/>
      </c>
      <c r="Q1105" s="2" t="str">
        <f t="shared" si="2592"/>
        <v/>
      </c>
      <c r="R1105" s="2" t="str">
        <f t="shared" si="2592"/>
        <v/>
      </c>
      <c r="S1105" s="2">
        <f t="shared" si="2592"/>
        <v>7848.0000000000009</v>
      </c>
      <c r="T1105" s="2" t="str">
        <f t="shared" si="2592"/>
        <v/>
      </c>
      <c r="U1105" s="2" t="str">
        <f t="shared" si="2592"/>
        <v/>
      </c>
      <c r="V1105" s="2" t="str">
        <f t="shared" si="2592"/>
        <v/>
      </c>
      <c r="W1105" s="2" t="str">
        <f t="shared" si="2592"/>
        <v/>
      </c>
      <c r="X1105" s="2" t="str">
        <f t="shared" si="2592"/>
        <v/>
      </c>
      <c r="Y1105" s="2" t="str">
        <f t="shared" si="2592"/>
        <v/>
      </c>
      <c r="Z1105" s="2" t="str">
        <f t="shared" si="2592"/>
        <v/>
      </c>
      <c r="AA1105" s="2" t="str">
        <f t="shared" si="2592"/>
        <v/>
      </c>
      <c r="AB1105" s="2" t="str">
        <f t="shared" si="2592"/>
        <v/>
      </c>
      <c r="AC1105" s="2" t="str">
        <f t="shared" si="2592"/>
        <v/>
      </c>
      <c r="AD1105" s="2" t="str">
        <f t="shared" si="2592"/>
        <v/>
      </c>
      <c r="AE1105" s="2" t="str">
        <f t="shared" si="2592"/>
        <v/>
      </c>
      <c r="AF1105" s="2" t="str">
        <f t="shared" si="2592"/>
        <v/>
      </c>
      <c r="AG1105" s="2" t="str">
        <f t="shared" si="2592"/>
        <v/>
      </c>
      <c r="AH1105" s="2" t="str">
        <f t="shared" si="2592"/>
        <v/>
      </c>
      <c r="AI1105" s="2" t="str">
        <f t="shared" si="2592"/>
        <v/>
      </c>
    </row>
    <row r="1106" spans="2:35" x14ac:dyDescent="0.25">
      <c r="B1106" s="41" t="s">
        <v>347</v>
      </c>
      <c r="C1106" s="41" t="s">
        <v>444</v>
      </c>
      <c r="D1106" t="s">
        <v>5</v>
      </c>
      <c r="E1106" s="42" t="s">
        <v>350</v>
      </c>
      <c r="F1106" t="s">
        <v>64</v>
      </c>
      <c r="H1106" s="7">
        <v>1</v>
      </c>
      <c r="I1106" s="6">
        <f>IF(H1106="","",INDEX(Systems!F$4:F$981,MATCH($F1106,Systems!D$4:D$981,0),1))</f>
        <v>2000</v>
      </c>
      <c r="J1106" s="7">
        <f>IF(H1106="","",INDEX(Systems!E$4:E$981,MATCH($F1106,Systems!D$4:D$981,0),1))</f>
        <v>10</v>
      </c>
      <c r="K1106" s="7" t="s">
        <v>97</v>
      </c>
      <c r="L1106" s="7">
        <v>2003</v>
      </c>
      <c r="M1106" s="7">
        <v>3</v>
      </c>
      <c r="N1106" s="6">
        <f>IF(H1106="","",H1106*I1106)</f>
        <v>2000</v>
      </c>
      <c r="O1106" s="7">
        <f>IF(M1106="","",IF(IF(M1106=1,$C$1,IF(M1106=2,L1106+(0.8*J1106),IF(M1106=3,L1106+J1106)))&lt;$C$1,$C$1,(IF(M1106=1,$C$1,IF(M1106=2,L1106+(0.8*J1106),IF(M1106=3,L1106+J1106))))))</f>
        <v>2018</v>
      </c>
      <c r="P1106" s="2">
        <f t="shared" ref="P1106:AI1106" si="2593">IF($B1106="","",IF($O1106=P$3,$N1106*(1+(O$2*0.03)),IF(P$3=$O1106+$J1106,$N1106*(1+(O$2*0.03)),IF(P$3=$O1106+2*$J1106,$N1106*(1+(O$2*0.03)),IF(P$3=$O1106+3*$J1106,$N1106*(1+(O$2*0.03)),IF(P$3=$O1106+4*$J1106,$N1106*(1+(O$2*0.03)),IF(P$3=$O1106+5*$J1106,$N1106*(1+(O$2*0.03)),"")))))))</f>
        <v>2000</v>
      </c>
      <c r="Q1106" s="2" t="str">
        <f t="shared" si="2593"/>
        <v/>
      </c>
      <c r="R1106" s="2" t="str">
        <f t="shared" si="2593"/>
        <v/>
      </c>
      <c r="S1106" s="2" t="str">
        <f t="shared" si="2593"/>
        <v/>
      </c>
      <c r="T1106" s="2" t="str">
        <f t="shared" si="2593"/>
        <v/>
      </c>
      <c r="U1106" s="2" t="str">
        <f t="shared" si="2593"/>
        <v/>
      </c>
      <c r="V1106" s="2" t="str">
        <f t="shared" si="2593"/>
        <v/>
      </c>
      <c r="W1106" s="2" t="str">
        <f t="shared" si="2593"/>
        <v/>
      </c>
      <c r="X1106" s="2" t="str">
        <f t="shared" si="2593"/>
        <v/>
      </c>
      <c r="Y1106" s="2" t="str">
        <f t="shared" si="2593"/>
        <v/>
      </c>
      <c r="Z1106" s="2">
        <f t="shared" si="2593"/>
        <v>2600</v>
      </c>
      <c r="AA1106" s="2" t="str">
        <f t="shared" si="2593"/>
        <v/>
      </c>
      <c r="AB1106" s="2" t="str">
        <f t="shared" si="2593"/>
        <v/>
      </c>
      <c r="AC1106" s="2" t="str">
        <f t="shared" si="2593"/>
        <v/>
      </c>
      <c r="AD1106" s="2" t="str">
        <f t="shared" si="2593"/>
        <v/>
      </c>
      <c r="AE1106" s="2" t="str">
        <f t="shared" si="2593"/>
        <v/>
      </c>
      <c r="AF1106" s="2" t="str">
        <f t="shared" si="2593"/>
        <v/>
      </c>
      <c r="AG1106" s="2" t="str">
        <f t="shared" si="2593"/>
        <v/>
      </c>
      <c r="AH1106" s="2" t="str">
        <f t="shared" si="2593"/>
        <v/>
      </c>
      <c r="AI1106" s="2" t="str">
        <f t="shared" si="2593"/>
        <v/>
      </c>
    </row>
    <row r="1107" spans="2:35" x14ac:dyDescent="0.25">
      <c r="B1107" s="41" t="s">
        <v>347</v>
      </c>
      <c r="C1107" s="41" t="s">
        <v>444</v>
      </c>
      <c r="D1107" t="s">
        <v>7</v>
      </c>
      <c r="E1107" s="42" t="s">
        <v>352</v>
      </c>
      <c r="F1107" t="s">
        <v>285</v>
      </c>
      <c r="H1107" s="7">
        <v>1000</v>
      </c>
      <c r="I1107" s="6">
        <f>IF(H1107="","",INDEX(Systems!F$4:F$981,MATCH($F1107,Systems!D$4:D$981,0),1))</f>
        <v>8.77</v>
      </c>
      <c r="J1107" s="7">
        <f>IF(H1107="","",INDEX(Systems!E$4:E$981,MATCH($F1107,Systems!D$4:D$981,0),1))</f>
        <v>20</v>
      </c>
      <c r="K1107" s="7" t="s">
        <v>97</v>
      </c>
      <c r="L1107" s="7">
        <v>2010</v>
      </c>
      <c r="M1107" s="7">
        <v>3</v>
      </c>
      <c r="N1107" s="6">
        <f t="shared" ref="N1107:N1110" si="2594">IF(H1107="","",H1107*I1107)</f>
        <v>8770</v>
      </c>
      <c r="O1107" s="7">
        <f t="shared" ref="O1107:O1110" si="2595">IF(M1107="","",IF(IF(M1107=1,$C$1,IF(M1107=2,L1107+(0.8*J1107),IF(M1107=3,L1107+J1107)))&lt;$C$1,$C$1,(IF(M1107=1,$C$1,IF(M1107=2,L1107+(0.8*J1107),IF(M1107=3,L1107+J1107))))))</f>
        <v>2030</v>
      </c>
      <c r="P1107" s="2" t="str">
        <f t="shared" si="2592"/>
        <v/>
      </c>
      <c r="Q1107" s="2" t="str">
        <f t="shared" si="2592"/>
        <v/>
      </c>
      <c r="R1107" s="2" t="str">
        <f t="shared" si="2592"/>
        <v/>
      </c>
      <c r="S1107" s="2" t="str">
        <f t="shared" si="2592"/>
        <v/>
      </c>
      <c r="T1107" s="2" t="str">
        <f t="shared" si="2592"/>
        <v/>
      </c>
      <c r="U1107" s="2" t="str">
        <f t="shared" si="2592"/>
        <v/>
      </c>
      <c r="V1107" s="2" t="str">
        <f t="shared" si="2592"/>
        <v/>
      </c>
      <c r="W1107" s="2" t="str">
        <f t="shared" si="2592"/>
        <v/>
      </c>
      <c r="X1107" s="2" t="str">
        <f t="shared" si="2592"/>
        <v/>
      </c>
      <c r="Y1107" s="2" t="str">
        <f t="shared" si="2592"/>
        <v/>
      </c>
      <c r="Z1107" s="2" t="str">
        <f t="shared" si="2592"/>
        <v/>
      </c>
      <c r="AA1107" s="2" t="str">
        <f t="shared" si="2592"/>
        <v/>
      </c>
      <c r="AB1107" s="2">
        <f t="shared" si="2592"/>
        <v>11927.199999999999</v>
      </c>
      <c r="AC1107" s="2" t="str">
        <f t="shared" si="2592"/>
        <v/>
      </c>
      <c r="AD1107" s="2" t="str">
        <f t="shared" si="2592"/>
        <v/>
      </c>
      <c r="AE1107" s="2" t="str">
        <f t="shared" si="2592"/>
        <v/>
      </c>
      <c r="AF1107" s="2" t="str">
        <f t="shared" si="2592"/>
        <v/>
      </c>
      <c r="AG1107" s="2" t="str">
        <f t="shared" si="2592"/>
        <v/>
      </c>
      <c r="AH1107" s="2" t="str">
        <f t="shared" si="2592"/>
        <v/>
      </c>
      <c r="AI1107" s="2" t="str">
        <f t="shared" si="2592"/>
        <v/>
      </c>
    </row>
    <row r="1108" spans="2:35" x14ac:dyDescent="0.25">
      <c r="B1108" s="41" t="s">
        <v>347</v>
      </c>
      <c r="C1108" s="41" t="s">
        <v>444</v>
      </c>
      <c r="D1108" t="s">
        <v>7</v>
      </c>
      <c r="E1108" s="42" t="s">
        <v>352</v>
      </c>
      <c r="F1108" t="s">
        <v>289</v>
      </c>
      <c r="H1108" s="7">
        <v>1300</v>
      </c>
      <c r="I1108" s="6">
        <f>IF(H1108="","",INDEX(Systems!F$4:F$981,MATCH($F1108,Systems!D$4:D$981,0),1))</f>
        <v>4.5</v>
      </c>
      <c r="J1108" s="7">
        <f>IF(H1108="","",INDEX(Systems!E$4:E$981,MATCH($F1108,Systems!D$4:D$981,0),1))</f>
        <v>15</v>
      </c>
      <c r="K1108" s="7" t="s">
        <v>97</v>
      </c>
      <c r="L1108" s="7">
        <v>2010</v>
      </c>
      <c r="M1108" s="7">
        <v>3</v>
      </c>
      <c r="N1108" s="6">
        <f t="shared" si="2594"/>
        <v>5850</v>
      </c>
      <c r="O1108" s="7">
        <f t="shared" si="2595"/>
        <v>2025</v>
      </c>
      <c r="P1108" s="2" t="str">
        <f t="shared" si="2592"/>
        <v/>
      </c>
      <c r="Q1108" s="2" t="str">
        <f t="shared" si="2592"/>
        <v/>
      </c>
      <c r="R1108" s="2" t="str">
        <f t="shared" si="2592"/>
        <v/>
      </c>
      <c r="S1108" s="2" t="str">
        <f t="shared" si="2592"/>
        <v/>
      </c>
      <c r="T1108" s="2" t="str">
        <f t="shared" si="2592"/>
        <v/>
      </c>
      <c r="U1108" s="2" t="str">
        <f t="shared" si="2592"/>
        <v/>
      </c>
      <c r="V1108" s="2" t="str">
        <f t="shared" si="2592"/>
        <v/>
      </c>
      <c r="W1108" s="2">
        <f t="shared" si="2592"/>
        <v>7078.5</v>
      </c>
      <c r="X1108" s="2" t="str">
        <f t="shared" si="2592"/>
        <v/>
      </c>
      <c r="Y1108" s="2" t="str">
        <f t="shared" si="2592"/>
        <v/>
      </c>
      <c r="Z1108" s="2" t="str">
        <f t="shared" si="2592"/>
        <v/>
      </c>
      <c r="AA1108" s="2" t="str">
        <f t="shared" si="2592"/>
        <v/>
      </c>
      <c r="AB1108" s="2" t="str">
        <f t="shared" si="2592"/>
        <v/>
      </c>
      <c r="AC1108" s="2" t="str">
        <f t="shared" si="2592"/>
        <v/>
      </c>
      <c r="AD1108" s="2" t="str">
        <f t="shared" si="2592"/>
        <v/>
      </c>
      <c r="AE1108" s="2" t="str">
        <f t="shared" si="2592"/>
        <v/>
      </c>
      <c r="AF1108" s="2" t="str">
        <f t="shared" si="2592"/>
        <v/>
      </c>
      <c r="AG1108" s="2" t="str">
        <f t="shared" si="2592"/>
        <v/>
      </c>
      <c r="AH1108" s="2" t="str">
        <f t="shared" si="2592"/>
        <v/>
      </c>
      <c r="AI1108" s="2" t="str">
        <f t="shared" si="2592"/>
        <v/>
      </c>
    </row>
    <row r="1109" spans="2:35" x14ac:dyDescent="0.25">
      <c r="B1109" s="41" t="s">
        <v>347</v>
      </c>
      <c r="C1109" s="41" t="s">
        <v>444</v>
      </c>
      <c r="D1109" t="s">
        <v>9</v>
      </c>
      <c r="E1109" s="42" t="s">
        <v>352</v>
      </c>
      <c r="F1109" t="s">
        <v>131</v>
      </c>
      <c r="H1109" s="7">
        <v>1000</v>
      </c>
      <c r="I1109" s="6">
        <f>IF(H1109="","",INDEX(Systems!F$4:F$981,MATCH($F1109,Systems!D$4:D$981,0),1))</f>
        <v>4.95</v>
      </c>
      <c r="J1109" s="7">
        <f>IF(H1109="","",INDEX(Systems!E$4:E$981,MATCH($F1109,Systems!D$4:D$981,0),1))</f>
        <v>20</v>
      </c>
      <c r="K1109" s="7" t="s">
        <v>97</v>
      </c>
      <c r="L1109" s="7">
        <v>2017</v>
      </c>
      <c r="M1109" s="7">
        <v>3</v>
      </c>
      <c r="N1109" s="6">
        <f t="shared" si="2594"/>
        <v>4950</v>
      </c>
      <c r="O1109" s="7">
        <f t="shared" si="2595"/>
        <v>2037</v>
      </c>
      <c r="P1109" s="2" t="str">
        <f t="shared" si="2592"/>
        <v/>
      </c>
      <c r="Q1109" s="2" t="str">
        <f t="shared" si="2592"/>
        <v/>
      </c>
      <c r="R1109" s="2" t="str">
        <f t="shared" si="2592"/>
        <v/>
      </c>
      <c r="S1109" s="2" t="str">
        <f t="shared" si="2592"/>
        <v/>
      </c>
      <c r="T1109" s="2" t="str">
        <f t="shared" si="2592"/>
        <v/>
      </c>
      <c r="U1109" s="2" t="str">
        <f t="shared" si="2592"/>
        <v/>
      </c>
      <c r="V1109" s="2" t="str">
        <f t="shared" si="2592"/>
        <v/>
      </c>
      <c r="W1109" s="2" t="str">
        <f t="shared" si="2592"/>
        <v/>
      </c>
      <c r="X1109" s="2" t="str">
        <f t="shared" si="2592"/>
        <v/>
      </c>
      <c r="Y1109" s="2" t="str">
        <f t="shared" si="2592"/>
        <v/>
      </c>
      <c r="Z1109" s="2" t="str">
        <f t="shared" si="2592"/>
        <v/>
      </c>
      <c r="AA1109" s="2" t="str">
        <f t="shared" si="2592"/>
        <v/>
      </c>
      <c r="AB1109" s="2" t="str">
        <f t="shared" si="2592"/>
        <v/>
      </c>
      <c r="AC1109" s="2" t="str">
        <f t="shared" si="2592"/>
        <v/>
      </c>
      <c r="AD1109" s="2" t="str">
        <f t="shared" si="2592"/>
        <v/>
      </c>
      <c r="AE1109" s="2" t="str">
        <f t="shared" si="2592"/>
        <v/>
      </c>
      <c r="AF1109" s="2" t="str">
        <f t="shared" si="2592"/>
        <v/>
      </c>
      <c r="AG1109" s="2" t="str">
        <f t="shared" si="2592"/>
        <v/>
      </c>
      <c r="AH1109" s="2" t="str">
        <f t="shared" si="2592"/>
        <v/>
      </c>
      <c r="AI1109" s="2">
        <f t="shared" si="2592"/>
        <v>7771.4999999999991</v>
      </c>
    </row>
    <row r="1110" spans="2:35" x14ac:dyDescent="0.25">
      <c r="B1110" s="41" t="s">
        <v>347</v>
      </c>
      <c r="C1110" s="41" t="s">
        <v>444</v>
      </c>
      <c r="D1110" t="s">
        <v>5</v>
      </c>
      <c r="E1110" s="42" t="s">
        <v>352</v>
      </c>
      <c r="F1110" t="s">
        <v>117</v>
      </c>
      <c r="H1110" s="7">
        <v>1</v>
      </c>
      <c r="I1110" s="6">
        <f>IF(H1110="","",INDEX(Systems!F$4:F$981,MATCH($F1110,Systems!D$4:D$981,0),1))</f>
        <v>7200</v>
      </c>
      <c r="J1110" s="7">
        <f>IF(H1110="","",INDEX(Systems!E$4:E$981,MATCH($F1110,Systems!D$4:D$981,0),1))</f>
        <v>18</v>
      </c>
      <c r="K1110" s="7" t="s">
        <v>97</v>
      </c>
      <c r="L1110" s="7">
        <v>2003</v>
      </c>
      <c r="M1110" s="7">
        <v>3</v>
      </c>
      <c r="N1110" s="6">
        <f t="shared" si="2594"/>
        <v>7200</v>
      </c>
      <c r="O1110" s="7">
        <f t="shared" si="2595"/>
        <v>2021</v>
      </c>
      <c r="P1110" s="2" t="str">
        <f t="shared" ref="P1110:P1113" si="2596">IF($B1110="","",IF($O1110=P$3,$N1110*(1+(O$2*0.03)),IF(P$3=$O1110+$J1110,$N1110*(1+(O$2*0.03)),IF(P$3=$O1110+2*$J1110,$N1110*(1+(O$2*0.03)),IF(P$3=$O1110+3*$J1110,$N1110*(1+(O$2*0.03)),IF(P$3=$O1110+4*$J1110,$N1110*(1+(O$2*0.03)),IF(P$3=$O1110+5*$J1110,$N1110*(1+(O$2*0.03)),"")))))))</f>
        <v/>
      </c>
      <c r="Q1110" s="2" t="str">
        <f t="shared" ref="Q1110:Q1113" si="2597">IF($B1110="","",IF($O1110=Q$3,$N1110*(1+(P$2*0.03)),IF(Q$3=$O1110+$J1110,$N1110*(1+(P$2*0.03)),IF(Q$3=$O1110+2*$J1110,$N1110*(1+(P$2*0.03)),IF(Q$3=$O1110+3*$J1110,$N1110*(1+(P$2*0.03)),IF(Q$3=$O1110+4*$J1110,$N1110*(1+(P$2*0.03)),IF(Q$3=$O1110+5*$J1110,$N1110*(1+(P$2*0.03)),"")))))))</f>
        <v/>
      </c>
      <c r="R1110" s="2" t="str">
        <f t="shared" ref="R1110:R1113" si="2598">IF($B1110="","",IF($O1110=R$3,$N1110*(1+(Q$2*0.03)),IF(R$3=$O1110+$J1110,$N1110*(1+(Q$2*0.03)),IF(R$3=$O1110+2*$J1110,$N1110*(1+(Q$2*0.03)),IF(R$3=$O1110+3*$J1110,$N1110*(1+(Q$2*0.03)),IF(R$3=$O1110+4*$J1110,$N1110*(1+(Q$2*0.03)),IF(R$3=$O1110+5*$J1110,$N1110*(1+(Q$2*0.03)),"")))))))</f>
        <v/>
      </c>
      <c r="S1110" s="2">
        <f t="shared" ref="S1110:S1113" si="2599">IF($B1110="","",IF($O1110=S$3,$N1110*(1+(R$2*0.03)),IF(S$3=$O1110+$J1110,$N1110*(1+(R$2*0.03)),IF(S$3=$O1110+2*$J1110,$N1110*(1+(R$2*0.03)),IF(S$3=$O1110+3*$J1110,$N1110*(1+(R$2*0.03)),IF(S$3=$O1110+4*$J1110,$N1110*(1+(R$2*0.03)),IF(S$3=$O1110+5*$J1110,$N1110*(1+(R$2*0.03)),"")))))))</f>
        <v>7848.0000000000009</v>
      </c>
      <c r="T1110" s="2" t="str">
        <f t="shared" ref="T1110:T1113" si="2600">IF($B1110="","",IF($O1110=T$3,$N1110*(1+(S$2*0.03)),IF(T$3=$O1110+$J1110,$N1110*(1+(S$2*0.03)),IF(T$3=$O1110+2*$J1110,$N1110*(1+(S$2*0.03)),IF(T$3=$O1110+3*$J1110,$N1110*(1+(S$2*0.03)),IF(T$3=$O1110+4*$J1110,$N1110*(1+(S$2*0.03)),IF(T$3=$O1110+5*$J1110,$N1110*(1+(S$2*0.03)),"")))))))</f>
        <v/>
      </c>
      <c r="U1110" s="2" t="str">
        <f t="shared" ref="U1110:U1113" si="2601">IF($B1110="","",IF($O1110=U$3,$N1110*(1+(T$2*0.03)),IF(U$3=$O1110+$J1110,$N1110*(1+(T$2*0.03)),IF(U$3=$O1110+2*$J1110,$N1110*(1+(T$2*0.03)),IF(U$3=$O1110+3*$J1110,$N1110*(1+(T$2*0.03)),IF(U$3=$O1110+4*$J1110,$N1110*(1+(T$2*0.03)),IF(U$3=$O1110+5*$J1110,$N1110*(1+(T$2*0.03)),"")))))))</f>
        <v/>
      </c>
      <c r="V1110" s="2" t="str">
        <f t="shared" ref="V1110:V1113" si="2602">IF($B1110="","",IF($O1110=V$3,$N1110*(1+(U$2*0.03)),IF(V$3=$O1110+$J1110,$N1110*(1+(U$2*0.03)),IF(V$3=$O1110+2*$J1110,$N1110*(1+(U$2*0.03)),IF(V$3=$O1110+3*$J1110,$N1110*(1+(U$2*0.03)),IF(V$3=$O1110+4*$J1110,$N1110*(1+(U$2*0.03)),IF(V$3=$O1110+5*$J1110,$N1110*(1+(U$2*0.03)),"")))))))</f>
        <v/>
      </c>
      <c r="W1110" s="2" t="str">
        <f t="shared" ref="W1110:W1113" si="2603">IF($B1110="","",IF($O1110=W$3,$N1110*(1+(V$2*0.03)),IF(W$3=$O1110+$J1110,$N1110*(1+(V$2*0.03)),IF(W$3=$O1110+2*$J1110,$N1110*(1+(V$2*0.03)),IF(W$3=$O1110+3*$J1110,$N1110*(1+(V$2*0.03)),IF(W$3=$O1110+4*$J1110,$N1110*(1+(V$2*0.03)),IF(W$3=$O1110+5*$J1110,$N1110*(1+(V$2*0.03)),"")))))))</f>
        <v/>
      </c>
      <c r="X1110" s="2" t="str">
        <f t="shared" ref="X1110:X1113" si="2604">IF($B1110="","",IF($O1110=X$3,$N1110*(1+(W$2*0.03)),IF(X$3=$O1110+$J1110,$N1110*(1+(W$2*0.03)),IF(X$3=$O1110+2*$J1110,$N1110*(1+(W$2*0.03)),IF(X$3=$O1110+3*$J1110,$N1110*(1+(W$2*0.03)),IF(X$3=$O1110+4*$J1110,$N1110*(1+(W$2*0.03)),IF(X$3=$O1110+5*$J1110,$N1110*(1+(W$2*0.03)),"")))))))</f>
        <v/>
      </c>
      <c r="Y1110" s="2" t="str">
        <f t="shared" ref="Y1110:Y1113" si="2605">IF($B1110="","",IF($O1110=Y$3,$N1110*(1+(X$2*0.03)),IF(Y$3=$O1110+$J1110,$N1110*(1+(X$2*0.03)),IF(Y$3=$O1110+2*$J1110,$N1110*(1+(X$2*0.03)),IF(Y$3=$O1110+3*$J1110,$N1110*(1+(X$2*0.03)),IF(Y$3=$O1110+4*$J1110,$N1110*(1+(X$2*0.03)),IF(Y$3=$O1110+5*$J1110,$N1110*(1+(X$2*0.03)),"")))))))</f>
        <v/>
      </c>
      <c r="Z1110" s="2" t="str">
        <f t="shared" ref="Z1110:Z1113" si="2606">IF($B1110="","",IF($O1110=Z$3,$N1110*(1+(Y$2*0.03)),IF(Z$3=$O1110+$J1110,$N1110*(1+(Y$2*0.03)),IF(Z$3=$O1110+2*$J1110,$N1110*(1+(Y$2*0.03)),IF(Z$3=$O1110+3*$J1110,$N1110*(1+(Y$2*0.03)),IF(Z$3=$O1110+4*$J1110,$N1110*(1+(Y$2*0.03)),IF(Z$3=$O1110+5*$J1110,$N1110*(1+(Y$2*0.03)),"")))))))</f>
        <v/>
      </c>
      <c r="AA1110" s="2" t="str">
        <f t="shared" ref="AA1110:AA1113" si="2607">IF($B1110="","",IF($O1110=AA$3,$N1110*(1+(Z$2*0.03)),IF(AA$3=$O1110+$J1110,$N1110*(1+(Z$2*0.03)),IF(AA$3=$O1110+2*$J1110,$N1110*(1+(Z$2*0.03)),IF(AA$3=$O1110+3*$J1110,$N1110*(1+(Z$2*0.03)),IF(AA$3=$O1110+4*$J1110,$N1110*(1+(Z$2*0.03)),IF(AA$3=$O1110+5*$J1110,$N1110*(1+(Z$2*0.03)),"")))))))</f>
        <v/>
      </c>
      <c r="AB1110" s="2" t="str">
        <f t="shared" ref="AB1110:AB1113" si="2608">IF($B1110="","",IF($O1110=AB$3,$N1110*(1+(AA$2*0.03)),IF(AB$3=$O1110+$J1110,$N1110*(1+(AA$2*0.03)),IF(AB$3=$O1110+2*$J1110,$N1110*(1+(AA$2*0.03)),IF(AB$3=$O1110+3*$J1110,$N1110*(1+(AA$2*0.03)),IF(AB$3=$O1110+4*$J1110,$N1110*(1+(AA$2*0.03)),IF(AB$3=$O1110+5*$J1110,$N1110*(1+(AA$2*0.03)),"")))))))</f>
        <v/>
      </c>
      <c r="AC1110" s="2" t="str">
        <f t="shared" ref="AC1110:AC1113" si="2609">IF($B1110="","",IF($O1110=AC$3,$N1110*(1+(AB$2*0.03)),IF(AC$3=$O1110+$J1110,$N1110*(1+(AB$2*0.03)),IF(AC$3=$O1110+2*$J1110,$N1110*(1+(AB$2*0.03)),IF(AC$3=$O1110+3*$J1110,$N1110*(1+(AB$2*0.03)),IF(AC$3=$O1110+4*$J1110,$N1110*(1+(AB$2*0.03)),IF(AC$3=$O1110+5*$J1110,$N1110*(1+(AB$2*0.03)),"")))))))</f>
        <v/>
      </c>
      <c r="AD1110" s="2" t="str">
        <f t="shared" ref="AD1110:AD1113" si="2610">IF($B1110="","",IF($O1110=AD$3,$N1110*(1+(AC$2*0.03)),IF(AD$3=$O1110+$J1110,$N1110*(1+(AC$2*0.03)),IF(AD$3=$O1110+2*$J1110,$N1110*(1+(AC$2*0.03)),IF(AD$3=$O1110+3*$J1110,$N1110*(1+(AC$2*0.03)),IF(AD$3=$O1110+4*$J1110,$N1110*(1+(AC$2*0.03)),IF(AD$3=$O1110+5*$J1110,$N1110*(1+(AC$2*0.03)),"")))))))</f>
        <v/>
      </c>
      <c r="AE1110" s="2" t="str">
        <f t="shared" ref="AE1110:AE1113" si="2611">IF($B1110="","",IF($O1110=AE$3,$N1110*(1+(AD$2*0.03)),IF(AE$3=$O1110+$J1110,$N1110*(1+(AD$2*0.03)),IF(AE$3=$O1110+2*$J1110,$N1110*(1+(AD$2*0.03)),IF(AE$3=$O1110+3*$J1110,$N1110*(1+(AD$2*0.03)),IF(AE$3=$O1110+4*$J1110,$N1110*(1+(AD$2*0.03)),IF(AE$3=$O1110+5*$J1110,$N1110*(1+(AD$2*0.03)),"")))))))</f>
        <v/>
      </c>
      <c r="AF1110" s="2" t="str">
        <f t="shared" ref="AF1110:AF1113" si="2612">IF($B1110="","",IF($O1110=AF$3,$N1110*(1+(AE$2*0.03)),IF(AF$3=$O1110+$J1110,$N1110*(1+(AE$2*0.03)),IF(AF$3=$O1110+2*$J1110,$N1110*(1+(AE$2*0.03)),IF(AF$3=$O1110+3*$J1110,$N1110*(1+(AE$2*0.03)),IF(AF$3=$O1110+4*$J1110,$N1110*(1+(AE$2*0.03)),IF(AF$3=$O1110+5*$J1110,$N1110*(1+(AE$2*0.03)),"")))))))</f>
        <v/>
      </c>
      <c r="AG1110" s="2" t="str">
        <f t="shared" ref="AG1110:AG1113" si="2613">IF($B1110="","",IF($O1110=AG$3,$N1110*(1+(AF$2*0.03)),IF(AG$3=$O1110+$J1110,$N1110*(1+(AF$2*0.03)),IF(AG$3=$O1110+2*$J1110,$N1110*(1+(AF$2*0.03)),IF(AG$3=$O1110+3*$J1110,$N1110*(1+(AF$2*0.03)),IF(AG$3=$O1110+4*$J1110,$N1110*(1+(AF$2*0.03)),IF(AG$3=$O1110+5*$J1110,$N1110*(1+(AF$2*0.03)),"")))))))</f>
        <v/>
      </c>
      <c r="AH1110" s="2" t="str">
        <f t="shared" ref="AH1110:AH1113" si="2614">IF($B1110="","",IF($O1110=AH$3,$N1110*(1+(AG$2*0.03)),IF(AH$3=$O1110+$J1110,$N1110*(1+(AG$2*0.03)),IF(AH$3=$O1110+2*$J1110,$N1110*(1+(AG$2*0.03)),IF(AH$3=$O1110+3*$J1110,$N1110*(1+(AG$2*0.03)),IF(AH$3=$O1110+4*$J1110,$N1110*(1+(AG$2*0.03)),IF(AH$3=$O1110+5*$J1110,$N1110*(1+(AG$2*0.03)),"")))))))</f>
        <v/>
      </c>
      <c r="AI1110" s="2" t="str">
        <f t="shared" ref="AI1110:AI1113" si="2615">IF($B1110="","",IF($O1110=AI$3,$N1110*(1+(AH$2*0.03)),IF(AI$3=$O1110+$J1110,$N1110*(1+(AH$2*0.03)),IF(AI$3=$O1110+2*$J1110,$N1110*(1+(AH$2*0.03)),IF(AI$3=$O1110+3*$J1110,$N1110*(1+(AH$2*0.03)),IF(AI$3=$O1110+4*$J1110,$N1110*(1+(AH$2*0.03)),IF(AI$3=$O1110+5*$J1110,$N1110*(1+(AH$2*0.03)),"")))))))</f>
        <v/>
      </c>
    </row>
    <row r="1111" spans="2:35" x14ac:dyDescent="0.25">
      <c r="B1111" s="41" t="s">
        <v>347</v>
      </c>
      <c r="C1111" s="41" t="s">
        <v>444</v>
      </c>
      <c r="D1111" t="s">
        <v>7</v>
      </c>
      <c r="E1111" s="42" t="s">
        <v>353</v>
      </c>
      <c r="F1111" t="s">
        <v>285</v>
      </c>
      <c r="H1111" s="7">
        <v>1000</v>
      </c>
      <c r="I1111" s="6">
        <f>IF(H1111="","",INDEX(Systems!F$4:F$981,MATCH($F1111,Systems!D$4:D$981,0),1))</f>
        <v>8.77</v>
      </c>
      <c r="J1111" s="7">
        <f>IF(H1111="","",INDEX(Systems!E$4:E$981,MATCH($F1111,Systems!D$4:D$981,0),1))</f>
        <v>20</v>
      </c>
      <c r="K1111" s="7" t="s">
        <v>97</v>
      </c>
      <c r="L1111" s="7">
        <v>2010</v>
      </c>
      <c r="M1111" s="7">
        <v>3</v>
      </c>
      <c r="N1111" s="6">
        <f t="shared" ref="N1111:N1114" si="2616">IF(H1111="","",H1111*I1111)</f>
        <v>8770</v>
      </c>
      <c r="O1111" s="7">
        <f t="shared" ref="O1111:O1114" si="2617">IF(M1111="","",IF(IF(M1111=1,$C$1,IF(M1111=2,L1111+(0.8*J1111),IF(M1111=3,L1111+J1111)))&lt;$C$1,$C$1,(IF(M1111=1,$C$1,IF(M1111=2,L1111+(0.8*J1111),IF(M1111=3,L1111+J1111))))))</f>
        <v>2030</v>
      </c>
      <c r="P1111" s="2" t="str">
        <f t="shared" si="2596"/>
        <v/>
      </c>
      <c r="Q1111" s="2" t="str">
        <f t="shared" si="2597"/>
        <v/>
      </c>
      <c r="R1111" s="2" t="str">
        <f t="shared" si="2598"/>
        <v/>
      </c>
      <c r="S1111" s="2" t="str">
        <f t="shared" si="2599"/>
        <v/>
      </c>
      <c r="T1111" s="2" t="str">
        <f t="shared" si="2600"/>
        <v/>
      </c>
      <c r="U1111" s="2" t="str">
        <f t="shared" si="2601"/>
        <v/>
      </c>
      <c r="V1111" s="2" t="str">
        <f t="shared" si="2602"/>
        <v/>
      </c>
      <c r="W1111" s="2" t="str">
        <f t="shared" si="2603"/>
        <v/>
      </c>
      <c r="X1111" s="2" t="str">
        <f t="shared" si="2604"/>
        <v/>
      </c>
      <c r="Y1111" s="2" t="str">
        <f t="shared" si="2605"/>
        <v/>
      </c>
      <c r="Z1111" s="2" t="str">
        <f t="shared" si="2606"/>
        <v/>
      </c>
      <c r="AA1111" s="2" t="str">
        <f t="shared" si="2607"/>
        <v/>
      </c>
      <c r="AB1111" s="2">
        <f t="shared" si="2608"/>
        <v>11927.199999999999</v>
      </c>
      <c r="AC1111" s="2" t="str">
        <f t="shared" si="2609"/>
        <v/>
      </c>
      <c r="AD1111" s="2" t="str">
        <f t="shared" si="2610"/>
        <v/>
      </c>
      <c r="AE1111" s="2" t="str">
        <f t="shared" si="2611"/>
        <v/>
      </c>
      <c r="AF1111" s="2" t="str">
        <f t="shared" si="2612"/>
        <v/>
      </c>
      <c r="AG1111" s="2" t="str">
        <f t="shared" si="2613"/>
        <v/>
      </c>
      <c r="AH1111" s="2" t="str">
        <f t="shared" si="2614"/>
        <v/>
      </c>
      <c r="AI1111" s="2" t="str">
        <f t="shared" si="2615"/>
        <v/>
      </c>
    </row>
    <row r="1112" spans="2:35" x14ac:dyDescent="0.25">
      <c r="B1112" s="41" t="s">
        <v>347</v>
      </c>
      <c r="C1112" s="41" t="s">
        <v>444</v>
      </c>
      <c r="D1112" t="s">
        <v>7</v>
      </c>
      <c r="E1112" s="42" t="s">
        <v>353</v>
      </c>
      <c r="F1112" t="s">
        <v>289</v>
      </c>
      <c r="H1112" s="7">
        <v>1300</v>
      </c>
      <c r="I1112" s="6">
        <f>IF(H1112="","",INDEX(Systems!F$4:F$981,MATCH($F1112,Systems!D$4:D$981,0),1))</f>
        <v>4.5</v>
      </c>
      <c r="J1112" s="7">
        <f>IF(H1112="","",INDEX(Systems!E$4:E$981,MATCH($F1112,Systems!D$4:D$981,0),1))</f>
        <v>15</v>
      </c>
      <c r="K1112" s="7" t="s">
        <v>97</v>
      </c>
      <c r="L1112" s="7">
        <v>2010</v>
      </c>
      <c r="M1112" s="7">
        <v>3</v>
      </c>
      <c r="N1112" s="6">
        <f t="shared" si="2616"/>
        <v>5850</v>
      </c>
      <c r="O1112" s="7">
        <f t="shared" si="2617"/>
        <v>2025</v>
      </c>
      <c r="P1112" s="2" t="str">
        <f t="shared" si="2596"/>
        <v/>
      </c>
      <c r="Q1112" s="2" t="str">
        <f t="shared" si="2597"/>
        <v/>
      </c>
      <c r="R1112" s="2" t="str">
        <f t="shared" si="2598"/>
        <v/>
      </c>
      <c r="S1112" s="2" t="str">
        <f t="shared" si="2599"/>
        <v/>
      </c>
      <c r="T1112" s="2" t="str">
        <f t="shared" si="2600"/>
        <v/>
      </c>
      <c r="U1112" s="2" t="str">
        <f t="shared" si="2601"/>
        <v/>
      </c>
      <c r="V1112" s="2" t="str">
        <f t="shared" si="2602"/>
        <v/>
      </c>
      <c r="W1112" s="2">
        <f t="shared" si="2603"/>
        <v>7078.5</v>
      </c>
      <c r="X1112" s="2" t="str">
        <f t="shared" si="2604"/>
        <v/>
      </c>
      <c r="Y1112" s="2" t="str">
        <f t="shared" si="2605"/>
        <v/>
      </c>
      <c r="Z1112" s="2" t="str">
        <f t="shared" si="2606"/>
        <v/>
      </c>
      <c r="AA1112" s="2" t="str">
        <f t="shared" si="2607"/>
        <v/>
      </c>
      <c r="AB1112" s="2" t="str">
        <f t="shared" si="2608"/>
        <v/>
      </c>
      <c r="AC1112" s="2" t="str">
        <f t="shared" si="2609"/>
        <v/>
      </c>
      <c r="AD1112" s="2" t="str">
        <f t="shared" si="2610"/>
        <v/>
      </c>
      <c r="AE1112" s="2" t="str">
        <f t="shared" si="2611"/>
        <v/>
      </c>
      <c r="AF1112" s="2" t="str">
        <f t="shared" si="2612"/>
        <v/>
      </c>
      <c r="AG1112" s="2" t="str">
        <f t="shared" si="2613"/>
        <v/>
      </c>
      <c r="AH1112" s="2" t="str">
        <f t="shared" si="2614"/>
        <v/>
      </c>
      <c r="AI1112" s="2" t="str">
        <f t="shared" si="2615"/>
        <v/>
      </c>
    </row>
    <row r="1113" spans="2:35" x14ac:dyDescent="0.25">
      <c r="B1113" s="41" t="s">
        <v>347</v>
      </c>
      <c r="C1113" s="41" t="s">
        <v>444</v>
      </c>
      <c r="D1113" t="s">
        <v>9</v>
      </c>
      <c r="E1113" s="42" t="s">
        <v>353</v>
      </c>
      <c r="F1113" t="s">
        <v>131</v>
      </c>
      <c r="H1113" s="7">
        <v>1000</v>
      </c>
      <c r="I1113" s="6">
        <f>IF(H1113="","",INDEX(Systems!F$4:F$981,MATCH($F1113,Systems!D$4:D$981,0),1))</f>
        <v>4.95</v>
      </c>
      <c r="J1113" s="7">
        <f>IF(H1113="","",INDEX(Systems!E$4:E$981,MATCH($F1113,Systems!D$4:D$981,0),1))</f>
        <v>20</v>
      </c>
      <c r="K1113" s="7" t="s">
        <v>97</v>
      </c>
      <c r="L1113" s="7">
        <v>2017</v>
      </c>
      <c r="M1113" s="7">
        <v>3</v>
      </c>
      <c r="N1113" s="6">
        <f t="shared" si="2616"/>
        <v>4950</v>
      </c>
      <c r="O1113" s="7">
        <f t="shared" si="2617"/>
        <v>2037</v>
      </c>
      <c r="P1113" s="2" t="str">
        <f t="shared" si="2596"/>
        <v/>
      </c>
      <c r="Q1113" s="2" t="str">
        <f t="shared" si="2597"/>
        <v/>
      </c>
      <c r="R1113" s="2" t="str">
        <f t="shared" si="2598"/>
        <v/>
      </c>
      <c r="S1113" s="2" t="str">
        <f t="shared" si="2599"/>
        <v/>
      </c>
      <c r="T1113" s="2" t="str">
        <f t="shared" si="2600"/>
        <v/>
      </c>
      <c r="U1113" s="2" t="str">
        <f t="shared" si="2601"/>
        <v/>
      </c>
      <c r="V1113" s="2" t="str">
        <f t="shared" si="2602"/>
        <v/>
      </c>
      <c r="W1113" s="2" t="str">
        <f t="shared" si="2603"/>
        <v/>
      </c>
      <c r="X1113" s="2" t="str">
        <f t="shared" si="2604"/>
        <v/>
      </c>
      <c r="Y1113" s="2" t="str">
        <f t="shared" si="2605"/>
        <v/>
      </c>
      <c r="Z1113" s="2" t="str">
        <f t="shared" si="2606"/>
        <v/>
      </c>
      <c r="AA1113" s="2" t="str">
        <f t="shared" si="2607"/>
        <v/>
      </c>
      <c r="AB1113" s="2" t="str">
        <f t="shared" si="2608"/>
        <v/>
      </c>
      <c r="AC1113" s="2" t="str">
        <f t="shared" si="2609"/>
        <v/>
      </c>
      <c r="AD1113" s="2" t="str">
        <f t="shared" si="2610"/>
        <v/>
      </c>
      <c r="AE1113" s="2" t="str">
        <f t="shared" si="2611"/>
        <v/>
      </c>
      <c r="AF1113" s="2" t="str">
        <f t="shared" si="2612"/>
        <v/>
      </c>
      <c r="AG1113" s="2" t="str">
        <f t="shared" si="2613"/>
        <v/>
      </c>
      <c r="AH1113" s="2" t="str">
        <f t="shared" si="2614"/>
        <v/>
      </c>
      <c r="AI1113" s="2">
        <f t="shared" si="2615"/>
        <v>7771.4999999999991</v>
      </c>
    </row>
    <row r="1114" spans="2:35" x14ac:dyDescent="0.25">
      <c r="B1114" s="41" t="s">
        <v>347</v>
      </c>
      <c r="C1114" s="41" t="s">
        <v>444</v>
      </c>
      <c r="D1114" t="s">
        <v>5</v>
      </c>
      <c r="E1114" s="42" t="s">
        <v>353</v>
      </c>
      <c r="F1114" t="s">
        <v>117</v>
      </c>
      <c r="H1114" s="7">
        <v>1</v>
      </c>
      <c r="I1114" s="6">
        <f>IF(H1114="","",INDEX(Systems!F$4:F$981,MATCH($F1114,Systems!D$4:D$981,0),1))</f>
        <v>7200</v>
      </c>
      <c r="J1114" s="7">
        <f>IF(H1114="","",INDEX(Systems!E$4:E$981,MATCH($F1114,Systems!D$4:D$981,0),1))</f>
        <v>18</v>
      </c>
      <c r="K1114" s="7" t="s">
        <v>97</v>
      </c>
      <c r="L1114" s="7">
        <v>2003</v>
      </c>
      <c r="M1114" s="7">
        <v>3</v>
      </c>
      <c r="N1114" s="6">
        <f t="shared" si="2616"/>
        <v>7200</v>
      </c>
      <c r="O1114" s="7">
        <f t="shared" si="2617"/>
        <v>2021</v>
      </c>
      <c r="P1114" s="2" t="str">
        <f t="shared" ref="P1114:P1117" si="2618">IF($B1114="","",IF($O1114=P$3,$N1114*(1+(O$2*0.03)),IF(P$3=$O1114+$J1114,$N1114*(1+(O$2*0.03)),IF(P$3=$O1114+2*$J1114,$N1114*(1+(O$2*0.03)),IF(P$3=$O1114+3*$J1114,$N1114*(1+(O$2*0.03)),IF(P$3=$O1114+4*$J1114,$N1114*(1+(O$2*0.03)),IF(P$3=$O1114+5*$J1114,$N1114*(1+(O$2*0.03)),"")))))))</f>
        <v/>
      </c>
      <c r="Q1114" s="2" t="str">
        <f t="shared" ref="Q1114:Q1117" si="2619">IF($B1114="","",IF($O1114=Q$3,$N1114*(1+(P$2*0.03)),IF(Q$3=$O1114+$J1114,$N1114*(1+(P$2*0.03)),IF(Q$3=$O1114+2*$J1114,$N1114*(1+(P$2*0.03)),IF(Q$3=$O1114+3*$J1114,$N1114*(1+(P$2*0.03)),IF(Q$3=$O1114+4*$J1114,$N1114*(1+(P$2*0.03)),IF(Q$3=$O1114+5*$J1114,$N1114*(1+(P$2*0.03)),"")))))))</f>
        <v/>
      </c>
      <c r="R1114" s="2" t="str">
        <f t="shared" ref="R1114:R1117" si="2620">IF($B1114="","",IF($O1114=R$3,$N1114*(1+(Q$2*0.03)),IF(R$3=$O1114+$J1114,$N1114*(1+(Q$2*0.03)),IF(R$3=$O1114+2*$J1114,$N1114*(1+(Q$2*0.03)),IF(R$3=$O1114+3*$J1114,$N1114*(1+(Q$2*0.03)),IF(R$3=$O1114+4*$J1114,$N1114*(1+(Q$2*0.03)),IF(R$3=$O1114+5*$J1114,$N1114*(1+(Q$2*0.03)),"")))))))</f>
        <v/>
      </c>
      <c r="S1114" s="2">
        <f t="shared" ref="S1114:S1117" si="2621">IF($B1114="","",IF($O1114=S$3,$N1114*(1+(R$2*0.03)),IF(S$3=$O1114+$J1114,$N1114*(1+(R$2*0.03)),IF(S$3=$O1114+2*$J1114,$N1114*(1+(R$2*0.03)),IF(S$3=$O1114+3*$J1114,$N1114*(1+(R$2*0.03)),IF(S$3=$O1114+4*$J1114,$N1114*(1+(R$2*0.03)),IF(S$3=$O1114+5*$J1114,$N1114*(1+(R$2*0.03)),"")))))))</f>
        <v>7848.0000000000009</v>
      </c>
      <c r="T1114" s="2" t="str">
        <f t="shared" ref="T1114:T1117" si="2622">IF($B1114="","",IF($O1114=T$3,$N1114*(1+(S$2*0.03)),IF(T$3=$O1114+$J1114,$N1114*(1+(S$2*0.03)),IF(T$3=$O1114+2*$J1114,$N1114*(1+(S$2*0.03)),IF(T$3=$O1114+3*$J1114,$N1114*(1+(S$2*0.03)),IF(T$3=$O1114+4*$J1114,$N1114*(1+(S$2*0.03)),IF(T$3=$O1114+5*$J1114,$N1114*(1+(S$2*0.03)),"")))))))</f>
        <v/>
      </c>
      <c r="U1114" s="2" t="str">
        <f t="shared" ref="U1114:U1117" si="2623">IF($B1114="","",IF($O1114=U$3,$N1114*(1+(T$2*0.03)),IF(U$3=$O1114+$J1114,$N1114*(1+(T$2*0.03)),IF(U$3=$O1114+2*$J1114,$N1114*(1+(T$2*0.03)),IF(U$3=$O1114+3*$J1114,$N1114*(1+(T$2*0.03)),IF(U$3=$O1114+4*$J1114,$N1114*(1+(T$2*0.03)),IF(U$3=$O1114+5*$J1114,$N1114*(1+(T$2*0.03)),"")))))))</f>
        <v/>
      </c>
      <c r="V1114" s="2" t="str">
        <f t="shared" ref="V1114:V1117" si="2624">IF($B1114="","",IF($O1114=V$3,$N1114*(1+(U$2*0.03)),IF(V$3=$O1114+$J1114,$N1114*(1+(U$2*0.03)),IF(V$3=$O1114+2*$J1114,$N1114*(1+(U$2*0.03)),IF(V$3=$O1114+3*$J1114,$N1114*(1+(U$2*0.03)),IF(V$3=$O1114+4*$J1114,$N1114*(1+(U$2*0.03)),IF(V$3=$O1114+5*$J1114,$N1114*(1+(U$2*0.03)),"")))))))</f>
        <v/>
      </c>
      <c r="W1114" s="2" t="str">
        <f t="shared" ref="W1114:W1117" si="2625">IF($B1114="","",IF($O1114=W$3,$N1114*(1+(V$2*0.03)),IF(W$3=$O1114+$J1114,$N1114*(1+(V$2*0.03)),IF(W$3=$O1114+2*$J1114,$N1114*(1+(V$2*0.03)),IF(W$3=$O1114+3*$J1114,$N1114*(1+(V$2*0.03)),IF(W$3=$O1114+4*$J1114,$N1114*(1+(V$2*0.03)),IF(W$3=$O1114+5*$J1114,$N1114*(1+(V$2*0.03)),"")))))))</f>
        <v/>
      </c>
      <c r="X1114" s="2" t="str">
        <f t="shared" ref="X1114:X1117" si="2626">IF($B1114="","",IF($O1114=X$3,$N1114*(1+(W$2*0.03)),IF(X$3=$O1114+$J1114,$N1114*(1+(W$2*0.03)),IF(X$3=$O1114+2*$J1114,$N1114*(1+(W$2*0.03)),IF(X$3=$O1114+3*$J1114,$N1114*(1+(W$2*0.03)),IF(X$3=$O1114+4*$J1114,$N1114*(1+(W$2*0.03)),IF(X$3=$O1114+5*$J1114,$N1114*(1+(W$2*0.03)),"")))))))</f>
        <v/>
      </c>
      <c r="Y1114" s="2" t="str">
        <f t="shared" ref="Y1114:Y1117" si="2627">IF($B1114="","",IF($O1114=Y$3,$N1114*(1+(X$2*0.03)),IF(Y$3=$O1114+$J1114,$N1114*(1+(X$2*0.03)),IF(Y$3=$O1114+2*$J1114,$N1114*(1+(X$2*0.03)),IF(Y$3=$O1114+3*$J1114,$N1114*(1+(X$2*0.03)),IF(Y$3=$O1114+4*$J1114,$N1114*(1+(X$2*0.03)),IF(Y$3=$O1114+5*$J1114,$N1114*(1+(X$2*0.03)),"")))))))</f>
        <v/>
      </c>
      <c r="Z1114" s="2" t="str">
        <f t="shared" ref="Z1114:Z1117" si="2628">IF($B1114="","",IF($O1114=Z$3,$N1114*(1+(Y$2*0.03)),IF(Z$3=$O1114+$J1114,$N1114*(1+(Y$2*0.03)),IF(Z$3=$O1114+2*$J1114,$N1114*(1+(Y$2*0.03)),IF(Z$3=$O1114+3*$J1114,$N1114*(1+(Y$2*0.03)),IF(Z$3=$O1114+4*$J1114,$N1114*(1+(Y$2*0.03)),IF(Z$3=$O1114+5*$J1114,$N1114*(1+(Y$2*0.03)),"")))))))</f>
        <v/>
      </c>
      <c r="AA1114" s="2" t="str">
        <f t="shared" ref="AA1114:AA1117" si="2629">IF($B1114="","",IF($O1114=AA$3,$N1114*(1+(Z$2*0.03)),IF(AA$3=$O1114+$J1114,$N1114*(1+(Z$2*0.03)),IF(AA$3=$O1114+2*$J1114,$N1114*(1+(Z$2*0.03)),IF(AA$3=$O1114+3*$J1114,$N1114*(1+(Z$2*0.03)),IF(AA$3=$O1114+4*$J1114,$N1114*(1+(Z$2*0.03)),IF(AA$3=$O1114+5*$J1114,$N1114*(1+(Z$2*0.03)),"")))))))</f>
        <v/>
      </c>
      <c r="AB1114" s="2" t="str">
        <f t="shared" ref="AB1114:AB1117" si="2630">IF($B1114="","",IF($O1114=AB$3,$N1114*(1+(AA$2*0.03)),IF(AB$3=$O1114+$J1114,$N1114*(1+(AA$2*0.03)),IF(AB$3=$O1114+2*$J1114,$N1114*(1+(AA$2*0.03)),IF(AB$3=$O1114+3*$J1114,$N1114*(1+(AA$2*0.03)),IF(AB$3=$O1114+4*$J1114,$N1114*(1+(AA$2*0.03)),IF(AB$3=$O1114+5*$J1114,$N1114*(1+(AA$2*0.03)),"")))))))</f>
        <v/>
      </c>
      <c r="AC1114" s="2" t="str">
        <f t="shared" ref="AC1114:AC1117" si="2631">IF($B1114="","",IF($O1114=AC$3,$N1114*(1+(AB$2*0.03)),IF(AC$3=$O1114+$J1114,$N1114*(1+(AB$2*0.03)),IF(AC$3=$O1114+2*$J1114,$N1114*(1+(AB$2*0.03)),IF(AC$3=$O1114+3*$J1114,$N1114*(1+(AB$2*0.03)),IF(AC$3=$O1114+4*$J1114,$N1114*(1+(AB$2*0.03)),IF(AC$3=$O1114+5*$J1114,$N1114*(1+(AB$2*0.03)),"")))))))</f>
        <v/>
      </c>
      <c r="AD1114" s="2" t="str">
        <f t="shared" ref="AD1114:AD1117" si="2632">IF($B1114="","",IF($O1114=AD$3,$N1114*(1+(AC$2*0.03)),IF(AD$3=$O1114+$J1114,$N1114*(1+(AC$2*0.03)),IF(AD$3=$O1114+2*$J1114,$N1114*(1+(AC$2*0.03)),IF(AD$3=$O1114+3*$J1114,$N1114*(1+(AC$2*0.03)),IF(AD$3=$O1114+4*$J1114,$N1114*(1+(AC$2*0.03)),IF(AD$3=$O1114+5*$J1114,$N1114*(1+(AC$2*0.03)),"")))))))</f>
        <v/>
      </c>
      <c r="AE1114" s="2" t="str">
        <f t="shared" ref="AE1114:AE1117" si="2633">IF($B1114="","",IF($O1114=AE$3,$N1114*(1+(AD$2*0.03)),IF(AE$3=$O1114+$J1114,$N1114*(1+(AD$2*0.03)),IF(AE$3=$O1114+2*$J1114,$N1114*(1+(AD$2*0.03)),IF(AE$3=$O1114+3*$J1114,$N1114*(1+(AD$2*0.03)),IF(AE$3=$O1114+4*$J1114,$N1114*(1+(AD$2*0.03)),IF(AE$3=$O1114+5*$J1114,$N1114*(1+(AD$2*0.03)),"")))))))</f>
        <v/>
      </c>
      <c r="AF1114" s="2" t="str">
        <f t="shared" ref="AF1114:AF1117" si="2634">IF($B1114="","",IF($O1114=AF$3,$N1114*(1+(AE$2*0.03)),IF(AF$3=$O1114+$J1114,$N1114*(1+(AE$2*0.03)),IF(AF$3=$O1114+2*$J1114,$N1114*(1+(AE$2*0.03)),IF(AF$3=$O1114+3*$J1114,$N1114*(1+(AE$2*0.03)),IF(AF$3=$O1114+4*$J1114,$N1114*(1+(AE$2*0.03)),IF(AF$3=$O1114+5*$J1114,$N1114*(1+(AE$2*0.03)),"")))))))</f>
        <v/>
      </c>
      <c r="AG1114" s="2" t="str">
        <f t="shared" ref="AG1114:AG1117" si="2635">IF($B1114="","",IF($O1114=AG$3,$N1114*(1+(AF$2*0.03)),IF(AG$3=$O1114+$J1114,$N1114*(1+(AF$2*0.03)),IF(AG$3=$O1114+2*$J1114,$N1114*(1+(AF$2*0.03)),IF(AG$3=$O1114+3*$J1114,$N1114*(1+(AF$2*0.03)),IF(AG$3=$O1114+4*$J1114,$N1114*(1+(AF$2*0.03)),IF(AG$3=$O1114+5*$J1114,$N1114*(1+(AF$2*0.03)),"")))))))</f>
        <v/>
      </c>
      <c r="AH1114" s="2" t="str">
        <f t="shared" ref="AH1114:AH1117" si="2636">IF($B1114="","",IF($O1114=AH$3,$N1114*(1+(AG$2*0.03)),IF(AH$3=$O1114+$J1114,$N1114*(1+(AG$2*0.03)),IF(AH$3=$O1114+2*$J1114,$N1114*(1+(AG$2*0.03)),IF(AH$3=$O1114+3*$J1114,$N1114*(1+(AG$2*0.03)),IF(AH$3=$O1114+4*$J1114,$N1114*(1+(AG$2*0.03)),IF(AH$3=$O1114+5*$J1114,$N1114*(1+(AG$2*0.03)),"")))))))</f>
        <v/>
      </c>
      <c r="AI1114" s="2" t="str">
        <f t="shared" ref="AI1114:AI1117" si="2637">IF($B1114="","",IF($O1114=AI$3,$N1114*(1+(AH$2*0.03)),IF(AI$3=$O1114+$J1114,$N1114*(1+(AH$2*0.03)),IF(AI$3=$O1114+2*$J1114,$N1114*(1+(AH$2*0.03)),IF(AI$3=$O1114+3*$J1114,$N1114*(1+(AH$2*0.03)),IF(AI$3=$O1114+4*$J1114,$N1114*(1+(AH$2*0.03)),IF(AI$3=$O1114+5*$J1114,$N1114*(1+(AH$2*0.03)),"")))))))</f>
        <v/>
      </c>
    </row>
    <row r="1115" spans="2:35" x14ac:dyDescent="0.25">
      <c r="B1115" s="41" t="s">
        <v>347</v>
      </c>
      <c r="C1115" s="41" t="s">
        <v>444</v>
      </c>
      <c r="D1115" t="s">
        <v>7</v>
      </c>
      <c r="E1115" s="42" t="s">
        <v>394</v>
      </c>
      <c r="F1115" t="s">
        <v>285</v>
      </c>
      <c r="H1115" s="7">
        <v>1000</v>
      </c>
      <c r="I1115" s="6">
        <f>IF(H1115="","",INDEX(Systems!F$4:F$981,MATCH($F1115,Systems!D$4:D$981,0),1))</f>
        <v>8.77</v>
      </c>
      <c r="J1115" s="7">
        <f>IF(H1115="","",INDEX(Systems!E$4:E$981,MATCH($F1115,Systems!D$4:D$981,0),1))</f>
        <v>20</v>
      </c>
      <c r="K1115" s="7" t="s">
        <v>97</v>
      </c>
      <c r="L1115" s="7">
        <v>2010</v>
      </c>
      <c r="M1115" s="7">
        <v>3</v>
      </c>
      <c r="N1115" s="6">
        <f t="shared" ref="N1115:N1118" si="2638">IF(H1115="","",H1115*I1115)</f>
        <v>8770</v>
      </c>
      <c r="O1115" s="7">
        <f t="shared" ref="O1115:O1118" si="2639">IF(M1115="","",IF(IF(M1115=1,$C$1,IF(M1115=2,L1115+(0.8*J1115),IF(M1115=3,L1115+J1115)))&lt;$C$1,$C$1,(IF(M1115=1,$C$1,IF(M1115=2,L1115+(0.8*J1115),IF(M1115=3,L1115+J1115))))))</f>
        <v>2030</v>
      </c>
      <c r="P1115" s="2" t="str">
        <f t="shared" si="2618"/>
        <v/>
      </c>
      <c r="Q1115" s="2" t="str">
        <f t="shared" si="2619"/>
        <v/>
      </c>
      <c r="R1115" s="2" t="str">
        <f t="shared" si="2620"/>
        <v/>
      </c>
      <c r="S1115" s="2" t="str">
        <f t="shared" si="2621"/>
        <v/>
      </c>
      <c r="T1115" s="2" t="str">
        <f t="shared" si="2622"/>
        <v/>
      </c>
      <c r="U1115" s="2" t="str">
        <f t="shared" si="2623"/>
        <v/>
      </c>
      <c r="V1115" s="2" t="str">
        <f t="shared" si="2624"/>
        <v/>
      </c>
      <c r="W1115" s="2" t="str">
        <f t="shared" si="2625"/>
        <v/>
      </c>
      <c r="X1115" s="2" t="str">
        <f t="shared" si="2626"/>
        <v/>
      </c>
      <c r="Y1115" s="2" t="str">
        <f t="shared" si="2627"/>
        <v/>
      </c>
      <c r="Z1115" s="2" t="str">
        <f t="shared" si="2628"/>
        <v/>
      </c>
      <c r="AA1115" s="2" t="str">
        <f t="shared" si="2629"/>
        <v/>
      </c>
      <c r="AB1115" s="2">
        <f t="shared" si="2630"/>
        <v>11927.199999999999</v>
      </c>
      <c r="AC1115" s="2" t="str">
        <f t="shared" si="2631"/>
        <v/>
      </c>
      <c r="AD1115" s="2" t="str">
        <f t="shared" si="2632"/>
        <v/>
      </c>
      <c r="AE1115" s="2" t="str">
        <f t="shared" si="2633"/>
        <v/>
      </c>
      <c r="AF1115" s="2" t="str">
        <f t="shared" si="2634"/>
        <v/>
      </c>
      <c r="AG1115" s="2" t="str">
        <f t="shared" si="2635"/>
        <v/>
      </c>
      <c r="AH1115" s="2" t="str">
        <f t="shared" si="2636"/>
        <v/>
      </c>
      <c r="AI1115" s="2" t="str">
        <f t="shared" si="2637"/>
        <v/>
      </c>
    </row>
    <row r="1116" spans="2:35" x14ac:dyDescent="0.25">
      <c r="B1116" s="41" t="s">
        <v>347</v>
      </c>
      <c r="C1116" s="41" t="s">
        <v>444</v>
      </c>
      <c r="D1116" t="s">
        <v>7</v>
      </c>
      <c r="E1116" s="42" t="s">
        <v>394</v>
      </c>
      <c r="F1116" t="s">
        <v>289</v>
      </c>
      <c r="H1116" s="7">
        <v>1300</v>
      </c>
      <c r="I1116" s="6">
        <f>IF(H1116="","",INDEX(Systems!F$4:F$981,MATCH($F1116,Systems!D$4:D$981,0),1))</f>
        <v>4.5</v>
      </c>
      <c r="J1116" s="7">
        <f>IF(H1116="","",INDEX(Systems!E$4:E$981,MATCH($F1116,Systems!D$4:D$981,0),1))</f>
        <v>15</v>
      </c>
      <c r="K1116" s="7" t="s">
        <v>97</v>
      </c>
      <c r="L1116" s="7">
        <v>2010</v>
      </c>
      <c r="M1116" s="7">
        <v>3</v>
      </c>
      <c r="N1116" s="6">
        <f t="shared" si="2638"/>
        <v>5850</v>
      </c>
      <c r="O1116" s="7">
        <f t="shared" si="2639"/>
        <v>2025</v>
      </c>
      <c r="P1116" s="2" t="str">
        <f t="shared" si="2618"/>
        <v/>
      </c>
      <c r="Q1116" s="2" t="str">
        <f t="shared" si="2619"/>
        <v/>
      </c>
      <c r="R1116" s="2" t="str">
        <f t="shared" si="2620"/>
        <v/>
      </c>
      <c r="S1116" s="2" t="str">
        <f t="shared" si="2621"/>
        <v/>
      </c>
      <c r="T1116" s="2" t="str">
        <f t="shared" si="2622"/>
        <v/>
      </c>
      <c r="U1116" s="2" t="str">
        <f t="shared" si="2623"/>
        <v/>
      </c>
      <c r="V1116" s="2" t="str">
        <f t="shared" si="2624"/>
        <v/>
      </c>
      <c r="W1116" s="2">
        <f t="shared" si="2625"/>
        <v>7078.5</v>
      </c>
      <c r="X1116" s="2" t="str">
        <f t="shared" si="2626"/>
        <v/>
      </c>
      <c r="Y1116" s="2" t="str">
        <f t="shared" si="2627"/>
        <v/>
      </c>
      <c r="Z1116" s="2" t="str">
        <f t="shared" si="2628"/>
        <v/>
      </c>
      <c r="AA1116" s="2" t="str">
        <f t="shared" si="2629"/>
        <v/>
      </c>
      <c r="AB1116" s="2" t="str">
        <f t="shared" si="2630"/>
        <v/>
      </c>
      <c r="AC1116" s="2" t="str">
        <f t="shared" si="2631"/>
        <v/>
      </c>
      <c r="AD1116" s="2" t="str">
        <f t="shared" si="2632"/>
        <v/>
      </c>
      <c r="AE1116" s="2" t="str">
        <f t="shared" si="2633"/>
        <v/>
      </c>
      <c r="AF1116" s="2" t="str">
        <f t="shared" si="2634"/>
        <v/>
      </c>
      <c r="AG1116" s="2" t="str">
        <f t="shared" si="2635"/>
        <v/>
      </c>
      <c r="AH1116" s="2" t="str">
        <f t="shared" si="2636"/>
        <v/>
      </c>
      <c r="AI1116" s="2" t="str">
        <f t="shared" si="2637"/>
        <v/>
      </c>
    </row>
    <row r="1117" spans="2:35" x14ac:dyDescent="0.25">
      <c r="B1117" s="41" t="s">
        <v>347</v>
      </c>
      <c r="C1117" s="41" t="s">
        <v>444</v>
      </c>
      <c r="D1117" t="s">
        <v>9</v>
      </c>
      <c r="E1117" s="42" t="s">
        <v>394</v>
      </c>
      <c r="F1117" t="s">
        <v>131</v>
      </c>
      <c r="H1117" s="7">
        <v>1000</v>
      </c>
      <c r="I1117" s="6">
        <f>IF(H1117="","",INDEX(Systems!F$4:F$981,MATCH($F1117,Systems!D$4:D$981,0),1))</f>
        <v>4.95</v>
      </c>
      <c r="J1117" s="7">
        <f>IF(H1117="","",INDEX(Systems!E$4:E$981,MATCH($F1117,Systems!D$4:D$981,0),1))</f>
        <v>20</v>
      </c>
      <c r="K1117" s="7" t="s">
        <v>97</v>
      </c>
      <c r="L1117" s="7">
        <v>2017</v>
      </c>
      <c r="M1117" s="7">
        <v>3</v>
      </c>
      <c r="N1117" s="6">
        <f t="shared" si="2638"/>
        <v>4950</v>
      </c>
      <c r="O1117" s="7">
        <f t="shared" si="2639"/>
        <v>2037</v>
      </c>
      <c r="P1117" s="2" t="str">
        <f t="shared" si="2618"/>
        <v/>
      </c>
      <c r="Q1117" s="2" t="str">
        <f t="shared" si="2619"/>
        <v/>
      </c>
      <c r="R1117" s="2" t="str">
        <f t="shared" si="2620"/>
        <v/>
      </c>
      <c r="S1117" s="2" t="str">
        <f t="shared" si="2621"/>
        <v/>
      </c>
      <c r="T1117" s="2" t="str">
        <f t="shared" si="2622"/>
        <v/>
      </c>
      <c r="U1117" s="2" t="str">
        <f t="shared" si="2623"/>
        <v/>
      </c>
      <c r="V1117" s="2" t="str">
        <f t="shared" si="2624"/>
        <v/>
      </c>
      <c r="W1117" s="2" t="str">
        <f t="shared" si="2625"/>
        <v/>
      </c>
      <c r="X1117" s="2" t="str">
        <f t="shared" si="2626"/>
        <v/>
      </c>
      <c r="Y1117" s="2" t="str">
        <f t="shared" si="2627"/>
        <v/>
      </c>
      <c r="Z1117" s="2" t="str">
        <f t="shared" si="2628"/>
        <v/>
      </c>
      <c r="AA1117" s="2" t="str">
        <f t="shared" si="2629"/>
        <v/>
      </c>
      <c r="AB1117" s="2" t="str">
        <f t="shared" si="2630"/>
        <v/>
      </c>
      <c r="AC1117" s="2" t="str">
        <f t="shared" si="2631"/>
        <v/>
      </c>
      <c r="AD1117" s="2" t="str">
        <f t="shared" si="2632"/>
        <v/>
      </c>
      <c r="AE1117" s="2" t="str">
        <f t="shared" si="2633"/>
        <v/>
      </c>
      <c r="AF1117" s="2" t="str">
        <f t="shared" si="2634"/>
        <v/>
      </c>
      <c r="AG1117" s="2" t="str">
        <f t="shared" si="2635"/>
        <v/>
      </c>
      <c r="AH1117" s="2" t="str">
        <f t="shared" si="2636"/>
        <v/>
      </c>
      <c r="AI1117" s="2">
        <f t="shared" si="2637"/>
        <v>7771.4999999999991</v>
      </c>
    </row>
    <row r="1118" spans="2:35" x14ac:dyDescent="0.25">
      <c r="B1118" s="41" t="s">
        <v>347</v>
      </c>
      <c r="C1118" s="41" t="s">
        <v>444</v>
      </c>
      <c r="D1118" t="s">
        <v>5</v>
      </c>
      <c r="E1118" s="42" t="s">
        <v>394</v>
      </c>
      <c r="F1118" t="s">
        <v>117</v>
      </c>
      <c r="H1118" s="7">
        <v>1</v>
      </c>
      <c r="I1118" s="6">
        <f>IF(H1118="","",INDEX(Systems!F$4:F$981,MATCH($F1118,Systems!D$4:D$981,0),1))</f>
        <v>7200</v>
      </c>
      <c r="J1118" s="7">
        <f>IF(H1118="","",INDEX(Systems!E$4:E$981,MATCH($F1118,Systems!D$4:D$981,0),1))</f>
        <v>18</v>
      </c>
      <c r="K1118" s="7" t="s">
        <v>97</v>
      </c>
      <c r="L1118" s="7">
        <v>2003</v>
      </c>
      <c r="M1118" s="7">
        <v>3</v>
      </c>
      <c r="N1118" s="6">
        <f t="shared" si="2638"/>
        <v>7200</v>
      </c>
      <c r="O1118" s="7">
        <f t="shared" si="2639"/>
        <v>2021</v>
      </c>
      <c r="P1118" s="2" t="str">
        <f t="shared" ref="P1118:P1121" si="2640">IF($B1118="","",IF($O1118=P$3,$N1118*(1+(O$2*0.03)),IF(P$3=$O1118+$J1118,$N1118*(1+(O$2*0.03)),IF(P$3=$O1118+2*$J1118,$N1118*(1+(O$2*0.03)),IF(P$3=$O1118+3*$J1118,$N1118*(1+(O$2*0.03)),IF(P$3=$O1118+4*$J1118,$N1118*(1+(O$2*0.03)),IF(P$3=$O1118+5*$J1118,$N1118*(1+(O$2*0.03)),"")))))))</f>
        <v/>
      </c>
      <c r="Q1118" s="2" t="str">
        <f t="shared" ref="Q1118:Q1121" si="2641">IF($B1118="","",IF($O1118=Q$3,$N1118*(1+(P$2*0.03)),IF(Q$3=$O1118+$J1118,$N1118*(1+(P$2*0.03)),IF(Q$3=$O1118+2*$J1118,$N1118*(1+(P$2*0.03)),IF(Q$3=$O1118+3*$J1118,$N1118*(1+(P$2*0.03)),IF(Q$3=$O1118+4*$J1118,$N1118*(1+(P$2*0.03)),IF(Q$3=$O1118+5*$J1118,$N1118*(1+(P$2*0.03)),"")))))))</f>
        <v/>
      </c>
      <c r="R1118" s="2" t="str">
        <f t="shared" ref="R1118:R1121" si="2642">IF($B1118="","",IF($O1118=R$3,$N1118*(1+(Q$2*0.03)),IF(R$3=$O1118+$J1118,$N1118*(1+(Q$2*0.03)),IF(R$3=$O1118+2*$J1118,$N1118*(1+(Q$2*0.03)),IF(R$3=$O1118+3*$J1118,$N1118*(1+(Q$2*0.03)),IF(R$3=$O1118+4*$J1118,$N1118*(1+(Q$2*0.03)),IF(R$3=$O1118+5*$J1118,$N1118*(1+(Q$2*0.03)),"")))))))</f>
        <v/>
      </c>
      <c r="S1118" s="2">
        <f t="shared" ref="S1118:S1121" si="2643">IF($B1118="","",IF($O1118=S$3,$N1118*(1+(R$2*0.03)),IF(S$3=$O1118+$J1118,$N1118*(1+(R$2*0.03)),IF(S$3=$O1118+2*$J1118,$N1118*(1+(R$2*0.03)),IF(S$3=$O1118+3*$J1118,$N1118*(1+(R$2*0.03)),IF(S$3=$O1118+4*$J1118,$N1118*(1+(R$2*0.03)),IF(S$3=$O1118+5*$J1118,$N1118*(1+(R$2*0.03)),"")))))))</f>
        <v>7848.0000000000009</v>
      </c>
      <c r="T1118" s="2" t="str">
        <f t="shared" ref="T1118:T1121" si="2644">IF($B1118="","",IF($O1118=T$3,$N1118*(1+(S$2*0.03)),IF(T$3=$O1118+$J1118,$N1118*(1+(S$2*0.03)),IF(T$3=$O1118+2*$J1118,$N1118*(1+(S$2*0.03)),IF(T$3=$O1118+3*$J1118,$N1118*(1+(S$2*0.03)),IF(T$3=$O1118+4*$J1118,$N1118*(1+(S$2*0.03)),IF(T$3=$O1118+5*$J1118,$N1118*(1+(S$2*0.03)),"")))))))</f>
        <v/>
      </c>
      <c r="U1118" s="2" t="str">
        <f t="shared" ref="U1118:U1121" si="2645">IF($B1118="","",IF($O1118=U$3,$N1118*(1+(T$2*0.03)),IF(U$3=$O1118+$J1118,$N1118*(1+(T$2*0.03)),IF(U$3=$O1118+2*$J1118,$N1118*(1+(T$2*0.03)),IF(U$3=$O1118+3*$J1118,$N1118*(1+(T$2*0.03)),IF(U$3=$O1118+4*$J1118,$N1118*(1+(T$2*0.03)),IF(U$3=$O1118+5*$J1118,$N1118*(1+(T$2*0.03)),"")))))))</f>
        <v/>
      </c>
      <c r="V1118" s="2" t="str">
        <f t="shared" ref="V1118:V1121" si="2646">IF($B1118="","",IF($O1118=V$3,$N1118*(1+(U$2*0.03)),IF(V$3=$O1118+$J1118,$N1118*(1+(U$2*0.03)),IF(V$3=$O1118+2*$J1118,$N1118*(1+(U$2*0.03)),IF(V$3=$O1118+3*$J1118,$N1118*(1+(U$2*0.03)),IF(V$3=$O1118+4*$J1118,$N1118*(1+(U$2*0.03)),IF(V$3=$O1118+5*$J1118,$N1118*(1+(U$2*0.03)),"")))))))</f>
        <v/>
      </c>
      <c r="W1118" s="2" t="str">
        <f t="shared" ref="W1118:W1121" si="2647">IF($B1118="","",IF($O1118=W$3,$N1118*(1+(V$2*0.03)),IF(W$3=$O1118+$J1118,$N1118*(1+(V$2*0.03)),IF(W$3=$O1118+2*$J1118,$N1118*(1+(V$2*0.03)),IF(W$3=$O1118+3*$J1118,$N1118*(1+(V$2*0.03)),IF(W$3=$O1118+4*$J1118,$N1118*(1+(V$2*0.03)),IF(W$3=$O1118+5*$J1118,$N1118*(1+(V$2*0.03)),"")))))))</f>
        <v/>
      </c>
      <c r="X1118" s="2" t="str">
        <f t="shared" ref="X1118:X1121" si="2648">IF($B1118="","",IF($O1118=X$3,$N1118*(1+(W$2*0.03)),IF(X$3=$O1118+$J1118,$N1118*(1+(W$2*0.03)),IF(X$3=$O1118+2*$J1118,$N1118*(1+(W$2*0.03)),IF(X$3=$O1118+3*$J1118,$N1118*(1+(W$2*0.03)),IF(X$3=$O1118+4*$J1118,$N1118*(1+(W$2*0.03)),IF(X$3=$O1118+5*$J1118,$N1118*(1+(W$2*0.03)),"")))))))</f>
        <v/>
      </c>
      <c r="Y1118" s="2" t="str">
        <f t="shared" ref="Y1118:Y1121" si="2649">IF($B1118="","",IF($O1118=Y$3,$N1118*(1+(X$2*0.03)),IF(Y$3=$O1118+$J1118,$N1118*(1+(X$2*0.03)),IF(Y$3=$O1118+2*$J1118,$N1118*(1+(X$2*0.03)),IF(Y$3=$O1118+3*$J1118,$N1118*(1+(X$2*0.03)),IF(Y$3=$O1118+4*$J1118,$N1118*(1+(X$2*0.03)),IF(Y$3=$O1118+5*$J1118,$N1118*(1+(X$2*0.03)),"")))))))</f>
        <v/>
      </c>
      <c r="Z1118" s="2" t="str">
        <f t="shared" ref="Z1118:Z1121" si="2650">IF($B1118="","",IF($O1118=Z$3,$N1118*(1+(Y$2*0.03)),IF(Z$3=$O1118+$J1118,$N1118*(1+(Y$2*0.03)),IF(Z$3=$O1118+2*$J1118,$N1118*(1+(Y$2*0.03)),IF(Z$3=$O1118+3*$J1118,$N1118*(1+(Y$2*0.03)),IF(Z$3=$O1118+4*$J1118,$N1118*(1+(Y$2*0.03)),IF(Z$3=$O1118+5*$J1118,$N1118*(1+(Y$2*0.03)),"")))))))</f>
        <v/>
      </c>
      <c r="AA1118" s="2" t="str">
        <f t="shared" ref="AA1118:AA1121" si="2651">IF($B1118="","",IF($O1118=AA$3,$N1118*(1+(Z$2*0.03)),IF(AA$3=$O1118+$J1118,$N1118*(1+(Z$2*0.03)),IF(AA$3=$O1118+2*$J1118,$N1118*(1+(Z$2*0.03)),IF(AA$3=$O1118+3*$J1118,$N1118*(1+(Z$2*0.03)),IF(AA$3=$O1118+4*$J1118,$N1118*(1+(Z$2*0.03)),IF(AA$3=$O1118+5*$J1118,$N1118*(1+(Z$2*0.03)),"")))))))</f>
        <v/>
      </c>
      <c r="AB1118" s="2" t="str">
        <f t="shared" ref="AB1118:AB1121" si="2652">IF($B1118="","",IF($O1118=AB$3,$N1118*(1+(AA$2*0.03)),IF(AB$3=$O1118+$J1118,$N1118*(1+(AA$2*0.03)),IF(AB$3=$O1118+2*$J1118,$N1118*(1+(AA$2*0.03)),IF(AB$3=$O1118+3*$J1118,$N1118*(1+(AA$2*0.03)),IF(AB$3=$O1118+4*$J1118,$N1118*(1+(AA$2*0.03)),IF(AB$3=$O1118+5*$J1118,$N1118*(1+(AA$2*0.03)),"")))))))</f>
        <v/>
      </c>
      <c r="AC1118" s="2" t="str">
        <f t="shared" ref="AC1118:AC1121" si="2653">IF($B1118="","",IF($O1118=AC$3,$N1118*(1+(AB$2*0.03)),IF(AC$3=$O1118+$J1118,$N1118*(1+(AB$2*0.03)),IF(AC$3=$O1118+2*$J1118,$N1118*(1+(AB$2*0.03)),IF(AC$3=$O1118+3*$J1118,$N1118*(1+(AB$2*0.03)),IF(AC$3=$O1118+4*$J1118,$N1118*(1+(AB$2*0.03)),IF(AC$3=$O1118+5*$J1118,$N1118*(1+(AB$2*0.03)),"")))))))</f>
        <v/>
      </c>
      <c r="AD1118" s="2" t="str">
        <f t="shared" ref="AD1118:AD1121" si="2654">IF($B1118="","",IF($O1118=AD$3,$N1118*(1+(AC$2*0.03)),IF(AD$3=$O1118+$J1118,$N1118*(1+(AC$2*0.03)),IF(AD$3=$O1118+2*$J1118,$N1118*(1+(AC$2*0.03)),IF(AD$3=$O1118+3*$J1118,$N1118*(1+(AC$2*0.03)),IF(AD$3=$O1118+4*$J1118,$N1118*(1+(AC$2*0.03)),IF(AD$3=$O1118+5*$J1118,$N1118*(1+(AC$2*0.03)),"")))))))</f>
        <v/>
      </c>
      <c r="AE1118" s="2" t="str">
        <f t="shared" ref="AE1118:AE1121" si="2655">IF($B1118="","",IF($O1118=AE$3,$N1118*(1+(AD$2*0.03)),IF(AE$3=$O1118+$J1118,$N1118*(1+(AD$2*0.03)),IF(AE$3=$O1118+2*$J1118,$N1118*(1+(AD$2*0.03)),IF(AE$3=$O1118+3*$J1118,$N1118*(1+(AD$2*0.03)),IF(AE$3=$O1118+4*$J1118,$N1118*(1+(AD$2*0.03)),IF(AE$3=$O1118+5*$J1118,$N1118*(1+(AD$2*0.03)),"")))))))</f>
        <v/>
      </c>
      <c r="AF1118" s="2" t="str">
        <f t="shared" ref="AF1118:AF1121" si="2656">IF($B1118="","",IF($O1118=AF$3,$N1118*(1+(AE$2*0.03)),IF(AF$3=$O1118+$J1118,$N1118*(1+(AE$2*0.03)),IF(AF$3=$O1118+2*$J1118,$N1118*(1+(AE$2*0.03)),IF(AF$3=$O1118+3*$J1118,$N1118*(1+(AE$2*0.03)),IF(AF$3=$O1118+4*$J1118,$N1118*(1+(AE$2*0.03)),IF(AF$3=$O1118+5*$J1118,$N1118*(1+(AE$2*0.03)),"")))))))</f>
        <v/>
      </c>
      <c r="AG1118" s="2" t="str">
        <f t="shared" ref="AG1118:AG1121" si="2657">IF($B1118="","",IF($O1118=AG$3,$N1118*(1+(AF$2*0.03)),IF(AG$3=$O1118+$J1118,$N1118*(1+(AF$2*0.03)),IF(AG$3=$O1118+2*$J1118,$N1118*(1+(AF$2*0.03)),IF(AG$3=$O1118+3*$J1118,$N1118*(1+(AF$2*0.03)),IF(AG$3=$O1118+4*$J1118,$N1118*(1+(AF$2*0.03)),IF(AG$3=$O1118+5*$J1118,$N1118*(1+(AF$2*0.03)),"")))))))</f>
        <v/>
      </c>
      <c r="AH1118" s="2" t="str">
        <f t="shared" ref="AH1118:AH1121" si="2658">IF($B1118="","",IF($O1118=AH$3,$N1118*(1+(AG$2*0.03)),IF(AH$3=$O1118+$J1118,$N1118*(1+(AG$2*0.03)),IF(AH$3=$O1118+2*$J1118,$N1118*(1+(AG$2*0.03)),IF(AH$3=$O1118+3*$J1118,$N1118*(1+(AG$2*0.03)),IF(AH$3=$O1118+4*$J1118,$N1118*(1+(AG$2*0.03)),IF(AH$3=$O1118+5*$J1118,$N1118*(1+(AG$2*0.03)),"")))))))</f>
        <v/>
      </c>
      <c r="AI1118" s="2" t="str">
        <f t="shared" ref="AI1118:AI1121" si="2659">IF($B1118="","",IF($O1118=AI$3,$N1118*(1+(AH$2*0.03)),IF(AI$3=$O1118+$J1118,$N1118*(1+(AH$2*0.03)),IF(AI$3=$O1118+2*$J1118,$N1118*(1+(AH$2*0.03)),IF(AI$3=$O1118+3*$J1118,$N1118*(1+(AH$2*0.03)),IF(AI$3=$O1118+4*$J1118,$N1118*(1+(AH$2*0.03)),IF(AI$3=$O1118+5*$J1118,$N1118*(1+(AH$2*0.03)),"")))))))</f>
        <v/>
      </c>
    </row>
    <row r="1119" spans="2:35" x14ac:dyDescent="0.25">
      <c r="B1119" s="41" t="s">
        <v>347</v>
      </c>
      <c r="C1119" s="41" t="s">
        <v>444</v>
      </c>
      <c r="D1119" t="s">
        <v>7</v>
      </c>
      <c r="E1119" s="42" t="s">
        <v>395</v>
      </c>
      <c r="F1119" t="s">
        <v>285</v>
      </c>
      <c r="H1119" s="7">
        <v>1000</v>
      </c>
      <c r="I1119" s="6">
        <f>IF(H1119="","",INDEX(Systems!F$4:F$981,MATCH($F1119,Systems!D$4:D$981,0),1))</f>
        <v>8.77</v>
      </c>
      <c r="J1119" s="7">
        <f>IF(H1119="","",INDEX(Systems!E$4:E$981,MATCH($F1119,Systems!D$4:D$981,0),1))</f>
        <v>20</v>
      </c>
      <c r="K1119" s="7" t="s">
        <v>97</v>
      </c>
      <c r="L1119" s="7">
        <v>2010</v>
      </c>
      <c r="M1119" s="7">
        <v>3</v>
      </c>
      <c r="N1119" s="6">
        <f t="shared" ref="N1119:N1122" si="2660">IF(H1119="","",H1119*I1119)</f>
        <v>8770</v>
      </c>
      <c r="O1119" s="7">
        <f t="shared" ref="O1119:O1122" si="2661">IF(M1119="","",IF(IF(M1119=1,$C$1,IF(M1119=2,L1119+(0.8*J1119),IF(M1119=3,L1119+J1119)))&lt;$C$1,$C$1,(IF(M1119=1,$C$1,IF(M1119=2,L1119+(0.8*J1119),IF(M1119=3,L1119+J1119))))))</f>
        <v>2030</v>
      </c>
      <c r="P1119" s="2" t="str">
        <f t="shared" si="2640"/>
        <v/>
      </c>
      <c r="Q1119" s="2" t="str">
        <f t="shared" si="2641"/>
        <v/>
      </c>
      <c r="R1119" s="2" t="str">
        <f t="shared" si="2642"/>
        <v/>
      </c>
      <c r="S1119" s="2" t="str">
        <f t="shared" si="2643"/>
        <v/>
      </c>
      <c r="T1119" s="2" t="str">
        <f t="shared" si="2644"/>
        <v/>
      </c>
      <c r="U1119" s="2" t="str">
        <f t="shared" si="2645"/>
        <v/>
      </c>
      <c r="V1119" s="2" t="str">
        <f t="shared" si="2646"/>
        <v/>
      </c>
      <c r="W1119" s="2" t="str">
        <f t="shared" si="2647"/>
        <v/>
      </c>
      <c r="X1119" s="2" t="str">
        <f t="shared" si="2648"/>
        <v/>
      </c>
      <c r="Y1119" s="2" t="str">
        <f t="shared" si="2649"/>
        <v/>
      </c>
      <c r="Z1119" s="2" t="str">
        <f t="shared" si="2650"/>
        <v/>
      </c>
      <c r="AA1119" s="2" t="str">
        <f t="shared" si="2651"/>
        <v/>
      </c>
      <c r="AB1119" s="2">
        <f t="shared" si="2652"/>
        <v>11927.199999999999</v>
      </c>
      <c r="AC1119" s="2" t="str">
        <f t="shared" si="2653"/>
        <v/>
      </c>
      <c r="AD1119" s="2" t="str">
        <f t="shared" si="2654"/>
        <v/>
      </c>
      <c r="AE1119" s="2" t="str">
        <f t="shared" si="2655"/>
        <v/>
      </c>
      <c r="AF1119" s="2" t="str">
        <f t="shared" si="2656"/>
        <v/>
      </c>
      <c r="AG1119" s="2" t="str">
        <f t="shared" si="2657"/>
        <v/>
      </c>
      <c r="AH1119" s="2" t="str">
        <f t="shared" si="2658"/>
        <v/>
      </c>
      <c r="AI1119" s="2" t="str">
        <f t="shared" si="2659"/>
        <v/>
      </c>
    </row>
    <row r="1120" spans="2:35" x14ac:dyDescent="0.25">
      <c r="B1120" s="41" t="s">
        <v>347</v>
      </c>
      <c r="C1120" s="41" t="s">
        <v>444</v>
      </c>
      <c r="D1120" t="s">
        <v>7</v>
      </c>
      <c r="E1120" s="42" t="s">
        <v>395</v>
      </c>
      <c r="F1120" t="s">
        <v>289</v>
      </c>
      <c r="H1120" s="7">
        <v>1300</v>
      </c>
      <c r="I1120" s="6">
        <f>IF(H1120="","",INDEX(Systems!F$4:F$981,MATCH($F1120,Systems!D$4:D$981,0),1))</f>
        <v>4.5</v>
      </c>
      <c r="J1120" s="7">
        <f>IF(H1120="","",INDEX(Systems!E$4:E$981,MATCH($F1120,Systems!D$4:D$981,0),1))</f>
        <v>15</v>
      </c>
      <c r="K1120" s="7" t="s">
        <v>97</v>
      </c>
      <c r="L1120" s="7">
        <v>2010</v>
      </c>
      <c r="M1120" s="7">
        <v>3</v>
      </c>
      <c r="N1120" s="6">
        <f t="shared" si="2660"/>
        <v>5850</v>
      </c>
      <c r="O1120" s="7">
        <f t="shared" si="2661"/>
        <v>2025</v>
      </c>
      <c r="P1120" s="2" t="str">
        <f t="shared" si="2640"/>
        <v/>
      </c>
      <c r="Q1120" s="2" t="str">
        <f t="shared" si="2641"/>
        <v/>
      </c>
      <c r="R1120" s="2" t="str">
        <f t="shared" si="2642"/>
        <v/>
      </c>
      <c r="S1120" s="2" t="str">
        <f t="shared" si="2643"/>
        <v/>
      </c>
      <c r="T1120" s="2" t="str">
        <f t="shared" si="2644"/>
        <v/>
      </c>
      <c r="U1120" s="2" t="str">
        <f t="shared" si="2645"/>
        <v/>
      </c>
      <c r="V1120" s="2" t="str">
        <f t="shared" si="2646"/>
        <v/>
      </c>
      <c r="W1120" s="2">
        <f t="shared" si="2647"/>
        <v>7078.5</v>
      </c>
      <c r="X1120" s="2" t="str">
        <f t="shared" si="2648"/>
        <v/>
      </c>
      <c r="Y1120" s="2" t="str">
        <f t="shared" si="2649"/>
        <v/>
      </c>
      <c r="Z1120" s="2" t="str">
        <f t="shared" si="2650"/>
        <v/>
      </c>
      <c r="AA1120" s="2" t="str">
        <f t="shared" si="2651"/>
        <v/>
      </c>
      <c r="AB1120" s="2" t="str">
        <f t="shared" si="2652"/>
        <v/>
      </c>
      <c r="AC1120" s="2" t="str">
        <f t="shared" si="2653"/>
        <v/>
      </c>
      <c r="AD1120" s="2" t="str">
        <f t="shared" si="2654"/>
        <v/>
      </c>
      <c r="AE1120" s="2" t="str">
        <f t="shared" si="2655"/>
        <v/>
      </c>
      <c r="AF1120" s="2" t="str">
        <f t="shared" si="2656"/>
        <v/>
      </c>
      <c r="AG1120" s="2" t="str">
        <f t="shared" si="2657"/>
        <v/>
      </c>
      <c r="AH1120" s="2" t="str">
        <f t="shared" si="2658"/>
        <v/>
      </c>
      <c r="AI1120" s="2" t="str">
        <f t="shared" si="2659"/>
        <v/>
      </c>
    </row>
    <row r="1121" spans="2:35" x14ac:dyDescent="0.25">
      <c r="B1121" s="41" t="s">
        <v>347</v>
      </c>
      <c r="C1121" s="41" t="s">
        <v>444</v>
      </c>
      <c r="D1121" t="s">
        <v>9</v>
      </c>
      <c r="E1121" s="42" t="s">
        <v>395</v>
      </c>
      <c r="F1121" t="s">
        <v>131</v>
      </c>
      <c r="H1121" s="7">
        <v>1000</v>
      </c>
      <c r="I1121" s="6">
        <f>IF(H1121="","",INDEX(Systems!F$4:F$981,MATCH($F1121,Systems!D$4:D$981,0),1))</f>
        <v>4.95</v>
      </c>
      <c r="J1121" s="7">
        <f>IF(H1121="","",INDEX(Systems!E$4:E$981,MATCH($F1121,Systems!D$4:D$981,0),1))</f>
        <v>20</v>
      </c>
      <c r="K1121" s="7" t="s">
        <v>97</v>
      </c>
      <c r="L1121" s="7">
        <v>2017</v>
      </c>
      <c r="M1121" s="7">
        <v>3</v>
      </c>
      <c r="N1121" s="6">
        <f t="shared" si="2660"/>
        <v>4950</v>
      </c>
      <c r="O1121" s="7">
        <f t="shared" si="2661"/>
        <v>2037</v>
      </c>
      <c r="P1121" s="2" t="str">
        <f t="shared" si="2640"/>
        <v/>
      </c>
      <c r="Q1121" s="2" t="str">
        <f t="shared" si="2641"/>
        <v/>
      </c>
      <c r="R1121" s="2" t="str">
        <f t="shared" si="2642"/>
        <v/>
      </c>
      <c r="S1121" s="2" t="str">
        <f t="shared" si="2643"/>
        <v/>
      </c>
      <c r="T1121" s="2" t="str">
        <f t="shared" si="2644"/>
        <v/>
      </c>
      <c r="U1121" s="2" t="str">
        <f t="shared" si="2645"/>
        <v/>
      </c>
      <c r="V1121" s="2" t="str">
        <f t="shared" si="2646"/>
        <v/>
      </c>
      <c r="W1121" s="2" t="str">
        <f t="shared" si="2647"/>
        <v/>
      </c>
      <c r="X1121" s="2" t="str">
        <f t="shared" si="2648"/>
        <v/>
      </c>
      <c r="Y1121" s="2" t="str">
        <f t="shared" si="2649"/>
        <v/>
      </c>
      <c r="Z1121" s="2" t="str">
        <f t="shared" si="2650"/>
        <v/>
      </c>
      <c r="AA1121" s="2" t="str">
        <f t="shared" si="2651"/>
        <v/>
      </c>
      <c r="AB1121" s="2" t="str">
        <f t="shared" si="2652"/>
        <v/>
      </c>
      <c r="AC1121" s="2" t="str">
        <f t="shared" si="2653"/>
        <v/>
      </c>
      <c r="AD1121" s="2" t="str">
        <f t="shared" si="2654"/>
        <v/>
      </c>
      <c r="AE1121" s="2" t="str">
        <f t="shared" si="2655"/>
        <v/>
      </c>
      <c r="AF1121" s="2" t="str">
        <f t="shared" si="2656"/>
        <v/>
      </c>
      <c r="AG1121" s="2" t="str">
        <f t="shared" si="2657"/>
        <v/>
      </c>
      <c r="AH1121" s="2" t="str">
        <f t="shared" si="2658"/>
        <v/>
      </c>
      <c r="AI1121" s="2">
        <f t="shared" si="2659"/>
        <v>7771.4999999999991</v>
      </c>
    </row>
    <row r="1122" spans="2:35" x14ac:dyDescent="0.25">
      <c r="B1122" s="41" t="s">
        <v>347</v>
      </c>
      <c r="C1122" s="41" t="s">
        <v>444</v>
      </c>
      <c r="D1122" t="s">
        <v>5</v>
      </c>
      <c r="E1122" s="42" t="s">
        <v>395</v>
      </c>
      <c r="F1122" t="s">
        <v>117</v>
      </c>
      <c r="H1122" s="7">
        <v>1</v>
      </c>
      <c r="I1122" s="6">
        <f>IF(H1122="","",INDEX(Systems!F$4:F$981,MATCH($F1122,Systems!D$4:D$981,0),1))</f>
        <v>7200</v>
      </c>
      <c r="J1122" s="7">
        <f>IF(H1122="","",INDEX(Systems!E$4:E$981,MATCH($F1122,Systems!D$4:D$981,0),1))</f>
        <v>18</v>
      </c>
      <c r="K1122" s="7" t="s">
        <v>97</v>
      </c>
      <c r="L1122" s="7">
        <v>2003</v>
      </c>
      <c r="M1122" s="7">
        <v>3</v>
      </c>
      <c r="N1122" s="6">
        <f t="shared" si="2660"/>
        <v>7200</v>
      </c>
      <c r="O1122" s="7">
        <f t="shared" si="2661"/>
        <v>2021</v>
      </c>
      <c r="P1122" s="2" t="str">
        <f t="shared" ref="P1122" si="2662">IF($B1122="","",IF($O1122=P$3,$N1122*(1+(O$2*0.03)),IF(P$3=$O1122+$J1122,$N1122*(1+(O$2*0.03)),IF(P$3=$O1122+2*$J1122,$N1122*(1+(O$2*0.03)),IF(P$3=$O1122+3*$J1122,$N1122*(1+(O$2*0.03)),IF(P$3=$O1122+4*$J1122,$N1122*(1+(O$2*0.03)),IF(P$3=$O1122+5*$J1122,$N1122*(1+(O$2*0.03)),"")))))))</f>
        <v/>
      </c>
      <c r="Q1122" s="2" t="str">
        <f t="shared" ref="Q1122" si="2663">IF($B1122="","",IF($O1122=Q$3,$N1122*(1+(P$2*0.03)),IF(Q$3=$O1122+$J1122,$N1122*(1+(P$2*0.03)),IF(Q$3=$O1122+2*$J1122,$N1122*(1+(P$2*0.03)),IF(Q$3=$O1122+3*$J1122,$N1122*(1+(P$2*0.03)),IF(Q$3=$O1122+4*$J1122,$N1122*(1+(P$2*0.03)),IF(Q$3=$O1122+5*$J1122,$N1122*(1+(P$2*0.03)),"")))))))</f>
        <v/>
      </c>
      <c r="R1122" s="2" t="str">
        <f t="shared" ref="R1122" si="2664">IF($B1122="","",IF($O1122=R$3,$N1122*(1+(Q$2*0.03)),IF(R$3=$O1122+$J1122,$N1122*(1+(Q$2*0.03)),IF(R$3=$O1122+2*$J1122,$N1122*(1+(Q$2*0.03)),IF(R$3=$O1122+3*$J1122,$N1122*(1+(Q$2*0.03)),IF(R$3=$O1122+4*$J1122,$N1122*(1+(Q$2*0.03)),IF(R$3=$O1122+5*$J1122,$N1122*(1+(Q$2*0.03)),"")))))))</f>
        <v/>
      </c>
      <c r="S1122" s="2">
        <f t="shared" ref="S1122" si="2665">IF($B1122="","",IF($O1122=S$3,$N1122*(1+(R$2*0.03)),IF(S$3=$O1122+$J1122,$N1122*(1+(R$2*0.03)),IF(S$3=$O1122+2*$J1122,$N1122*(1+(R$2*0.03)),IF(S$3=$O1122+3*$J1122,$N1122*(1+(R$2*0.03)),IF(S$3=$O1122+4*$J1122,$N1122*(1+(R$2*0.03)),IF(S$3=$O1122+5*$J1122,$N1122*(1+(R$2*0.03)),"")))))))</f>
        <v>7848.0000000000009</v>
      </c>
      <c r="T1122" s="2" t="str">
        <f t="shared" ref="T1122" si="2666">IF($B1122="","",IF($O1122=T$3,$N1122*(1+(S$2*0.03)),IF(T$3=$O1122+$J1122,$N1122*(1+(S$2*0.03)),IF(T$3=$O1122+2*$J1122,$N1122*(1+(S$2*0.03)),IF(T$3=$O1122+3*$J1122,$N1122*(1+(S$2*0.03)),IF(T$3=$O1122+4*$J1122,$N1122*(1+(S$2*0.03)),IF(T$3=$O1122+5*$J1122,$N1122*(1+(S$2*0.03)),"")))))))</f>
        <v/>
      </c>
      <c r="U1122" s="2" t="str">
        <f t="shared" ref="U1122" si="2667">IF($B1122="","",IF($O1122=U$3,$N1122*(1+(T$2*0.03)),IF(U$3=$O1122+$J1122,$N1122*(1+(T$2*0.03)),IF(U$3=$O1122+2*$J1122,$N1122*(1+(T$2*0.03)),IF(U$3=$O1122+3*$J1122,$N1122*(1+(T$2*0.03)),IF(U$3=$O1122+4*$J1122,$N1122*(1+(T$2*0.03)),IF(U$3=$O1122+5*$J1122,$N1122*(1+(T$2*0.03)),"")))))))</f>
        <v/>
      </c>
      <c r="V1122" s="2" t="str">
        <f t="shared" ref="V1122" si="2668">IF($B1122="","",IF($O1122=V$3,$N1122*(1+(U$2*0.03)),IF(V$3=$O1122+$J1122,$N1122*(1+(U$2*0.03)),IF(V$3=$O1122+2*$J1122,$N1122*(1+(U$2*0.03)),IF(V$3=$O1122+3*$J1122,$N1122*(1+(U$2*0.03)),IF(V$3=$O1122+4*$J1122,$N1122*(1+(U$2*0.03)),IF(V$3=$O1122+5*$J1122,$N1122*(1+(U$2*0.03)),"")))))))</f>
        <v/>
      </c>
      <c r="W1122" s="2" t="str">
        <f t="shared" ref="W1122" si="2669">IF($B1122="","",IF($O1122=W$3,$N1122*(1+(V$2*0.03)),IF(W$3=$O1122+$J1122,$N1122*(1+(V$2*0.03)),IF(W$3=$O1122+2*$J1122,$N1122*(1+(V$2*0.03)),IF(W$3=$O1122+3*$J1122,$N1122*(1+(V$2*0.03)),IF(W$3=$O1122+4*$J1122,$N1122*(1+(V$2*0.03)),IF(W$3=$O1122+5*$J1122,$N1122*(1+(V$2*0.03)),"")))))))</f>
        <v/>
      </c>
      <c r="X1122" s="2" t="str">
        <f t="shared" ref="X1122" si="2670">IF($B1122="","",IF($O1122=X$3,$N1122*(1+(W$2*0.03)),IF(X$3=$O1122+$J1122,$N1122*(1+(W$2*0.03)),IF(X$3=$O1122+2*$J1122,$N1122*(1+(W$2*0.03)),IF(X$3=$O1122+3*$J1122,$N1122*(1+(W$2*0.03)),IF(X$3=$O1122+4*$J1122,$N1122*(1+(W$2*0.03)),IF(X$3=$O1122+5*$J1122,$N1122*(1+(W$2*0.03)),"")))))))</f>
        <v/>
      </c>
      <c r="Y1122" s="2" t="str">
        <f t="shared" ref="Y1122" si="2671">IF($B1122="","",IF($O1122=Y$3,$N1122*(1+(X$2*0.03)),IF(Y$3=$O1122+$J1122,$N1122*(1+(X$2*0.03)),IF(Y$3=$O1122+2*$J1122,$N1122*(1+(X$2*0.03)),IF(Y$3=$O1122+3*$J1122,$N1122*(1+(X$2*0.03)),IF(Y$3=$O1122+4*$J1122,$N1122*(1+(X$2*0.03)),IF(Y$3=$O1122+5*$J1122,$N1122*(1+(X$2*0.03)),"")))))))</f>
        <v/>
      </c>
      <c r="Z1122" s="2" t="str">
        <f t="shared" ref="Z1122" si="2672">IF($B1122="","",IF($O1122=Z$3,$N1122*(1+(Y$2*0.03)),IF(Z$3=$O1122+$J1122,$N1122*(1+(Y$2*0.03)),IF(Z$3=$O1122+2*$J1122,$N1122*(1+(Y$2*0.03)),IF(Z$3=$O1122+3*$J1122,$N1122*(1+(Y$2*0.03)),IF(Z$3=$O1122+4*$J1122,$N1122*(1+(Y$2*0.03)),IF(Z$3=$O1122+5*$J1122,$N1122*(1+(Y$2*0.03)),"")))))))</f>
        <v/>
      </c>
      <c r="AA1122" s="2" t="str">
        <f t="shared" ref="AA1122" si="2673">IF($B1122="","",IF($O1122=AA$3,$N1122*(1+(Z$2*0.03)),IF(AA$3=$O1122+$J1122,$N1122*(1+(Z$2*0.03)),IF(AA$3=$O1122+2*$J1122,$N1122*(1+(Z$2*0.03)),IF(AA$3=$O1122+3*$J1122,$N1122*(1+(Z$2*0.03)),IF(AA$3=$O1122+4*$J1122,$N1122*(1+(Z$2*0.03)),IF(AA$3=$O1122+5*$J1122,$N1122*(1+(Z$2*0.03)),"")))))))</f>
        <v/>
      </c>
      <c r="AB1122" s="2" t="str">
        <f t="shared" ref="AB1122" si="2674">IF($B1122="","",IF($O1122=AB$3,$N1122*(1+(AA$2*0.03)),IF(AB$3=$O1122+$J1122,$N1122*(1+(AA$2*0.03)),IF(AB$3=$O1122+2*$J1122,$N1122*(1+(AA$2*0.03)),IF(AB$3=$O1122+3*$J1122,$N1122*(1+(AA$2*0.03)),IF(AB$3=$O1122+4*$J1122,$N1122*(1+(AA$2*0.03)),IF(AB$3=$O1122+5*$J1122,$N1122*(1+(AA$2*0.03)),"")))))))</f>
        <v/>
      </c>
      <c r="AC1122" s="2" t="str">
        <f t="shared" ref="AC1122" si="2675">IF($B1122="","",IF($O1122=AC$3,$N1122*(1+(AB$2*0.03)),IF(AC$3=$O1122+$J1122,$N1122*(1+(AB$2*0.03)),IF(AC$3=$O1122+2*$J1122,$N1122*(1+(AB$2*0.03)),IF(AC$3=$O1122+3*$J1122,$N1122*(1+(AB$2*0.03)),IF(AC$3=$O1122+4*$J1122,$N1122*(1+(AB$2*0.03)),IF(AC$3=$O1122+5*$J1122,$N1122*(1+(AB$2*0.03)),"")))))))</f>
        <v/>
      </c>
      <c r="AD1122" s="2" t="str">
        <f t="shared" ref="AD1122" si="2676">IF($B1122="","",IF($O1122=AD$3,$N1122*(1+(AC$2*0.03)),IF(AD$3=$O1122+$J1122,$N1122*(1+(AC$2*0.03)),IF(AD$3=$O1122+2*$J1122,$N1122*(1+(AC$2*0.03)),IF(AD$3=$O1122+3*$J1122,$N1122*(1+(AC$2*0.03)),IF(AD$3=$O1122+4*$J1122,$N1122*(1+(AC$2*0.03)),IF(AD$3=$O1122+5*$J1122,$N1122*(1+(AC$2*0.03)),"")))))))</f>
        <v/>
      </c>
      <c r="AE1122" s="2" t="str">
        <f t="shared" ref="AE1122" si="2677">IF($B1122="","",IF($O1122=AE$3,$N1122*(1+(AD$2*0.03)),IF(AE$3=$O1122+$J1122,$N1122*(1+(AD$2*0.03)),IF(AE$3=$O1122+2*$J1122,$N1122*(1+(AD$2*0.03)),IF(AE$3=$O1122+3*$J1122,$N1122*(1+(AD$2*0.03)),IF(AE$3=$O1122+4*$J1122,$N1122*(1+(AD$2*0.03)),IF(AE$3=$O1122+5*$J1122,$N1122*(1+(AD$2*0.03)),"")))))))</f>
        <v/>
      </c>
      <c r="AF1122" s="2" t="str">
        <f t="shared" ref="AF1122" si="2678">IF($B1122="","",IF($O1122=AF$3,$N1122*(1+(AE$2*0.03)),IF(AF$3=$O1122+$J1122,$N1122*(1+(AE$2*0.03)),IF(AF$3=$O1122+2*$J1122,$N1122*(1+(AE$2*0.03)),IF(AF$3=$O1122+3*$J1122,$N1122*(1+(AE$2*0.03)),IF(AF$3=$O1122+4*$J1122,$N1122*(1+(AE$2*0.03)),IF(AF$3=$O1122+5*$J1122,$N1122*(1+(AE$2*0.03)),"")))))))</f>
        <v/>
      </c>
      <c r="AG1122" s="2" t="str">
        <f t="shared" ref="AG1122" si="2679">IF($B1122="","",IF($O1122=AG$3,$N1122*(1+(AF$2*0.03)),IF(AG$3=$O1122+$J1122,$N1122*(1+(AF$2*0.03)),IF(AG$3=$O1122+2*$J1122,$N1122*(1+(AF$2*0.03)),IF(AG$3=$O1122+3*$J1122,$N1122*(1+(AF$2*0.03)),IF(AG$3=$O1122+4*$J1122,$N1122*(1+(AF$2*0.03)),IF(AG$3=$O1122+5*$J1122,$N1122*(1+(AF$2*0.03)),"")))))))</f>
        <v/>
      </c>
      <c r="AH1122" s="2" t="str">
        <f t="shared" ref="AH1122" si="2680">IF($B1122="","",IF($O1122=AH$3,$N1122*(1+(AG$2*0.03)),IF(AH$3=$O1122+$J1122,$N1122*(1+(AG$2*0.03)),IF(AH$3=$O1122+2*$J1122,$N1122*(1+(AG$2*0.03)),IF(AH$3=$O1122+3*$J1122,$N1122*(1+(AG$2*0.03)),IF(AH$3=$O1122+4*$J1122,$N1122*(1+(AG$2*0.03)),IF(AH$3=$O1122+5*$J1122,$N1122*(1+(AG$2*0.03)),"")))))))</f>
        <v/>
      </c>
      <c r="AI1122" s="2" t="str">
        <f t="shared" ref="AI1122" si="2681">IF($B1122="","",IF($O1122=AI$3,$N1122*(1+(AH$2*0.03)),IF(AI$3=$O1122+$J1122,$N1122*(1+(AH$2*0.03)),IF(AI$3=$O1122+2*$J1122,$N1122*(1+(AH$2*0.03)),IF(AI$3=$O1122+3*$J1122,$N1122*(1+(AH$2*0.03)),IF(AI$3=$O1122+4*$J1122,$N1122*(1+(AH$2*0.03)),IF(AI$3=$O1122+5*$J1122,$N1122*(1+(AH$2*0.03)),"")))))))</f>
        <v/>
      </c>
    </row>
    <row r="1123" spans="2:35" x14ac:dyDescent="0.25">
      <c r="B1123" s="41" t="s">
        <v>347</v>
      </c>
      <c r="C1123" s="41" t="s">
        <v>444</v>
      </c>
      <c r="D1123" t="s">
        <v>3</v>
      </c>
      <c r="E1123" s="42" t="s">
        <v>548</v>
      </c>
      <c r="F1123" t="s">
        <v>30</v>
      </c>
      <c r="H1123" s="7">
        <v>400</v>
      </c>
      <c r="I1123" s="6">
        <f>IF(H1123="","",INDEX(Systems!F$4:F$981,MATCH($F1123,Systems!D$4:D$981,0),1))</f>
        <v>25</v>
      </c>
      <c r="J1123" s="7">
        <f>IF(H1123="","",INDEX(Systems!E$4:E$981,MATCH($F1123,Systems!D$4:D$981,0),1))</f>
        <v>50</v>
      </c>
      <c r="K1123" s="7" t="s">
        <v>97</v>
      </c>
      <c r="L1123" s="7">
        <v>2005</v>
      </c>
      <c r="M1123" s="7">
        <v>2</v>
      </c>
      <c r="N1123" s="6">
        <f t="shared" si="2557"/>
        <v>10000</v>
      </c>
      <c r="O1123" s="7">
        <f t="shared" si="2558"/>
        <v>2045</v>
      </c>
      <c r="P1123" s="2" t="str">
        <f t="shared" ref="P1123:AI1123" si="2682">IF($B1123="","",IF($O1123=P$3,$N1123*(1+(O$2*0.03)),IF(P$3=$O1123+$J1123,$N1123*(1+(O$2*0.03)),IF(P$3=$O1123+2*$J1123,$N1123*(1+(O$2*0.03)),IF(P$3=$O1123+3*$J1123,$N1123*(1+(O$2*0.03)),IF(P$3=$O1123+4*$J1123,$N1123*(1+(O$2*0.03)),IF(P$3=$O1123+5*$J1123,$N1123*(1+(O$2*0.03)),"")))))))</f>
        <v/>
      </c>
      <c r="Q1123" s="2" t="str">
        <f t="shared" si="2682"/>
        <v/>
      </c>
      <c r="R1123" s="2" t="str">
        <f t="shared" si="2682"/>
        <v/>
      </c>
      <c r="S1123" s="2" t="str">
        <f t="shared" si="2682"/>
        <v/>
      </c>
      <c r="T1123" s="2" t="str">
        <f t="shared" si="2682"/>
        <v/>
      </c>
      <c r="U1123" s="2" t="str">
        <f t="shared" si="2682"/>
        <v/>
      </c>
      <c r="V1123" s="2" t="str">
        <f t="shared" si="2682"/>
        <v/>
      </c>
      <c r="W1123" s="2" t="str">
        <f t="shared" si="2682"/>
        <v/>
      </c>
      <c r="X1123" s="2" t="str">
        <f t="shared" si="2682"/>
        <v/>
      </c>
      <c r="Y1123" s="2" t="str">
        <f t="shared" si="2682"/>
        <v/>
      </c>
      <c r="Z1123" s="2" t="str">
        <f t="shared" si="2682"/>
        <v/>
      </c>
      <c r="AA1123" s="2" t="str">
        <f t="shared" si="2682"/>
        <v/>
      </c>
      <c r="AB1123" s="2" t="str">
        <f t="shared" si="2682"/>
        <v/>
      </c>
      <c r="AC1123" s="2" t="str">
        <f t="shared" si="2682"/>
        <v/>
      </c>
      <c r="AD1123" s="2" t="str">
        <f t="shared" si="2682"/>
        <v/>
      </c>
      <c r="AE1123" s="2" t="str">
        <f t="shared" si="2682"/>
        <v/>
      </c>
      <c r="AF1123" s="2" t="str">
        <f t="shared" si="2682"/>
        <v/>
      </c>
      <c r="AG1123" s="2" t="str">
        <f t="shared" si="2682"/>
        <v/>
      </c>
      <c r="AH1123" s="2" t="str">
        <f t="shared" si="2682"/>
        <v/>
      </c>
      <c r="AI1123" s="2" t="str">
        <f t="shared" si="2682"/>
        <v/>
      </c>
    </row>
    <row r="1124" spans="2:35" x14ac:dyDescent="0.25">
      <c r="B1124" s="41" t="s">
        <v>347</v>
      </c>
      <c r="C1124" s="41" t="s">
        <v>444</v>
      </c>
      <c r="D1124" t="s">
        <v>7</v>
      </c>
      <c r="E1124" s="42" t="s">
        <v>548</v>
      </c>
      <c r="F1124" t="s">
        <v>307</v>
      </c>
      <c r="H1124" s="7">
        <v>400</v>
      </c>
      <c r="I1124" s="6">
        <f>IF(H1124="","",INDEX(Systems!F$4:F$981,MATCH($F1124,Systems!D$4:D$981,0),1))</f>
        <v>10</v>
      </c>
      <c r="J1124" s="7">
        <f>IF(H1124="","",INDEX(Systems!E$4:E$981,MATCH($F1124,Systems!D$4:D$981,0),1))</f>
        <v>50</v>
      </c>
      <c r="K1124" s="7" t="s">
        <v>97</v>
      </c>
      <c r="L1124" s="7">
        <v>2005</v>
      </c>
      <c r="M1124" s="7">
        <v>3</v>
      </c>
      <c r="N1124" s="6">
        <f t="shared" si="2557"/>
        <v>4000</v>
      </c>
      <c r="O1124" s="7">
        <f t="shared" si="2558"/>
        <v>2055</v>
      </c>
      <c r="P1124" s="2" t="str">
        <f t="shared" ref="P1124:AI1124" si="2683">IF($B1124="","",IF($O1124=P$3,$N1124*(1+(O$2*0.03)),IF(P$3=$O1124+$J1124,$N1124*(1+(O$2*0.03)),IF(P$3=$O1124+2*$J1124,$N1124*(1+(O$2*0.03)),IF(P$3=$O1124+3*$J1124,$N1124*(1+(O$2*0.03)),IF(P$3=$O1124+4*$J1124,$N1124*(1+(O$2*0.03)),IF(P$3=$O1124+5*$J1124,$N1124*(1+(O$2*0.03)),"")))))))</f>
        <v/>
      </c>
      <c r="Q1124" s="2" t="str">
        <f t="shared" si="2683"/>
        <v/>
      </c>
      <c r="R1124" s="2" t="str">
        <f t="shared" si="2683"/>
        <v/>
      </c>
      <c r="S1124" s="2" t="str">
        <f t="shared" si="2683"/>
        <v/>
      </c>
      <c r="T1124" s="2" t="str">
        <f t="shared" si="2683"/>
        <v/>
      </c>
      <c r="U1124" s="2" t="str">
        <f t="shared" si="2683"/>
        <v/>
      </c>
      <c r="V1124" s="2" t="str">
        <f t="shared" si="2683"/>
        <v/>
      </c>
      <c r="W1124" s="2" t="str">
        <f t="shared" si="2683"/>
        <v/>
      </c>
      <c r="X1124" s="2" t="str">
        <f t="shared" si="2683"/>
        <v/>
      </c>
      <c r="Y1124" s="2" t="str">
        <f t="shared" si="2683"/>
        <v/>
      </c>
      <c r="Z1124" s="2" t="str">
        <f t="shared" si="2683"/>
        <v/>
      </c>
      <c r="AA1124" s="2" t="str">
        <f t="shared" si="2683"/>
        <v/>
      </c>
      <c r="AB1124" s="2" t="str">
        <f t="shared" si="2683"/>
        <v/>
      </c>
      <c r="AC1124" s="2" t="str">
        <f t="shared" si="2683"/>
        <v/>
      </c>
      <c r="AD1124" s="2" t="str">
        <f t="shared" si="2683"/>
        <v/>
      </c>
      <c r="AE1124" s="2" t="str">
        <f t="shared" si="2683"/>
        <v/>
      </c>
      <c r="AF1124" s="2" t="str">
        <f t="shared" si="2683"/>
        <v/>
      </c>
      <c r="AG1124" s="2" t="str">
        <f t="shared" si="2683"/>
        <v/>
      </c>
      <c r="AH1124" s="2" t="str">
        <f t="shared" si="2683"/>
        <v/>
      </c>
      <c r="AI1124" s="2" t="str">
        <f t="shared" si="2683"/>
        <v/>
      </c>
    </row>
    <row r="1125" spans="2:35" x14ac:dyDescent="0.25">
      <c r="B1125" s="41" t="s">
        <v>347</v>
      </c>
      <c r="C1125" s="41" t="s">
        <v>444</v>
      </c>
      <c r="D1125" t="s">
        <v>5</v>
      </c>
      <c r="E1125" s="42" t="s">
        <v>548</v>
      </c>
      <c r="F1125" t="s">
        <v>64</v>
      </c>
      <c r="H1125" s="7">
        <v>1</v>
      </c>
      <c r="I1125" s="6">
        <f>IF(H1125="","",INDEX(Systems!F$4:F$981,MATCH($F1125,Systems!D$4:D$981,0),1))</f>
        <v>2000</v>
      </c>
      <c r="J1125" s="7">
        <f>IF(H1125="","",INDEX(Systems!E$4:E$981,MATCH($F1125,Systems!D$4:D$981,0),1))</f>
        <v>10</v>
      </c>
      <c r="K1125" s="7" t="s">
        <v>97</v>
      </c>
      <c r="L1125" s="7">
        <v>2010</v>
      </c>
      <c r="M1125" s="7">
        <v>3</v>
      </c>
      <c r="N1125" s="6">
        <f t="shared" si="2557"/>
        <v>2000</v>
      </c>
      <c r="O1125" s="7">
        <f t="shared" si="2558"/>
        <v>2020</v>
      </c>
      <c r="P1125" s="2" t="str">
        <f t="shared" ref="P1125:AI1129" si="2684">IF($B1125="","",IF($O1125=P$3,$N1125*(1+(O$2*0.03)),IF(P$3=$O1125+$J1125,$N1125*(1+(O$2*0.03)),IF(P$3=$O1125+2*$J1125,$N1125*(1+(O$2*0.03)),IF(P$3=$O1125+3*$J1125,$N1125*(1+(O$2*0.03)),IF(P$3=$O1125+4*$J1125,$N1125*(1+(O$2*0.03)),IF(P$3=$O1125+5*$J1125,$N1125*(1+(O$2*0.03)),"")))))))</f>
        <v/>
      </c>
      <c r="Q1125" s="2" t="str">
        <f t="shared" si="2684"/>
        <v/>
      </c>
      <c r="R1125" s="2">
        <f t="shared" si="2684"/>
        <v>2120</v>
      </c>
      <c r="S1125" s="2" t="str">
        <f t="shared" si="2684"/>
        <v/>
      </c>
      <c r="T1125" s="2" t="str">
        <f t="shared" si="2684"/>
        <v/>
      </c>
      <c r="U1125" s="2" t="str">
        <f t="shared" si="2684"/>
        <v/>
      </c>
      <c r="V1125" s="2" t="str">
        <f t="shared" si="2684"/>
        <v/>
      </c>
      <c r="W1125" s="2" t="str">
        <f t="shared" si="2684"/>
        <v/>
      </c>
      <c r="X1125" s="2" t="str">
        <f t="shared" si="2684"/>
        <v/>
      </c>
      <c r="Y1125" s="2" t="str">
        <f t="shared" si="2684"/>
        <v/>
      </c>
      <c r="Z1125" s="2" t="str">
        <f t="shared" si="2684"/>
        <v/>
      </c>
      <c r="AA1125" s="2" t="str">
        <f t="shared" si="2684"/>
        <v/>
      </c>
      <c r="AB1125" s="2">
        <f t="shared" si="2684"/>
        <v>2719.9999999999995</v>
      </c>
      <c r="AC1125" s="2" t="str">
        <f t="shared" si="2684"/>
        <v/>
      </c>
      <c r="AD1125" s="2" t="str">
        <f t="shared" si="2684"/>
        <v/>
      </c>
      <c r="AE1125" s="2" t="str">
        <f t="shared" si="2684"/>
        <v/>
      </c>
      <c r="AF1125" s="2" t="str">
        <f t="shared" si="2684"/>
        <v/>
      </c>
      <c r="AG1125" s="2" t="str">
        <f t="shared" si="2684"/>
        <v/>
      </c>
      <c r="AH1125" s="2" t="str">
        <f t="shared" si="2684"/>
        <v/>
      </c>
      <c r="AI1125" s="2" t="str">
        <f t="shared" si="2684"/>
        <v/>
      </c>
    </row>
    <row r="1126" spans="2:35" x14ac:dyDescent="0.25">
      <c r="B1126" s="41" t="s">
        <v>347</v>
      </c>
      <c r="C1126" s="41" t="s">
        <v>444</v>
      </c>
      <c r="D1126" t="s">
        <v>8</v>
      </c>
      <c r="E1126" s="42" t="s">
        <v>361</v>
      </c>
      <c r="F1126" t="s">
        <v>34</v>
      </c>
      <c r="H1126" s="7">
        <v>4</v>
      </c>
      <c r="I1126" s="6">
        <f>IF(H1126="","",INDEX(Systems!F$4:F$981,MATCH($F1126,Systems!D$4:D$981,0),1))</f>
        <v>900</v>
      </c>
      <c r="J1126" s="7">
        <f>IF(H1126="","",INDEX(Systems!E$4:E$981,MATCH($F1126,Systems!D$4:D$981,0),1))</f>
        <v>30</v>
      </c>
      <c r="K1126" s="7" t="s">
        <v>97</v>
      </c>
      <c r="L1126" s="7">
        <v>2005</v>
      </c>
      <c r="M1126" s="7">
        <v>3</v>
      </c>
      <c r="N1126" s="6">
        <f t="shared" ref="N1126:N1129" si="2685">IF(H1126="","",H1126*I1126)</f>
        <v>3600</v>
      </c>
      <c r="O1126" s="7">
        <f t="shared" ref="O1126:O1129" si="2686">IF(M1126="","",IF(IF(M1126=1,$C$1,IF(M1126=2,L1126+(0.8*J1126),IF(M1126=3,L1126+J1126)))&lt;$C$1,$C$1,(IF(M1126=1,$C$1,IF(M1126=2,L1126+(0.8*J1126),IF(M1126=3,L1126+J1126))))))</f>
        <v>2035</v>
      </c>
      <c r="P1126" s="2" t="str">
        <f t="shared" si="2684"/>
        <v/>
      </c>
      <c r="Q1126" s="2" t="str">
        <f t="shared" si="2684"/>
        <v/>
      </c>
      <c r="R1126" s="2" t="str">
        <f t="shared" si="2684"/>
        <v/>
      </c>
      <c r="S1126" s="2" t="str">
        <f t="shared" si="2684"/>
        <v/>
      </c>
      <c r="T1126" s="2" t="str">
        <f t="shared" si="2684"/>
        <v/>
      </c>
      <c r="U1126" s="2" t="str">
        <f t="shared" si="2684"/>
        <v/>
      </c>
      <c r="V1126" s="2" t="str">
        <f t="shared" si="2684"/>
        <v/>
      </c>
      <c r="W1126" s="2" t="str">
        <f t="shared" si="2684"/>
        <v/>
      </c>
      <c r="X1126" s="2" t="str">
        <f t="shared" si="2684"/>
        <v/>
      </c>
      <c r="Y1126" s="2" t="str">
        <f t="shared" si="2684"/>
        <v/>
      </c>
      <c r="Z1126" s="2" t="str">
        <f t="shared" si="2684"/>
        <v/>
      </c>
      <c r="AA1126" s="2" t="str">
        <f t="shared" si="2684"/>
        <v/>
      </c>
      <c r="AB1126" s="2" t="str">
        <f t="shared" si="2684"/>
        <v/>
      </c>
      <c r="AC1126" s="2" t="str">
        <f t="shared" si="2684"/>
        <v/>
      </c>
      <c r="AD1126" s="2" t="str">
        <f t="shared" si="2684"/>
        <v/>
      </c>
      <c r="AE1126" s="2" t="str">
        <f t="shared" si="2684"/>
        <v/>
      </c>
      <c r="AF1126" s="2" t="str">
        <f t="shared" si="2684"/>
        <v/>
      </c>
      <c r="AG1126" s="2">
        <f t="shared" si="2684"/>
        <v>5436</v>
      </c>
      <c r="AH1126" s="2" t="str">
        <f t="shared" si="2684"/>
        <v/>
      </c>
      <c r="AI1126" s="2" t="str">
        <f t="shared" si="2684"/>
        <v/>
      </c>
    </row>
    <row r="1127" spans="2:35" x14ac:dyDescent="0.25">
      <c r="B1127" s="41" t="s">
        <v>347</v>
      </c>
      <c r="C1127" s="41" t="s">
        <v>444</v>
      </c>
      <c r="D1127" t="s">
        <v>8</v>
      </c>
      <c r="E1127" s="42" t="s">
        <v>361</v>
      </c>
      <c r="F1127" t="s">
        <v>133</v>
      </c>
      <c r="H1127" s="7">
        <v>6</v>
      </c>
      <c r="I1127" s="6">
        <f>IF(H1127="","",INDEX(Systems!F$4:F$981,MATCH($F1127,Systems!D$4:D$981,0),1))</f>
        <v>750</v>
      </c>
      <c r="J1127" s="7">
        <f>IF(H1127="","",INDEX(Systems!E$4:E$981,MATCH($F1127,Systems!D$4:D$981,0),1))</f>
        <v>30</v>
      </c>
      <c r="K1127" s="7" t="s">
        <v>97</v>
      </c>
      <c r="L1127" s="7">
        <v>2005</v>
      </c>
      <c r="M1127" s="7">
        <v>3</v>
      </c>
      <c r="N1127" s="6">
        <f t="shared" si="2685"/>
        <v>4500</v>
      </c>
      <c r="O1127" s="7">
        <f t="shared" si="2686"/>
        <v>2035</v>
      </c>
      <c r="P1127" s="2" t="str">
        <f t="shared" si="2684"/>
        <v/>
      </c>
      <c r="Q1127" s="2" t="str">
        <f t="shared" si="2684"/>
        <v/>
      </c>
      <c r="R1127" s="2" t="str">
        <f t="shared" si="2684"/>
        <v/>
      </c>
      <c r="S1127" s="2" t="str">
        <f t="shared" si="2684"/>
        <v/>
      </c>
      <c r="T1127" s="2" t="str">
        <f t="shared" si="2684"/>
        <v/>
      </c>
      <c r="U1127" s="2" t="str">
        <f t="shared" si="2684"/>
        <v/>
      </c>
      <c r="V1127" s="2" t="str">
        <f t="shared" si="2684"/>
        <v/>
      </c>
      <c r="W1127" s="2" t="str">
        <f t="shared" si="2684"/>
        <v/>
      </c>
      <c r="X1127" s="2" t="str">
        <f t="shared" si="2684"/>
        <v/>
      </c>
      <c r="Y1127" s="2" t="str">
        <f t="shared" si="2684"/>
        <v/>
      </c>
      <c r="Z1127" s="2" t="str">
        <f t="shared" si="2684"/>
        <v/>
      </c>
      <c r="AA1127" s="2" t="str">
        <f t="shared" si="2684"/>
        <v/>
      </c>
      <c r="AB1127" s="2" t="str">
        <f t="shared" si="2684"/>
        <v/>
      </c>
      <c r="AC1127" s="2" t="str">
        <f t="shared" si="2684"/>
        <v/>
      </c>
      <c r="AD1127" s="2" t="str">
        <f t="shared" si="2684"/>
        <v/>
      </c>
      <c r="AE1127" s="2" t="str">
        <f t="shared" si="2684"/>
        <v/>
      </c>
      <c r="AF1127" s="2" t="str">
        <f t="shared" si="2684"/>
        <v/>
      </c>
      <c r="AG1127" s="2">
        <f t="shared" si="2684"/>
        <v>6795</v>
      </c>
      <c r="AH1127" s="2" t="str">
        <f t="shared" si="2684"/>
        <v/>
      </c>
      <c r="AI1127" s="2" t="str">
        <f t="shared" si="2684"/>
        <v/>
      </c>
    </row>
    <row r="1128" spans="2:35" x14ac:dyDescent="0.25">
      <c r="B1128" s="41" t="s">
        <v>347</v>
      </c>
      <c r="C1128" s="41" t="s">
        <v>444</v>
      </c>
      <c r="D1128" t="s">
        <v>8</v>
      </c>
      <c r="E1128" s="42" t="s">
        <v>361</v>
      </c>
      <c r="F1128" t="s">
        <v>134</v>
      </c>
      <c r="H1128" s="7">
        <v>4</v>
      </c>
      <c r="I1128" s="6">
        <f>IF(H1128="","",INDEX(Systems!F$4:F$981,MATCH($F1128,Systems!D$4:D$981,0),1))</f>
        <v>650</v>
      </c>
      <c r="J1128" s="7">
        <f>IF(H1128="","",INDEX(Systems!E$4:E$981,MATCH($F1128,Systems!D$4:D$981,0),1))</f>
        <v>30</v>
      </c>
      <c r="K1128" s="7" t="s">
        <v>97</v>
      </c>
      <c r="L1128" s="7">
        <v>2005</v>
      </c>
      <c r="M1128" s="7">
        <v>3</v>
      </c>
      <c r="N1128" s="6">
        <f t="shared" si="2685"/>
        <v>2600</v>
      </c>
      <c r="O1128" s="7">
        <f t="shared" si="2686"/>
        <v>2035</v>
      </c>
      <c r="P1128" s="2" t="str">
        <f t="shared" si="2684"/>
        <v/>
      </c>
      <c r="Q1128" s="2" t="str">
        <f t="shared" si="2684"/>
        <v/>
      </c>
      <c r="R1128" s="2" t="str">
        <f t="shared" si="2684"/>
        <v/>
      </c>
      <c r="S1128" s="2" t="str">
        <f t="shared" si="2684"/>
        <v/>
      </c>
      <c r="T1128" s="2" t="str">
        <f t="shared" si="2684"/>
        <v/>
      </c>
      <c r="U1128" s="2" t="str">
        <f t="shared" si="2684"/>
        <v/>
      </c>
      <c r="V1128" s="2" t="str">
        <f t="shared" si="2684"/>
        <v/>
      </c>
      <c r="W1128" s="2" t="str">
        <f t="shared" si="2684"/>
        <v/>
      </c>
      <c r="X1128" s="2" t="str">
        <f t="shared" si="2684"/>
        <v/>
      </c>
      <c r="Y1128" s="2" t="str">
        <f t="shared" si="2684"/>
        <v/>
      </c>
      <c r="Z1128" s="2" t="str">
        <f t="shared" si="2684"/>
        <v/>
      </c>
      <c r="AA1128" s="2" t="str">
        <f t="shared" si="2684"/>
        <v/>
      </c>
      <c r="AB1128" s="2" t="str">
        <f t="shared" si="2684"/>
        <v/>
      </c>
      <c r="AC1128" s="2" t="str">
        <f t="shared" si="2684"/>
        <v/>
      </c>
      <c r="AD1128" s="2" t="str">
        <f t="shared" si="2684"/>
        <v/>
      </c>
      <c r="AE1128" s="2" t="str">
        <f t="shared" si="2684"/>
        <v/>
      </c>
      <c r="AF1128" s="2" t="str">
        <f t="shared" si="2684"/>
        <v/>
      </c>
      <c r="AG1128" s="2">
        <f t="shared" si="2684"/>
        <v>3926</v>
      </c>
      <c r="AH1128" s="2" t="str">
        <f t="shared" si="2684"/>
        <v/>
      </c>
      <c r="AI1128" s="2" t="str">
        <f t="shared" si="2684"/>
        <v/>
      </c>
    </row>
    <row r="1129" spans="2:35" x14ac:dyDescent="0.25">
      <c r="B1129" s="41" t="s">
        <v>347</v>
      </c>
      <c r="C1129" s="41" t="s">
        <v>444</v>
      </c>
      <c r="D1129" t="s">
        <v>8</v>
      </c>
      <c r="E1129" s="42" t="s">
        <v>361</v>
      </c>
      <c r="F1129" t="s">
        <v>126</v>
      </c>
      <c r="H1129" s="7">
        <v>1400</v>
      </c>
      <c r="I1129" s="6">
        <f>IF(H1129="","",INDEX(Systems!F$4:F$981,MATCH($F1129,Systems!D$4:D$981,0),1))</f>
        <v>18</v>
      </c>
      <c r="J1129" s="7">
        <f>IF(H1129="","",INDEX(Systems!E$4:E$981,MATCH($F1129,Systems!D$4:D$981,0),1))</f>
        <v>30</v>
      </c>
      <c r="K1129" s="7" t="s">
        <v>97</v>
      </c>
      <c r="L1129" s="7">
        <v>2005</v>
      </c>
      <c r="M1129" s="7">
        <v>3</v>
      </c>
      <c r="N1129" s="6">
        <f t="shared" si="2685"/>
        <v>25200</v>
      </c>
      <c r="O1129" s="7">
        <f t="shared" si="2686"/>
        <v>2035</v>
      </c>
      <c r="P1129" s="2" t="str">
        <f t="shared" si="2684"/>
        <v/>
      </c>
      <c r="Q1129" s="2" t="str">
        <f t="shared" si="2684"/>
        <v/>
      </c>
      <c r="R1129" s="2" t="str">
        <f t="shared" si="2684"/>
        <v/>
      </c>
      <c r="S1129" s="2" t="str">
        <f t="shared" si="2684"/>
        <v/>
      </c>
      <c r="T1129" s="2" t="str">
        <f t="shared" si="2684"/>
        <v/>
      </c>
      <c r="U1129" s="2" t="str">
        <f t="shared" si="2684"/>
        <v/>
      </c>
      <c r="V1129" s="2" t="str">
        <f t="shared" si="2684"/>
        <v/>
      </c>
      <c r="W1129" s="2" t="str">
        <f t="shared" si="2684"/>
        <v/>
      </c>
      <c r="X1129" s="2" t="str">
        <f t="shared" si="2684"/>
        <v/>
      </c>
      <c r="Y1129" s="2" t="str">
        <f t="shared" si="2684"/>
        <v/>
      </c>
      <c r="Z1129" s="2" t="str">
        <f t="shared" si="2684"/>
        <v/>
      </c>
      <c r="AA1129" s="2" t="str">
        <f t="shared" si="2684"/>
        <v/>
      </c>
      <c r="AB1129" s="2" t="str">
        <f t="shared" si="2684"/>
        <v/>
      </c>
      <c r="AC1129" s="2" t="str">
        <f t="shared" si="2684"/>
        <v/>
      </c>
      <c r="AD1129" s="2" t="str">
        <f t="shared" si="2684"/>
        <v/>
      </c>
      <c r="AE1129" s="2" t="str">
        <f t="shared" si="2684"/>
        <v/>
      </c>
      <c r="AF1129" s="2" t="str">
        <f t="shared" si="2684"/>
        <v/>
      </c>
      <c r="AG1129" s="2">
        <f t="shared" si="2684"/>
        <v>38052</v>
      </c>
      <c r="AH1129" s="2" t="str">
        <f t="shared" si="2684"/>
        <v/>
      </c>
      <c r="AI1129" s="2" t="str">
        <f t="shared" si="2684"/>
        <v/>
      </c>
    </row>
    <row r="1130" spans="2:35" x14ac:dyDescent="0.25">
      <c r="B1130" s="41" t="s">
        <v>347</v>
      </c>
      <c r="C1130" s="41" t="s">
        <v>444</v>
      </c>
      <c r="D1130" t="s">
        <v>3</v>
      </c>
      <c r="E1130" s="42" t="s">
        <v>366</v>
      </c>
      <c r="F1130" t="s">
        <v>20</v>
      </c>
      <c r="H1130" s="7">
        <v>5750</v>
      </c>
      <c r="I1130" s="6">
        <f>IF(H1130="","",INDEX(Systems!F$4:F$981,MATCH($F1130,Systems!D$4:D$981,0),1))</f>
        <v>17.71</v>
      </c>
      <c r="J1130" s="7">
        <f>IF(H1130="","",INDEX(Systems!E$4:E$981,MATCH($F1130,Systems!D$4:D$981,0),1))</f>
        <v>30</v>
      </c>
      <c r="K1130" s="7" t="s">
        <v>97</v>
      </c>
      <c r="L1130" s="7">
        <v>2000</v>
      </c>
      <c r="M1130" s="7">
        <v>3</v>
      </c>
      <c r="N1130" s="6">
        <f t="shared" si="2557"/>
        <v>101832.5</v>
      </c>
      <c r="O1130" s="7">
        <f t="shared" si="2558"/>
        <v>2030</v>
      </c>
      <c r="P1130" s="2" t="str">
        <f t="shared" ref="P1130:AI1130" si="2687">IF($B1130="","",IF($O1130=P$3,$N1130*(1+(O$2*0.03)),IF(P$3=$O1130+$J1130,$N1130*(1+(O$2*0.03)),IF(P$3=$O1130+2*$J1130,$N1130*(1+(O$2*0.03)),IF(P$3=$O1130+3*$J1130,$N1130*(1+(O$2*0.03)),IF(P$3=$O1130+4*$J1130,$N1130*(1+(O$2*0.03)),IF(P$3=$O1130+5*$J1130,$N1130*(1+(O$2*0.03)),"")))))))</f>
        <v/>
      </c>
      <c r="Q1130" s="2" t="str">
        <f t="shared" si="2687"/>
        <v/>
      </c>
      <c r="R1130" s="2" t="str">
        <f t="shared" si="2687"/>
        <v/>
      </c>
      <c r="S1130" s="2" t="str">
        <f t="shared" si="2687"/>
        <v/>
      </c>
      <c r="T1130" s="2" t="str">
        <f t="shared" si="2687"/>
        <v/>
      </c>
      <c r="U1130" s="2" t="str">
        <f t="shared" si="2687"/>
        <v/>
      </c>
      <c r="V1130" s="2" t="str">
        <f t="shared" si="2687"/>
        <v/>
      </c>
      <c r="W1130" s="2" t="str">
        <f t="shared" si="2687"/>
        <v/>
      </c>
      <c r="X1130" s="2" t="str">
        <f t="shared" si="2687"/>
        <v/>
      </c>
      <c r="Y1130" s="2" t="str">
        <f t="shared" si="2687"/>
        <v/>
      </c>
      <c r="Z1130" s="2" t="str">
        <f t="shared" si="2687"/>
        <v/>
      </c>
      <c r="AA1130" s="2" t="str">
        <f t="shared" si="2687"/>
        <v/>
      </c>
      <c r="AB1130" s="2">
        <f t="shared" si="2687"/>
        <v>138492.19999999998</v>
      </c>
      <c r="AC1130" s="2" t="str">
        <f t="shared" si="2687"/>
        <v/>
      </c>
      <c r="AD1130" s="2" t="str">
        <f t="shared" si="2687"/>
        <v/>
      </c>
      <c r="AE1130" s="2" t="str">
        <f t="shared" si="2687"/>
        <v/>
      </c>
      <c r="AF1130" s="2" t="str">
        <f t="shared" si="2687"/>
        <v/>
      </c>
      <c r="AG1130" s="2" t="str">
        <f t="shared" si="2687"/>
        <v/>
      </c>
      <c r="AH1130" s="2" t="str">
        <f t="shared" si="2687"/>
        <v/>
      </c>
      <c r="AI1130" s="2" t="str">
        <f t="shared" si="2687"/>
        <v/>
      </c>
    </row>
    <row r="1131" spans="2:35" x14ac:dyDescent="0.25">
      <c r="B1131" s="41" t="s">
        <v>347</v>
      </c>
      <c r="C1131" s="41" t="s">
        <v>444</v>
      </c>
      <c r="D1131" t="s">
        <v>7</v>
      </c>
      <c r="E1131" s="42" t="s">
        <v>366</v>
      </c>
      <c r="F1131" t="s">
        <v>50</v>
      </c>
      <c r="H1131" s="7">
        <v>4100</v>
      </c>
      <c r="I1131" s="6">
        <f>IF(H1131="","",INDEX(Systems!F$4:F$981,MATCH($F1131,Systems!D$4:D$981,0),1))</f>
        <v>1.6</v>
      </c>
      <c r="J1131" s="7">
        <f>IF(H1131="","",INDEX(Systems!E$4:E$981,MATCH($F1131,Systems!D$4:D$981,0),1))</f>
        <v>10</v>
      </c>
      <c r="K1131" s="7" t="s">
        <v>97</v>
      </c>
      <c r="L1131" s="7">
        <v>2010</v>
      </c>
      <c r="M1131" s="7">
        <v>3</v>
      </c>
      <c r="N1131" s="6">
        <f t="shared" si="2557"/>
        <v>6560</v>
      </c>
      <c r="O1131" s="7">
        <f t="shared" si="2558"/>
        <v>2020</v>
      </c>
      <c r="P1131" s="2" t="str">
        <f t="shared" ref="P1131:AI1135" si="2688">IF($B1131="","",IF($O1131=P$3,$N1131*(1+(O$2*0.03)),IF(P$3=$O1131+$J1131,$N1131*(1+(O$2*0.03)),IF(P$3=$O1131+2*$J1131,$N1131*(1+(O$2*0.03)),IF(P$3=$O1131+3*$J1131,$N1131*(1+(O$2*0.03)),IF(P$3=$O1131+4*$J1131,$N1131*(1+(O$2*0.03)),IF(P$3=$O1131+5*$J1131,$N1131*(1+(O$2*0.03)),"")))))))</f>
        <v/>
      </c>
      <c r="Q1131" s="2" t="str">
        <f t="shared" si="2688"/>
        <v/>
      </c>
      <c r="R1131" s="2">
        <f t="shared" si="2688"/>
        <v>6953.6</v>
      </c>
      <c r="S1131" s="2" t="str">
        <f t="shared" si="2688"/>
        <v/>
      </c>
      <c r="T1131" s="2" t="str">
        <f t="shared" si="2688"/>
        <v/>
      </c>
      <c r="U1131" s="2" t="str">
        <f t="shared" si="2688"/>
        <v/>
      </c>
      <c r="V1131" s="2" t="str">
        <f t="shared" si="2688"/>
        <v/>
      </c>
      <c r="W1131" s="2" t="str">
        <f t="shared" si="2688"/>
        <v/>
      </c>
      <c r="X1131" s="2" t="str">
        <f t="shared" si="2688"/>
        <v/>
      </c>
      <c r="Y1131" s="2" t="str">
        <f t="shared" si="2688"/>
        <v/>
      </c>
      <c r="Z1131" s="2" t="str">
        <f t="shared" si="2688"/>
        <v/>
      </c>
      <c r="AA1131" s="2" t="str">
        <f t="shared" si="2688"/>
        <v/>
      </c>
      <c r="AB1131" s="2">
        <f t="shared" si="2688"/>
        <v>8921.5999999999985</v>
      </c>
      <c r="AC1131" s="2" t="str">
        <f t="shared" si="2688"/>
        <v/>
      </c>
      <c r="AD1131" s="2" t="str">
        <f t="shared" si="2688"/>
        <v/>
      </c>
      <c r="AE1131" s="2" t="str">
        <f t="shared" si="2688"/>
        <v/>
      </c>
      <c r="AF1131" s="2" t="str">
        <f t="shared" si="2688"/>
        <v/>
      </c>
      <c r="AG1131" s="2" t="str">
        <f t="shared" si="2688"/>
        <v/>
      </c>
      <c r="AH1131" s="2" t="str">
        <f t="shared" si="2688"/>
        <v/>
      </c>
      <c r="AI1131" s="2" t="str">
        <f t="shared" si="2688"/>
        <v/>
      </c>
    </row>
    <row r="1132" spans="2:35" x14ac:dyDescent="0.25">
      <c r="B1132" s="41" t="s">
        <v>347</v>
      </c>
      <c r="C1132" s="41" t="s">
        <v>444</v>
      </c>
      <c r="D1132" t="s">
        <v>7</v>
      </c>
      <c r="E1132" s="42" t="s">
        <v>396</v>
      </c>
      <c r="F1132" t="s">
        <v>38</v>
      </c>
      <c r="H1132" s="7">
        <v>1000</v>
      </c>
      <c r="I1132" s="6">
        <f>IF(H1132="","",INDEX(Systems!F$4:F$981,MATCH($F1132,Systems!D$4:D$981,0),1))</f>
        <v>6.15</v>
      </c>
      <c r="J1132" s="7">
        <f>IF(H1132="","",INDEX(Systems!E$4:E$981,MATCH($F1132,Systems!D$4:D$981,0),1))</f>
        <v>20</v>
      </c>
      <c r="K1132" s="7" t="s">
        <v>97</v>
      </c>
      <c r="L1132" s="7">
        <v>2010</v>
      </c>
      <c r="M1132" s="7">
        <v>3</v>
      </c>
      <c r="N1132" s="6">
        <f t="shared" si="2557"/>
        <v>6150</v>
      </c>
      <c r="O1132" s="7">
        <f t="shared" si="2558"/>
        <v>2030</v>
      </c>
      <c r="P1132" s="2" t="str">
        <f t="shared" si="2688"/>
        <v/>
      </c>
      <c r="Q1132" s="2" t="str">
        <f t="shared" si="2688"/>
        <v/>
      </c>
      <c r="R1132" s="2" t="str">
        <f t="shared" si="2688"/>
        <v/>
      </c>
      <c r="S1132" s="2" t="str">
        <f t="shared" si="2688"/>
        <v/>
      </c>
      <c r="T1132" s="2" t="str">
        <f t="shared" si="2688"/>
        <v/>
      </c>
      <c r="U1132" s="2" t="str">
        <f t="shared" si="2688"/>
        <v/>
      </c>
      <c r="V1132" s="2" t="str">
        <f t="shared" si="2688"/>
        <v/>
      </c>
      <c r="W1132" s="2" t="str">
        <f t="shared" si="2688"/>
        <v/>
      </c>
      <c r="X1132" s="2" t="str">
        <f t="shared" si="2688"/>
        <v/>
      </c>
      <c r="Y1132" s="2" t="str">
        <f t="shared" si="2688"/>
        <v/>
      </c>
      <c r="Z1132" s="2" t="str">
        <f t="shared" si="2688"/>
        <v/>
      </c>
      <c r="AA1132" s="2" t="str">
        <f t="shared" si="2688"/>
        <v/>
      </c>
      <c r="AB1132" s="2">
        <f t="shared" si="2688"/>
        <v>8364</v>
      </c>
      <c r="AC1132" s="2" t="str">
        <f t="shared" si="2688"/>
        <v/>
      </c>
      <c r="AD1132" s="2" t="str">
        <f t="shared" si="2688"/>
        <v/>
      </c>
      <c r="AE1132" s="2" t="str">
        <f t="shared" si="2688"/>
        <v/>
      </c>
      <c r="AF1132" s="2" t="str">
        <f t="shared" si="2688"/>
        <v/>
      </c>
      <c r="AG1132" s="2" t="str">
        <f t="shared" si="2688"/>
        <v/>
      </c>
      <c r="AH1132" s="2" t="str">
        <f t="shared" si="2688"/>
        <v/>
      </c>
      <c r="AI1132" s="2" t="str">
        <f t="shared" si="2688"/>
        <v/>
      </c>
    </row>
    <row r="1133" spans="2:35" x14ac:dyDescent="0.25">
      <c r="B1133" s="41" t="s">
        <v>347</v>
      </c>
      <c r="C1133" s="41" t="s">
        <v>444</v>
      </c>
      <c r="D1133" t="s">
        <v>7</v>
      </c>
      <c r="E1133" s="42" t="s">
        <v>396</v>
      </c>
      <c r="F1133" t="s">
        <v>289</v>
      </c>
      <c r="H1133" s="7">
        <v>1300</v>
      </c>
      <c r="I1133" s="6">
        <f>IF(H1133="","",INDEX(Systems!F$4:F$981,MATCH($F1133,Systems!D$4:D$981,0),1))</f>
        <v>4.5</v>
      </c>
      <c r="J1133" s="7">
        <f>IF(H1133="","",INDEX(Systems!E$4:E$981,MATCH($F1133,Systems!D$4:D$981,0),1))</f>
        <v>15</v>
      </c>
      <c r="K1133" s="7" t="s">
        <v>97</v>
      </c>
      <c r="L1133" s="7">
        <v>2010</v>
      </c>
      <c r="M1133" s="7">
        <v>3</v>
      </c>
      <c r="N1133" s="6">
        <f t="shared" si="2557"/>
        <v>5850</v>
      </c>
      <c r="O1133" s="7">
        <f t="shared" si="2558"/>
        <v>2025</v>
      </c>
      <c r="P1133" s="2" t="str">
        <f t="shared" si="2688"/>
        <v/>
      </c>
      <c r="Q1133" s="2" t="str">
        <f t="shared" si="2688"/>
        <v/>
      </c>
      <c r="R1133" s="2" t="str">
        <f t="shared" si="2688"/>
        <v/>
      </c>
      <c r="S1133" s="2" t="str">
        <f t="shared" si="2688"/>
        <v/>
      </c>
      <c r="T1133" s="2" t="str">
        <f t="shared" si="2688"/>
        <v/>
      </c>
      <c r="U1133" s="2" t="str">
        <f t="shared" si="2688"/>
        <v/>
      </c>
      <c r="V1133" s="2" t="str">
        <f t="shared" si="2688"/>
        <v/>
      </c>
      <c r="W1133" s="2">
        <f t="shared" si="2688"/>
        <v>7078.5</v>
      </c>
      <c r="X1133" s="2" t="str">
        <f t="shared" si="2688"/>
        <v/>
      </c>
      <c r="Y1133" s="2" t="str">
        <f t="shared" si="2688"/>
        <v/>
      </c>
      <c r="Z1133" s="2" t="str">
        <f t="shared" si="2688"/>
        <v/>
      </c>
      <c r="AA1133" s="2" t="str">
        <f t="shared" si="2688"/>
        <v/>
      </c>
      <c r="AB1133" s="2" t="str">
        <f t="shared" si="2688"/>
        <v/>
      </c>
      <c r="AC1133" s="2" t="str">
        <f t="shared" si="2688"/>
        <v/>
      </c>
      <c r="AD1133" s="2" t="str">
        <f t="shared" si="2688"/>
        <v/>
      </c>
      <c r="AE1133" s="2" t="str">
        <f t="shared" si="2688"/>
        <v/>
      </c>
      <c r="AF1133" s="2" t="str">
        <f t="shared" si="2688"/>
        <v/>
      </c>
      <c r="AG1133" s="2" t="str">
        <f t="shared" si="2688"/>
        <v/>
      </c>
      <c r="AH1133" s="2" t="str">
        <f t="shared" si="2688"/>
        <v/>
      </c>
      <c r="AI1133" s="2" t="str">
        <f t="shared" si="2688"/>
        <v/>
      </c>
    </row>
    <row r="1134" spans="2:35" x14ac:dyDescent="0.25">
      <c r="B1134" s="41" t="s">
        <v>347</v>
      </c>
      <c r="C1134" s="41" t="s">
        <v>444</v>
      </c>
      <c r="D1134" t="s">
        <v>9</v>
      </c>
      <c r="E1134" s="42" t="s">
        <v>396</v>
      </c>
      <c r="F1134" t="s">
        <v>131</v>
      </c>
      <c r="H1134" s="7">
        <v>1000</v>
      </c>
      <c r="I1134" s="6">
        <f>IF(H1134="","",INDEX(Systems!F$4:F$981,MATCH($F1134,Systems!D$4:D$981,0),1))</f>
        <v>4.95</v>
      </c>
      <c r="J1134" s="7">
        <f>IF(H1134="","",INDEX(Systems!E$4:E$981,MATCH($F1134,Systems!D$4:D$981,0),1))</f>
        <v>20</v>
      </c>
      <c r="K1134" s="7" t="s">
        <v>97</v>
      </c>
      <c r="L1134" s="7">
        <v>2017</v>
      </c>
      <c r="M1134" s="7">
        <v>3</v>
      </c>
      <c r="N1134" s="6">
        <f t="shared" si="2557"/>
        <v>4950</v>
      </c>
      <c r="O1134" s="7">
        <f t="shared" si="2558"/>
        <v>2037</v>
      </c>
      <c r="P1134" s="2" t="str">
        <f t="shared" si="2688"/>
        <v/>
      </c>
      <c r="Q1134" s="2" t="str">
        <f t="shared" si="2688"/>
        <v/>
      </c>
      <c r="R1134" s="2" t="str">
        <f t="shared" si="2688"/>
        <v/>
      </c>
      <c r="S1134" s="2" t="str">
        <f t="shared" si="2688"/>
        <v/>
      </c>
      <c r="T1134" s="2" t="str">
        <f t="shared" si="2688"/>
        <v/>
      </c>
      <c r="U1134" s="2" t="str">
        <f t="shared" si="2688"/>
        <v/>
      </c>
      <c r="V1134" s="2" t="str">
        <f t="shared" si="2688"/>
        <v/>
      </c>
      <c r="W1134" s="2" t="str">
        <f t="shared" si="2688"/>
        <v/>
      </c>
      <c r="X1134" s="2" t="str">
        <f t="shared" si="2688"/>
        <v/>
      </c>
      <c r="Y1134" s="2" t="str">
        <f t="shared" si="2688"/>
        <v/>
      </c>
      <c r="Z1134" s="2" t="str">
        <f t="shared" si="2688"/>
        <v/>
      </c>
      <c r="AA1134" s="2" t="str">
        <f t="shared" si="2688"/>
        <v/>
      </c>
      <c r="AB1134" s="2" t="str">
        <f t="shared" si="2688"/>
        <v/>
      </c>
      <c r="AC1134" s="2" t="str">
        <f t="shared" si="2688"/>
        <v/>
      </c>
      <c r="AD1134" s="2" t="str">
        <f t="shared" si="2688"/>
        <v/>
      </c>
      <c r="AE1134" s="2" t="str">
        <f t="shared" si="2688"/>
        <v/>
      </c>
      <c r="AF1134" s="2" t="str">
        <f t="shared" si="2688"/>
        <v/>
      </c>
      <c r="AG1134" s="2" t="str">
        <f t="shared" si="2688"/>
        <v/>
      </c>
      <c r="AH1134" s="2" t="str">
        <f t="shared" si="2688"/>
        <v/>
      </c>
      <c r="AI1134" s="2">
        <f t="shared" si="2688"/>
        <v>7771.4999999999991</v>
      </c>
    </row>
    <row r="1135" spans="2:35" x14ac:dyDescent="0.25">
      <c r="B1135" s="41" t="s">
        <v>347</v>
      </c>
      <c r="C1135" s="41" t="s">
        <v>444</v>
      </c>
      <c r="D1135" t="s">
        <v>5</v>
      </c>
      <c r="E1135" s="42" t="s">
        <v>396</v>
      </c>
      <c r="F1135" t="s">
        <v>117</v>
      </c>
      <c r="H1135" s="7">
        <v>1</v>
      </c>
      <c r="I1135" s="6">
        <f>IF(H1135="","",INDEX(Systems!F$4:F$981,MATCH($F1135,Systems!D$4:D$981,0),1))</f>
        <v>7200</v>
      </c>
      <c r="J1135" s="7">
        <f>IF(H1135="","",INDEX(Systems!E$4:E$981,MATCH($F1135,Systems!D$4:D$981,0),1))</f>
        <v>18</v>
      </c>
      <c r="K1135" s="7" t="s">
        <v>97</v>
      </c>
      <c r="L1135" s="7">
        <v>2003</v>
      </c>
      <c r="M1135" s="7">
        <v>3</v>
      </c>
      <c r="N1135" s="6">
        <f t="shared" si="2557"/>
        <v>7200</v>
      </c>
      <c r="O1135" s="7">
        <f t="shared" si="2558"/>
        <v>2021</v>
      </c>
      <c r="P1135" s="2" t="str">
        <f t="shared" si="2688"/>
        <v/>
      </c>
      <c r="Q1135" s="2" t="str">
        <f t="shared" si="2688"/>
        <v/>
      </c>
      <c r="R1135" s="2" t="str">
        <f t="shared" si="2688"/>
        <v/>
      </c>
      <c r="S1135" s="2">
        <f t="shared" si="2688"/>
        <v>7848.0000000000009</v>
      </c>
      <c r="T1135" s="2" t="str">
        <f t="shared" si="2688"/>
        <v/>
      </c>
      <c r="U1135" s="2" t="str">
        <f t="shared" si="2688"/>
        <v/>
      </c>
      <c r="V1135" s="2" t="str">
        <f t="shared" si="2688"/>
        <v/>
      </c>
      <c r="W1135" s="2" t="str">
        <f t="shared" si="2688"/>
        <v/>
      </c>
      <c r="X1135" s="2" t="str">
        <f t="shared" si="2688"/>
        <v/>
      </c>
      <c r="Y1135" s="2" t="str">
        <f t="shared" si="2688"/>
        <v/>
      </c>
      <c r="Z1135" s="2" t="str">
        <f t="shared" si="2688"/>
        <v/>
      </c>
      <c r="AA1135" s="2" t="str">
        <f t="shared" si="2688"/>
        <v/>
      </c>
      <c r="AB1135" s="2" t="str">
        <f t="shared" si="2688"/>
        <v/>
      </c>
      <c r="AC1135" s="2" t="str">
        <f t="shared" si="2688"/>
        <v/>
      </c>
      <c r="AD1135" s="2" t="str">
        <f t="shared" si="2688"/>
        <v/>
      </c>
      <c r="AE1135" s="2" t="str">
        <f t="shared" si="2688"/>
        <v/>
      </c>
      <c r="AF1135" s="2" t="str">
        <f t="shared" si="2688"/>
        <v/>
      </c>
      <c r="AG1135" s="2" t="str">
        <f t="shared" si="2688"/>
        <v/>
      </c>
      <c r="AH1135" s="2" t="str">
        <f t="shared" si="2688"/>
        <v/>
      </c>
      <c r="AI1135" s="2" t="str">
        <f t="shared" si="2688"/>
        <v/>
      </c>
    </row>
    <row r="1136" spans="2:35" x14ac:dyDescent="0.25">
      <c r="B1136" s="41" t="s">
        <v>347</v>
      </c>
      <c r="C1136" s="41" t="s">
        <v>444</v>
      </c>
      <c r="D1136" t="s">
        <v>7</v>
      </c>
      <c r="E1136" s="42" t="s">
        <v>355</v>
      </c>
      <c r="F1136" t="s">
        <v>47</v>
      </c>
      <c r="H1136" s="7">
        <v>500</v>
      </c>
      <c r="I1136" s="6">
        <f>IF(H1136="","",INDEX(Systems!F$4:F$981,MATCH($F1136,Systems!D$4:D$981,0),1))</f>
        <v>9.42</v>
      </c>
      <c r="J1136" s="7">
        <f>IF(H1136="","",INDEX(Systems!E$4:E$981,MATCH($F1136,Systems!D$4:D$981,0),1))</f>
        <v>20</v>
      </c>
      <c r="K1136" s="7" t="s">
        <v>97</v>
      </c>
      <c r="L1136" s="7">
        <v>2010</v>
      </c>
      <c r="M1136" s="7">
        <v>3</v>
      </c>
      <c r="N1136" s="6">
        <f t="shared" ref="N1136:N1139" si="2689">IF(H1136="","",H1136*I1136)</f>
        <v>4710</v>
      </c>
      <c r="O1136" s="7">
        <f t="shared" ref="O1136:O1139" si="2690">IF(M1136="","",IF(IF(M1136=1,$C$1,IF(M1136=2,L1136+(0.8*J1136),IF(M1136=3,L1136+J1136)))&lt;$C$1,$C$1,(IF(M1136=1,$C$1,IF(M1136=2,L1136+(0.8*J1136),IF(M1136=3,L1136+J1136))))))</f>
        <v>2030</v>
      </c>
      <c r="P1136" s="2" t="str">
        <f t="shared" ref="P1136:P1139" si="2691">IF($B1136="","",IF($O1136=P$3,$N1136*(1+(O$2*0.03)),IF(P$3=$O1136+$J1136,$N1136*(1+(O$2*0.03)),IF(P$3=$O1136+2*$J1136,$N1136*(1+(O$2*0.03)),IF(P$3=$O1136+3*$J1136,$N1136*(1+(O$2*0.03)),IF(P$3=$O1136+4*$J1136,$N1136*(1+(O$2*0.03)),IF(P$3=$O1136+5*$J1136,$N1136*(1+(O$2*0.03)),"")))))))</f>
        <v/>
      </c>
      <c r="Q1136" s="2" t="str">
        <f t="shared" ref="Q1136:Q1139" si="2692">IF($B1136="","",IF($O1136=Q$3,$N1136*(1+(P$2*0.03)),IF(Q$3=$O1136+$J1136,$N1136*(1+(P$2*0.03)),IF(Q$3=$O1136+2*$J1136,$N1136*(1+(P$2*0.03)),IF(Q$3=$O1136+3*$J1136,$N1136*(1+(P$2*0.03)),IF(Q$3=$O1136+4*$J1136,$N1136*(1+(P$2*0.03)),IF(Q$3=$O1136+5*$J1136,$N1136*(1+(P$2*0.03)),"")))))))</f>
        <v/>
      </c>
      <c r="R1136" s="2" t="str">
        <f t="shared" ref="R1136:R1139" si="2693">IF($B1136="","",IF($O1136=R$3,$N1136*(1+(Q$2*0.03)),IF(R$3=$O1136+$J1136,$N1136*(1+(Q$2*0.03)),IF(R$3=$O1136+2*$J1136,$N1136*(1+(Q$2*0.03)),IF(R$3=$O1136+3*$J1136,$N1136*(1+(Q$2*0.03)),IF(R$3=$O1136+4*$J1136,$N1136*(1+(Q$2*0.03)),IF(R$3=$O1136+5*$J1136,$N1136*(1+(Q$2*0.03)),"")))))))</f>
        <v/>
      </c>
      <c r="S1136" s="2" t="str">
        <f t="shared" ref="S1136:S1139" si="2694">IF($B1136="","",IF($O1136=S$3,$N1136*(1+(R$2*0.03)),IF(S$3=$O1136+$J1136,$N1136*(1+(R$2*0.03)),IF(S$3=$O1136+2*$J1136,$N1136*(1+(R$2*0.03)),IF(S$3=$O1136+3*$J1136,$N1136*(1+(R$2*0.03)),IF(S$3=$O1136+4*$J1136,$N1136*(1+(R$2*0.03)),IF(S$3=$O1136+5*$J1136,$N1136*(1+(R$2*0.03)),"")))))))</f>
        <v/>
      </c>
      <c r="T1136" s="2" t="str">
        <f t="shared" ref="T1136:T1139" si="2695">IF($B1136="","",IF($O1136=T$3,$N1136*(1+(S$2*0.03)),IF(T$3=$O1136+$J1136,$N1136*(1+(S$2*0.03)),IF(T$3=$O1136+2*$J1136,$N1136*(1+(S$2*0.03)),IF(T$3=$O1136+3*$J1136,$N1136*(1+(S$2*0.03)),IF(T$3=$O1136+4*$J1136,$N1136*(1+(S$2*0.03)),IF(T$3=$O1136+5*$J1136,$N1136*(1+(S$2*0.03)),"")))))))</f>
        <v/>
      </c>
      <c r="U1136" s="2" t="str">
        <f t="shared" ref="U1136:U1139" si="2696">IF($B1136="","",IF($O1136=U$3,$N1136*(1+(T$2*0.03)),IF(U$3=$O1136+$J1136,$N1136*(1+(T$2*0.03)),IF(U$3=$O1136+2*$J1136,$N1136*(1+(T$2*0.03)),IF(U$3=$O1136+3*$J1136,$N1136*(1+(T$2*0.03)),IF(U$3=$O1136+4*$J1136,$N1136*(1+(T$2*0.03)),IF(U$3=$O1136+5*$J1136,$N1136*(1+(T$2*0.03)),"")))))))</f>
        <v/>
      </c>
      <c r="V1136" s="2" t="str">
        <f t="shared" ref="V1136:V1139" si="2697">IF($B1136="","",IF($O1136=V$3,$N1136*(1+(U$2*0.03)),IF(V$3=$O1136+$J1136,$N1136*(1+(U$2*0.03)),IF(V$3=$O1136+2*$J1136,$N1136*(1+(U$2*0.03)),IF(V$3=$O1136+3*$J1136,$N1136*(1+(U$2*0.03)),IF(V$3=$O1136+4*$J1136,$N1136*(1+(U$2*0.03)),IF(V$3=$O1136+5*$J1136,$N1136*(1+(U$2*0.03)),"")))))))</f>
        <v/>
      </c>
      <c r="W1136" s="2" t="str">
        <f t="shared" ref="W1136:W1139" si="2698">IF($B1136="","",IF($O1136=W$3,$N1136*(1+(V$2*0.03)),IF(W$3=$O1136+$J1136,$N1136*(1+(V$2*0.03)),IF(W$3=$O1136+2*$J1136,$N1136*(1+(V$2*0.03)),IF(W$3=$O1136+3*$J1136,$N1136*(1+(V$2*0.03)),IF(W$3=$O1136+4*$J1136,$N1136*(1+(V$2*0.03)),IF(W$3=$O1136+5*$J1136,$N1136*(1+(V$2*0.03)),"")))))))</f>
        <v/>
      </c>
      <c r="X1136" s="2" t="str">
        <f t="shared" ref="X1136:X1139" si="2699">IF($B1136="","",IF($O1136=X$3,$N1136*(1+(W$2*0.03)),IF(X$3=$O1136+$J1136,$N1136*(1+(W$2*0.03)),IF(X$3=$O1136+2*$J1136,$N1136*(1+(W$2*0.03)),IF(X$3=$O1136+3*$J1136,$N1136*(1+(W$2*0.03)),IF(X$3=$O1136+4*$J1136,$N1136*(1+(W$2*0.03)),IF(X$3=$O1136+5*$J1136,$N1136*(1+(W$2*0.03)),"")))))))</f>
        <v/>
      </c>
      <c r="Y1136" s="2" t="str">
        <f t="shared" ref="Y1136:Y1139" si="2700">IF($B1136="","",IF($O1136=Y$3,$N1136*(1+(X$2*0.03)),IF(Y$3=$O1136+$J1136,$N1136*(1+(X$2*0.03)),IF(Y$3=$O1136+2*$J1136,$N1136*(1+(X$2*0.03)),IF(Y$3=$O1136+3*$J1136,$N1136*(1+(X$2*0.03)),IF(Y$3=$O1136+4*$J1136,$N1136*(1+(X$2*0.03)),IF(Y$3=$O1136+5*$J1136,$N1136*(1+(X$2*0.03)),"")))))))</f>
        <v/>
      </c>
      <c r="Z1136" s="2" t="str">
        <f t="shared" ref="Z1136:Z1139" si="2701">IF($B1136="","",IF($O1136=Z$3,$N1136*(1+(Y$2*0.03)),IF(Z$3=$O1136+$J1136,$N1136*(1+(Y$2*0.03)),IF(Z$3=$O1136+2*$J1136,$N1136*(1+(Y$2*0.03)),IF(Z$3=$O1136+3*$J1136,$N1136*(1+(Y$2*0.03)),IF(Z$3=$O1136+4*$J1136,$N1136*(1+(Y$2*0.03)),IF(Z$3=$O1136+5*$J1136,$N1136*(1+(Y$2*0.03)),"")))))))</f>
        <v/>
      </c>
      <c r="AA1136" s="2" t="str">
        <f t="shared" ref="AA1136:AA1139" si="2702">IF($B1136="","",IF($O1136=AA$3,$N1136*(1+(Z$2*0.03)),IF(AA$3=$O1136+$J1136,$N1136*(1+(Z$2*0.03)),IF(AA$3=$O1136+2*$J1136,$N1136*(1+(Z$2*0.03)),IF(AA$3=$O1136+3*$J1136,$N1136*(1+(Z$2*0.03)),IF(AA$3=$O1136+4*$J1136,$N1136*(1+(Z$2*0.03)),IF(AA$3=$O1136+5*$J1136,$N1136*(1+(Z$2*0.03)),"")))))))</f>
        <v/>
      </c>
      <c r="AB1136" s="2">
        <f t="shared" ref="AB1136:AB1139" si="2703">IF($B1136="","",IF($O1136=AB$3,$N1136*(1+(AA$2*0.03)),IF(AB$3=$O1136+$J1136,$N1136*(1+(AA$2*0.03)),IF(AB$3=$O1136+2*$J1136,$N1136*(1+(AA$2*0.03)),IF(AB$3=$O1136+3*$J1136,$N1136*(1+(AA$2*0.03)),IF(AB$3=$O1136+4*$J1136,$N1136*(1+(AA$2*0.03)),IF(AB$3=$O1136+5*$J1136,$N1136*(1+(AA$2*0.03)),"")))))))</f>
        <v>6405.5999999999995</v>
      </c>
      <c r="AC1136" s="2" t="str">
        <f t="shared" ref="AC1136:AC1139" si="2704">IF($B1136="","",IF($O1136=AC$3,$N1136*(1+(AB$2*0.03)),IF(AC$3=$O1136+$J1136,$N1136*(1+(AB$2*0.03)),IF(AC$3=$O1136+2*$J1136,$N1136*(1+(AB$2*0.03)),IF(AC$3=$O1136+3*$J1136,$N1136*(1+(AB$2*0.03)),IF(AC$3=$O1136+4*$J1136,$N1136*(1+(AB$2*0.03)),IF(AC$3=$O1136+5*$J1136,$N1136*(1+(AB$2*0.03)),"")))))))</f>
        <v/>
      </c>
      <c r="AD1136" s="2" t="str">
        <f t="shared" ref="AD1136:AD1139" si="2705">IF($B1136="","",IF($O1136=AD$3,$N1136*(1+(AC$2*0.03)),IF(AD$3=$O1136+$J1136,$N1136*(1+(AC$2*0.03)),IF(AD$3=$O1136+2*$J1136,$N1136*(1+(AC$2*0.03)),IF(AD$3=$O1136+3*$J1136,$N1136*(1+(AC$2*0.03)),IF(AD$3=$O1136+4*$J1136,$N1136*(1+(AC$2*0.03)),IF(AD$3=$O1136+5*$J1136,$N1136*(1+(AC$2*0.03)),"")))))))</f>
        <v/>
      </c>
      <c r="AE1136" s="2" t="str">
        <f t="shared" ref="AE1136:AE1139" si="2706">IF($B1136="","",IF($O1136=AE$3,$N1136*(1+(AD$2*0.03)),IF(AE$3=$O1136+$J1136,$N1136*(1+(AD$2*0.03)),IF(AE$3=$O1136+2*$J1136,$N1136*(1+(AD$2*0.03)),IF(AE$3=$O1136+3*$J1136,$N1136*(1+(AD$2*0.03)),IF(AE$3=$O1136+4*$J1136,$N1136*(1+(AD$2*0.03)),IF(AE$3=$O1136+5*$J1136,$N1136*(1+(AD$2*0.03)),"")))))))</f>
        <v/>
      </c>
      <c r="AF1136" s="2" t="str">
        <f t="shared" ref="AF1136:AF1139" si="2707">IF($B1136="","",IF($O1136=AF$3,$N1136*(1+(AE$2*0.03)),IF(AF$3=$O1136+$J1136,$N1136*(1+(AE$2*0.03)),IF(AF$3=$O1136+2*$J1136,$N1136*(1+(AE$2*0.03)),IF(AF$3=$O1136+3*$J1136,$N1136*(1+(AE$2*0.03)),IF(AF$3=$O1136+4*$J1136,$N1136*(1+(AE$2*0.03)),IF(AF$3=$O1136+5*$J1136,$N1136*(1+(AE$2*0.03)),"")))))))</f>
        <v/>
      </c>
      <c r="AG1136" s="2" t="str">
        <f t="shared" ref="AG1136:AG1139" si="2708">IF($B1136="","",IF($O1136=AG$3,$N1136*(1+(AF$2*0.03)),IF(AG$3=$O1136+$J1136,$N1136*(1+(AF$2*0.03)),IF(AG$3=$O1136+2*$J1136,$N1136*(1+(AF$2*0.03)),IF(AG$3=$O1136+3*$J1136,$N1136*(1+(AF$2*0.03)),IF(AG$3=$O1136+4*$J1136,$N1136*(1+(AF$2*0.03)),IF(AG$3=$O1136+5*$J1136,$N1136*(1+(AF$2*0.03)),"")))))))</f>
        <v/>
      </c>
      <c r="AH1136" s="2" t="str">
        <f t="shared" ref="AH1136:AH1139" si="2709">IF($B1136="","",IF($O1136=AH$3,$N1136*(1+(AG$2*0.03)),IF(AH$3=$O1136+$J1136,$N1136*(1+(AG$2*0.03)),IF(AH$3=$O1136+2*$J1136,$N1136*(1+(AG$2*0.03)),IF(AH$3=$O1136+3*$J1136,$N1136*(1+(AG$2*0.03)),IF(AH$3=$O1136+4*$J1136,$N1136*(1+(AG$2*0.03)),IF(AH$3=$O1136+5*$J1136,$N1136*(1+(AG$2*0.03)),"")))))))</f>
        <v/>
      </c>
      <c r="AI1136" s="2" t="str">
        <f t="shared" ref="AI1136:AI1139" si="2710">IF($B1136="","",IF($O1136=AI$3,$N1136*(1+(AH$2*0.03)),IF(AI$3=$O1136+$J1136,$N1136*(1+(AH$2*0.03)),IF(AI$3=$O1136+2*$J1136,$N1136*(1+(AH$2*0.03)),IF(AI$3=$O1136+3*$J1136,$N1136*(1+(AH$2*0.03)),IF(AI$3=$O1136+4*$J1136,$N1136*(1+(AH$2*0.03)),IF(AI$3=$O1136+5*$J1136,$N1136*(1+(AH$2*0.03)),"")))))))</f>
        <v/>
      </c>
    </row>
    <row r="1137" spans="2:35" x14ac:dyDescent="0.25">
      <c r="B1137" s="41" t="s">
        <v>347</v>
      </c>
      <c r="C1137" s="41" t="s">
        <v>444</v>
      </c>
      <c r="D1137" t="s">
        <v>7</v>
      </c>
      <c r="E1137" s="42" t="s">
        <v>355</v>
      </c>
      <c r="F1137" t="s">
        <v>289</v>
      </c>
      <c r="H1137" s="7">
        <v>550</v>
      </c>
      <c r="I1137" s="6">
        <f>IF(H1137="","",INDEX(Systems!F$4:F$981,MATCH($F1137,Systems!D$4:D$981,0),1))</f>
        <v>4.5</v>
      </c>
      <c r="J1137" s="7">
        <f>IF(H1137="","",INDEX(Systems!E$4:E$981,MATCH($F1137,Systems!D$4:D$981,0),1))</f>
        <v>15</v>
      </c>
      <c r="K1137" s="7" t="s">
        <v>97</v>
      </c>
      <c r="L1137" s="7">
        <v>2010</v>
      </c>
      <c r="M1137" s="7">
        <v>3</v>
      </c>
      <c r="N1137" s="6">
        <f t="shared" si="2689"/>
        <v>2475</v>
      </c>
      <c r="O1137" s="7">
        <f t="shared" si="2690"/>
        <v>2025</v>
      </c>
      <c r="P1137" s="2" t="str">
        <f t="shared" si="2691"/>
        <v/>
      </c>
      <c r="Q1137" s="2" t="str">
        <f t="shared" si="2692"/>
        <v/>
      </c>
      <c r="R1137" s="2" t="str">
        <f t="shared" si="2693"/>
        <v/>
      </c>
      <c r="S1137" s="2" t="str">
        <f t="shared" si="2694"/>
        <v/>
      </c>
      <c r="T1137" s="2" t="str">
        <f t="shared" si="2695"/>
        <v/>
      </c>
      <c r="U1137" s="2" t="str">
        <f t="shared" si="2696"/>
        <v/>
      </c>
      <c r="V1137" s="2" t="str">
        <f t="shared" si="2697"/>
        <v/>
      </c>
      <c r="W1137" s="2">
        <f t="shared" si="2698"/>
        <v>2994.75</v>
      </c>
      <c r="X1137" s="2" t="str">
        <f t="shared" si="2699"/>
        <v/>
      </c>
      <c r="Y1137" s="2" t="str">
        <f t="shared" si="2700"/>
        <v/>
      </c>
      <c r="Z1137" s="2" t="str">
        <f t="shared" si="2701"/>
        <v/>
      </c>
      <c r="AA1137" s="2" t="str">
        <f t="shared" si="2702"/>
        <v/>
      </c>
      <c r="AB1137" s="2" t="str">
        <f t="shared" si="2703"/>
        <v/>
      </c>
      <c r="AC1137" s="2" t="str">
        <f t="shared" si="2704"/>
        <v/>
      </c>
      <c r="AD1137" s="2" t="str">
        <f t="shared" si="2705"/>
        <v/>
      </c>
      <c r="AE1137" s="2" t="str">
        <f t="shared" si="2706"/>
        <v/>
      </c>
      <c r="AF1137" s="2" t="str">
        <f t="shared" si="2707"/>
        <v/>
      </c>
      <c r="AG1137" s="2" t="str">
        <f t="shared" si="2708"/>
        <v/>
      </c>
      <c r="AH1137" s="2" t="str">
        <f t="shared" si="2709"/>
        <v/>
      </c>
      <c r="AI1137" s="2" t="str">
        <f t="shared" si="2710"/>
        <v/>
      </c>
    </row>
    <row r="1138" spans="2:35" x14ac:dyDescent="0.25">
      <c r="B1138" s="41" t="s">
        <v>347</v>
      </c>
      <c r="C1138" s="41" t="s">
        <v>444</v>
      </c>
      <c r="D1138" t="s">
        <v>9</v>
      </c>
      <c r="E1138" s="42" t="s">
        <v>355</v>
      </c>
      <c r="F1138" t="s">
        <v>131</v>
      </c>
      <c r="H1138" s="7">
        <v>500</v>
      </c>
      <c r="I1138" s="6">
        <f>IF(H1138="","",INDEX(Systems!F$4:F$981,MATCH($F1138,Systems!D$4:D$981,0),1))</f>
        <v>4.95</v>
      </c>
      <c r="J1138" s="7">
        <f>IF(H1138="","",INDEX(Systems!E$4:E$981,MATCH($F1138,Systems!D$4:D$981,0),1))</f>
        <v>20</v>
      </c>
      <c r="K1138" s="7" t="s">
        <v>97</v>
      </c>
      <c r="L1138" s="7">
        <v>2017</v>
      </c>
      <c r="M1138" s="7">
        <v>3</v>
      </c>
      <c r="N1138" s="6">
        <f t="shared" si="2689"/>
        <v>2475</v>
      </c>
      <c r="O1138" s="7">
        <f t="shared" si="2690"/>
        <v>2037</v>
      </c>
      <c r="P1138" s="2" t="str">
        <f t="shared" si="2691"/>
        <v/>
      </c>
      <c r="Q1138" s="2" t="str">
        <f t="shared" si="2692"/>
        <v/>
      </c>
      <c r="R1138" s="2" t="str">
        <f t="shared" si="2693"/>
        <v/>
      </c>
      <c r="S1138" s="2" t="str">
        <f t="shared" si="2694"/>
        <v/>
      </c>
      <c r="T1138" s="2" t="str">
        <f t="shared" si="2695"/>
        <v/>
      </c>
      <c r="U1138" s="2" t="str">
        <f t="shared" si="2696"/>
        <v/>
      </c>
      <c r="V1138" s="2" t="str">
        <f t="shared" si="2697"/>
        <v/>
      </c>
      <c r="W1138" s="2" t="str">
        <f t="shared" si="2698"/>
        <v/>
      </c>
      <c r="X1138" s="2" t="str">
        <f t="shared" si="2699"/>
        <v/>
      </c>
      <c r="Y1138" s="2" t="str">
        <f t="shared" si="2700"/>
        <v/>
      </c>
      <c r="Z1138" s="2" t="str">
        <f t="shared" si="2701"/>
        <v/>
      </c>
      <c r="AA1138" s="2" t="str">
        <f t="shared" si="2702"/>
        <v/>
      </c>
      <c r="AB1138" s="2" t="str">
        <f t="shared" si="2703"/>
        <v/>
      </c>
      <c r="AC1138" s="2" t="str">
        <f t="shared" si="2704"/>
        <v/>
      </c>
      <c r="AD1138" s="2" t="str">
        <f t="shared" si="2705"/>
        <v/>
      </c>
      <c r="AE1138" s="2" t="str">
        <f t="shared" si="2706"/>
        <v/>
      </c>
      <c r="AF1138" s="2" t="str">
        <f t="shared" si="2707"/>
        <v/>
      </c>
      <c r="AG1138" s="2" t="str">
        <f t="shared" si="2708"/>
        <v/>
      </c>
      <c r="AH1138" s="2" t="str">
        <f t="shared" si="2709"/>
        <v/>
      </c>
      <c r="AI1138" s="2">
        <f t="shared" si="2710"/>
        <v>3885.7499999999995</v>
      </c>
    </row>
    <row r="1139" spans="2:35" x14ac:dyDescent="0.25">
      <c r="B1139" s="41" t="s">
        <v>347</v>
      </c>
      <c r="C1139" s="41" t="s">
        <v>444</v>
      </c>
      <c r="D1139" t="s">
        <v>5</v>
      </c>
      <c r="E1139" s="42" t="s">
        <v>355</v>
      </c>
      <c r="F1139" t="s">
        <v>118</v>
      </c>
      <c r="H1139" s="7">
        <v>1</v>
      </c>
      <c r="I1139" s="6">
        <f>IF(H1139="","",INDEX(Systems!F$4:F$981,MATCH($F1139,Systems!D$4:D$981,0),1))</f>
        <v>6300</v>
      </c>
      <c r="J1139" s="7">
        <f>IF(H1139="","",INDEX(Systems!E$4:E$981,MATCH($F1139,Systems!D$4:D$981,0),1))</f>
        <v>18</v>
      </c>
      <c r="K1139" s="7" t="s">
        <v>97</v>
      </c>
      <c r="L1139" s="7">
        <v>2003</v>
      </c>
      <c r="M1139" s="7">
        <v>3</v>
      </c>
      <c r="N1139" s="6">
        <f t="shared" si="2689"/>
        <v>6300</v>
      </c>
      <c r="O1139" s="7">
        <f t="shared" si="2690"/>
        <v>2021</v>
      </c>
      <c r="P1139" s="2" t="str">
        <f t="shared" si="2691"/>
        <v/>
      </c>
      <c r="Q1139" s="2" t="str">
        <f t="shared" si="2692"/>
        <v/>
      </c>
      <c r="R1139" s="2" t="str">
        <f t="shared" si="2693"/>
        <v/>
      </c>
      <c r="S1139" s="2">
        <f t="shared" si="2694"/>
        <v>6867.0000000000009</v>
      </c>
      <c r="T1139" s="2" t="str">
        <f t="shared" si="2695"/>
        <v/>
      </c>
      <c r="U1139" s="2" t="str">
        <f t="shared" si="2696"/>
        <v/>
      </c>
      <c r="V1139" s="2" t="str">
        <f t="shared" si="2697"/>
        <v/>
      </c>
      <c r="W1139" s="2" t="str">
        <f t="shared" si="2698"/>
        <v/>
      </c>
      <c r="X1139" s="2" t="str">
        <f t="shared" si="2699"/>
        <v/>
      </c>
      <c r="Y1139" s="2" t="str">
        <f t="shared" si="2700"/>
        <v/>
      </c>
      <c r="Z1139" s="2" t="str">
        <f t="shared" si="2701"/>
        <v/>
      </c>
      <c r="AA1139" s="2" t="str">
        <f t="shared" si="2702"/>
        <v/>
      </c>
      <c r="AB1139" s="2" t="str">
        <f t="shared" si="2703"/>
        <v/>
      </c>
      <c r="AC1139" s="2" t="str">
        <f t="shared" si="2704"/>
        <v/>
      </c>
      <c r="AD1139" s="2" t="str">
        <f t="shared" si="2705"/>
        <v/>
      </c>
      <c r="AE1139" s="2" t="str">
        <f t="shared" si="2706"/>
        <v/>
      </c>
      <c r="AF1139" s="2" t="str">
        <f t="shared" si="2707"/>
        <v/>
      </c>
      <c r="AG1139" s="2" t="str">
        <f t="shared" si="2708"/>
        <v/>
      </c>
      <c r="AH1139" s="2" t="str">
        <f t="shared" si="2709"/>
        <v/>
      </c>
      <c r="AI1139" s="2" t="str">
        <f t="shared" si="2710"/>
        <v/>
      </c>
    </row>
    <row r="1140" spans="2:35" x14ac:dyDescent="0.25">
      <c r="B1140" s="41" t="s">
        <v>347</v>
      </c>
      <c r="C1140" s="41" t="s">
        <v>444</v>
      </c>
      <c r="D1140" t="s">
        <v>7</v>
      </c>
      <c r="E1140" s="42" t="s">
        <v>549</v>
      </c>
      <c r="F1140" t="s">
        <v>47</v>
      </c>
      <c r="H1140" s="7">
        <v>1800</v>
      </c>
      <c r="I1140" s="6">
        <f>IF(H1140="","",INDEX(Systems!F$4:F$981,MATCH($F1140,Systems!D$4:D$981,0),1))</f>
        <v>9.42</v>
      </c>
      <c r="J1140" s="7">
        <f>IF(H1140="","",INDEX(Systems!E$4:E$981,MATCH($F1140,Systems!D$4:D$981,0),1))</f>
        <v>20</v>
      </c>
      <c r="K1140" s="7" t="s">
        <v>97</v>
      </c>
      <c r="L1140" s="7">
        <v>2010</v>
      </c>
      <c r="M1140" s="7">
        <v>3</v>
      </c>
      <c r="N1140" s="6">
        <f t="shared" ref="N1140:N1143" si="2711">IF(H1140="","",H1140*I1140)</f>
        <v>16956</v>
      </c>
      <c r="O1140" s="7">
        <f t="shared" ref="O1140:O1143" si="2712">IF(M1140="","",IF(IF(M1140=1,$C$1,IF(M1140=2,L1140+(0.8*J1140),IF(M1140=3,L1140+J1140)))&lt;$C$1,$C$1,(IF(M1140=1,$C$1,IF(M1140=2,L1140+(0.8*J1140),IF(M1140=3,L1140+J1140))))))</f>
        <v>2030</v>
      </c>
      <c r="P1140" s="2" t="str">
        <f t="shared" ref="P1140:P1143" si="2713">IF($B1140="","",IF($O1140=P$3,$N1140*(1+(O$2*0.03)),IF(P$3=$O1140+$J1140,$N1140*(1+(O$2*0.03)),IF(P$3=$O1140+2*$J1140,$N1140*(1+(O$2*0.03)),IF(P$3=$O1140+3*$J1140,$N1140*(1+(O$2*0.03)),IF(P$3=$O1140+4*$J1140,$N1140*(1+(O$2*0.03)),IF(P$3=$O1140+5*$J1140,$N1140*(1+(O$2*0.03)),"")))))))</f>
        <v/>
      </c>
      <c r="Q1140" s="2" t="str">
        <f t="shared" ref="Q1140:Q1143" si="2714">IF($B1140="","",IF($O1140=Q$3,$N1140*(1+(P$2*0.03)),IF(Q$3=$O1140+$J1140,$N1140*(1+(P$2*0.03)),IF(Q$3=$O1140+2*$J1140,$N1140*(1+(P$2*0.03)),IF(Q$3=$O1140+3*$J1140,$N1140*(1+(P$2*0.03)),IF(Q$3=$O1140+4*$J1140,$N1140*(1+(P$2*0.03)),IF(Q$3=$O1140+5*$J1140,$N1140*(1+(P$2*0.03)),"")))))))</f>
        <v/>
      </c>
      <c r="R1140" s="2" t="str">
        <f t="shared" ref="R1140:R1143" si="2715">IF($B1140="","",IF($O1140=R$3,$N1140*(1+(Q$2*0.03)),IF(R$3=$O1140+$J1140,$N1140*(1+(Q$2*0.03)),IF(R$3=$O1140+2*$J1140,$N1140*(1+(Q$2*0.03)),IF(R$3=$O1140+3*$J1140,$N1140*(1+(Q$2*0.03)),IF(R$3=$O1140+4*$J1140,$N1140*(1+(Q$2*0.03)),IF(R$3=$O1140+5*$J1140,$N1140*(1+(Q$2*0.03)),"")))))))</f>
        <v/>
      </c>
      <c r="S1140" s="2" t="str">
        <f t="shared" ref="S1140:S1143" si="2716">IF($B1140="","",IF($O1140=S$3,$N1140*(1+(R$2*0.03)),IF(S$3=$O1140+$J1140,$N1140*(1+(R$2*0.03)),IF(S$3=$O1140+2*$J1140,$N1140*(1+(R$2*0.03)),IF(S$3=$O1140+3*$J1140,$N1140*(1+(R$2*0.03)),IF(S$3=$O1140+4*$J1140,$N1140*(1+(R$2*0.03)),IF(S$3=$O1140+5*$J1140,$N1140*(1+(R$2*0.03)),"")))))))</f>
        <v/>
      </c>
      <c r="T1140" s="2" t="str">
        <f t="shared" ref="T1140:T1143" si="2717">IF($B1140="","",IF($O1140=T$3,$N1140*(1+(S$2*0.03)),IF(T$3=$O1140+$J1140,$N1140*(1+(S$2*0.03)),IF(T$3=$O1140+2*$J1140,$N1140*(1+(S$2*0.03)),IF(T$3=$O1140+3*$J1140,$N1140*(1+(S$2*0.03)),IF(T$3=$O1140+4*$J1140,$N1140*(1+(S$2*0.03)),IF(T$3=$O1140+5*$J1140,$N1140*(1+(S$2*0.03)),"")))))))</f>
        <v/>
      </c>
      <c r="U1140" s="2" t="str">
        <f t="shared" ref="U1140:U1143" si="2718">IF($B1140="","",IF($O1140=U$3,$N1140*(1+(T$2*0.03)),IF(U$3=$O1140+$J1140,$N1140*(1+(T$2*0.03)),IF(U$3=$O1140+2*$J1140,$N1140*(1+(T$2*0.03)),IF(U$3=$O1140+3*$J1140,$N1140*(1+(T$2*0.03)),IF(U$3=$O1140+4*$J1140,$N1140*(1+(T$2*0.03)),IF(U$3=$O1140+5*$J1140,$N1140*(1+(T$2*0.03)),"")))))))</f>
        <v/>
      </c>
      <c r="V1140" s="2" t="str">
        <f t="shared" ref="V1140:V1143" si="2719">IF($B1140="","",IF($O1140=V$3,$N1140*(1+(U$2*0.03)),IF(V$3=$O1140+$J1140,$N1140*(1+(U$2*0.03)),IF(V$3=$O1140+2*$J1140,$N1140*(1+(U$2*0.03)),IF(V$3=$O1140+3*$J1140,$N1140*(1+(U$2*0.03)),IF(V$3=$O1140+4*$J1140,$N1140*(1+(U$2*0.03)),IF(V$3=$O1140+5*$J1140,$N1140*(1+(U$2*0.03)),"")))))))</f>
        <v/>
      </c>
      <c r="W1140" s="2" t="str">
        <f t="shared" ref="W1140:W1143" si="2720">IF($B1140="","",IF($O1140=W$3,$N1140*(1+(V$2*0.03)),IF(W$3=$O1140+$J1140,$N1140*(1+(V$2*0.03)),IF(W$3=$O1140+2*$J1140,$N1140*(1+(V$2*0.03)),IF(W$3=$O1140+3*$J1140,$N1140*(1+(V$2*0.03)),IF(W$3=$O1140+4*$J1140,$N1140*(1+(V$2*0.03)),IF(W$3=$O1140+5*$J1140,$N1140*(1+(V$2*0.03)),"")))))))</f>
        <v/>
      </c>
      <c r="X1140" s="2" t="str">
        <f t="shared" ref="X1140:X1143" si="2721">IF($B1140="","",IF($O1140=X$3,$N1140*(1+(W$2*0.03)),IF(X$3=$O1140+$J1140,$N1140*(1+(W$2*0.03)),IF(X$3=$O1140+2*$J1140,$N1140*(1+(W$2*0.03)),IF(X$3=$O1140+3*$J1140,$N1140*(1+(W$2*0.03)),IF(X$3=$O1140+4*$J1140,$N1140*(1+(W$2*0.03)),IF(X$3=$O1140+5*$J1140,$N1140*(1+(W$2*0.03)),"")))))))</f>
        <v/>
      </c>
      <c r="Y1140" s="2" t="str">
        <f t="shared" ref="Y1140:Y1143" si="2722">IF($B1140="","",IF($O1140=Y$3,$N1140*(1+(X$2*0.03)),IF(Y$3=$O1140+$J1140,$N1140*(1+(X$2*0.03)),IF(Y$3=$O1140+2*$J1140,$N1140*(1+(X$2*0.03)),IF(Y$3=$O1140+3*$J1140,$N1140*(1+(X$2*0.03)),IF(Y$3=$O1140+4*$J1140,$N1140*(1+(X$2*0.03)),IF(Y$3=$O1140+5*$J1140,$N1140*(1+(X$2*0.03)),"")))))))</f>
        <v/>
      </c>
      <c r="Z1140" s="2" t="str">
        <f t="shared" ref="Z1140:Z1143" si="2723">IF($B1140="","",IF($O1140=Z$3,$N1140*(1+(Y$2*0.03)),IF(Z$3=$O1140+$J1140,$N1140*(1+(Y$2*0.03)),IF(Z$3=$O1140+2*$J1140,$N1140*(1+(Y$2*0.03)),IF(Z$3=$O1140+3*$J1140,$N1140*(1+(Y$2*0.03)),IF(Z$3=$O1140+4*$J1140,$N1140*(1+(Y$2*0.03)),IF(Z$3=$O1140+5*$J1140,$N1140*(1+(Y$2*0.03)),"")))))))</f>
        <v/>
      </c>
      <c r="AA1140" s="2" t="str">
        <f t="shared" ref="AA1140:AA1143" si="2724">IF($B1140="","",IF($O1140=AA$3,$N1140*(1+(Z$2*0.03)),IF(AA$3=$O1140+$J1140,$N1140*(1+(Z$2*0.03)),IF(AA$3=$O1140+2*$J1140,$N1140*(1+(Z$2*0.03)),IF(AA$3=$O1140+3*$J1140,$N1140*(1+(Z$2*0.03)),IF(AA$3=$O1140+4*$J1140,$N1140*(1+(Z$2*0.03)),IF(AA$3=$O1140+5*$J1140,$N1140*(1+(Z$2*0.03)),"")))))))</f>
        <v/>
      </c>
      <c r="AB1140" s="2">
        <f t="shared" ref="AB1140:AB1143" si="2725">IF($B1140="","",IF($O1140=AB$3,$N1140*(1+(AA$2*0.03)),IF(AB$3=$O1140+$J1140,$N1140*(1+(AA$2*0.03)),IF(AB$3=$O1140+2*$J1140,$N1140*(1+(AA$2*0.03)),IF(AB$3=$O1140+3*$J1140,$N1140*(1+(AA$2*0.03)),IF(AB$3=$O1140+4*$J1140,$N1140*(1+(AA$2*0.03)),IF(AB$3=$O1140+5*$J1140,$N1140*(1+(AA$2*0.03)),"")))))))</f>
        <v>23060.159999999996</v>
      </c>
      <c r="AC1140" s="2" t="str">
        <f t="shared" ref="AC1140:AC1143" si="2726">IF($B1140="","",IF($O1140=AC$3,$N1140*(1+(AB$2*0.03)),IF(AC$3=$O1140+$J1140,$N1140*(1+(AB$2*0.03)),IF(AC$3=$O1140+2*$J1140,$N1140*(1+(AB$2*0.03)),IF(AC$3=$O1140+3*$J1140,$N1140*(1+(AB$2*0.03)),IF(AC$3=$O1140+4*$J1140,$N1140*(1+(AB$2*0.03)),IF(AC$3=$O1140+5*$J1140,$N1140*(1+(AB$2*0.03)),"")))))))</f>
        <v/>
      </c>
      <c r="AD1140" s="2" t="str">
        <f t="shared" ref="AD1140:AD1143" si="2727">IF($B1140="","",IF($O1140=AD$3,$N1140*(1+(AC$2*0.03)),IF(AD$3=$O1140+$J1140,$N1140*(1+(AC$2*0.03)),IF(AD$3=$O1140+2*$J1140,$N1140*(1+(AC$2*0.03)),IF(AD$3=$O1140+3*$J1140,$N1140*(1+(AC$2*0.03)),IF(AD$3=$O1140+4*$J1140,$N1140*(1+(AC$2*0.03)),IF(AD$3=$O1140+5*$J1140,$N1140*(1+(AC$2*0.03)),"")))))))</f>
        <v/>
      </c>
      <c r="AE1140" s="2" t="str">
        <f t="shared" ref="AE1140:AE1143" si="2728">IF($B1140="","",IF($O1140=AE$3,$N1140*(1+(AD$2*0.03)),IF(AE$3=$O1140+$J1140,$N1140*(1+(AD$2*0.03)),IF(AE$3=$O1140+2*$J1140,$N1140*(1+(AD$2*0.03)),IF(AE$3=$O1140+3*$J1140,$N1140*(1+(AD$2*0.03)),IF(AE$3=$O1140+4*$J1140,$N1140*(1+(AD$2*0.03)),IF(AE$3=$O1140+5*$J1140,$N1140*(1+(AD$2*0.03)),"")))))))</f>
        <v/>
      </c>
      <c r="AF1140" s="2" t="str">
        <f t="shared" ref="AF1140:AF1143" si="2729">IF($B1140="","",IF($O1140=AF$3,$N1140*(1+(AE$2*0.03)),IF(AF$3=$O1140+$J1140,$N1140*(1+(AE$2*0.03)),IF(AF$3=$O1140+2*$J1140,$N1140*(1+(AE$2*0.03)),IF(AF$3=$O1140+3*$J1140,$N1140*(1+(AE$2*0.03)),IF(AF$3=$O1140+4*$J1140,$N1140*(1+(AE$2*0.03)),IF(AF$3=$O1140+5*$J1140,$N1140*(1+(AE$2*0.03)),"")))))))</f>
        <v/>
      </c>
      <c r="AG1140" s="2" t="str">
        <f t="shared" ref="AG1140:AG1143" si="2730">IF($B1140="","",IF($O1140=AG$3,$N1140*(1+(AF$2*0.03)),IF(AG$3=$O1140+$J1140,$N1140*(1+(AF$2*0.03)),IF(AG$3=$O1140+2*$J1140,$N1140*(1+(AF$2*0.03)),IF(AG$3=$O1140+3*$J1140,$N1140*(1+(AF$2*0.03)),IF(AG$3=$O1140+4*$J1140,$N1140*(1+(AF$2*0.03)),IF(AG$3=$O1140+5*$J1140,$N1140*(1+(AF$2*0.03)),"")))))))</f>
        <v/>
      </c>
      <c r="AH1140" s="2" t="str">
        <f t="shared" ref="AH1140:AH1143" si="2731">IF($B1140="","",IF($O1140=AH$3,$N1140*(1+(AG$2*0.03)),IF(AH$3=$O1140+$J1140,$N1140*(1+(AG$2*0.03)),IF(AH$3=$O1140+2*$J1140,$N1140*(1+(AG$2*0.03)),IF(AH$3=$O1140+3*$J1140,$N1140*(1+(AG$2*0.03)),IF(AH$3=$O1140+4*$J1140,$N1140*(1+(AG$2*0.03)),IF(AH$3=$O1140+5*$J1140,$N1140*(1+(AG$2*0.03)),"")))))))</f>
        <v/>
      </c>
      <c r="AI1140" s="2" t="str">
        <f t="shared" ref="AI1140:AI1143" si="2732">IF($B1140="","",IF($O1140=AI$3,$N1140*(1+(AH$2*0.03)),IF(AI$3=$O1140+$J1140,$N1140*(1+(AH$2*0.03)),IF(AI$3=$O1140+2*$J1140,$N1140*(1+(AH$2*0.03)),IF(AI$3=$O1140+3*$J1140,$N1140*(1+(AH$2*0.03)),IF(AI$3=$O1140+4*$J1140,$N1140*(1+(AH$2*0.03)),IF(AI$3=$O1140+5*$J1140,$N1140*(1+(AH$2*0.03)),"")))))))</f>
        <v/>
      </c>
    </row>
    <row r="1141" spans="2:35" x14ac:dyDescent="0.25">
      <c r="B1141" s="41" t="s">
        <v>347</v>
      </c>
      <c r="C1141" s="41" t="s">
        <v>444</v>
      </c>
      <c r="D1141" t="s">
        <v>7</v>
      </c>
      <c r="E1141" s="42" t="s">
        <v>549</v>
      </c>
      <c r="F1141" t="s">
        <v>289</v>
      </c>
      <c r="H1141" s="7">
        <v>1600</v>
      </c>
      <c r="I1141" s="6">
        <f>IF(H1141="","",INDEX(Systems!F$4:F$981,MATCH($F1141,Systems!D$4:D$981,0),1))</f>
        <v>4.5</v>
      </c>
      <c r="J1141" s="7">
        <f>IF(H1141="","",INDEX(Systems!E$4:E$981,MATCH($F1141,Systems!D$4:D$981,0),1))</f>
        <v>15</v>
      </c>
      <c r="K1141" s="7" t="s">
        <v>97</v>
      </c>
      <c r="L1141" s="7">
        <v>2010</v>
      </c>
      <c r="M1141" s="7">
        <v>3</v>
      </c>
      <c r="N1141" s="6">
        <f t="shared" si="2711"/>
        <v>7200</v>
      </c>
      <c r="O1141" s="7">
        <f t="shared" si="2712"/>
        <v>2025</v>
      </c>
      <c r="P1141" s="2" t="str">
        <f t="shared" si="2713"/>
        <v/>
      </c>
      <c r="Q1141" s="2" t="str">
        <f t="shared" si="2714"/>
        <v/>
      </c>
      <c r="R1141" s="2" t="str">
        <f t="shared" si="2715"/>
        <v/>
      </c>
      <c r="S1141" s="2" t="str">
        <f t="shared" si="2716"/>
        <v/>
      </c>
      <c r="T1141" s="2" t="str">
        <f t="shared" si="2717"/>
        <v/>
      </c>
      <c r="U1141" s="2" t="str">
        <f t="shared" si="2718"/>
        <v/>
      </c>
      <c r="V1141" s="2" t="str">
        <f t="shared" si="2719"/>
        <v/>
      </c>
      <c r="W1141" s="2">
        <f t="shared" si="2720"/>
        <v>8712</v>
      </c>
      <c r="X1141" s="2" t="str">
        <f t="shared" si="2721"/>
        <v/>
      </c>
      <c r="Y1141" s="2" t="str">
        <f t="shared" si="2722"/>
        <v/>
      </c>
      <c r="Z1141" s="2" t="str">
        <f t="shared" si="2723"/>
        <v/>
      </c>
      <c r="AA1141" s="2" t="str">
        <f t="shared" si="2724"/>
        <v/>
      </c>
      <c r="AB1141" s="2" t="str">
        <f t="shared" si="2725"/>
        <v/>
      </c>
      <c r="AC1141" s="2" t="str">
        <f t="shared" si="2726"/>
        <v/>
      </c>
      <c r="AD1141" s="2" t="str">
        <f t="shared" si="2727"/>
        <v/>
      </c>
      <c r="AE1141" s="2" t="str">
        <f t="shared" si="2728"/>
        <v/>
      </c>
      <c r="AF1141" s="2" t="str">
        <f t="shared" si="2729"/>
        <v/>
      </c>
      <c r="AG1141" s="2" t="str">
        <f t="shared" si="2730"/>
        <v/>
      </c>
      <c r="AH1141" s="2" t="str">
        <f t="shared" si="2731"/>
        <v/>
      </c>
      <c r="AI1141" s="2" t="str">
        <f t="shared" si="2732"/>
        <v/>
      </c>
    </row>
    <row r="1142" spans="2:35" x14ac:dyDescent="0.25">
      <c r="B1142" s="41" t="s">
        <v>347</v>
      </c>
      <c r="C1142" s="41" t="s">
        <v>444</v>
      </c>
      <c r="D1142" t="s">
        <v>9</v>
      </c>
      <c r="E1142" s="42" t="s">
        <v>549</v>
      </c>
      <c r="F1142" t="s">
        <v>131</v>
      </c>
      <c r="H1142" s="7">
        <v>1800</v>
      </c>
      <c r="I1142" s="6">
        <f>IF(H1142="","",INDEX(Systems!F$4:F$981,MATCH($F1142,Systems!D$4:D$981,0),1))</f>
        <v>4.95</v>
      </c>
      <c r="J1142" s="7">
        <f>IF(H1142="","",INDEX(Systems!E$4:E$981,MATCH($F1142,Systems!D$4:D$981,0),1))</f>
        <v>20</v>
      </c>
      <c r="K1142" s="7" t="s">
        <v>97</v>
      </c>
      <c r="L1142" s="7">
        <v>2017</v>
      </c>
      <c r="M1142" s="7">
        <v>3</v>
      </c>
      <c r="N1142" s="6">
        <f t="shared" si="2711"/>
        <v>8910</v>
      </c>
      <c r="O1142" s="7">
        <f t="shared" si="2712"/>
        <v>2037</v>
      </c>
      <c r="P1142" s="2" t="str">
        <f t="shared" si="2713"/>
        <v/>
      </c>
      <c r="Q1142" s="2" t="str">
        <f t="shared" si="2714"/>
        <v/>
      </c>
      <c r="R1142" s="2" t="str">
        <f t="shared" si="2715"/>
        <v/>
      </c>
      <c r="S1142" s="2" t="str">
        <f t="shared" si="2716"/>
        <v/>
      </c>
      <c r="T1142" s="2" t="str">
        <f t="shared" si="2717"/>
        <v/>
      </c>
      <c r="U1142" s="2" t="str">
        <f t="shared" si="2718"/>
        <v/>
      </c>
      <c r="V1142" s="2" t="str">
        <f t="shared" si="2719"/>
        <v/>
      </c>
      <c r="W1142" s="2" t="str">
        <f t="shared" si="2720"/>
        <v/>
      </c>
      <c r="X1142" s="2" t="str">
        <f t="shared" si="2721"/>
        <v/>
      </c>
      <c r="Y1142" s="2" t="str">
        <f t="shared" si="2722"/>
        <v/>
      </c>
      <c r="Z1142" s="2" t="str">
        <f t="shared" si="2723"/>
        <v/>
      </c>
      <c r="AA1142" s="2" t="str">
        <f t="shared" si="2724"/>
        <v/>
      </c>
      <c r="AB1142" s="2" t="str">
        <f t="shared" si="2725"/>
        <v/>
      </c>
      <c r="AC1142" s="2" t="str">
        <f t="shared" si="2726"/>
        <v/>
      </c>
      <c r="AD1142" s="2" t="str">
        <f t="shared" si="2727"/>
        <v/>
      </c>
      <c r="AE1142" s="2" t="str">
        <f t="shared" si="2728"/>
        <v/>
      </c>
      <c r="AF1142" s="2" t="str">
        <f t="shared" si="2729"/>
        <v/>
      </c>
      <c r="AG1142" s="2" t="str">
        <f t="shared" si="2730"/>
        <v/>
      </c>
      <c r="AH1142" s="2" t="str">
        <f t="shared" si="2731"/>
        <v/>
      </c>
      <c r="AI1142" s="2">
        <f t="shared" si="2732"/>
        <v>13988.699999999999</v>
      </c>
    </row>
    <row r="1143" spans="2:35" x14ac:dyDescent="0.25">
      <c r="B1143" s="41" t="s">
        <v>347</v>
      </c>
      <c r="C1143" s="41" t="s">
        <v>444</v>
      </c>
      <c r="D1143" t="s">
        <v>5</v>
      </c>
      <c r="E1143" s="42" t="s">
        <v>549</v>
      </c>
      <c r="F1143" t="s">
        <v>55</v>
      </c>
      <c r="H1143" s="7">
        <v>1</v>
      </c>
      <c r="I1143" s="6">
        <f>IF(H1143="","",INDEX(Systems!F$4:F$981,MATCH($F1143,Systems!D$4:D$981,0),1))</f>
        <v>9000</v>
      </c>
      <c r="J1143" s="7">
        <f>IF(H1143="","",INDEX(Systems!E$4:E$981,MATCH($F1143,Systems!D$4:D$981,0),1))</f>
        <v>18</v>
      </c>
      <c r="K1143" s="7" t="s">
        <v>97</v>
      </c>
      <c r="L1143" s="7">
        <v>2013</v>
      </c>
      <c r="M1143" s="7">
        <v>3</v>
      </c>
      <c r="N1143" s="6">
        <f t="shared" si="2711"/>
        <v>9000</v>
      </c>
      <c r="O1143" s="7">
        <f t="shared" si="2712"/>
        <v>2031</v>
      </c>
      <c r="P1143" s="2" t="str">
        <f t="shared" si="2713"/>
        <v/>
      </c>
      <c r="Q1143" s="2" t="str">
        <f t="shared" si="2714"/>
        <v/>
      </c>
      <c r="R1143" s="2" t="str">
        <f t="shared" si="2715"/>
        <v/>
      </c>
      <c r="S1143" s="2" t="str">
        <f t="shared" si="2716"/>
        <v/>
      </c>
      <c r="T1143" s="2" t="str">
        <f t="shared" si="2717"/>
        <v/>
      </c>
      <c r="U1143" s="2" t="str">
        <f t="shared" si="2718"/>
        <v/>
      </c>
      <c r="V1143" s="2" t="str">
        <f t="shared" si="2719"/>
        <v/>
      </c>
      <c r="W1143" s="2" t="str">
        <f t="shared" si="2720"/>
        <v/>
      </c>
      <c r="X1143" s="2" t="str">
        <f t="shared" si="2721"/>
        <v/>
      </c>
      <c r="Y1143" s="2" t="str">
        <f t="shared" si="2722"/>
        <v/>
      </c>
      <c r="Z1143" s="2" t="str">
        <f t="shared" si="2723"/>
        <v/>
      </c>
      <c r="AA1143" s="2" t="str">
        <f t="shared" si="2724"/>
        <v/>
      </c>
      <c r="AB1143" s="2" t="str">
        <f t="shared" si="2725"/>
        <v/>
      </c>
      <c r="AC1143" s="2">
        <f t="shared" si="2726"/>
        <v>12510.000000000002</v>
      </c>
      <c r="AD1143" s="2" t="str">
        <f t="shared" si="2727"/>
        <v/>
      </c>
      <c r="AE1143" s="2" t="str">
        <f t="shared" si="2728"/>
        <v/>
      </c>
      <c r="AF1143" s="2" t="str">
        <f t="shared" si="2729"/>
        <v/>
      </c>
      <c r="AG1143" s="2" t="str">
        <f t="shared" si="2730"/>
        <v/>
      </c>
      <c r="AH1143" s="2" t="str">
        <f t="shared" si="2731"/>
        <v/>
      </c>
      <c r="AI1143" s="2" t="str">
        <f t="shared" si="2732"/>
        <v/>
      </c>
    </row>
    <row r="1144" spans="2:35" x14ac:dyDescent="0.25">
      <c r="B1144" s="41" t="s">
        <v>347</v>
      </c>
      <c r="C1144" s="41" t="s">
        <v>444</v>
      </c>
      <c r="D1144" t="s">
        <v>5</v>
      </c>
      <c r="E1144" s="42" t="s">
        <v>549</v>
      </c>
      <c r="F1144" t="s">
        <v>118</v>
      </c>
      <c r="H1144" s="7">
        <v>1</v>
      </c>
      <c r="I1144" s="6">
        <f>IF(H1144="","",INDEX(Systems!F$4:F$981,MATCH($F1144,Systems!D$4:D$981,0),1))</f>
        <v>6300</v>
      </c>
      <c r="J1144" s="7">
        <f>IF(H1144="","",INDEX(Systems!E$4:E$981,MATCH($F1144,Systems!D$4:D$981,0),1))</f>
        <v>18</v>
      </c>
      <c r="K1144" s="7" t="s">
        <v>97</v>
      </c>
      <c r="L1144" s="7">
        <v>2003</v>
      </c>
      <c r="M1144" s="7">
        <v>3</v>
      </c>
      <c r="N1144" s="6">
        <f t="shared" si="2557"/>
        <v>6300</v>
      </c>
      <c r="O1144" s="7">
        <f t="shared" si="2558"/>
        <v>2021</v>
      </c>
      <c r="P1144" s="2" t="str">
        <f t="shared" ref="P1144:AI1150" si="2733">IF($B1144="","",IF($O1144=P$3,$N1144*(1+(O$2*0.03)),IF(P$3=$O1144+$J1144,$N1144*(1+(O$2*0.03)),IF(P$3=$O1144+2*$J1144,$N1144*(1+(O$2*0.03)),IF(P$3=$O1144+3*$J1144,$N1144*(1+(O$2*0.03)),IF(P$3=$O1144+4*$J1144,$N1144*(1+(O$2*0.03)),IF(P$3=$O1144+5*$J1144,$N1144*(1+(O$2*0.03)),"")))))))</f>
        <v/>
      </c>
      <c r="Q1144" s="2" t="str">
        <f t="shared" si="2733"/>
        <v/>
      </c>
      <c r="R1144" s="2" t="str">
        <f t="shared" si="2733"/>
        <v/>
      </c>
      <c r="S1144" s="2">
        <f t="shared" si="2733"/>
        <v>6867.0000000000009</v>
      </c>
      <c r="T1144" s="2" t="str">
        <f t="shared" si="2733"/>
        <v/>
      </c>
      <c r="U1144" s="2" t="str">
        <f t="shared" si="2733"/>
        <v/>
      </c>
      <c r="V1144" s="2" t="str">
        <f t="shared" si="2733"/>
        <v/>
      </c>
      <c r="W1144" s="2" t="str">
        <f t="shared" si="2733"/>
        <v/>
      </c>
      <c r="X1144" s="2" t="str">
        <f t="shared" si="2733"/>
        <v/>
      </c>
      <c r="Y1144" s="2" t="str">
        <f t="shared" si="2733"/>
        <v/>
      </c>
      <c r="Z1144" s="2" t="str">
        <f t="shared" si="2733"/>
        <v/>
      </c>
      <c r="AA1144" s="2" t="str">
        <f t="shared" si="2733"/>
        <v/>
      </c>
      <c r="AB1144" s="2" t="str">
        <f t="shared" si="2733"/>
        <v/>
      </c>
      <c r="AC1144" s="2" t="str">
        <f t="shared" si="2733"/>
        <v/>
      </c>
      <c r="AD1144" s="2" t="str">
        <f t="shared" si="2733"/>
        <v/>
      </c>
      <c r="AE1144" s="2" t="str">
        <f t="shared" si="2733"/>
        <v/>
      </c>
      <c r="AF1144" s="2" t="str">
        <f t="shared" si="2733"/>
        <v/>
      </c>
      <c r="AG1144" s="2" t="str">
        <f t="shared" si="2733"/>
        <v/>
      </c>
      <c r="AH1144" s="2" t="str">
        <f t="shared" si="2733"/>
        <v/>
      </c>
      <c r="AI1144" s="2" t="str">
        <f t="shared" si="2733"/>
        <v/>
      </c>
    </row>
    <row r="1145" spans="2:35" x14ac:dyDescent="0.25">
      <c r="B1145" s="41" t="s">
        <v>347</v>
      </c>
      <c r="C1145" s="41" t="s">
        <v>444</v>
      </c>
      <c r="D1145" t="s">
        <v>3</v>
      </c>
      <c r="E1145" s="42" t="s">
        <v>405</v>
      </c>
      <c r="F1145" t="s">
        <v>20</v>
      </c>
      <c r="H1145" s="7">
        <v>10120</v>
      </c>
      <c r="I1145" s="6">
        <f>IF(H1145="","",INDEX(Systems!F$4:F$981,MATCH($F1145,Systems!D$4:D$981,0),1))</f>
        <v>17.71</v>
      </c>
      <c r="J1145" s="7">
        <f>IF(H1145="","",INDEX(Systems!E$4:E$981,MATCH($F1145,Systems!D$4:D$981,0),1))</f>
        <v>30</v>
      </c>
      <c r="K1145" s="7" t="s">
        <v>97</v>
      </c>
      <c r="L1145" s="7">
        <v>2000</v>
      </c>
      <c r="M1145" s="7">
        <v>3</v>
      </c>
      <c r="N1145" s="6">
        <f t="shared" ref="N1145:N1150" si="2734">IF(H1145="","",H1145*I1145)</f>
        <v>179225.2</v>
      </c>
      <c r="O1145" s="7">
        <f t="shared" ref="O1145:O1150" si="2735">IF(M1145="","",IF(IF(M1145=1,$C$1,IF(M1145=2,L1145+(0.8*J1145),IF(M1145=3,L1145+J1145)))&lt;$C$1,$C$1,(IF(M1145=1,$C$1,IF(M1145=2,L1145+(0.8*J1145),IF(M1145=3,L1145+J1145))))))</f>
        <v>2030</v>
      </c>
      <c r="P1145" s="2" t="str">
        <f t="shared" si="2733"/>
        <v/>
      </c>
      <c r="Q1145" s="2" t="str">
        <f t="shared" si="2733"/>
        <v/>
      </c>
      <c r="R1145" s="2" t="str">
        <f t="shared" si="2733"/>
        <v/>
      </c>
      <c r="S1145" s="2" t="str">
        <f t="shared" si="2733"/>
        <v/>
      </c>
      <c r="T1145" s="2" t="str">
        <f t="shared" si="2733"/>
        <v/>
      </c>
      <c r="U1145" s="2" t="str">
        <f t="shared" si="2733"/>
        <v/>
      </c>
      <c r="V1145" s="2" t="str">
        <f t="shared" si="2733"/>
        <v/>
      </c>
      <c r="W1145" s="2" t="str">
        <f t="shared" si="2733"/>
        <v/>
      </c>
      <c r="X1145" s="2" t="str">
        <f t="shared" si="2733"/>
        <v/>
      </c>
      <c r="Y1145" s="2" t="str">
        <f t="shared" si="2733"/>
        <v/>
      </c>
      <c r="Z1145" s="2" t="str">
        <f t="shared" si="2733"/>
        <v/>
      </c>
      <c r="AA1145" s="2" t="str">
        <f t="shared" si="2733"/>
        <v/>
      </c>
      <c r="AB1145" s="2">
        <f t="shared" si="2733"/>
        <v>243746.272</v>
      </c>
      <c r="AC1145" s="2" t="str">
        <f t="shared" si="2733"/>
        <v/>
      </c>
      <c r="AD1145" s="2" t="str">
        <f t="shared" si="2733"/>
        <v/>
      </c>
      <c r="AE1145" s="2" t="str">
        <f t="shared" si="2733"/>
        <v/>
      </c>
      <c r="AF1145" s="2" t="str">
        <f t="shared" si="2733"/>
        <v/>
      </c>
      <c r="AG1145" s="2" t="str">
        <f t="shared" si="2733"/>
        <v/>
      </c>
      <c r="AH1145" s="2" t="str">
        <f t="shared" si="2733"/>
        <v/>
      </c>
      <c r="AI1145" s="2" t="str">
        <f t="shared" si="2733"/>
        <v/>
      </c>
    </row>
    <row r="1146" spans="2:35" x14ac:dyDescent="0.25">
      <c r="B1146" s="41" t="s">
        <v>347</v>
      </c>
      <c r="C1146" s="41" t="s">
        <v>444</v>
      </c>
      <c r="D1146" t="s">
        <v>7</v>
      </c>
      <c r="E1146" s="42" t="s">
        <v>405</v>
      </c>
      <c r="F1146" t="s">
        <v>50</v>
      </c>
      <c r="H1146" s="7">
        <v>6384</v>
      </c>
      <c r="I1146" s="6">
        <f>IF(H1146="","",INDEX(Systems!F$4:F$981,MATCH($F1146,Systems!D$4:D$981,0),1))</f>
        <v>1.6</v>
      </c>
      <c r="J1146" s="7">
        <f>IF(H1146="","",INDEX(Systems!E$4:E$981,MATCH($F1146,Systems!D$4:D$981,0),1))</f>
        <v>10</v>
      </c>
      <c r="K1146" s="7" t="s">
        <v>97</v>
      </c>
      <c r="L1146" s="7">
        <v>2010</v>
      </c>
      <c r="M1146" s="7">
        <v>2</v>
      </c>
      <c r="N1146" s="6">
        <f t="shared" si="2734"/>
        <v>10214.400000000001</v>
      </c>
      <c r="O1146" s="7">
        <f t="shared" si="2735"/>
        <v>2018</v>
      </c>
      <c r="P1146" s="2">
        <f t="shared" si="2733"/>
        <v>10214.400000000001</v>
      </c>
      <c r="Q1146" s="2" t="str">
        <f t="shared" si="2733"/>
        <v/>
      </c>
      <c r="R1146" s="2" t="str">
        <f t="shared" si="2733"/>
        <v/>
      </c>
      <c r="S1146" s="2" t="str">
        <f t="shared" si="2733"/>
        <v/>
      </c>
      <c r="T1146" s="2" t="str">
        <f t="shared" si="2733"/>
        <v/>
      </c>
      <c r="U1146" s="2" t="str">
        <f t="shared" si="2733"/>
        <v/>
      </c>
      <c r="V1146" s="2" t="str">
        <f t="shared" si="2733"/>
        <v/>
      </c>
      <c r="W1146" s="2" t="str">
        <f t="shared" si="2733"/>
        <v/>
      </c>
      <c r="X1146" s="2" t="str">
        <f t="shared" si="2733"/>
        <v/>
      </c>
      <c r="Y1146" s="2" t="str">
        <f t="shared" si="2733"/>
        <v/>
      </c>
      <c r="Z1146" s="2">
        <f t="shared" si="2733"/>
        <v>13278.720000000003</v>
      </c>
      <c r="AA1146" s="2" t="str">
        <f t="shared" si="2733"/>
        <v/>
      </c>
      <c r="AB1146" s="2" t="str">
        <f t="shared" si="2733"/>
        <v/>
      </c>
      <c r="AC1146" s="2" t="str">
        <f t="shared" si="2733"/>
        <v/>
      </c>
      <c r="AD1146" s="2" t="str">
        <f t="shared" si="2733"/>
        <v/>
      </c>
      <c r="AE1146" s="2" t="str">
        <f t="shared" si="2733"/>
        <v/>
      </c>
      <c r="AF1146" s="2" t="str">
        <f t="shared" si="2733"/>
        <v/>
      </c>
      <c r="AG1146" s="2" t="str">
        <f t="shared" si="2733"/>
        <v/>
      </c>
      <c r="AH1146" s="2" t="str">
        <f t="shared" si="2733"/>
        <v/>
      </c>
      <c r="AI1146" s="2" t="str">
        <f t="shared" si="2733"/>
        <v/>
      </c>
    </row>
    <row r="1147" spans="2:35" x14ac:dyDescent="0.25">
      <c r="B1147" s="41" t="s">
        <v>347</v>
      </c>
      <c r="C1147" s="41" t="s">
        <v>444</v>
      </c>
      <c r="D1147" t="s">
        <v>7</v>
      </c>
      <c r="E1147" s="42" t="s">
        <v>357</v>
      </c>
      <c r="F1147" t="s">
        <v>285</v>
      </c>
      <c r="H1147" s="7">
        <v>1000</v>
      </c>
      <c r="I1147" s="6">
        <f>IF(H1147="","",INDEX(Systems!F$4:F$981,MATCH($F1147,Systems!D$4:D$981,0),1))</f>
        <v>8.77</v>
      </c>
      <c r="J1147" s="7">
        <f>IF(H1147="","",INDEX(Systems!E$4:E$981,MATCH($F1147,Systems!D$4:D$981,0),1))</f>
        <v>20</v>
      </c>
      <c r="K1147" s="7" t="s">
        <v>97</v>
      </c>
      <c r="L1147" s="7">
        <v>2010</v>
      </c>
      <c r="M1147" s="7">
        <v>3</v>
      </c>
      <c r="N1147" s="6">
        <f t="shared" si="2734"/>
        <v>8770</v>
      </c>
      <c r="O1147" s="7">
        <f t="shared" si="2735"/>
        <v>2030</v>
      </c>
      <c r="P1147" s="2" t="str">
        <f t="shared" si="2733"/>
        <v/>
      </c>
      <c r="Q1147" s="2" t="str">
        <f t="shared" si="2733"/>
        <v/>
      </c>
      <c r="R1147" s="2" t="str">
        <f t="shared" si="2733"/>
        <v/>
      </c>
      <c r="S1147" s="2" t="str">
        <f t="shared" si="2733"/>
        <v/>
      </c>
      <c r="T1147" s="2" t="str">
        <f t="shared" si="2733"/>
        <v/>
      </c>
      <c r="U1147" s="2" t="str">
        <f t="shared" si="2733"/>
        <v/>
      </c>
      <c r="V1147" s="2" t="str">
        <f t="shared" si="2733"/>
        <v/>
      </c>
      <c r="W1147" s="2" t="str">
        <f t="shared" si="2733"/>
        <v/>
      </c>
      <c r="X1147" s="2" t="str">
        <f t="shared" si="2733"/>
        <v/>
      </c>
      <c r="Y1147" s="2" t="str">
        <f t="shared" si="2733"/>
        <v/>
      </c>
      <c r="Z1147" s="2" t="str">
        <f t="shared" si="2733"/>
        <v/>
      </c>
      <c r="AA1147" s="2" t="str">
        <f t="shared" si="2733"/>
        <v/>
      </c>
      <c r="AB1147" s="2">
        <f t="shared" si="2733"/>
        <v>11927.199999999999</v>
      </c>
      <c r="AC1147" s="2" t="str">
        <f t="shared" si="2733"/>
        <v/>
      </c>
      <c r="AD1147" s="2" t="str">
        <f t="shared" si="2733"/>
        <v/>
      </c>
      <c r="AE1147" s="2" t="str">
        <f t="shared" si="2733"/>
        <v/>
      </c>
      <c r="AF1147" s="2" t="str">
        <f t="shared" si="2733"/>
        <v/>
      </c>
      <c r="AG1147" s="2" t="str">
        <f t="shared" si="2733"/>
        <v/>
      </c>
      <c r="AH1147" s="2" t="str">
        <f t="shared" si="2733"/>
        <v/>
      </c>
      <c r="AI1147" s="2" t="str">
        <f t="shared" si="2733"/>
        <v/>
      </c>
    </row>
    <row r="1148" spans="2:35" x14ac:dyDescent="0.25">
      <c r="B1148" s="41" t="s">
        <v>347</v>
      </c>
      <c r="C1148" s="41" t="s">
        <v>444</v>
      </c>
      <c r="D1148" t="s">
        <v>7</v>
      </c>
      <c r="E1148" s="42" t="s">
        <v>357</v>
      </c>
      <c r="F1148" t="s">
        <v>289</v>
      </c>
      <c r="H1148" s="7">
        <v>1300</v>
      </c>
      <c r="I1148" s="6">
        <f>IF(H1148="","",INDEX(Systems!F$4:F$981,MATCH($F1148,Systems!D$4:D$981,0),1))</f>
        <v>4.5</v>
      </c>
      <c r="J1148" s="7">
        <f>IF(H1148="","",INDEX(Systems!E$4:E$981,MATCH($F1148,Systems!D$4:D$981,0),1))</f>
        <v>15</v>
      </c>
      <c r="K1148" s="7" t="s">
        <v>97</v>
      </c>
      <c r="L1148" s="7">
        <v>2010</v>
      </c>
      <c r="M1148" s="7">
        <v>3</v>
      </c>
      <c r="N1148" s="6">
        <f t="shared" si="2734"/>
        <v>5850</v>
      </c>
      <c r="O1148" s="7">
        <f t="shared" si="2735"/>
        <v>2025</v>
      </c>
      <c r="P1148" s="2" t="str">
        <f t="shared" si="2733"/>
        <v/>
      </c>
      <c r="Q1148" s="2" t="str">
        <f t="shared" si="2733"/>
        <v/>
      </c>
      <c r="R1148" s="2" t="str">
        <f t="shared" si="2733"/>
        <v/>
      </c>
      <c r="S1148" s="2" t="str">
        <f t="shared" si="2733"/>
        <v/>
      </c>
      <c r="T1148" s="2" t="str">
        <f t="shared" si="2733"/>
        <v/>
      </c>
      <c r="U1148" s="2" t="str">
        <f t="shared" si="2733"/>
        <v/>
      </c>
      <c r="V1148" s="2" t="str">
        <f t="shared" si="2733"/>
        <v/>
      </c>
      <c r="W1148" s="2">
        <f t="shared" si="2733"/>
        <v>7078.5</v>
      </c>
      <c r="X1148" s="2" t="str">
        <f t="shared" si="2733"/>
        <v/>
      </c>
      <c r="Y1148" s="2" t="str">
        <f t="shared" si="2733"/>
        <v/>
      </c>
      <c r="Z1148" s="2" t="str">
        <f t="shared" si="2733"/>
        <v/>
      </c>
      <c r="AA1148" s="2" t="str">
        <f t="shared" si="2733"/>
        <v/>
      </c>
      <c r="AB1148" s="2" t="str">
        <f t="shared" si="2733"/>
        <v/>
      </c>
      <c r="AC1148" s="2" t="str">
        <f t="shared" si="2733"/>
        <v/>
      </c>
      <c r="AD1148" s="2" t="str">
        <f t="shared" si="2733"/>
        <v/>
      </c>
      <c r="AE1148" s="2" t="str">
        <f t="shared" si="2733"/>
        <v/>
      </c>
      <c r="AF1148" s="2" t="str">
        <f t="shared" si="2733"/>
        <v/>
      </c>
      <c r="AG1148" s="2" t="str">
        <f t="shared" si="2733"/>
        <v/>
      </c>
      <c r="AH1148" s="2" t="str">
        <f t="shared" si="2733"/>
        <v/>
      </c>
      <c r="AI1148" s="2" t="str">
        <f t="shared" si="2733"/>
        <v/>
      </c>
    </row>
    <row r="1149" spans="2:35" x14ac:dyDescent="0.25">
      <c r="B1149" s="41" t="s">
        <v>347</v>
      </c>
      <c r="C1149" s="41" t="s">
        <v>444</v>
      </c>
      <c r="D1149" t="s">
        <v>9</v>
      </c>
      <c r="E1149" s="42" t="s">
        <v>357</v>
      </c>
      <c r="F1149" t="s">
        <v>131</v>
      </c>
      <c r="H1149" s="7">
        <v>1000</v>
      </c>
      <c r="I1149" s="6">
        <f>IF(H1149="","",INDEX(Systems!F$4:F$981,MATCH($F1149,Systems!D$4:D$981,0),1))</f>
        <v>4.95</v>
      </c>
      <c r="J1149" s="7">
        <f>IF(H1149="","",INDEX(Systems!E$4:E$981,MATCH($F1149,Systems!D$4:D$981,0),1))</f>
        <v>20</v>
      </c>
      <c r="K1149" s="7" t="s">
        <v>97</v>
      </c>
      <c r="L1149" s="7">
        <v>2017</v>
      </c>
      <c r="M1149" s="7">
        <v>3</v>
      </c>
      <c r="N1149" s="6">
        <f t="shared" si="2734"/>
        <v>4950</v>
      </c>
      <c r="O1149" s="7">
        <f t="shared" si="2735"/>
        <v>2037</v>
      </c>
      <c r="P1149" s="2" t="str">
        <f t="shared" si="2733"/>
        <v/>
      </c>
      <c r="Q1149" s="2" t="str">
        <f t="shared" si="2733"/>
        <v/>
      </c>
      <c r="R1149" s="2" t="str">
        <f t="shared" si="2733"/>
        <v/>
      </c>
      <c r="S1149" s="2" t="str">
        <f t="shared" si="2733"/>
        <v/>
      </c>
      <c r="T1149" s="2" t="str">
        <f t="shared" si="2733"/>
        <v/>
      </c>
      <c r="U1149" s="2" t="str">
        <f t="shared" si="2733"/>
        <v/>
      </c>
      <c r="V1149" s="2" t="str">
        <f t="shared" si="2733"/>
        <v/>
      </c>
      <c r="W1149" s="2" t="str">
        <f t="shared" si="2733"/>
        <v/>
      </c>
      <c r="X1149" s="2" t="str">
        <f t="shared" si="2733"/>
        <v/>
      </c>
      <c r="Y1149" s="2" t="str">
        <f t="shared" si="2733"/>
        <v/>
      </c>
      <c r="Z1149" s="2" t="str">
        <f t="shared" si="2733"/>
        <v/>
      </c>
      <c r="AA1149" s="2" t="str">
        <f t="shared" si="2733"/>
        <v/>
      </c>
      <c r="AB1149" s="2" t="str">
        <f t="shared" si="2733"/>
        <v/>
      </c>
      <c r="AC1149" s="2" t="str">
        <f t="shared" si="2733"/>
        <v/>
      </c>
      <c r="AD1149" s="2" t="str">
        <f t="shared" si="2733"/>
        <v/>
      </c>
      <c r="AE1149" s="2" t="str">
        <f t="shared" si="2733"/>
        <v/>
      </c>
      <c r="AF1149" s="2" t="str">
        <f t="shared" si="2733"/>
        <v/>
      </c>
      <c r="AG1149" s="2" t="str">
        <f t="shared" si="2733"/>
        <v/>
      </c>
      <c r="AH1149" s="2" t="str">
        <f t="shared" si="2733"/>
        <v/>
      </c>
      <c r="AI1149" s="2">
        <f t="shared" si="2733"/>
        <v>7771.4999999999991</v>
      </c>
    </row>
    <row r="1150" spans="2:35" x14ac:dyDescent="0.25">
      <c r="B1150" s="41" t="s">
        <v>347</v>
      </c>
      <c r="C1150" s="41" t="s">
        <v>444</v>
      </c>
      <c r="D1150" t="s">
        <v>5</v>
      </c>
      <c r="E1150" s="42" t="s">
        <v>357</v>
      </c>
      <c r="F1150" t="s">
        <v>117</v>
      </c>
      <c r="H1150" s="7">
        <v>1</v>
      </c>
      <c r="I1150" s="6">
        <f>IF(H1150="","",INDEX(Systems!F$4:F$981,MATCH($F1150,Systems!D$4:D$981,0),1))</f>
        <v>7200</v>
      </c>
      <c r="J1150" s="7">
        <f>IF(H1150="","",INDEX(Systems!E$4:E$981,MATCH($F1150,Systems!D$4:D$981,0),1))</f>
        <v>18</v>
      </c>
      <c r="K1150" s="7" t="s">
        <v>97</v>
      </c>
      <c r="L1150" s="7">
        <v>2003</v>
      </c>
      <c r="M1150" s="7">
        <v>3</v>
      </c>
      <c r="N1150" s="6">
        <f t="shared" si="2734"/>
        <v>7200</v>
      </c>
      <c r="O1150" s="7">
        <f t="shared" si="2735"/>
        <v>2021</v>
      </c>
      <c r="P1150" s="2" t="str">
        <f t="shared" si="2733"/>
        <v/>
      </c>
      <c r="Q1150" s="2" t="str">
        <f t="shared" si="2733"/>
        <v/>
      </c>
      <c r="R1150" s="2" t="str">
        <f t="shared" si="2733"/>
        <v/>
      </c>
      <c r="S1150" s="2">
        <f t="shared" si="2733"/>
        <v>7848.0000000000009</v>
      </c>
      <c r="T1150" s="2" t="str">
        <f t="shared" si="2733"/>
        <v/>
      </c>
      <c r="U1150" s="2" t="str">
        <f t="shared" si="2733"/>
        <v/>
      </c>
      <c r="V1150" s="2" t="str">
        <f t="shared" si="2733"/>
        <v/>
      </c>
      <c r="W1150" s="2" t="str">
        <f t="shared" si="2733"/>
        <v/>
      </c>
      <c r="X1150" s="2" t="str">
        <f t="shared" si="2733"/>
        <v/>
      </c>
      <c r="Y1150" s="2" t="str">
        <f t="shared" si="2733"/>
        <v/>
      </c>
      <c r="Z1150" s="2" t="str">
        <f t="shared" si="2733"/>
        <v/>
      </c>
      <c r="AA1150" s="2" t="str">
        <f t="shared" si="2733"/>
        <v/>
      </c>
      <c r="AB1150" s="2" t="str">
        <f t="shared" si="2733"/>
        <v/>
      </c>
      <c r="AC1150" s="2" t="str">
        <f t="shared" si="2733"/>
        <v/>
      </c>
      <c r="AD1150" s="2" t="str">
        <f t="shared" si="2733"/>
        <v/>
      </c>
      <c r="AE1150" s="2" t="str">
        <f t="shared" si="2733"/>
        <v/>
      </c>
      <c r="AF1150" s="2" t="str">
        <f t="shared" si="2733"/>
        <v/>
      </c>
      <c r="AG1150" s="2" t="str">
        <f t="shared" si="2733"/>
        <v/>
      </c>
      <c r="AH1150" s="2" t="str">
        <f t="shared" si="2733"/>
        <v/>
      </c>
      <c r="AI1150" s="2" t="str">
        <f t="shared" si="2733"/>
        <v/>
      </c>
    </row>
    <row r="1151" spans="2:35" x14ac:dyDescent="0.25">
      <c r="B1151" s="41" t="s">
        <v>347</v>
      </c>
      <c r="C1151" s="41" t="s">
        <v>444</v>
      </c>
      <c r="D1151" t="s">
        <v>7</v>
      </c>
      <c r="E1151" s="42" t="s">
        <v>358</v>
      </c>
      <c r="F1151" t="s">
        <v>285</v>
      </c>
      <c r="H1151" s="7">
        <v>1000</v>
      </c>
      <c r="I1151" s="6">
        <f>IF(H1151="","",INDEX(Systems!F$4:F$981,MATCH($F1151,Systems!D$4:D$981,0),1))</f>
        <v>8.77</v>
      </c>
      <c r="J1151" s="7">
        <f>IF(H1151="","",INDEX(Systems!E$4:E$981,MATCH($F1151,Systems!D$4:D$981,0),1))</f>
        <v>20</v>
      </c>
      <c r="K1151" s="7" t="s">
        <v>97</v>
      </c>
      <c r="L1151" s="7">
        <v>2010</v>
      </c>
      <c r="M1151" s="7">
        <v>3</v>
      </c>
      <c r="N1151" s="6">
        <f t="shared" ref="N1151:N1154" si="2736">IF(H1151="","",H1151*I1151)</f>
        <v>8770</v>
      </c>
      <c r="O1151" s="7">
        <f t="shared" ref="O1151:O1154" si="2737">IF(M1151="","",IF(IF(M1151=1,$C$1,IF(M1151=2,L1151+(0.8*J1151),IF(M1151=3,L1151+J1151)))&lt;$C$1,$C$1,(IF(M1151=1,$C$1,IF(M1151=2,L1151+(0.8*J1151),IF(M1151=3,L1151+J1151))))))</f>
        <v>2030</v>
      </c>
      <c r="P1151" s="2" t="str">
        <f t="shared" ref="P1151:P1154" si="2738">IF($B1151="","",IF($O1151=P$3,$N1151*(1+(O$2*0.03)),IF(P$3=$O1151+$J1151,$N1151*(1+(O$2*0.03)),IF(P$3=$O1151+2*$J1151,$N1151*(1+(O$2*0.03)),IF(P$3=$O1151+3*$J1151,$N1151*(1+(O$2*0.03)),IF(P$3=$O1151+4*$J1151,$N1151*(1+(O$2*0.03)),IF(P$3=$O1151+5*$J1151,$N1151*(1+(O$2*0.03)),"")))))))</f>
        <v/>
      </c>
      <c r="Q1151" s="2" t="str">
        <f t="shared" ref="Q1151:Q1154" si="2739">IF($B1151="","",IF($O1151=Q$3,$N1151*(1+(P$2*0.03)),IF(Q$3=$O1151+$J1151,$N1151*(1+(P$2*0.03)),IF(Q$3=$O1151+2*$J1151,$N1151*(1+(P$2*0.03)),IF(Q$3=$O1151+3*$J1151,$N1151*(1+(P$2*0.03)),IF(Q$3=$O1151+4*$J1151,$N1151*(1+(P$2*0.03)),IF(Q$3=$O1151+5*$J1151,$N1151*(1+(P$2*0.03)),"")))))))</f>
        <v/>
      </c>
      <c r="R1151" s="2" t="str">
        <f t="shared" ref="R1151:R1154" si="2740">IF($B1151="","",IF($O1151=R$3,$N1151*(1+(Q$2*0.03)),IF(R$3=$O1151+$J1151,$N1151*(1+(Q$2*0.03)),IF(R$3=$O1151+2*$J1151,$N1151*(1+(Q$2*0.03)),IF(R$3=$O1151+3*$J1151,$N1151*(1+(Q$2*0.03)),IF(R$3=$O1151+4*$J1151,$N1151*(1+(Q$2*0.03)),IF(R$3=$O1151+5*$J1151,$N1151*(1+(Q$2*0.03)),"")))))))</f>
        <v/>
      </c>
      <c r="S1151" s="2" t="str">
        <f t="shared" ref="S1151:S1154" si="2741">IF($B1151="","",IF($O1151=S$3,$N1151*(1+(R$2*0.03)),IF(S$3=$O1151+$J1151,$N1151*(1+(R$2*0.03)),IF(S$3=$O1151+2*$J1151,$N1151*(1+(R$2*0.03)),IF(S$3=$O1151+3*$J1151,$N1151*(1+(R$2*0.03)),IF(S$3=$O1151+4*$J1151,$N1151*(1+(R$2*0.03)),IF(S$3=$O1151+5*$J1151,$N1151*(1+(R$2*0.03)),"")))))))</f>
        <v/>
      </c>
      <c r="T1151" s="2" t="str">
        <f t="shared" ref="T1151:T1154" si="2742">IF($B1151="","",IF($O1151=T$3,$N1151*(1+(S$2*0.03)),IF(T$3=$O1151+$J1151,$N1151*(1+(S$2*0.03)),IF(T$3=$O1151+2*$J1151,$N1151*(1+(S$2*0.03)),IF(T$3=$O1151+3*$J1151,$N1151*(1+(S$2*0.03)),IF(T$3=$O1151+4*$J1151,$N1151*(1+(S$2*0.03)),IF(T$3=$O1151+5*$J1151,$N1151*(1+(S$2*0.03)),"")))))))</f>
        <v/>
      </c>
      <c r="U1151" s="2" t="str">
        <f t="shared" ref="U1151:U1154" si="2743">IF($B1151="","",IF($O1151=U$3,$N1151*(1+(T$2*0.03)),IF(U$3=$O1151+$J1151,$N1151*(1+(T$2*0.03)),IF(U$3=$O1151+2*$J1151,$N1151*(1+(T$2*0.03)),IF(U$3=$O1151+3*$J1151,$N1151*(1+(T$2*0.03)),IF(U$3=$O1151+4*$J1151,$N1151*(1+(T$2*0.03)),IF(U$3=$O1151+5*$J1151,$N1151*(1+(T$2*0.03)),"")))))))</f>
        <v/>
      </c>
      <c r="V1151" s="2" t="str">
        <f t="shared" ref="V1151:V1154" si="2744">IF($B1151="","",IF($O1151=V$3,$N1151*(1+(U$2*0.03)),IF(V$3=$O1151+$J1151,$N1151*(1+(U$2*0.03)),IF(V$3=$O1151+2*$J1151,$N1151*(1+(U$2*0.03)),IF(V$3=$O1151+3*$J1151,$N1151*(1+(U$2*0.03)),IF(V$3=$O1151+4*$J1151,$N1151*(1+(U$2*0.03)),IF(V$3=$O1151+5*$J1151,$N1151*(1+(U$2*0.03)),"")))))))</f>
        <v/>
      </c>
      <c r="W1151" s="2" t="str">
        <f t="shared" ref="W1151:W1154" si="2745">IF($B1151="","",IF($O1151=W$3,$N1151*(1+(V$2*0.03)),IF(W$3=$O1151+$J1151,$N1151*(1+(V$2*0.03)),IF(W$3=$O1151+2*$J1151,$N1151*(1+(V$2*0.03)),IF(W$3=$O1151+3*$J1151,$N1151*(1+(V$2*0.03)),IF(W$3=$O1151+4*$J1151,$N1151*(1+(V$2*0.03)),IF(W$3=$O1151+5*$J1151,$N1151*(1+(V$2*0.03)),"")))))))</f>
        <v/>
      </c>
      <c r="X1151" s="2" t="str">
        <f t="shared" ref="X1151:X1154" si="2746">IF($B1151="","",IF($O1151=X$3,$N1151*(1+(W$2*0.03)),IF(X$3=$O1151+$J1151,$N1151*(1+(W$2*0.03)),IF(X$3=$O1151+2*$J1151,$N1151*(1+(W$2*0.03)),IF(X$3=$O1151+3*$J1151,$N1151*(1+(W$2*0.03)),IF(X$3=$O1151+4*$J1151,$N1151*(1+(W$2*0.03)),IF(X$3=$O1151+5*$J1151,$N1151*(1+(W$2*0.03)),"")))))))</f>
        <v/>
      </c>
      <c r="Y1151" s="2" t="str">
        <f t="shared" ref="Y1151:Y1154" si="2747">IF($B1151="","",IF($O1151=Y$3,$N1151*(1+(X$2*0.03)),IF(Y$3=$O1151+$J1151,$N1151*(1+(X$2*0.03)),IF(Y$3=$O1151+2*$J1151,$N1151*(1+(X$2*0.03)),IF(Y$3=$O1151+3*$J1151,$N1151*(1+(X$2*0.03)),IF(Y$3=$O1151+4*$J1151,$N1151*(1+(X$2*0.03)),IF(Y$3=$O1151+5*$J1151,$N1151*(1+(X$2*0.03)),"")))))))</f>
        <v/>
      </c>
      <c r="Z1151" s="2" t="str">
        <f t="shared" ref="Z1151:Z1154" si="2748">IF($B1151="","",IF($O1151=Z$3,$N1151*(1+(Y$2*0.03)),IF(Z$3=$O1151+$J1151,$N1151*(1+(Y$2*0.03)),IF(Z$3=$O1151+2*$J1151,$N1151*(1+(Y$2*0.03)),IF(Z$3=$O1151+3*$J1151,$N1151*(1+(Y$2*0.03)),IF(Z$3=$O1151+4*$J1151,$N1151*(1+(Y$2*0.03)),IF(Z$3=$O1151+5*$J1151,$N1151*(1+(Y$2*0.03)),"")))))))</f>
        <v/>
      </c>
      <c r="AA1151" s="2" t="str">
        <f t="shared" ref="AA1151:AA1154" si="2749">IF($B1151="","",IF($O1151=AA$3,$N1151*(1+(Z$2*0.03)),IF(AA$3=$O1151+$J1151,$N1151*(1+(Z$2*0.03)),IF(AA$3=$O1151+2*$J1151,$N1151*(1+(Z$2*0.03)),IF(AA$3=$O1151+3*$J1151,$N1151*(1+(Z$2*0.03)),IF(AA$3=$O1151+4*$J1151,$N1151*(1+(Z$2*0.03)),IF(AA$3=$O1151+5*$J1151,$N1151*(1+(Z$2*0.03)),"")))))))</f>
        <v/>
      </c>
      <c r="AB1151" s="2">
        <f t="shared" ref="AB1151:AB1154" si="2750">IF($B1151="","",IF($O1151=AB$3,$N1151*(1+(AA$2*0.03)),IF(AB$3=$O1151+$J1151,$N1151*(1+(AA$2*0.03)),IF(AB$3=$O1151+2*$J1151,$N1151*(1+(AA$2*0.03)),IF(AB$3=$O1151+3*$J1151,$N1151*(1+(AA$2*0.03)),IF(AB$3=$O1151+4*$J1151,$N1151*(1+(AA$2*0.03)),IF(AB$3=$O1151+5*$J1151,$N1151*(1+(AA$2*0.03)),"")))))))</f>
        <v>11927.199999999999</v>
      </c>
      <c r="AC1151" s="2" t="str">
        <f t="shared" ref="AC1151:AC1154" si="2751">IF($B1151="","",IF($O1151=AC$3,$N1151*(1+(AB$2*0.03)),IF(AC$3=$O1151+$J1151,$N1151*(1+(AB$2*0.03)),IF(AC$3=$O1151+2*$J1151,$N1151*(1+(AB$2*0.03)),IF(AC$3=$O1151+3*$J1151,$N1151*(1+(AB$2*0.03)),IF(AC$3=$O1151+4*$J1151,$N1151*(1+(AB$2*0.03)),IF(AC$3=$O1151+5*$J1151,$N1151*(1+(AB$2*0.03)),"")))))))</f>
        <v/>
      </c>
      <c r="AD1151" s="2" t="str">
        <f t="shared" ref="AD1151:AD1154" si="2752">IF($B1151="","",IF($O1151=AD$3,$N1151*(1+(AC$2*0.03)),IF(AD$3=$O1151+$J1151,$N1151*(1+(AC$2*0.03)),IF(AD$3=$O1151+2*$J1151,$N1151*(1+(AC$2*0.03)),IF(AD$3=$O1151+3*$J1151,$N1151*(1+(AC$2*0.03)),IF(AD$3=$O1151+4*$J1151,$N1151*(1+(AC$2*0.03)),IF(AD$3=$O1151+5*$J1151,$N1151*(1+(AC$2*0.03)),"")))))))</f>
        <v/>
      </c>
      <c r="AE1151" s="2" t="str">
        <f t="shared" ref="AE1151:AE1154" si="2753">IF($B1151="","",IF($O1151=AE$3,$N1151*(1+(AD$2*0.03)),IF(AE$3=$O1151+$J1151,$N1151*(1+(AD$2*0.03)),IF(AE$3=$O1151+2*$J1151,$N1151*(1+(AD$2*0.03)),IF(AE$3=$O1151+3*$J1151,$N1151*(1+(AD$2*0.03)),IF(AE$3=$O1151+4*$J1151,$N1151*(1+(AD$2*0.03)),IF(AE$3=$O1151+5*$J1151,$N1151*(1+(AD$2*0.03)),"")))))))</f>
        <v/>
      </c>
      <c r="AF1151" s="2" t="str">
        <f t="shared" ref="AF1151:AF1154" si="2754">IF($B1151="","",IF($O1151=AF$3,$N1151*(1+(AE$2*0.03)),IF(AF$3=$O1151+$J1151,$N1151*(1+(AE$2*0.03)),IF(AF$3=$O1151+2*$J1151,$N1151*(1+(AE$2*0.03)),IF(AF$3=$O1151+3*$J1151,$N1151*(1+(AE$2*0.03)),IF(AF$3=$O1151+4*$J1151,$N1151*(1+(AE$2*0.03)),IF(AF$3=$O1151+5*$J1151,$N1151*(1+(AE$2*0.03)),"")))))))</f>
        <v/>
      </c>
      <c r="AG1151" s="2" t="str">
        <f t="shared" ref="AG1151:AG1154" si="2755">IF($B1151="","",IF($O1151=AG$3,$N1151*(1+(AF$2*0.03)),IF(AG$3=$O1151+$J1151,$N1151*(1+(AF$2*0.03)),IF(AG$3=$O1151+2*$J1151,$N1151*(1+(AF$2*0.03)),IF(AG$3=$O1151+3*$J1151,$N1151*(1+(AF$2*0.03)),IF(AG$3=$O1151+4*$J1151,$N1151*(1+(AF$2*0.03)),IF(AG$3=$O1151+5*$J1151,$N1151*(1+(AF$2*0.03)),"")))))))</f>
        <v/>
      </c>
      <c r="AH1151" s="2" t="str">
        <f t="shared" ref="AH1151:AH1154" si="2756">IF($B1151="","",IF($O1151=AH$3,$N1151*(1+(AG$2*0.03)),IF(AH$3=$O1151+$J1151,$N1151*(1+(AG$2*0.03)),IF(AH$3=$O1151+2*$J1151,$N1151*(1+(AG$2*0.03)),IF(AH$3=$O1151+3*$J1151,$N1151*(1+(AG$2*0.03)),IF(AH$3=$O1151+4*$J1151,$N1151*(1+(AG$2*0.03)),IF(AH$3=$O1151+5*$J1151,$N1151*(1+(AG$2*0.03)),"")))))))</f>
        <v/>
      </c>
      <c r="AI1151" s="2" t="str">
        <f t="shared" ref="AI1151:AI1154" si="2757">IF($B1151="","",IF($O1151=AI$3,$N1151*(1+(AH$2*0.03)),IF(AI$3=$O1151+$J1151,$N1151*(1+(AH$2*0.03)),IF(AI$3=$O1151+2*$J1151,$N1151*(1+(AH$2*0.03)),IF(AI$3=$O1151+3*$J1151,$N1151*(1+(AH$2*0.03)),IF(AI$3=$O1151+4*$J1151,$N1151*(1+(AH$2*0.03)),IF(AI$3=$O1151+5*$J1151,$N1151*(1+(AH$2*0.03)),"")))))))</f>
        <v/>
      </c>
    </row>
    <row r="1152" spans="2:35" x14ac:dyDescent="0.25">
      <c r="B1152" s="41" t="s">
        <v>347</v>
      </c>
      <c r="C1152" s="41" t="s">
        <v>444</v>
      </c>
      <c r="D1152" t="s">
        <v>7</v>
      </c>
      <c r="E1152" s="42" t="s">
        <v>358</v>
      </c>
      <c r="F1152" t="s">
        <v>289</v>
      </c>
      <c r="H1152" s="7">
        <v>1300</v>
      </c>
      <c r="I1152" s="6">
        <f>IF(H1152="","",INDEX(Systems!F$4:F$981,MATCH($F1152,Systems!D$4:D$981,0),1))</f>
        <v>4.5</v>
      </c>
      <c r="J1152" s="7">
        <f>IF(H1152="","",INDEX(Systems!E$4:E$981,MATCH($F1152,Systems!D$4:D$981,0),1))</f>
        <v>15</v>
      </c>
      <c r="K1152" s="7" t="s">
        <v>97</v>
      </c>
      <c r="L1152" s="7">
        <v>2010</v>
      </c>
      <c r="M1152" s="7">
        <v>3</v>
      </c>
      <c r="N1152" s="6">
        <f t="shared" si="2736"/>
        <v>5850</v>
      </c>
      <c r="O1152" s="7">
        <f t="shared" si="2737"/>
        <v>2025</v>
      </c>
      <c r="P1152" s="2" t="str">
        <f t="shared" si="2738"/>
        <v/>
      </c>
      <c r="Q1152" s="2" t="str">
        <f t="shared" si="2739"/>
        <v/>
      </c>
      <c r="R1152" s="2" t="str">
        <f t="shared" si="2740"/>
        <v/>
      </c>
      <c r="S1152" s="2" t="str">
        <f t="shared" si="2741"/>
        <v/>
      </c>
      <c r="T1152" s="2" t="str">
        <f t="shared" si="2742"/>
        <v/>
      </c>
      <c r="U1152" s="2" t="str">
        <f t="shared" si="2743"/>
        <v/>
      </c>
      <c r="V1152" s="2" t="str">
        <f t="shared" si="2744"/>
        <v/>
      </c>
      <c r="W1152" s="2">
        <f t="shared" si="2745"/>
        <v>7078.5</v>
      </c>
      <c r="X1152" s="2" t="str">
        <f t="shared" si="2746"/>
        <v/>
      </c>
      <c r="Y1152" s="2" t="str">
        <f t="shared" si="2747"/>
        <v/>
      </c>
      <c r="Z1152" s="2" t="str">
        <f t="shared" si="2748"/>
        <v/>
      </c>
      <c r="AA1152" s="2" t="str">
        <f t="shared" si="2749"/>
        <v/>
      </c>
      <c r="AB1152" s="2" t="str">
        <f t="shared" si="2750"/>
        <v/>
      </c>
      <c r="AC1152" s="2" t="str">
        <f t="shared" si="2751"/>
        <v/>
      </c>
      <c r="AD1152" s="2" t="str">
        <f t="shared" si="2752"/>
        <v/>
      </c>
      <c r="AE1152" s="2" t="str">
        <f t="shared" si="2753"/>
        <v/>
      </c>
      <c r="AF1152" s="2" t="str">
        <f t="shared" si="2754"/>
        <v/>
      </c>
      <c r="AG1152" s="2" t="str">
        <f t="shared" si="2755"/>
        <v/>
      </c>
      <c r="AH1152" s="2" t="str">
        <f t="shared" si="2756"/>
        <v/>
      </c>
      <c r="AI1152" s="2" t="str">
        <f t="shared" si="2757"/>
        <v/>
      </c>
    </row>
    <row r="1153" spans="2:35" x14ac:dyDescent="0.25">
      <c r="B1153" s="41" t="s">
        <v>347</v>
      </c>
      <c r="C1153" s="41" t="s">
        <v>444</v>
      </c>
      <c r="D1153" t="s">
        <v>9</v>
      </c>
      <c r="E1153" s="42" t="s">
        <v>358</v>
      </c>
      <c r="F1153" t="s">
        <v>131</v>
      </c>
      <c r="H1153" s="7">
        <v>1000</v>
      </c>
      <c r="I1153" s="6">
        <f>IF(H1153="","",INDEX(Systems!F$4:F$981,MATCH($F1153,Systems!D$4:D$981,0),1))</f>
        <v>4.95</v>
      </c>
      <c r="J1153" s="7">
        <f>IF(H1153="","",INDEX(Systems!E$4:E$981,MATCH($F1153,Systems!D$4:D$981,0),1))</f>
        <v>20</v>
      </c>
      <c r="K1153" s="7" t="s">
        <v>97</v>
      </c>
      <c r="L1153" s="7">
        <v>2017</v>
      </c>
      <c r="M1153" s="7">
        <v>3</v>
      </c>
      <c r="N1153" s="6">
        <f t="shared" si="2736"/>
        <v>4950</v>
      </c>
      <c r="O1153" s="7">
        <f t="shared" si="2737"/>
        <v>2037</v>
      </c>
      <c r="P1153" s="2" t="str">
        <f t="shared" si="2738"/>
        <v/>
      </c>
      <c r="Q1153" s="2" t="str">
        <f t="shared" si="2739"/>
        <v/>
      </c>
      <c r="R1153" s="2" t="str">
        <f t="shared" si="2740"/>
        <v/>
      </c>
      <c r="S1153" s="2" t="str">
        <f t="shared" si="2741"/>
        <v/>
      </c>
      <c r="T1153" s="2" t="str">
        <f t="shared" si="2742"/>
        <v/>
      </c>
      <c r="U1153" s="2" t="str">
        <f t="shared" si="2743"/>
        <v/>
      </c>
      <c r="V1153" s="2" t="str">
        <f t="shared" si="2744"/>
        <v/>
      </c>
      <c r="W1153" s="2" t="str">
        <f t="shared" si="2745"/>
        <v/>
      </c>
      <c r="X1153" s="2" t="str">
        <f t="shared" si="2746"/>
        <v/>
      </c>
      <c r="Y1153" s="2" t="str">
        <f t="shared" si="2747"/>
        <v/>
      </c>
      <c r="Z1153" s="2" t="str">
        <f t="shared" si="2748"/>
        <v/>
      </c>
      <c r="AA1153" s="2" t="str">
        <f t="shared" si="2749"/>
        <v/>
      </c>
      <c r="AB1153" s="2" t="str">
        <f t="shared" si="2750"/>
        <v/>
      </c>
      <c r="AC1153" s="2" t="str">
        <f t="shared" si="2751"/>
        <v/>
      </c>
      <c r="AD1153" s="2" t="str">
        <f t="shared" si="2752"/>
        <v/>
      </c>
      <c r="AE1153" s="2" t="str">
        <f t="shared" si="2753"/>
        <v/>
      </c>
      <c r="AF1153" s="2" t="str">
        <f t="shared" si="2754"/>
        <v/>
      </c>
      <c r="AG1153" s="2" t="str">
        <f t="shared" si="2755"/>
        <v/>
      </c>
      <c r="AH1153" s="2" t="str">
        <f t="shared" si="2756"/>
        <v/>
      </c>
      <c r="AI1153" s="2">
        <f t="shared" si="2757"/>
        <v>7771.4999999999991</v>
      </c>
    </row>
    <row r="1154" spans="2:35" x14ac:dyDescent="0.25">
      <c r="B1154" s="41" t="s">
        <v>347</v>
      </c>
      <c r="C1154" s="41" t="s">
        <v>444</v>
      </c>
      <c r="D1154" t="s">
        <v>5</v>
      </c>
      <c r="E1154" s="42" t="s">
        <v>358</v>
      </c>
      <c r="F1154" t="s">
        <v>117</v>
      </c>
      <c r="H1154" s="7">
        <v>1</v>
      </c>
      <c r="I1154" s="6">
        <f>IF(H1154="","",INDEX(Systems!F$4:F$981,MATCH($F1154,Systems!D$4:D$981,0),1))</f>
        <v>7200</v>
      </c>
      <c r="J1154" s="7">
        <f>IF(H1154="","",INDEX(Systems!E$4:E$981,MATCH($F1154,Systems!D$4:D$981,0),1))</f>
        <v>18</v>
      </c>
      <c r="K1154" s="7" t="s">
        <v>97</v>
      </c>
      <c r="L1154" s="7">
        <v>2003</v>
      </c>
      <c r="M1154" s="7">
        <v>3</v>
      </c>
      <c r="N1154" s="6">
        <f t="shared" si="2736"/>
        <v>7200</v>
      </c>
      <c r="O1154" s="7">
        <f t="shared" si="2737"/>
        <v>2021</v>
      </c>
      <c r="P1154" s="2" t="str">
        <f t="shared" si="2738"/>
        <v/>
      </c>
      <c r="Q1154" s="2" t="str">
        <f t="shared" si="2739"/>
        <v/>
      </c>
      <c r="R1154" s="2" t="str">
        <f t="shared" si="2740"/>
        <v/>
      </c>
      <c r="S1154" s="2">
        <f t="shared" si="2741"/>
        <v>7848.0000000000009</v>
      </c>
      <c r="T1154" s="2" t="str">
        <f t="shared" si="2742"/>
        <v/>
      </c>
      <c r="U1154" s="2" t="str">
        <f t="shared" si="2743"/>
        <v/>
      </c>
      <c r="V1154" s="2" t="str">
        <f t="shared" si="2744"/>
        <v/>
      </c>
      <c r="W1154" s="2" t="str">
        <f t="shared" si="2745"/>
        <v/>
      </c>
      <c r="X1154" s="2" t="str">
        <f t="shared" si="2746"/>
        <v/>
      </c>
      <c r="Y1154" s="2" t="str">
        <f t="shared" si="2747"/>
        <v/>
      </c>
      <c r="Z1154" s="2" t="str">
        <f t="shared" si="2748"/>
        <v/>
      </c>
      <c r="AA1154" s="2" t="str">
        <f t="shared" si="2749"/>
        <v/>
      </c>
      <c r="AB1154" s="2" t="str">
        <f t="shared" si="2750"/>
        <v/>
      </c>
      <c r="AC1154" s="2" t="str">
        <f t="shared" si="2751"/>
        <v/>
      </c>
      <c r="AD1154" s="2" t="str">
        <f t="shared" si="2752"/>
        <v/>
      </c>
      <c r="AE1154" s="2" t="str">
        <f t="shared" si="2753"/>
        <v/>
      </c>
      <c r="AF1154" s="2" t="str">
        <f t="shared" si="2754"/>
        <v/>
      </c>
      <c r="AG1154" s="2" t="str">
        <f t="shared" si="2755"/>
        <v/>
      </c>
      <c r="AH1154" s="2" t="str">
        <f t="shared" si="2756"/>
        <v/>
      </c>
      <c r="AI1154" s="2" t="str">
        <f t="shared" si="2757"/>
        <v/>
      </c>
    </row>
    <row r="1155" spans="2:35" x14ac:dyDescent="0.25">
      <c r="B1155" s="41" t="s">
        <v>347</v>
      </c>
      <c r="C1155" s="41" t="s">
        <v>444</v>
      </c>
      <c r="D1155" t="s">
        <v>7</v>
      </c>
      <c r="E1155" s="42" t="s">
        <v>359</v>
      </c>
      <c r="F1155" t="s">
        <v>285</v>
      </c>
      <c r="H1155" s="7">
        <v>1000</v>
      </c>
      <c r="I1155" s="6">
        <f>IF(H1155="","",INDEX(Systems!F$4:F$981,MATCH($F1155,Systems!D$4:D$981,0),1))</f>
        <v>8.77</v>
      </c>
      <c r="J1155" s="7">
        <f>IF(H1155="","",INDEX(Systems!E$4:E$981,MATCH($F1155,Systems!D$4:D$981,0),1))</f>
        <v>20</v>
      </c>
      <c r="K1155" s="7" t="s">
        <v>97</v>
      </c>
      <c r="L1155" s="7">
        <v>2010</v>
      </c>
      <c r="M1155" s="7">
        <v>3</v>
      </c>
      <c r="N1155" s="6">
        <f t="shared" ref="N1155:N1158" si="2758">IF(H1155="","",H1155*I1155)</f>
        <v>8770</v>
      </c>
      <c r="O1155" s="7">
        <f t="shared" ref="O1155:O1158" si="2759">IF(M1155="","",IF(IF(M1155=1,$C$1,IF(M1155=2,L1155+(0.8*J1155),IF(M1155=3,L1155+J1155)))&lt;$C$1,$C$1,(IF(M1155=1,$C$1,IF(M1155=2,L1155+(0.8*J1155),IF(M1155=3,L1155+J1155))))))</f>
        <v>2030</v>
      </c>
      <c r="P1155" s="2" t="str">
        <f t="shared" ref="P1155:P1158" si="2760">IF($B1155="","",IF($O1155=P$3,$N1155*(1+(O$2*0.03)),IF(P$3=$O1155+$J1155,$N1155*(1+(O$2*0.03)),IF(P$3=$O1155+2*$J1155,$N1155*(1+(O$2*0.03)),IF(P$3=$O1155+3*$J1155,$N1155*(1+(O$2*0.03)),IF(P$3=$O1155+4*$J1155,$N1155*(1+(O$2*0.03)),IF(P$3=$O1155+5*$J1155,$N1155*(1+(O$2*0.03)),"")))))))</f>
        <v/>
      </c>
      <c r="Q1155" s="2" t="str">
        <f t="shared" ref="Q1155:Q1158" si="2761">IF($B1155="","",IF($O1155=Q$3,$N1155*(1+(P$2*0.03)),IF(Q$3=$O1155+$J1155,$N1155*(1+(P$2*0.03)),IF(Q$3=$O1155+2*$J1155,$N1155*(1+(P$2*0.03)),IF(Q$3=$O1155+3*$J1155,$N1155*(1+(P$2*0.03)),IF(Q$3=$O1155+4*$J1155,$N1155*(1+(P$2*0.03)),IF(Q$3=$O1155+5*$J1155,$N1155*(1+(P$2*0.03)),"")))))))</f>
        <v/>
      </c>
      <c r="R1155" s="2" t="str">
        <f t="shared" ref="R1155:R1158" si="2762">IF($B1155="","",IF($O1155=R$3,$N1155*(1+(Q$2*0.03)),IF(R$3=$O1155+$J1155,$N1155*(1+(Q$2*0.03)),IF(R$3=$O1155+2*$J1155,$N1155*(1+(Q$2*0.03)),IF(R$3=$O1155+3*$J1155,$N1155*(1+(Q$2*0.03)),IF(R$3=$O1155+4*$J1155,$N1155*(1+(Q$2*0.03)),IF(R$3=$O1155+5*$J1155,$N1155*(1+(Q$2*0.03)),"")))))))</f>
        <v/>
      </c>
      <c r="S1155" s="2" t="str">
        <f t="shared" ref="S1155:S1158" si="2763">IF($B1155="","",IF($O1155=S$3,$N1155*(1+(R$2*0.03)),IF(S$3=$O1155+$J1155,$N1155*(1+(R$2*0.03)),IF(S$3=$O1155+2*$J1155,$N1155*(1+(R$2*0.03)),IF(S$3=$O1155+3*$J1155,$N1155*(1+(R$2*0.03)),IF(S$3=$O1155+4*$J1155,$N1155*(1+(R$2*0.03)),IF(S$3=$O1155+5*$J1155,$N1155*(1+(R$2*0.03)),"")))))))</f>
        <v/>
      </c>
      <c r="T1155" s="2" t="str">
        <f t="shared" ref="T1155:T1158" si="2764">IF($B1155="","",IF($O1155=T$3,$N1155*(1+(S$2*0.03)),IF(T$3=$O1155+$J1155,$N1155*(1+(S$2*0.03)),IF(T$3=$O1155+2*$J1155,$N1155*(1+(S$2*0.03)),IF(T$3=$O1155+3*$J1155,$N1155*(1+(S$2*0.03)),IF(T$3=$O1155+4*$J1155,$N1155*(1+(S$2*0.03)),IF(T$3=$O1155+5*$J1155,$N1155*(1+(S$2*0.03)),"")))))))</f>
        <v/>
      </c>
      <c r="U1155" s="2" t="str">
        <f t="shared" ref="U1155:U1158" si="2765">IF($B1155="","",IF($O1155=U$3,$N1155*(1+(T$2*0.03)),IF(U$3=$O1155+$J1155,$N1155*(1+(T$2*0.03)),IF(U$3=$O1155+2*$J1155,$N1155*(1+(T$2*0.03)),IF(U$3=$O1155+3*$J1155,$N1155*(1+(T$2*0.03)),IF(U$3=$O1155+4*$J1155,$N1155*(1+(T$2*0.03)),IF(U$3=$O1155+5*$J1155,$N1155*(1+(T$2*0.03)),"")))))))</f>
        <v/>
      </c>
      <c r="V1155" s="2" t="str">
        <f t="shared" ref="V1155:V1158" si="2766">IF($B1155="","",IF($O1155=V$3,$N1155*(1+(U$2*0.03)),IF(V$3=$O1155+$J1155,$N1155*(1+(U$2*0.03)),IF(V$3=$O1155+2*$J1155,$N1155*(1+(U$2*0.03)),IF(V$3=$O1155+3*$J1155,$N1155*(1+(U$2*0.03)),IF(V$3=$O1155+4*$J1155,$N1155*(1+(U$2*0.03)),IF(V$3=$O1155+5*$J1155,$N1155*(1+(U$2*0.03)),"")))))))</f>
        <v/>
      </c>
      <c r="W1155" s="2" t="str">
        <f t="shared" ref="W1155:W1158" si="2767">IF($B1155="","",IF($O1155=W$3,$N1155*(1+(V$2*0.03)),IF(W$3=$O1155+$J1155,$N1155*(1+(V$2*0.03)),IF(W$3=$O1155+2*$J1155,$N1155*(1+(V$2*0.03)),IF(W$3=$O1155+3*$J1155,$N1155*(1+(V$2*0.03)),IF(W$3=$O1155+4*$J1155,$N1155*(1+(V$2*0.03)),IF(W$3=$O1155+5*$J1155,$N1155*(1+(V$2*0.03)),"")))))))</f>
        <v/>
      </c>
      <c r="X1155" s="2" t="str">
        <f t="shared" ref="X1155:X1158" si="2768">IF($B1155="","",IF($O1155=X$3,$N1155*(1+(W$2*0.03)),IF(X$3=$O1155+$J1155,$N1155*(1+(W$2*0.03)),IF(X$3=$O1155+2*$J1155,$N1155*(1+(W$2*0.03)),IF(X$3=$O1155+3*$J1155,$N1155*(1+(W$2*0.03)),IF(X$3=$O1155+4*$J1155,$N1155*(1+(W$2*0.03)),IF(X$3=$O1155+5*$J1155,$N1155*(1+(W$2*0.03)),"")))))))</f>
        <v/>
      </c>
      <c r="Y1155" s="2" t="str">
        <f t="shared" ref="Y1155:Y1158" si="2769">IF($B1155="","",IF($O1155=Y$3,$N1155*(1+(X$2*0.03)),IF(Y$3=$O1155+$J1155,$N1155*(1+(X$2*0.03)),IF(Y$3=$O1155+2*$J1155,$N1155*(1+(X$2*0.03)),IF(Y$3=$O1155+3*$J1155,$N1155*(1+(X$2*0.03)),IF(Y$3=$O1155+4*$J1155,$N1155*(1+(X$2*0.03)),IF(Y$3=$O1155+5*$J1155,$N1155*(1+(X$2*0.03)),"")))))))</f>
        <v/>
      </c>
      <c r="Z1155" s="2" t="str">
        <f t="shared" ref="Z1155:Z1158" si="2770">IF($B1155="","",IF($O1155=Z$3,$N1155*(1+(Y$2*0.03)),IF(Z$3=$O1155+$J1155,$N1155*(1+(Y$2*0.03)),IF(Z$3=$O1155+2*$J1155,$N1155*(1+(Y$2*0.03)),IF(Z$3=$O1155+3*$J1155,$N1155*(1+(Y$2*0.03)),IF(Z$3=$O1155+4*$J1155,$N1155*(1+(Y$2*0.03)),IF(Z$3=$O1155+5*$J1155,$N1155*(1+(Y$2*0.03)),"")))))))</f>
        <v/>
      </c>
      <c r="AA1155" s="2" t="str">
        <f t="shared" ref="AA1155:AA1158" si="2771">IF($B1155="","",IF($O1155=AA$3,$N1155*(1+(Z$2*0.03)),IF(AA$3=$O1155+$J1155,$N1155*(1+(Z$2*0.03)),IF(AA$3=$O1155+2*$J1155,$N1155*(1+(Z$2*0.03)),IF(AA$3=$O1155+3*$J1155,$N1155*(1+(Z$2*0.03)),IF(AA$3=$O1155+4*$J1155,$N1155*(1+(Z$2*0.03)),IF(AA$3=$O1155+5*$J1155,$N1155*(1+(Z$2*0.03)),"")))))))</f>
        <v/>
      </c>
      <c r="AB1155" s="2">
        <f t="shared" ref="AB1155:AB1158" si="2772">IF($B1155="","",IF($O1155=AB$3,$N1155*(1+(AA$2*0.03)),IF(AB$3=$O1155+$J1155,$N1155*(1+(AA$2*0.03)),IF(AB$3=$O1155+2*$J1155,$N1155*(1+(AA$2*0.03)),IF(AB$3=$O1155+3*$J1155,$N1155*(1+(AA$2*0.03)),IF(AB$3=$O1155+4*$J1155,$N1155*(1+(AA$2*0.03)),IF(AB$3=$O1155+5*$J1155,$N1155*(1+(AA$2*0.03)),"")))))))</f>
        <v>11927.199999999999</v>
      </c>
      <c r="AC1155" s="2" t="str">
        <f t="shared" ref="AC1155:AC1158" si="2773">IF($B1155="","",IF($O1155=AC$3,$N1155*(1+(AB$2*0.03)),IF(AC$3=$O1155+$J1155,$N1155*(1+(AB$2*0.03)),IF(AC$3=$O1155+2*$J1155,$N1155*(1+(AB$2*0.03)),IF(AC$3=$O1155+3*$J1155,$N1155*(1+(AB$2*0.03)),IF(AC$3=$O1155+4*$J1155,$N1155*(1+(AB$2*0.03)),IF(AC$3=$O1155+5*$J1155,$N1155*(1+(AB$2*0.03)),"")))))))</f>
        <v/>
      </c>
      <c r="AD1155" s="2" t="str">
        <f t="shared" ref="AD1155:AD1158" si="2774">IF($B1155="","",IF($O1155=AD$3,$N1155*(1+(AC$2*0.03)),IF(AD$3=$O1155+$J1155,$N1155*(1+(AC$2*0.03)),IF(AD$3=$O1155+2*$J1155,$N1155*(1+(AC$2*0.03)),IF(AD$3=$O1155+3*$J1155,$N1155*(1+(AC$2*0.03)),IF(AD$3=$O1155+4*$J1155,$N1155*(1+(AC$2*0.03)),IF(AD$3=$O1155+5*$J1155,$N1155*(1+(AC$2*0.03)),"")))))))</f>
        <v/>
      </c>
      <c r="AE1155" s="2" t="str">
        <f t="shared" ref="AE1155:AE1158" si="2775">IF($B1155="","",IF($O1155=AE$3,$N1155*(1+(AD$2*0.03)),IF(AE$3=$O1155+$J1155,$N1155*(1+(AD$2*0.03)),IF(AE$3=$O1155+2*$J1155,$N1155*(1+(AD$2*0.03)),IF(AE$3=$O1155+3*$J1155,$N1155*(1+(AD$2*0.03)),IF(AE$3=$O1155+4*$J1155,$N1155*(1+(AD$2*0.03)),IF(AE$3=$O1155+5*$J1155,$N1155*(1+(AD$2*0.03)),"")))))))</f>
        <v/>
      </c>
      <c r="AF1155" s="2" t="str">
        <f t="shared" ref="AF1155:AF1158" si="2776">IF($B1155="","",IF($O1155=AF$3,$N1155*(1+(AE$2*0.03)),IF(AF$3=$O1155+$J1155,$N1155*(1+(AE$2*0.03)),IF(AF$3=$O1155+2*$J1155,$N1155*(1+(AE$2*0.03)),IF(AF$3=$O1155+3*$J1155,$N1155*(1+(AE$2*0.03)),IF(AF$3=$O1155+4*$J1155,$N1155*(1+(AE$2*0.03)),IF(AF$3=$O1155+5*$J1155,$N1155*(1+(AE$2*0.03)),"")))))))</f>
        <v/>
      </c>
      <c r="AG1155" s="2" t="str">
        <f t="shared" ref="AG1155:AG1158" si="2777">IF($B1155="","",IF($O1155=AG$3,$N1155*(1+(AF$2*0.03)),IF(AG$3=$O1155+$J1155,$N1155*(1+(AF$2*0.03)),IF(AG$3=$O1155+2*$J1155,$N1155*(1+(AF$2*0.03)),IF(AG$3=$O1155+3*$J1155,$N1155*(1+(AF$2*0.03)),IF(AG$3=$O1155+4*$J1155,$N1155*(1+(AF$2*0.03)),IF(AG$3=$O1155+5*$J1155,$N1155*(1+(AF$2*0.03)),"")))))))</f>
        <v/>
      </c>
      <c r="AH1155" s="2" t="str">
        <f t="shared" ref="AH1155:AH1158" si="2778">IF($B1155="","",IF($O1155=AH$3,$N1155*(1+(AG$2*0.03)),IF(AH$3=$O1155+$J1155,$N1155*(1+(AG$2*0.03)),IF(AH$3=$O1155+2*$J1155,$N1155*(1+(AG$2*0.03)),IF(AH$3=$O1155+3*$J1155,$N1155*(1+(AG$2*0.03)),IF(AH$3=$O1155+4*$J1155,$N1155*(1+(AG$2*0.03)),IF(AH$3=$O1155+5*$J1155,$N1155*(1+(AG$2*0.03)),"")))))))</f>
        <v/>
      </c>
      <c r="AI1155" s="2" t="str">
        <f t="shared" ref="AI1155:AI1158" si="2779">IF($B1155="","",IF($O1155=AI$3,$N1155*(1+(AH$2*0.03)),IF(AI$3=$O1155+$J1155,$N1155*(1+(AH$2*0.03)),IF(AI$3=$O1155+2*$J1155,$N1155*(1+(AH$2*0.03)),IF(AI$3=$O1155+3*$J1155,$N1155*(1+(AH$2*0.03)),IF(AI$3=$O1155+4*$J1155,$N1155*(1+(AH$2*0.03)),IF(AI$3=$O1155+5*$J1155,$N1155*(1+(AH$2*0.03)),"")))))))</f>
        <v/>
      </c>
    </row>
    <row r="1156" spans="2:35" x14ac:dyDescent="0.25">
      <c r="B1156" s="41" t="s">
        <v>347</v>
      </c>
      <c r="C1156" s="41" t="s">
        <v>444</v>
      </c>
      <c r="D1156" t="s">
        <v>7</v>
      </c>
      <c r="E1156" s="42" t="s">
        <v>359</v>
      </c>
      <c r="F1156" t="s">
        <v>289</v>
      </c>
      <c r="H1156" s="7">
        <v>1300</v>
      </c>
      <c r="I1156" s="6">
        <f>IF(H1156="","",INDEX(Systems!F$4:F$981,MATCH($F1156,Systems!D$4:D$981,0),1))</f>
        <v>4.5</v>
      </c>
      <c r="J1156" s="7">
        <f>IF(H1156="","",INDEX(Systems!E$4:E$981,MATCH($F1156,Systems!D$4:D$981,0),1))</f>
        <v>15</v>
      </c>
      <c r="K1156" s="7" t="s">
        <v>97</v>
      </c>
      <c r="L1156" s="7">
        <v>2010</v>
      </c>
      <c r="M1156" s="7">
        <v>3</v>
      </c>
      <c r="N1156" s="6">
        <f t="shared" si="2758"/>
        <v>5850</v>
      </c>
      <c r="O1156" s="7">
        <f t="shared" si="2759"/>
        <v>2025</v>
      </c>
      <c r="P1156" s="2" t="str">
        <f t="shared" si="2760"/>
        <v/>
      </c>
      <c r="Q1156" s="2" t="str">
        <f t="shared" si="2761"/>
        <v/>
      </c>
      <c r="R1156" s="2" t="str">
        <f t="shared" si="2762"/>
        <v/>
      </c>
      <c r="S1156" s="2" t="str">
        <f t="shared" si="2763"/>
        <v/>
      </c>
      <c r="T1156" s="2" t="str">
        <f t="shared" si="2764"/>
        <v/>
      </c>
      <c r="U1156" s="2" t="str">
        <f t="shared" si="2765"/>
        <v/>
      </c>
      <c r="V1156" s="2" t="str">
        <f t="shared" si="2766"/>
        <v/>
      </c>
      <c r="W1156" s="2">
        <f t="shared" si="2767"/>
        <v>7078.5</v>
      </c>
      <c r="X1156" s="2" t="str">
        <f t="shared" si="2768"/>
        <v/>
      </c>
      <c r="Y1156" s="2" t="str">
        <f t="shared" si="2769"/>
        <v/>
      </c>
      <c r="Z1156" s="2" t="str">
        <f t="shared" si="2770"/>
        <v/>
      </c>
      <c r="AA1156" s="2" t="str">
        <f t="shared" si="2771"/>
        <v/>
      </c>
      <c r="AB1156" s="2" t="str">
        <f t="shared" si="2772"/>
        <v/>
      </c>
      <c r="AC1156" s="2" t="str">
        <f t="shared" si="2773"/>
        <v/>
      </c>
      <c r="AD1156" s="2" t="str">
        <f t="shared" si="2774"/>
        <v/>
      </c>
      <c r="AE1156" s="2" t="str">
        <f t="shared" si="2775"/>
        <v/>
      </c>
      <c r="AF1156" s="2" t="str">
        <f t="shared" si="2776"/>
        <v/>
      </c>
      <c r="AG1156" s="2" t="str">
        <f t="shared" si="2777"/>
        <v/>
      </c>
      <c r="AH1156" s="2" t="str">
        <f t="shared" si="2778"/>
        <v/>
      </c>
      <c r="AI1156" s="2" t="str">
        <f t="shared" si="2779"/>
        <v/>
      </c>
    </row>
    <row r="1157" spans="2:35" x14ac:dyDescent="0.25">
      <c r="B1157" s="41" t="s">
        <v>347</v>
      </c>
      <c r="C1157" s="41" t="s">
        <v>444</v>
      </c>
      <c r="D1157" t="s">
        <v>9</v>
      </c>
      <c r="E1157" s="42" t="s">
        <v>359</v>
      </c>
      <c r="F1157" t="s">
        <v>131</v>
      </c>
      <c r="H1157" s="7">
        <v>1000</v>
      </c>
      <c r="I1157" s="6">
        <f>IF(H1157="","",INDEX(Systems!F$4:F$981,MATCH($F1157,Systems!D$4:D$981,0),1))</f>
        <v>4.95</v>
      </c>
      <c r="J1157" s="7">
        <f>IF(H1157="","",INDEX(Systems!E$4:E$981,MATCH($F1157,Systems!D$4:D$981,0),1))</f>
        <v>20</v>
      </c>
      <c r="K1157" s="7" t="s">
        <v>97</v>
      </c>
      <c r="L1157" s="7">
        <v>2017</v>
      </c>
      <c r="M1157" s="7">
        <v>3</v>
      </c>
      <c r="N1157" s="6">
        <f t="shared" si="2758"/>
        <v>4950</v>
      </c>
      <c r="O1157" s="7">
        <f t="shared" si="2759"/>
        <v>2037</v>
      </c>
      <c r="P1157" s="2" t="str">
        <f t="shared" si="2760"/>
        <v/>
      </c>
      <c r="Q1157" s="2" t="str">
        <f t="shared" si="2761"/>
        <v/>
      </c>
      <c r="R1157" s="2" t="str">
        <f t="shared" si="2762"/>
        <v/>
      </c>
      <c r="S1157" s="2" t="str">
        <f t="shared" si="2763"/>
        <v/>
      </c>
      <c r="T1157" s="2" t="str">
        <f t="shared" si="2764"/>
        <v/>
      </c>
      <c r="U1157" s="2" t="str">
        <f t="shared" si="2765"/>
        <v/>
      </c>
      <c r="V1157" s="2" t="str">
        <f t="shared" si="2766"/>
        <v/>
      </c>
      <c r="W1157" s="2" t="str">
        <f t="shared" si="2767"/>
        <v/>
      </c>
      <c r="X1157" s="2" t="str">
        <f t="shared" si="2768"/>
        <v/>
      </c>
      <c r="Y1157" s="2" t="str">
        <f t="shared" si="2769"/>
        <v/>
      </c>
      <c r="Z1157" s="2" t="str">
        <f t="shared" si="2770"/>
        <v/>
      </c>
      <c r="AA1157" s="2" t="str">
        <f t="shared" si="2771"/>
        <v/>
      </c>
      <c r="AB1157" s="2" t="str">
        <f t="shared" si="2772"/>
        <v/>
      </c>
      <c r="AC1157" s="2" t="str">
        <f t="shared" si="2773"/>
        <v/>
      </c>
      <c r="AD1157" s="2" t="str">
        <f t="shared" si="2774"/>
        <v/>
      </c>
      <c r="AE1157" s="2" t="str">
        <f t="shared" si="2775"/>
        <v/>
      </c>
      <c r="AF1157" s="2" t="str">
        <f t="shared" si="2776"/>
        <v/>
      </c>
      <c r="AG1157" s="2" t="str">
        <f t="shared" si="2777"/>
        <v/>
      </c>
      <c r="AH1157" s="2" t="str">
        <f t="shared" si="2778"/>
        <v/>
      </c>
      <c r="AI1157" s="2">
        <f t="shared" si="2779"/>
        <v>7771.4999999999991</v>
      </c>
    </row>
    <row r="1158" spans="2:35" x14ac:dyDescent="0.25">
      <c r="B1158" s="41" t="s">
        <v>347</v>
      </c>
      <c r="C1158" s="41" t="s">
        <v>444</v>
      </c>
      <c r="D1158" t="s">
        <v>5</v>
      </c>
      <c r="E1158" s="42" t="s">
        <v>359</v>
      </c>
      <c r="F1158" t="s">
        <v>117</v>
      </c>
      <c r="H1158" s="7">
        <v>1</v>
      </c>
      <c r="I1158" s="6">
        <f>IF(H1158="","",INDEX(Systems!F$4:F$981,MATCH($F1158,Systems!D$4:D$981,0),1))</f>
        <v>7200</v>
      </c>
      <c r="J1158" s="7">
        <f>IF(H1158="","",INDEX(Systems!E$4:E$981,MATCH($F1158,Systems!D$4:D$981,0),1))</f>
        <v>18</v>
      </c>
      <c r="K1158" s="7" t="s">
        <v>97</v>
      </c>
      <c r="L1158" s="7">
        <v>2003</v>
      </c>
      <c r="M1158" s="7">
        <v>3</v>
      </c>
      <c r="N1158" s="6">
        <f t="shared" si="2758"/>
        <v>7200</v>
      </c>
      <c r="O1158" s="7">
        <f t="shared" si="2759"/>
        <v>2021</v>
      </c>
      <c r="P1158" s="2" t="str">
        <f t="shared" si="2760"/>
        <v/>
      </c>
      <c r="Q1158" s="2" t="str">
        <f t="shared" si="2761"/>
        <v/>
      </c>
      <c r="R1158" s="2" t="str">
        <f t="shared" si="2762"/>
        <v/>
      </c>
      <c r="S1158" s="2">
        <f t="shared" si="2763"/>
        <v>7848.0000000000009</v>
      </c>
      <c r="T1158" s="2" t="str">
        <f t="shared" si="2764"/>
        <v/>
      </c>
      <c r="U1158" s="2" t="str">
        <f t="shared" si="2765"/>
        <v/>
      </c>
      <c r="V1158" s="2" t="str">
        <f t="shared" si="2766"/>
        <v/>
      </c>
      <c r="W1158" s="2" t="str">
        <f t="shared" si="2767"/>
        <v/>
      </c>
      <c r="X1158" s="2" t="str">
        <f t="shared" si="2768"/>
        <v/>
      </c>
      <c r="Y1158" s="2" t="str">
        <f t="shared" si="2769"/>
        <v/>
      </c>
      <c r="Z1158" s="2" t="str">
        <f t="shared" si="2770"/>
        <v/>
      </c>
      <c r="AA1158" s="2" t="str">
        <f t="shared" si="2771"/>
        <v/>
      </c>
      <c r="AB1158" s="2" t="str">
        <f t="shared" si="2772"/>
        <v/>
      </c>
      <c r="AC1158" s="2" t="str">
        <f t="shared" si="2773"/>
        <v/>
      </c>
      <c r="AD1158" s="2" t="str">
        <f t="shared" si="2774"/>
        <v/>
      </c>
      <c r="AE1158" s="2" t="str">
        <f t="shared" si="2775"/>
        <v/>
      </c>
      <c r="AF1158" s="2" t="str">
        <f t="shared" si="2776"/>
        <v/>
      </c>
      <c r="AG1158" s="2" t="str">
        <f t="shared" si="2777"/>
        <v/>
      </c>
      <c r="AH1158" s="2" t="str">
        <f t="shared" si="2778"/>
        <v/>
      </c>
      <c r="AI1158" s="2" t="str">
        <f t="shared" si="2779"/>
        <v/>
      </c>
    </row>
    <row r="1159" spans="2:35" x14ac:dyDescent="0.25">
      <c r="B1159" s="41" t="s">
        <v>347</v>
      </c>
      <c r="C1159" s="41" t="s">
        <v>444</v>
      </c>
      <c r="D1159" t="s">
        <v>7</v>
      </c>
      <c r="E1159" s="42" t="s">
        <v>397</v>
      </c>
      <c r="F1159" t="s">
        <v>285</v>
      </c>
      <c r="H1159" s="7">
        <v>1200</v>
      </c>
      <c r="I1159" s="6">
        <f>IF(H1159="","",INDEX(Systems!F$4:F$981,MATCH($F1159,Systems!D$4:D$981,0),1))</f>
        <v>8.77</v>
      </c>
      <c r="J1159" s="7">
        <f>IF(H1159="","",INDEX(Systems!E$4:E$981,MATCH($F1159,Systems!D$4:D$981,0),1))</f>
        <v>20</v>
      </c>
      <c r="K1159" s="7" t="s">
        <v>97</v>
      </c>
      <c r="L1159" s="7">
        <v>2010</v>
      </c>
      <c r="M1159" s="7">
        <v>3</v>
      </c>
      <c r="N1159" s="6">
        <f t="shared" ref="N1159:N1162" si="2780">IF(H1159="","",H1159*I1159)</f>
        <v>10524</v>
      </c>
      <c r="O1159" s="7">
        <f t="shared" ref="O1159:O1162" si="2781">IF(M1159="","",IF(IF(M1159=1,$C$1,IF(M1159=2,L1159+(0.8*J1159),IF(M1159=3,L1159+J1159)))&lt;$C$1,$C$1,(IF(M1159=1,$C$1,IF(M1159=2,L1159+(0.8*J1159),IF(M1159=3,L1159+J1159))))))</f>
        <v>2030</v>
      </c>
      <c r="P1159" s="2" t="str">
        <f t="shared" ref="P1159:P1162" si="2782">IF($B1159="","",IF($O1159=P$3,$N1159*(1+(O$2*0.03)),IF(P$3=$O1159+$J1159,$N1159*(1+(O$2*0.03)),IF(P$3=$O1159+2*$J1159,$N1159*(1+(O$2*0.03)),IF(P$3=$O1159+3*$J1159,$N1159*(1+(O$2*0.03)),IF(P$3=$O1159+4*$J1159,$N1159*(1+(O$2*0.03)),IF(P$3=$O1159+5*$J1159,$N1159*(1+(O$2*0.03)),"")))))))</f>
        <v/>
      </c>
      <c r="Q1159" s="2" t="str">
        <f t="shared" ref="Q1159:Q1162" si="2783">IF($B1159="","",IF($O1159=Q$3,$N1159*(1+(P$2*0.03)),IF(Q$3=$O1159+$J1159,$N1159*(1+(P$2*0.03)),IF(Q$3=$O1159+2*$J1159,$N1159*(1+(P$2*0.03)),IF(Q$3=$O1159+3*$J1159,$N1159*(1+(P$2*0.03)),IF(Q$3=$O1159+4*$J1159,$N1159*(1+(P$2*0.03)),IF(Q$3=$O1159+5*$J1159,$N1159*(1+(P$2*0.03)),"")))))))</f>
        <v/>
      </c>
      <c r="R1159" s="2" t="str">
        <f t="shared" ref="R1159:R1162" si="2784">IF($B1159="","",IF($O1159=R$3,$N1159*(1+(Q$2*0.03)),IF(R$3=$O1159+$J1159,$N1159*(1+(Q$2*0.03)),IF(R$3=$O1159+2*$J1159,$N1159*(1+(Q$2*0.03)),IF(R$3=$O1159+3*$J1159,$N1159*(1+(Q$2*0.03)),IF(R$3=$O1159+4*$J1159,$N1159*(1+(Q$2*0.03)),IF(R$3=$O1159+5*$J1159,$N1159*(1+(Q$2*0.03)),"")))))))</f>
        <v/>
      </c>
      <c r="S1159" s="2" t="str">
        <f t="shared" ref="S1159:S1162" si="2785">IF($B1159="","",IF($O1159=S$3,$N1159*(1+(R$2*0.03)),IF(S$3=$O1159+$J1159,$N1159*(1+(R$2*0.03)),IF(S$3=$O1159+2*$J1159,$N1159*(1+(R$2*0.03)),IF(S$3=$O1159+3*$J1159,$N1159*(1+(R$2*0.03)),IF(S$3=$O1159+4*$J1159,$N1159*(1+(R$2*0.03)),IF(S$3=$O1159+5*$J1159,$N1159*(1+(R$2*0.03)),"")))))))</f>
        <v/>
      </c>
      <c r="T1159" s="2" t="str">
        <f t="shared" ref="T1159:T1162" si="2786">IF($B1159="","",IF($O1159=T$3,$N1159*(1+(S$2*0.03)),IF(T$3=$O1159+$J1159,$N1159*(1+(S$2*0.03)),IF(T$3=$O1159+2*$J1159,$N1159*(1+(S$2*0.03)),IF(T$3=$O1159+3*$J1159,$N1159*(1+(S$2*0.03)),IF(T$3=$O1159+4*$J1159,$N1159*(1+(S$2*0.03)),IF(T$3=$O1159+5*$J1159,$N1159*(1+(S$2*0.03)),"")))))))</f>
        <v/>
      </c>
      <c r="U1159" s="2" t="str">
        <f t="shared" ref="U1159:U1162" si="2787">IF($B1159="","",IF($O1159=U$3,$N1159*(1+(T$2*0.03)),IF(U$3=$O1159+$J1159,$N1159*(1+(T$2*0.03)),IF(U$3=$O1159+2*$J1159,$N1159*(1+(T$2*0.03)),IF(U$3=$O1159+3*$J1159,$N1159*(1+(T$2*0.03)),IF(U$3=$O1159+4*$J1159,$N1159*(1+(T$2*0.03)),IF(U$3=$O1159+5*$J1159,$N1159*(1+(T$2*0.03)),"")))))))</f>
        <v/>
      </c>
      <c r="V1159" s="2" t="str">
        <f t="shared" ref="V1159:V1162" si="2788">IF($B1159="","",IF($O1159=V$3,$N1159*(1+(U$2*0.03)),IF(V$3=$O1159+$J1159,$N1159*(1+(U$2*0.03)),IF(V$3=$O1159+2*$J1159,$N1159*(1+(U$2*0.03)),IF(V$3=$O1159+3*$J1159,$N1159*(1+(U$2*0.03)),IF(V$3=$O1159+4*$J1159,$N1159*(1+(U$2*0.03)),IF(V$3=$O1159+5*$J1159,$N1159*(1+(U$2*0.03)),"")))))))</f>
        <v/>
      </c>
      <c r="W1159" s="2" t="str">
        <f t="shared" ref="W1159:W1162" si="2789">IF($B1159="","",IF($O1159=W$3,$N1159*(1+(V$2*0.03)),IF(W$3=$O1159+$J1159,$N1159*(1+(V$2*0.03)),IF(W$3=$O1159+2*$J1159,$N1159*(1+(V$2*0.03)),IF(W$3=$O1159+3*$J1159,$N1159*(1+(V$2*0.03)),IF(W$3=$O1159+4*$J1159,$N1159*(1+(V$2*0.03)),IF(W$3=$O1159+5*$J1159,$N1159*(1+(V$2*0.03)),"")))))))</f>
        <v/>
      </c>
      <c r="X1159" s="2" t="str">
        <f t="shared" ref="X1159:X1162" si="2790">IF($B1159="","",IF($O1159=X$3,$N1159*(1+(W$2*0.03)),IF(X$3=$O1159+$J1159,$N1159*(1+(W$2*0.03)),IF(X$3=$O1159+2*$J1159,$N1159*(1+(W$2*0.03)),IF(X$3=$O1159+3*$J1159,$N1159*(1+(W$2*0.03)),IF(X$3=$O1159+4*$J1159,$N1159*(1+(W$2*0.03)),IF(X$3=$O1159+5*$J1159,$N1159*(1+(W$2*0.03)),"")))))))</f>
        <v/>
      </c>
      <c r="Y1159" s="2" t="str">
        <f t="shared" ref="Y1159:Y1162" si="2791">IF($B1159="","",IF($O1159=Y$3,$N1159*(1+(X$2*0.03)),IF(Y$3=$O1159+$J1159,$N1159*(1+(X$2*0.03)),IF(Y$3=$O1159+2*$J1159,$N1159*(1+(X$2*0.03)),IF(Y$3=$O1159+3*$J1159,$N1159*(1+(X$2*0.03)),IF(Y$3=$O1159+4*$J1159,$N1159*(1+(X$2*0.03)),IF(Y$3=$O1159+5*$J1159,$N1159*(1+(X$2*0.03)),"")))))))</f>
        <v/>
      </c>
      <c r="Z1159" s="2" t="str">
        <f t="shared" ref="Z1159:Z1162" si="2792">IF($B1159="","",IF($O1159=Z$3,$N1159*(1+(Y$2*0.03)),IF(Z$3=$O1159+$J1159,$N1159*(1+(Y$2*0.03)),IF(Z$3=$O1159+2*$J1159,$N1159*(1+(Y$2*0.03)),IF(Z$3=$O1159+3*$J1159,$N1159*(1+(Y$2*0.03)),IF(Z$3=$O1159+4*$J1159,$N1159*(1+(Y$2*0.03)),IF(Z$3=$O1159+5*$J1159,$N1159*(1+(Y$2*0.03)),"")))))))</f>
        <v/>
      </c>
      <c r="AA1159" s="2" t="str">
        <f t="shared" ref="AA1159:AA1162" si="2793">IF($B1159="","",IF($O1159=AA$3,$N1159*(1+(Z$2*0.03)),IF(AA$3=$O1159+$J1159,$N1159*(1+(Z$2*0.03)),IF(AA$3=$O1159+2*$J1159,$N1159*(1+(Z$2*0.03)),IF(AA$3=$O1159+3*$J1159,$N1159*(1+(Z$2*0.03)),IF(AA$3=$O1159+4*$J1159,$N1159*(1+(Z$2*0.03)),IF(AA$3=$O1159+5*$J1159,$N1159*(1+(Z$2*0.03)),"")))))))</f>
        <v/>
      </c>
      <c r="AB1159" s="2">
        <f t="shared" ref="AB1159:AB1162" si="2794">IF($B1159="","",IF($O1159=AB$3,$N1159*(1+(AA$2*0.03)),IF(AB$3=$O1159+$J1159,$N1159*(1+(AA$2*0.03)),IF(AB$3=$O1159+2*$J1159,$N1159*(1+(AA$2*0.03)),IF(AB$3=$O1159+3*$J1159,$N1159*(1+(AA$2*0.03)),IF(AB$3=$O1159+4*$J1159,$N1159*(1+(AA$2*0.03)),IF(AB$3=$O1159+5*$J1159,$N1159*(1+(AA$2*0.03)),"")))))))</f>
        <v>14312.64</v>
      </c>
      <c r="AC1159" s="2" t="str">
        <f t="shared" ref="AC1159:AC1162" si="2795">IF($B1159="","",IF($O1159=AC$3,$N1159*(1+(AB$2*0.03)),IF(AC$3=$O1159+$J1159,$N1159*(1+(AB$2*0.03)),IF(AC$3=$O1159+2*$J1159,$N1159*(1+(AB$2*0.03)),IF(AC$3=$O1159+3*$J1159,$N1159*(1+(AB$2*0.03)),IF(AC$3=$O1159+4*$J1159,$N1159*(1+(AB$2*0.03)),IF(AC$3=$O1159+5*$J1159,$N1159*(1+(AB$2*0.03)),"")))))))</f>
        <v/>
      </c>
      <c r="AD1159" s="2" t="str">
        <f t="shared" ref="AD1159:AD1162" si="2796">IF($B1159="","",IF($O1159=AD$3,$N1159*(1+(AC$2*0.03)),IF(AD$3=$O1159+$J1159,$N1159*(1+(AC$2*0.03)),IF(AD$3=$O1159+2*$J1159,$N1159*(1+(AC$2*0.03)),IF(AD$3=$O1159+3*$J1159,$N1159*(1+(AC$2*0.03)),IF(AD$3=$O1159+4*$J1159,$N1159*(1+(AC$2*0.03)),IF(AD$3=$O1159+5*$J1159,$N1159*(1+(AC$2*0.03)),"")))))))</f>
        <v/>
      </c>
      <c r="AE1159" s="2" t="str">
        <f t="shared" ref="AE1159:AE1162" si="2797">IF($B1159="","",IF($O1159=AE$3,$N1159*(1+(AD$2*0.03)),IF(AE$3=$O1159+$J1159,$N1159*(1+(AD$2*0.03)),IF(AE$3=$O1159+2*$J1159,$N1159*(1+(AD$2*0.03)),IF(AE$3=$O1159+3*$J1159,$N1159*(1+(AD$2*0.03)),IF(AE$3=$O1159+4*$J1159,$N1159*(1+(AD$2*0.03)),IF(AE$3=$O1159+5*$J1159,$N1159*(1+(AD$2*0.03)),"")))))))</f>
        <v/>
      </c>
      <c r="AF1159" s="2" t="str">
        <f t="shared" ref="AF1159:AF1162" si="2798">IF($B1159="","",IF($O1159=AF$3,$N1159*(1+(AE$2*0.03)),IF(AF$3=$O1159+$J1159,$N1159*(1+(AE$2*0.03)),IF(AF$3=$O1159+2*$J1159,$N1159*(1+(AE$2*0.03)),IF(AF$3=$O1159+3*$J1159,$N1159*(1+(AE$2*0.03)),IF(AF$3=$O1159+4*$J1159,$N1159*(1+(AE$2*0.03)),IF(AF$3=$O1159+5*$J1159,$N1159*(1+(AE$2*0.03)),"")))))))</f>
        <v/>
      </c>
      <c r="AG1159" s="2" t="str">
        <f t="shared" ref="AG1159:AG1162" si="2799">IF($B1159="","",IF($O1159=AG$3,$N1159*(1+(AF$2*0.03)),IF(AG$3=$O1159+$J1159,$N1159*(1+(AF$2*0.03)),IF(AG$3=$O1159+2*$J1159,$N1159*(1+(AF$2*0.03)),IF(AG$3=$O1159+3*$J1159,$N1159*(1+(AF$2*0.03)),IF(AG$3=$O1159+4*$J1159,$N1159*(1+(AF$2*0.03)),IF(AG$3=$O1159+5*$J1159,$N1159*(1+(AF$2*0.03)),"")))))))</f>
        <v/>
      </c>
      <c r="AH1159" s="2" t="str">
        <f t="shared" ref="AH1159:AH1162" si="2800">IF($B1159="","",IF($O1159=AH$3,$N1159*(1+(AG$2*0.03)),IF(AH$3=$O1159+$J1159,$N1159*(1+(AG$2*0.03)),IF(AH$3=$O1159+2*$J1159,$N1159*(1+(AG$2*0.03)),IF(AH$3=$O1159+3*$J1159,$N1159*(1+(AG$2*0.03)),IF(AH$3=$O1159+4*$J1159,$N1159*(1+(AG$2*0.03)),IF(AH$3=$O1159+5*$J1159,$N1159*(1+(AG$2*0.03)),"")))))))</f>
        <v/>
      </c>
      <c r="AI1159" s="2" t="str">
        <f t="shared" ref="AI1159:AI1162" si="2801">IF($B1159="","",IF($O1159=AI$3,$N1159*(1+(AH$2*0.03)),IF(AI$3=$O1159+$J1159,$N1159*(1+(AH$2*0.03)),IF(AI$3=$O1159+2*$J1159,$N1159*(1+(AH$2*0.03)),IF(AI$3=$O1159+3*$J1159,$N1159*(1+(AH$2*0.03)),IF(AI$3=$O1159+4*$J1159,$N1159*(1+(AH$2*0.03)),IF(AI$3=$O1159+5*$J1159,$N1159*(1+(AH$2*0.03)),"")))))))</f>
        <v/>
      </c>
    </row>
    <row r="1160" spans="2:35" x14ac:dyDescent="0.25">
      <c r="B1160" s="41" t="s">
        <v>347</v>
      </c>
      <c r="C1160" s="41" t="s">
        <v>444</v>
      </c>
      <c r="D1160" t="s">
        <v>7</v>
      </c>
      <c r="E1160" s="42" t="s">
        <v>397</v>
      </c>
      <c r="F1160" t="s">
        <v>289</v>
      </c>
      <c r="H1160" s="7">
        <v>1450</v>
      </c>
      <c r="I1160" s="6">
        <f>IF(H1160="","",INDEX(Systems!F$4:F$981,MATCH($F1160,Systems!D$4:D$981,0),1))</f>
        <v>4.5</v>
      </c>
      <c r="J1160" s="7">
        <f>IF(H1160="","",INDEX(Systems!E$4:E$981,MATCH($F1160,Systems!D$4:D$981,0),1))</f>
        <v>15</v>
      </c>
      <c r="K1160" s="7" t="s">
        <v>97</v>
      </c>
      <c r="L1160" s="7">
        <v>2010</v>
      </c>
      <c r="M1160" s="7">
        <v>3</v>
      </c>
      <c r="N1160" s="6">
        <f t="shared" si="2780"/>
        <v>6525</v>
      </c>
      <c r="O1160" s="7">
        <f t="shared" si="2781"/>
        <v>2025</v>
      </c>
      <c r="P1160" s="2" t="str">
        <f t="shared" si="2782"/>
        <v/>
      </c>
      <c r="Q1160" s="2" t="str">
        <f t="shared" si="2783"/>
        <v/>
      </c>
      <c r="R1160" s="2" t="str">
        <f t="shared" si="2784"/>
        <v/>
      </c>
      <c r="S1160" s="2" t="str">
        <f t="shared" si="2785"/>
        <v/>
      </c>
      <c r="T1160" s="2" t="str">
        <f t="shared" si="2786"/>
        <v/>
      </c>
      <c r="U1160" s="2" t="str">
        <f t="shared" si="2787"/>
        <v/>
      </c>
      <c r="V1160" s="2" t="str">
        <f t="shared" si="2788"/>
        <v/>
      </c>
      <c r="W1160" s="2">
        <f t="shared" si="2789"/>
        <v>7895.25</v>
      </c>
      <c r="X1160" s="2" t="str">
        <f t="shared" si="2790"/>
        <v/>
      </c>
      <c r="Y1160" s="2" t="str">
        <f t="shared" si="2791"/>
        <v/>
      </c>
      <c r="Z1160" s="2" t="str">
        <f t="shared" si="2792"/>
        <v/>
      </c>
      <c r="AA1160" s="2" t="str">
        <f t="shared" si="2793"/>
        <v/>
      </c>
      <c r="AB1160" s="2" t="str">
        <f t="shared" si="2794"/>
        <v/>
      </c>
      <c r="AC1160" s="2" t="str">
        <f t="shared" si="2795"/>
        <v/>
      </c>
      <c r="AD1160" s="2" t="str">
        <f t="shared" si="2796"/>
        <v/>
      </c>
      <c r="AE1160" s="2" t="str">
        <f t="shared" si="2797"/>
        <v/>
      </c>
      <c r="AF1160" s="2" t="str">
        <f t="shared" si="2798"/>
        <v/>
      </c>
      <c r="AG1160" s="2" t="str">
        <f t="shared" si="2799"/>
        <v/>
      </c>
      <c r="AH1160" s="2" t="str">
        <f t="shared" si="2800"/>
        <v/>
      </c>
      <c r="AI1160" s="2" t="str">
        <f t="shared" si="2801"/>
        <v/>
      </c>
    </row>
    <row r="1161" spans="2:35" x14ac:dyDescent="0.25">
      <c r="B1161" s="41" t="s">
        <v>347</v>
      </c>
      <c r="C1161" s="41" t="s">
        <v>444</v>
      </c>
      <c r="D1161" t="s">
        <v>9</v>
      </c>
      <c r="E1161" s="42" t="s">
        <v>397</v>
      </c>
      <c r="F1161" t="s">
        <v>131</v>
      </c>
      <c r="H1161" s="7">
        <v>1200</v>
      </c>
      <c r="I1161" s="6">
        <f>IF(H1161="","",INDEX(Systems!F$4:F$981,MATCH($F1161,Systems!D$4:D$981,0),1))</f>
        <v>4.95</v>
      </c>
      <c r="J1161" s="7">
        <f>IF(H1161="","",INDEX(Systems!E$4:E$981,MATCH($F1161,Systems!D$4:D$981,0),1))</f>
        <v>20</v>
      </c>
      <c r="K1161" s="7" t="s">
        <v>97</v>
      </c>
      <c r="L1161" s="7">
        <v>2017</v>
      </c>
      <c r="M1161" s="7">
        <v>3</v>
      </c>
      <c r="N1161" s="6">
        <f t="shared" si="2780"/>
        <v>5940</v>
      </c>
      <c r="O1161" s="7">
        <f t="shared" si="2781"/>
        <v>2037</v>
      </c>
      <c r="P1161" s="2" t="str">
        <f t="shared" si="2782"/>
        <v/>
      </c>
      <c r="Q1161" s="2" t="str">
        <f t="shared" si="2783"/>
        <v/>
      </c>
      <c r="R1161" s="2" t="str">
        <f t="shared" si="2784"/>
        <v/>
      </c>
      <c r="S1161" s="2" t="str">
        <f t="shared" si="2785"/>
        <v/>
      </c>
      <c r="T1161" s="2" t="str">
        <f t="shared" si="2786"/>
        <v/>
      </c>
      <c r="U1161" s="2" t="str">
        <f t="shared" si="2787"/>
        <v/>
      </c>
      <c r="V1161" s="2" t="str">
        <f t="shared" si="2788"/>
        <v/>
      </c>
      <c r="W1161" s="2" t="str">
        <f t="shared" si="2789"/>
        <v/>
      </c>
      <c r="X1161" s="2" t="str">
        <f t="shared" si="2790"/>
        <v/>
      </c>
      <c r="Y1161" s="2" t="str">
        <f t="shared" si="2791"/>
        <v/>
      </c>
      <c r="Z1161" s="2" t="str">
        <f t="shared" si="2792"/>
        <v/>
      </c>
      <c r="AA1161" s="2" t="str">
        <f t="shared" si="2793"/>
        <v/>
      </c>
      <c r="AB1161" s="2" t="str">
        <f t="shared" si="2794"/>
        <v/>
      </c>
      <c r="AC1161" s="2" t="str">
        <f t="shared" si="2795"/>
        <v/>
      </c>
      <c r="AD1161" s="2" t="str">
        <f t="shared" si="2796"/>
        <v/>
      </c>
      <c r="AE1161" s="2" t="str">
        <f t="shared" si="2797"/>
        <v/>
      </c>
      <c r="AF1161" s="2" t="str">
        <f t="shared" si="2798"/>
        <v/>
      </c>
      <c r="AG1161" s="2" t="str">
        <f t="shared" si="2799"/>
        <v/>
      </c>
      <c r="AH1161" s="2" t="str">
        <f t="shared" si="2800"/>
        <v/>
      </c>
      <c r="AI1161" s="2">
        <f t="shared" si="2801"/>
        <v>9325.7999999999993</v>
      </c>
    </row>
    <row r="1162" spans="2:35" x14ac:dyDescent="0.25">
      <c r="B1162" s="41" t="s">
        <v>347</v>
      </c>
      <c r="C1162" s="41" t="s">
        <v>444</v>
      </c>
      <c r="D1162" t="s">
        <v>5</v>
      </c>
      <c r="E1162" s="42" t="s">
        <v>397</v>
      </c>
      <c r="F1162" t="s">
        <v>55</v>
      </c>
      <c r="H1162" s="7">
        <v>1</v>
      </c>
      <c r="I1162" s="6">
        <f>IF(H1162="","",INDEX(Systems!F$4:F$981,MATCH($F1162,Systems!D$4:D$981,0),1))</f>
        <v>9000</v>
      </c>
      <c r="J1162" s="7">
        <f>IF(H1162="","",INDEX(Systems!E$4:E$981,MATCH($F1162,Systems!D$4:D$981,0),1))</f>
        <v>18</v>
      </c>
      <c r="K1162" s="7" t="s">
        <v>97</v>
      </c>
      <c r="L1162" s="7">
        <v>2003</v>
      </c>
      <c r="M1162" s="7">
        <v>3</v>
      </c>
      <c r="N1162" s="6">
        <f t="shared" si="2780"/>
        <v>9000</v>
      </c>
      <c r="O1162" s="7">
        <f t="shared" si="2781"/>
        <v>2021</v>
      </c>
      <c r="P1162" s="2" t="str">
        <f t="shared" si="2782"/>
        <v/>
      </c>
      <c r="Q1162" s="2" t="str">
        <f t="shared" si="2783"/>
        <v/>
      </c>
      <c r="R1162" s="2" t="str">
        <f t="shared" si="2784"/>
        <v/>
      </c>
      <c r="S1162" s="2">
        <f t="shared" si="2785"/>
        <v>9810</v>
      </c>
      <c r="T1162" s="2" t="str">
        <f t="shared" si="2786"/>
        <v/>
      </c>
      <c r="U1162" s="2" t="str">
        <f t="shared" si="2787"/>
        <v/>
      </c>
      <c r="V1162" s="2" t="str">
        <f t="shared" si="2788"/>
        <v/>
      </c>
      <c r="W1162" s="2" t="str">
        <f t="shared" si="2789"/>
        <v/>
      </c>
      <c r="X1162" s="2" t="str">
        <f t="shared" si="2790"/>
        <v/>
      </c>
      <c r="Y1162" s="2" t="str">
        <f t="shared" si="2791"/>
        <v/>
      </c>
      <c r="Z1162" s="2" t="str">
        <f t="shared" si="2792"/>
        <v/>
      </c>
      <c r="AA1162" s="2" t="str">
        <f t="shared" si="2793"/>
        <v/>
      </c>
      <c r="AB1162" s="2" t="str">
        <f t="shared" si="2794"/>
        <v/>
      </c>
      <c r="AC1162" s="2" t="str">
        <f t="shared" si="2795"/>
        <v/>
      </c>
      <c r="AD1162" s="2" t="str">
        <f t="shared" si="2796"/>
        <v/>
      </c>
      <c r="AE1162" s="2" t="str">
        <f t="shared" si="2797"/>
        <v/>
      </c>
      <c r="AF1162" s="2" t="str">
        <f t="shared" si="2798"/>
        <v/>
      </c>
      <c r="AG1162" s="2" t="str">
        <f t="shared" si="2799"/>
        <v/>
      </c>
      <c r="AH1162" s="2" t="str">
        <f t="shared" si="2800"/>
        <v/>
      </c>
      <c r="AI1162" s="2" t="str">
        <f t="shared" si="2801"/>
        <v/>
      </c>
    </row>
    <row r="1163" spans="2:35" x14ac:dyDescent="0.25">
      <c r="B1163" s="41" t="s">
        <v>347</v>
      </c>
      <c r="C1163" s="41" t="s">
        <v>444</v>
      </c>
      <c r="D1163" t="s">
        <v>7</v>
      </c>
      <c r="E1163" s="42" t="s">
        <v>398</v>
      </c>
      <c r="F1163" t="s">
        <v>38</v>
      </c>
      <c r="H1163" s="7">
        <v>1200</v>
      </c>
      <c r="I1163" s="6">
        <f>IF(H1163="","",INDEX(Systems!F$4:F$981,MATCH($F1163,Systems!D$4:D$981,0),1))</f>
        <v>6.15</v>
      </c>
      <c r="J1163" s="7">
        <f>IF(H1163="","",INDEX(Systems!E$4:E$981,MATCH($F1163,Systems!D$4:D$981,0),1))</f>
        <v>20</v>
      </c>
      <c r="K1163" s="7" t="s">
        <v>97</v>
      </c>
      <c r="L1163" s="7">
        <v>2010</v>
      </c>
      <c r="M1163" s="7">
        <v>3</v>
      </c>
      <c r="N1163" s="6">
        <f t="shared" ref="N1163:N1166" si="2802">IF(H1163="","",H1163*I1163)</f>
        <v>7380</v>
      </c>
      <c r="O1163" s="7">
        <f t="shared" ref="O1163:O1166" si="2803">IF(M1163="","",IF(IF(M1163=1,$C$1,IF(M1163=2,L1163+(0.8*J1163),IF(M1163=3,L1163+J1163)))&lt;$C$1,$C$1,(IF(M1163=1,$C$1,IF(M1163=2,L1163+(0.8*J1163),IF(M1163=3,L1163+J1163))))))</f>
        <v>2030</v>
      </c>
      <c r="P1163" s="2" t="str">
        <f t="shared" ref="P1163:P1166" si="2804">IF($B1163="","",IF($O1163=P$3,$N1163*(1+(O$2*0.03)),IF(P$3=$O1163+$J1163,$N1163*(1+(O$2*0.03)),IF(P$3=$O1163+2*$J1163,$N1163*(1+(O$2*0.03)),IF(P$3=$O1163+3*$J1163,$N1163*(1+(O$2*0.03)),IF(P$3=$O1163+4*$J1163,$N1163*(1+(O$2*0.03)),IF(P$3=$O1163+5*$J1163,$N1163*(1+(O$2*0.03)),"")))))))</f>
        <v/>
      </c>
      <c r="Q1163" s="2" t="str">
        <f t="shared" ref="Q1163:Q1166" si="2805">IF($B1163="","",IF($O1163=Q$3,$N1163*(1+(P$2*0.03)),IF(Q$3=$O1163+$J1163,$N1163*(1+(P$2*0.03)),IF(Q$3=$O1163+2*$J1163,$N1163*(1+(P$2*0.03)),IF(Q$3=$O1163+3*$J1163,$N1163*(1+(P$2*0.03)),IF(Q$3=$O1163+4*$J1163,$N1163*(1+(P$2*0.03)),IF(Q$3=$O1163+5*$J1163,$N1163*(1+(P$2*0.03)),"")))))))</f>
        <v/>
      </c>
      <c r="R1163" s="2" t="str">
        <f t="shared" ref="R1163:R1166" si="2806">IF($B1163="","",IF($O1163=R$3,$N1163*(1+(Q$2*0.03)),IF(R$3=$O1163+$J1163,$N1163*(1+(Q$2*0.03)),IF(R$3=$O1163+2*$J1163,$N1163*(1+(Q$2*0.03)),IF(R$3=$O1163+3*$J1163,$N1163*(1+(Q$2*0.03)),IF(R$3=$O1163+4*$J1163,$N1163*(1+(Q$2*0.03)),IF(R$3=$O1163+5*$J1163,$N1163*(1+(Q$2*0.03)),"")))))))</f>
        <v/>
      </c>
      <c r="S1163" s="2" t="str">
        <f t="shared" ref="S1163:S1166" si="2807">IF($B1163="","",IF($O1163=S$3,$N1163*(1+(R$2*0.03)),IF(S$3=$O1163+$J1163,$N1163*(1+(R$2*0.03)),IF(S$3=$O1163+2*$J1163,$N1163*(1+(R$2*0.03)),IF(S$3=$O1163+3*$J1163,$N1163*(1+(R$2*0.03)),IF(S$3=$O1163+4*$J1163,$N1163*(1+(R$2*0.03)),IF(S$3=$O1163+5*$J1163,$N1163*(1+(R$2*0.03)),"")))))))</f>
        <v/>
      </c>
      <c r="T1163" s="2" t="str">
        <f t="shared" ref="T1163:T1166" si="2808">IF($B1163="","",IF($O1163=T$3,$N1163*(1+(S$2*0.03)),IF(T$3=$O1163+$J1163,$N1163*(1+(S$2*0.03)),IF(T$3=$O1163+2*$J1163,$N1163*(1+(S$2*0.03)),IF(T$3=$O1163+3*$J1163,$N1163*(1+(S$2*0.03)),IF(T$3=$O1163+4*$J1163,$N1163*(1+(S$2*0.03)),IF(T$3=$O1163+5*$J1163,$N1163*(1+(S$2*0.03)),"")))))))</f>
        <v/>
      </c>
      <c r="U1163" s="2" t="str">
        <f t="shared" ref="U1163:U1166" si="2809">IF($B1163="","",IF($O1163=U$3,$N1163*(1+(T$2*0.03)),IF(U$3=$O1163+$J1163,$N1163*(1+(T$2*0.03)),IF(U$3=$O1163+2*$J1163,$N1163*(1+(T$2*0.03)),IF(U$3=$O1163+3*$J1163,$N1163*(1+(T$2*0.03)),IF(U$3=$O1163+4*$J1163,$N1163*(1+(T$2*0.03)),IF(U$3=$O1163+5*$J1163,$N1163*(1+(T$2*0.03)),"")))))))</f>
        <v/>
      </c>
      <c r="V1163" s="2" t="str">
        <f t="shared" ref="V1163:V1166" si="2810">IF($B1163="","",IF($O1163=V$3,$N1163*(1+(U$2*0.03)),IF(V$3=$O1163+$J1163,$N1163*(1+(U$2*0.03)),IF(V$3=$O1163+2*$J1163,$N1163*(1+(U$2*0.03)),IF(V$3=$O1163+3*$J1163,$N1163*(1+(U$2*0.03)),IF(V$3=$O1163+4*$J1163,$N1163*(1+(U$2*0.03)),IF(V$3=$O1163+5*$J1163,$N1163*(1+(U$2*0.03)),"")))))))</f>
        <v/>
      </c>
      <c r="W1163" s="2" t="str">
        <f t="shared" ref="W1163:W1166" si="2811">IF($B1163="","",IF($O1163=W$3,$N1163*(1+(V$2*0.03)),IF(W$3=$O1163+$J1163,$N1163*(1+(V$2*0.03)),IF(W$3=$O1163+2*$J1163,$N1163*(1+(V$2*0.03)),IF(W$3=$O1163+3*$J1163,$N1163*(1+(V$2*0.03)),IF(W$3=$O1163+4*$J1163,$N1163*(1+(V$2*0.03)),IF(W$3=$O1163+5*$J1163,$N1163*(1+(V$2*0.03)),"")))))))</f>
        <v/>
      </c>
      <c r="X1163" s="2" t="str">
        <f t="shared" ref="X1163:X1166" si="2812">IF($B1163="","",IF($O1163=X$3,$N1163*(1+(W$2*0.03)),IF(X$3=$O1163+$J1163,$N1163*(1+(W$2*0.03)),IF(X$3=$O1163+2*$J1163,$N1163*(1+(W$2*0.03)),IF(X$3=$O1163+3*$J1163,$N1163*(1+(W$2*0.03)),IF(X$3=$O1163+4*$J1163,$N1163*(1+(W$2*0.03)),IF(X$3=$O1163+5*$J1163,$N1163*(1+(W$2*0.03)),"")))))))</f>
        <v/>
      </c>
      <c r="Y1163" s="2" t="str">
        <f t="shared" ref="Y1163:Y1166" si="2813">IF($B1163="","",IF($O1163=Y$3,$N1163*(1+(X$2*0.03)),IF(Y$3=$O1163+$J1163,$N1163*(1+(X$2*0.03)),IF(Y$3=$O1163+2*$J1163,$N1163*(1+(X$2*0.03)),IF(Y$3=$O1163+3*$J1163,$N1163*(1+(X$2*0.03)),IF(Y$3=$O1163+4*$J1163,$N1163*(1+(X$2*0.03)),IF(Y$3=$O1163+5*$J1163,$N1163*(1+(X$2*0.03)),"")))))))</f>
        <v/>
      </c>
      <c r="Z1163" s="2" t="str">
        <f t="shared" ref="Z1163:Z1166" si="2814">IF($B1163="","",IF($O1163=Z$3,$N1163*(1+(Y$2*0.03)),IF(Z$3=$O1163+$J1163,$N1163*(1+(Y$2*0.03)),IF(Z$3=$O1163+2*$J1163,$N1163*(1+(Y$2*0.03)),IF(Z$3=$O1163+3*$J1163,$N1163*(1+(Y$2*0.03)),IF(Z$3=$O1163+4*$J1163,$N1163*(1+(Y$2*0.03)),IF(Z$3=$O1163+5*$J1163,$N1163*(1+(Y$2*0.03)),"")))))))</f>
        <v/>
      </c>
      <c r="AA1163" s="2" t="str">
        <f t="shared" ref="AA1163:AA1166" si="2815">IF($B1163="","",IF($O1163=AA$3,$N1163*(1+(Z$2*0.03)),IF(AA$3=$O1163+$J1163,$N1163*(1+(Z$2*0.03)),IF(AA$3=$O1163+2*$J1163,$N1163*(1+(Z$2*0.03)),IF(AA$3=$O1163+3*$J1163,$N1163*(1+(Z$2*0.03)),IF(AA$3=$O1163+4*$J1163,$N1163*(1+(Z$2*0.03)),IF(AA$3=$O1163+5*$J1163,$N1163*(1+(Z$2*0.03)),"")))))))</f>
        <v/>
      </c>
      <c r="AB1163" s="2">
        <f t="shared" ref="AB1163:AB1166" si="2816">IF($B1163="","",IF($O1163=AB$3,$N1163*(1+(AA$2*0.03)),IF(AB$3=$O1163+$J1163,$N1163*(1+(AA$2*0.03)),IF(AB$3=$O1163+2*$J1163,$N1163*(1+(AA$2*0.03)),IF(AB$3=$O1163+3*$J1163,$N1163*(1+(AA$2*0.03)),IF(AB$3=$O1163+4*$J1163,$N1163*(1+(AA$2*0.03)),IF(AB$3=$O1163+5*$J1163,$N1163*(1+(AA$2*0.03)),"")))))))</f>
        <v>10036.799999999999</v>
      </c>
      <c r="AC1163" s="2" t="str">
        <f t="shared" ref="AC1163:AC1166" si="2817">IF($B1163="","",IF($O1163=AC$3,$N1163*(1+(AB$2*0.03)),IF(AC$3=$O1163+$J1163,$N1163*(1+(AB$2*0.03)),IF(AC$3=$O1163+2*$J1163,$N1163*(1+(AB$2*0.03)),IF(AC$3=$O1163+3*$J1163,$N1163*(1+(AB$2*0.03)),IF(AC$3=$O1163+4*$J1163,$N1163*(1+(AB$2*0.03)),IF(AC$3=$O1163+5*$J1163,$N1163*(1+(AB$2*0.03)),"")))))))</f>
        <v/>
      </c>
      <c r="AD1163" s="2" t="str">
        <f t="shared" ref="AD1163:AD1166" si="2818">IF($B1163="","",IF($O1163=AD$3,$N1163*(1+(AC$2*0.03)),IF(AD$3=$O1163+$J1163,$N1163*(1+(AC$2*0.03)),IF(AD$3=$O1163+2*$J1163,$N1163*(1+(AC$2*0.03)),IF(AD$3=$O1163+3*$J1163,$N1163*(1+(AC$2*0.03)),IF(AD$3=$O1163+4*$J1163,$N1163*(1+(AC$2*0.03)),IF(AD$3=$O1163+5*$J1163,$N1163*(1+(AC$2*0.03)),"")))))))</f>
        <v/>
      </c>
      <c r="AE1163" s="2" t="str">
        <f t="shared" ref="AE1163:AE1166" si="2819">IF($B1163="","",IF($O1163=AE$3,$N1163*(1+(AD$2*0.03)),IF(AE$3=$O1163+$J1163,$N1163*(1+(AD$2*0.03)),IF(AE$3=$O1163+2*$J1163,$N1163*(1+(AD$2*0.03)),IF(AE$3=$O1163+3*$J1163,$N1163*(1+(AD$2*0.03)),IF(AE$3=$O1163+4*$J1163,$N1163*(1+(AD$2*0.03)),IF(AE$3=$O1163+5*$J1163,$N1163*(1+(AD$2*0.03)),"")))))))</f>
        <v/>
      </c>
      <c r="AF1163" s="2" t="str">
        <f t="shared" ref="AF1163:AF1166" si="2820">IF($B1163="","",IF($O1163=AF$3,$N1163*(1+(AE$2*0.03)),IF(AF$3=$O1163+$J1163,$N1163*(1+(AE$2*0.03)),IF(AF$3=$O1163+2*$J1163,$N1163*(1+(AE$2*0.03)),IF(AF$3=$O1163+3*$J1163,$N1163*(1+(AE$2*0.03)),IF(AF$3=$O1163+4*$J1163,$N1163*(1+(AE$2*0.03)),IF(AF$3=$O1163+5*$J1163,$N1163*(1+(AE$2*0.03)),"")))))))</f>
        <v/>
      </c>
      <c r="AG1163" s="2" t="str">
        <f t="shared" ref="AG1163:AG1166" si="2821">IF($B1163="","",IF($O1163=AG$3,$N1163*(1+(AF$2*0.03)),IF(AG$3=$O1163+$J1163,$N1163*(1+(AF$2*0.03)),IF(AG$3=$O1163+2*$J1163,$N1163*(1+(AF$2*0.03)),IF(AG$3=$O1163+3*$J1163,$N1163*(1+(AF$2*0.03)),IF(AG$3=$O1163+4*$J1163,$N1163*(1+(AF$2*0.03)),IF(AG$3=$O1163+5*$J1163,$N1163*(1+(AF$2*0.03)),"")))))))</f>
        <v/>
      </c>
      <c r="AH1163" s="2" t="str">
        <f t="shared" ref="AH1163:AH1166" si="2822">IF($B1163="","",IF($O1163=AH$3,$N1163*(1+(AG$2*0.03)),IF(AH$3=$O1163+$J1163,$N1163*(1+(AG$2*0.03)),IF(AH$3=$O1163+2*$J1163,$N1163*(1+(AG$2*0.03)),IF(AH$3=$O1163+3*$J1163,$N1163*(1+(AG$2*0.03)),IF(AH$3=$O1163+4*$J1163,$N1163*(1+(AG$2*0.03)),IF(AH$3=$O1163+5*$J1163,$N1163*(1+(AG$2*0.03)),"")))))))</f>
        <v/>
      </c>
      <c r="AI1163" s="2" t="str">
        <f t="shared" ref="AI1163:AI1166" si="2823">IF($B1163="","",IF($O1163=AI$3,$N1163*(1+(AH$2*0.03)),IF(AI$3=$O1163+$J1163,$N1163*(1+(AH$2*0.03)),IF(AI$3=$O1163+2*$J1163,$N1163*(1+(AH$2*0.03)),IF(AI$3=$O1163+3*$J1163,$N1163*(1+(AH$2*0.03)),IF(AI$3=$O1163+4*$J1163,$N1163*(1+(AH$2*0.03)),IF(AI$3=$O1163+5*$J1163,$N1163*(1+(AH$2*0.03)),"")))))))</f>
        <v/>
      </c>
    </row>
    <row r="1164" spans="2:35" x14ac:dyDescent="0.25">
      <c r="B1164" s="41" t="s">
        <v>347</v>
      </c>
      <c r="C1164" s="41" t="s">
        <v>444</v>
      </c>
      <c r="D1164" t="s">
        <v>7</v>
      </c>
      <c r="E1164" s="42" t="s">
        <v>398</v>
      </c>
      <c r="F1164" t="s">
        <v>289</v>
      </c>
      <c r="H1164" s="7">
        <v>1450</v>
      </c>
      <c r="I1164" s="6">
        <f>IF(H1164="","",INDEX(Systems!F$4:F$981,MATCH($F1164,Systems!D$4:D$981,0),1))</f>
        <v>4.5</v>
      </c>
      <c r="J1164" s="7">
        <f>IF(H1164="","",INDEX(Systems!E$4:E$981,MATCH($F1164,Systems!D$4:D$981,0),1))</f>
        <v>15</v>
      </c>
      <c r="K1164" s="7" t="s">
        <v>97</v>
      </c>
      <c r="L1164" s="7">
        <v>2010</v>
      </c>
      <c r="M1164" s="7">
        <v>3</v>
      </c>
      <c r="N1164" s="6">
        <f t="shared" si="2802"/>
        <v>6525</v>
      </c>
      <c r="O1164" s="7">
        <f t="shared" si="2803"/>
        <v>2025</v>
      </c>
      <c r="P1164" s="2" t="str">
        <f t="shared" si="2804"/>
        <v/>
      </c>
      <c r="Q1164" s="2" t="str">
        <f t="shared" si="2805"/>
        <v/>
      </c>
      <c r="R1164" s="2" t="str">
        <f t="shared" si="2806"/>
        <v/>
      </c>
      <c r="S1164" s="2" t="str">
        <f t="shared" si="2807"/>
        <v/>
      </c>
      <c r="T1164" s="2" t="str">
        <f t="shared" si="2808"/>
        <v/>
      </c>
      <c r="U1164" s="2" t="str">
        <f t="shared" si="2809"/>
        <v/>
      </c>
      <c r="V1164" s="2" t="str">
        <f t="shared" si="2810"/>
        <v/>
      </c>
      <c r="W1164" s="2">
        <f t="shared" si="2811"/>
        <v>7895.25</v>
      </c>
      <c r="X1164" s="2" t="str">
        <f t="shared" si="2812"/>
        <v/>
      </c>
      <c r="Y1164" s="2" t="str">
        <f t="shared" si="2813"/>
        <v/>
      </c>
      <c r="Z1164" s="2" t="str">
        <f t="shared" si="2814"/>
        <v/>
      </c>
      <c r="AA1164" s="2" t="str">
        <f t="shared" si="2815"/>
        <v/>
      </c>
      <c r="AB1164" s="2" t="str">
        <f t="shared" si="2816"/>
        <v/>
      </c>
      <c r="AC1164" s="2" t="str">
        <f t="shared" si="2817"/>
        <v/>
      </c>
      <c r="AD1164" s="2" t="str">
        <f t="shared" si="2818"/>
        <v/>
      </c>
      <c r="AE1164" s="2" t="str">
        <f t="shared" si="2819"/>
        <v/>
      </c>
      <c r="AF1164" s="2" t="str">
        <f t="shared" si="2820"/>
        <v/>
      </c>
      <c r="AG1164" s="2" t="str">
        <f t="shared" si="2821"/>
        <v/>
      </c>
      <c r="AH1164" s="2" t="str">
        <f t="shared" si="2822"/>
        <v/>
      </c>
      <c r="AI1164" s="2" t="str">
        <f t="shared" si="2823"/>
        <v/>
      </c>
    </row>
    <row r="1165" spans="2:35" x14ac:dyDescent="0.25">
      <c r="B1165" s="41" t="s">
        <v>347</v>
      </c>
      <c r="C1165" s="41" t="s">
        <v>444</v>
      </c>
      <c r="D1165" t="s">
        <v>9</v>
      </c>
      <c r="E1165" s="42" t="s">
        <v>398</v>
      </c>
      <c r="F1165" t="s">
        <v>131</v>
      </c>
      <c r="H1165" s="7">
        <v>1200</v>
      </c>
      <c r="I1165" s="6">
        <f>IF(H1165="","",INDEX(Systems!F$4:F$981,MATCH($F1165,Systems!D$4:D$981,0),1))</f>
        <v>4.95</v>
      </c>
      <c r="J1165" s="7">
        <f>IF(H1165="","",INDEX(Systems!E$4:E$981,MATCH($F1165,Systems!D$4:D$981,0),1))</f>
        <v>20</v>
      </c>
      <c r="K1165" s="7" t="s">
        <v>97</v>
      </c>
      <c r="L1165" s="7">
        <v>2017</v>
      </c>
      <c r="M1165" s="7">
        <v>3</v>
      </c>
      <c r="N1165" s="6">
        <f t="shared" si="2802"/>
        <v>5940</v>
      </c>
      <c r="O1165" s="7">
        <f t="shared" si="2803"/>
        <v>2037</v>
      </c>
      <c r="P1165" s="2" t="str">
        <f t="shared" si="2804"/>
        <v/>
      </c>
      <c r="Q1165" s="2" t="str">
        <f t="shared" si="2805"/>
        <v/>
      </c>
      <c r="R1165" s="2" t="str">
        <f t="shared" si="2806"/>
        <v/>
      </c>
      <c r="S1165" s="2" t="str">
        <f t="shared" si="2807"/>
        <v/>
      </c>
      <c r="T1165" s="2" t="str">
        <f t="shared" si="2808"/>
        <v/>
      </c>
      <c r="U1165" s="2" t="str">
        <f t="shared" si="2809"/>
        <v/>
      </c>
      <c r="V1165" s="2" t="str">
        <f t="shared" si="2810"/>
        <v/>
      </c>
      <c r="W1165" s="2" t="str">
        <f t="shared" si="2811"/>
        <v/>
      </c>
      <c r="X1165" s="2" t="str">
        <f t="shared" si="2812"/>
        <v/>
      </c>
      <c r="Y1165" s="2" t="str">
        <f t="shared" si="2813"/>
        <v/>
      </c>
      <c r="Z1165" s="2" t="str">
        <f t="shared" si="2814"/>
        <v/>
      </c>
      <c r="AA1165" s="2" t="str">
        <f t="shared" si="2815"/>
        <v/>
      </c>
      <c r="AB1165" s="2" t="str">
        <f t="shared" si="2816"/>
        <v/>
      </c>
      <c r="AC1165" s="2" t="str">
        <f t="shared" si="2817"/>
        <v/>
      </c>
      <c r="AD1165" s="2" t="str">
        <f t="shared" si="2818"/>
        <v/>
      </c>
      <c r="AE1165" s="2" t="str">
        <f t="shared" si="2819"/>
        <v/>
      </c>
      <c r="AF1165" s="2" t="str">
        <f t="shared" si="2820"/>
        <v/>
      </c>
      <c r="AG1165" s="2" t="str">
        <f t="shared" si="2821"/>
        <v/>
      </c>
      <c r="AH1165" s="2" t="str">
        <f t="shared" si="2822"/>
        <v/>
      </c>
      <c r="AI1165" s="2">
        <f t="shared" si="2823"/>
        <v>9325.7999999999993</v>
      </c>
    </row>
    <row r="1166" spans="2:35" x14ac:dyDescent="0.25">
      <c r="B1166" s="41" t="s">
        <v>347</v>
      </c>
      <c r="C1166" s="41" t="s">
        <v>444</v>
      </c>
      <c r="D1166" t="s">
        <v>5</v>
      </c>
      <c r="E1166" s="42" t="s">
        <v>398</v>
      </c>
      <c r="F1166" t="s">
        <v>55</v>
      </c>
      <c r="H1166" s="7">
        <v>1</v>
      </c>
      <c r="I1166" s="6">
        <f>IF(H1166="","",INDEX(Systems!F$4:F$981,MATCH($F1166,Systems!D$4:D$981,0),1))</f>
        <v>9000</v>
      </c>
      <c r="J1166" s="7">
        <f>IF(H1166="","",INDEX(Systems!E$4:E$981,MATCH($F1166,Systems!D$4:D$981,0),1))</f>
        <v>18</v>
      </c>
      <c r="K1166" s="7" t="s">
        <v>97</v>
      </c>
      <c r="L1166" s="7">
        <v>2003</v>
      </c>
      <c r="M1166" s="7">
        <v>3</v>
      </c>
      <c r="N1166" s="6">
        <f t="shared" si="2802"/>
        <v>9000</v>
      </c>
      <c r="O1166" s="7">
        <f t="shared" si="2803"/>
        <v>2021</v>
      </c>
      <c r="P1166" s="2" t="str">
        <f t="shared" si="2804"/>
        <v/>
      </c>
      <c r="Q1166" s="2" t="str">
        <f t="shared" si="2805"/>
        <v/>
      </c>
      <c r="R1166" s="2" t="str">
        <f t="shared" si="2806"/>
        <v/>
      </c>
      <c r="S1166" s="2">
        <f t="shared" si="2807"/>
        <v>9810</v>
      </c>
      <c r="T1166" s="2" t="str">
        <f t="shared" si="2808"/>
        <v/>
      </c>
      <c r="U1166" s="2" t="str">
        <f t="shared" si="2809"/>
        <v/>
      </c>
      <c r="V1166" s="2" t="str">
        <f t="shared" si="2810"/>
        <v/>
      </c>
      <c r="W1166" s="2" t="str">
        <f t="shared" si="2811"/>
        <v/>
      </c>
      <c r="X1166" s="2" t="str">
        <f t="shared" si="2812"/>
        <v/>
      </c>
      <c r="Y1166" s="2" t="str">
        <f t="shared" si="2813"/>
        <v/>
      </c>
      <c r="Z1166" s="2" t="str">
        <f t="shared" si="2814"/>
        <v/>
      </c>
      <c r="AA1166" s="2" t="str">
        <f t="shared" si="2815"/>
        <v/>
      </c>
      <c r="AB1166" s="2" t="str">
        <f t="shared" si="2816"/>
        <v/>
      </c>
      <c r="AC1166" s="2" t="str">
        <f t="shared" si="2817"/>
        <v/>
      </c>
      <c r="AD1166" s="2" t="str">
        <f t="shared" si="2818"/>
        <v/>
      </c>
      <c r="AE1166" s="2" t="str">
        <f t="shared" si="2819"/>
        <v/>
      </c>
      <c r="AF1166" s="2" t="str">
        <f t="shared" si="2820"/>
        <v/>
      </c>
      <c r="AG1166" s="2" t="str">
        <f t="shared" si="2821"/>
        <v/>
      </c>
      <c r="AH1166" s="2" t="str">
        <f t="shared" si="2822"/>
        <v/>
      </c>
      <c r="AI1166" s="2" t="str">
        <f t="shared" si="2823"/>
        <v/>
      </c>
    </row>
    <row r="1167" spans="2:35" x14ac:dyDescent="0.25">
      <c r="B1167" s="41" t="s">
        <v>347</v>
      </c>
      <c r="C1167" s="41" t="s">
        <v>444</v>
      </c>
      <c r="D1167" t="s">
        <v>5</v>
      </c>
      <c r="E1167" s="42" t="s">
        <v>398</v>
      </c>
      <c r="F1167" t="s">
        <v>118</v>
      </c>
      <c r="H1167" s="7">
        <v>1</v>
      </c>
      <c r="I1167" s="6">
        <f>IF(H1167="","",INDEX(Systems!F$4:F$981,MATCH($F1167,Systems!D$4:D$981,0),1))</f>
        <v>6300</v>
      </c>
      <c r="J1167" s="7">
        <f>IF(H1167="","",INDEX(Systems!E$4:E$981,MATCH($F1167,Systems!D$4:D$981,0),1))</f>
        <v>18</v>
      </c>
      <c r="K1167" s="7" t="s">
        <v>97</v>
      </c>
      <c r="L1167" s="7">
        <v>2003</v>
      </c>
      <c r="M1167" s="7">
        <v>3</v>
      </c>
      <c r="N1167" s="6">
        <f>IF(H1167="","",H1167*I1167)</f>
        <v>6300</v>
      </c>
      <c r="O1167" s="7">
        <f>IF(M1167="","",IF(IF(M1167=1,$C$1,IF(M1167=2,L1167+(0.8*J1167),IF(M1167=3,L1167+J1167)))&lt;$C$1,$C$1,(IF(M1167=1,$C$1,IF(M1167=2,L1167+(0.8*J1167),IF(M1167=3,L1167+J1167))))))</f>
        <v>2021</v>
      </c>
      <c r="P1167" s="2" t="str">
        <f t="shared" ref="P1167:AI1167" si="2824">IF($B1167="","",IF($O1167=P$3,$N1167*(1+(O$2*0.03)),IF(P$3=$O1167+$J1167,$N1167*(1+(O$2*0.03)),IF(P$3=$O1167+2*$J1167,$N1167*(1+(O$2*0.03)),IF(P$3=$O1167+3*$J1167,$N1167*(1+(O$2*0.03)),IF(P$3=$O1167+4*$J1167,$N1167*(1+(O$2*0.03)),IF(P$3=$O1167+5*$J1167,$N1167*(1+(O$2*0.03)),"")))))))</f>
        <v/>
      </c>
      <c r="Q1167" s="2" t="str">
        <f t="shared" si="2824"/>
        <v/>
      </c>
      <c r="R1167" s="2" t="str">
        <f t="shared" si="2824"/>
        <v/>
      </c>
      <c r="S1167" s="2">
        <f t="shared" si="2824"/>
        <v>6867.0000000000009</v>
      </c>
      <c r="T1167" s="2" t="str">
        <f t="shared" si="2824"/>
        <v/>
      </c>
      <c r="U1167" s="2" t="str">
        <f t="shared" si="2824"/>
        <v/>
      </c>
      <c r="V1167" s="2" t="str">
        <f t="shared" si="2824"/>
        <v/>
      </c>
      <c r="W1167" s="2" t="str">
        <f t="shared" si="2824"/>
        <v/>
      </c>
      <c r="X1167" s="2" t="str">
        <f t="shared" si="2824"/>
        <v/>
      </c>
      <c r="Y1167" s="2" t="str">
        <f t="shared" si="2824"/>
        <v/>
      </c>
      <c r="Z1167" s="2" t="str">
        <f t="shared" si="2824"/>
        <v/>
      </c>
      <c r="AA1167" s="2" t="str">
        <f t="shared" si="2824"/>
        <v/>
      </c>
      <c r="AB1167" s="2" t="str">
        <f t="shared" si="2824"/>
        <v/>
      </c>
      <c r="AC1167" s="2" t="str">
        <f t="shared" si="2824"/>
        <v/>
      </c>
      <c r="AD1167" s="2" t="str">
        <f t="shared" si="2824"/>
        <v/>
      </c>
      <c r="AE1167" s="2" t="str">
        <f t="shared" si="2824"/>
        <v/>
      </c>
      <c r="AF1167" s="2" t="str">
        <f t="shared" si="2824"/>
        <v/>
      </c>
      <c r="AG1167" s="2" t="str">
        <f t="shared" si="2824"/>
        <v/>
      </c>
      <c r="AH1167" s="2" t="str">
        <f t="shared" si="2824"/>
        <v/>
      </c>
      <c r="AI1167" s="2" t="str">
        <f t="shared" si="2824"/>
        <v/>
      </c>
    </row>
    <row r="1168" spans="2:35" x14ac:dyDescent="0.25">
      <c r="B1168" s="41" t="s">
        <v>347</v>
      </c>
      <c r="C1168" s="41" t="s">
        <v>444</v>
      </c>
      <c r="D1168" t="s">
        <v>3</v>
      </c>
      <c r="E1168" s="42" t="s">
        <v>406</v>
      </c>
      <c r="F1168" t="s">
        <v>20</v>
      </c>
      <c r="H1168" s="7">
        <v>5750</v>
      </c>
      <c r="I1168" s="6">
        <f>IF(H1168="","",INDEX(Systems!F$4:F$981,MATCH($F1168,Systems!D$4:D$981,0),1))</f>
        <v>17.71</v>
      </c>
      <c r="J1168" s="7">
        <f>IF(H1168="","",INDEX(Systems!E$4:E$981,MATCH($F1168,Systems!D$4:D$981,0),1))</f>
        <v>30</v>
      </c>
      <c r="K1168" s="7" t="s">
        <v>97</v>
      </c>
      <c r="L1168" s="7">
        <v>2000</v>
      </c>
      <c r="M1168" s="7">
        <v>3</v>
      </c>
      <c r="N1168" s="6">
        <f t="shared" ref="N1168:N1175" si="2825">IF(H1168="","",H1168*I1168)</f>
        <v>101832.5</v>
      </c>
      <c r="O1168" s="7">
        <f t="shared" ref="O1168:O1175" si="2826">IF(M1168="","",IF(IF(M1168=1,$C$1,IF(M1168=2,L1168+(0.8*J1168),IF(M1168=3,L1168+J1168)))&lt;$C$1,$C$1,(IF(M1168=1,$C$1,IF(M1168=2,L1168+(0.8*J1168),IF(M1168=3,L1168+J1168))))))</f>
        <v>2030</v>
      </c>
      <c r="P1168" s="2" t="str">
        <f t="shared" ref="P1168:P1175" si="2827">IF($B1168="","",IF($O1168=P$3,$N1168*(1+(O$2*0.03)),IF(P$3=$O1168+$J1168,$N1168*(1+(O$2*0.03)),IF(P$3=$O1168+2*$J1168,$N1168*(1+(O$2*0.03)),IF(P$3=$O1168+3*$J1168,$N1168*(1+(O$2*0.03)),IF(P$3=$O1168+4*$J1168,$N1168*(1+(O$2*0.03)),IF(P$3=$O1168+5*$J1168,$N1168*(1+(O$2*0.03)),"")))))))</f>
        <v/>
      </c>
      <c r="Q1168" s="2" t="str">
        <f t="shared" ref="Q1168:Q1175" si="2828">IF($B1168="","",IF($O1168=Q$3,$N1168*(1+(P$2*0.03)),IF(Q$3=$O1168+$J1168,$N1168*(1+(P$2*0.03)),IF(Q$3=$O1168+2*$J1168,$N1168*(1+(P$2*0.03)),IF(Q$3=$O1168+3*$J1168,$N1168*(1+(P$2*0.03)),IF(Q$3=$O1168+4*$J1168,$N1168*(1+(P$2*0.03)),IF(Q$3=$O1168+5*$J1168,$N1168*(1+(P$2*0.03)),"")))))))</f>
        <v/>
      </c>
      <c r="R1168" s="2" t="str">
        <f t="shared" ref="R1168:R1175" si="2829">IF($B1168="","",IF($O1168=R$3,$N1168*(1+(Q$2*0.03)),IF(R$3=$O1168+$J1168,$N1168*(1+(Q$2*0.03)),IF(R$3=$O1168+2*$J1168,$N1168*(1+(Q$2*0.03)),IF(R$3=$O1168+3*$J1168,$N1168*(1+(Q$2*0.03)),IF(R$3=$O1168+4*$J1168,$N1168*(1+(Q$2*0.03)),IF(R$3=$O1168+5*$J1168,$N1168*(1+(Q$2*0.03)),"")))))))</f>
        <v/>
      </c>
      <c r="S1168" s="2" t="str">
        <f t="shared" ref="S1168:S1175" si="2830">IF($B1168="","",IF($O1168=S$3,$N1168*(1+(R$2*0.03)),IF(S$3=$O1168+$J1168,$N1168*(1+(R$2*0.03)),IF(S$3=$O1168+2*$J1168,$N1168*(1+(R$2*0.03)),IF(S$3=$O1168+3*$J1168,$N1168*(1+(R$2*0.03)),IF(S$3=$O1168+4*$J1168,$N1168*(1+(R$2*0.03)),IF(S$3=$O1168+5*$J1168,$N1168*(1+(R$2*0.03)),"")))))))</f>
        <v/>
      </c>
      <c r="T1168" s="2" t="str">
        <f t="shared" ref="T1168:T1175" si="2831">IF($B1168="","",IF($O1168=T$3,$N1168*(1+(S$2*0.03)),IF(T$3=$O1168+$J1168,$N1168*(1+(S$2*0.03)),IF(T$3=$O1168+2*$J1168,$N1168*(1+(S$2*0.03)),IF(T$3=$O1168+3*$J1168,$N1168*(1+(S$2*0.03)),IF(T$3=$O1168+4*$J1168,$N1168*(1+(S$2*0.03)),IF(T$3=$O1168+5*$J1168,$N1168*(1+(S$2*0.03)),"")))))))</f>
        <v/>
      </c>
      <c r="U1168" s="2" t="str">
        <f t="shared" ref="U1168:U1175" si="2832">IF($B1168="","",IF($O1168=U$3,$N1168*(1+(T$2*0.03)),IF(U$3=$O1168+$J1168,$N1168*(1+(T$2*0.03)),IF(U$3=$O1168+2*$J1168,$N1168*(1+(T$2*0.03)),IF(U$3=$O1168+3*$J1168,$N1168*(1+(T$2*0.03)),IF(U$3=$O1168+4*$J1168,$N1168*(1+(T$2*0.03)),IF(U$3=$O1168+5*$J1168,$N1168*(1+(T$2*0.03)),"")))))))</f>
        <v/>
      </c>
      <c r="V1168" s="2" t="str">
        <f t="shared" ref="V1168:V1175" si="2833">IF($B1168="","",IF($O1168=V$3,$N1168*(1+(U$2*0.03)),IF(V$3=$O1168+$J1168,$N1168*(1+(U$2*0.03)),IF(V$3=$O1168+2*$J1168,$N1168*(1+(U$2*0.03)),IF(V$3=$O1168+3*$J1168,$N1168*(1+(U$2*0.03)),IF(V$3=$O1168+4*$J1168,$N1168*(1+(U$2*0.03)),IF(V$3=$O1168+5*$J1168,$N1168*(1+(U$2*0.03)),"")))))))</f>
        <v/>
      </c>
      <c r="W1168" s="2" t="str">
        <f t="shared" ref="W1168:W1175" si="2834">IF($B1168="","",IF($O1168=W$3,$N1168*(1+(V$2*0.03)),IF(W$3=$O1168+$J1168,$N1168*(1+(V$2*0.03)),IF(W$3=$O1168+2*$J1168,$N1168*(1+(V$2*0.03)),IF(W$3=$O1168+3*$J1168,$N1168*(1+(V$2*0.03)),IF(W$3=$O1168+4*$J1168,$N1168*(1+(V$2*0.03)),IF(W$3=$O1168+5*$J1168,$N1168*(1+(V$2*0.03)),"")))))))</f>
        <v/>
      </c>
      <c r="X1168" s="2" t="str">
        <f t="shared" ref="X1168:X1175" si="2835">IF($B1168="","",IF($O1168=X$3,$N1168*(1+(W$2*0.03)),IF(X$3=$O1168+$J1168,$N1168*(1+(W$2*0.03)),IF(X$3=$O1168+2*$J1168,$N1168*(1+(W$2*0.03)),IF(X$3=$O1168+3*$J1168,$N1168*(1+(W$2*0.03)),IF(X$3=$O1168+4*$J1168,$N1168*(1+(W$2*0.03)),IF(X$3=$O1168+5*$J1168,$N1168*(1+(W$2*0.03)),"")))))))</f>
        <v/>
      </c>
      <c r="Y1168" s="2" t="str">
        <f t="shared" ref="Y1168:Y1175" si="2836">IF($B1168="","",IF($O1168=Y$3,$N1168*(1+(X$2*0.03)),IF(Y$3=$O1168+$J1168,$N1168*(1+(X$2*0.03)),IF(Y$3=$O1168+2*$J1168,$N1168*(1+(X$2*0.03)),IF(Y$3=$O1168+3*$J1168,$N1168*(1+(X$2*0.03)),IF(Y$3=$O1168+4*$J1168,$N1168*(1+(X$2*0.03)),IF(Y$3=$O1168+5*$J1168,$N1168*(1+(X$2*0.03)),"")))))))</f>
        <v/>
      </c>
      <c r="Z1168" s="2" t="str">
        <f t="shared" ref="Z1168:Z1175" si="2837">IF($B1168="","",IF($O1168=Z$3,$N1168*(1+(Y$2*0.03)),IF(Z$3=$O1168+$J1168,$N1168*(1+(Y$2*0.03)),IF(Z$3=$O1168+2*$J1168,$N1168*(1+(Y$2*0.03)),IF(Z$3=$O1168+3*$J1168,$N1168*(1+(Y$2*0.03)),IF(Z$3=$O1168+4*$J1168,$N1168*(1+(Y$2*0.03)),IF(Z$3=$O1168+5*$J1168,$N1168*(1+(Y$2*0.03)),"")))))))</f>
        <v/>
      </c>
      <c r="AA1168" s="2" t="str">
        <f t="shared" ref="AA1168:AA1175" si="2838">IF($B1168="","",IF($O1168=AA$3,$N1168*(1+(Z$2*0.03)),IF(AA$3=$O1168+$J1168,$N1168*(1+(Z$2*0.03)),IF(AA$3=$O1168+2*$J1168,$N1168*(1+(Z$2*0.03)),IF(AA$3=$O1168+3*$J1168,$N1168*(1+(Z$2*0.03)),IF(AA$3=$O1168+4*$J1168,$N1168*(1+(Z$2*0.03)),IF(AA$3=$O1168+5*$J1168,$N1168*(1+(Z$2*0.03)),"")))))))</f>
        <v/>
      </c>
      <c r="AB1168" s="2">
        <f t="shared" ref="AB1168:AB1175" si="2839">IF($B1168="","",IF($O1168=AB$3,$N1168*(1+(AA$2*0.03)),IF(AB$3=$O1168+$J1168,$N1168*(1+(AA$2*0.03)),IF(AB$3=$O1168+2*$J1168,$N1168*(1+(AA$2*0.03)),IF(AB$3=$O1168+3*$J1168,$N1168*(1+(AA$2*0.03)),IF(AB$3=$O1168+4*$J1168,$N1168*(1+(AA$2*0.03)),IF(AB$3=$O1168+5*$J1168,$N1168*(1+(AA$2*0.03)),"")))))))</f>
        <v>138492.19999999998</v>
      </c>
      <c r="AC1168" s="2" t="str">
        <f t="shared" ref="AC1168:AC1175" si="2840">IF($B1168="","",IF($O1168=AC$3,$N1168*(1+(AB$2*0.03)),IF(AC$3=$O1168+$J1168,$N1168*(1+(AB$2*0.03)),IF(AC$3=$O1168+2*$J1168,$N1168*(1+(AB$2*0.03)),IF(AC$3=$O1168+3*$J1168,$N1168*(1+(AB$2*0.03)),IF(AC$3=$O1168+4*$J1168,$N1168*(1+(AB$2*0.03)),IF(AC$3=$O1168+5*$J1168,$N1168*(1+(AB$2*0.03)),"")))))))</f>
        <v/>
      </c>
      <c r="AD1168" s="2" t="str">
        <f t="shared" ref="AD1168:AD1175" si="2841">IF($B1168="","",IF($O1168=AD$3,$N1168*(1+(AC$2*0.03)),IF(AD$3=$O1168+$J1168,$N1168*(1+(AC$2*0.03)),IF(AD$3=$O1168+2*$J1168,$N1168*(1+(AC$2*0.03)),IF(AD$3=$O1168+3*$J1168,$N1168*(1+(AC$2*0.03)),IF(AD$3=$O1168+4*$J1168,$N1168*(1+(AC$2*0.03)),IF(AD$3=$O1168+5*$J1168,$N1168*(1+(AC$2*0.03)),"")))))))</f>
        <v/>
      </c>
      <c r="AE1168" s="2" t="str">
        <f t="shared" ref="AE1168:AE1175" si="2842">IF($B1168="","",IF($O1168=AE$3,$N1168*(1+(AD$2*0.03)),IF(AE$3=$O1168+$J1168,$N1168*(1+(AD$2*0.03)),IF(AE$3=$O1168+2*$J1168,$N1168*(1+(AD$2*0.03)),IF(AE$3=$O1168+3*$J1168,$N1168*(1+(AD$2*0.03)),IF(AE$3=$O1168+4*$J1168,$N1168*(1+(AD$2*0.03)),IF(AE$3=$O1168+5*$J1168,$N1168*(1+(AD$2*0.03)),"")))))))</f>
        <v/>
      </c>
      <c r="AF1168" s="2" t="str">
        <f t="shared" ref="AF1168:AF1175" si="2843">IF($B1168="","",IF($O1168=AF$3,$N1168*(1+(AE$2*0.03)),IF(AF$3=$O1168+$J1168,$N1168*(1+(AE$2*0.03)),IF(AF$3=$O1168+2*$J1168,$N1168*(1+(AE$2*0.03)),IF(AF$3=$O1168+3*$J1168,$N1168*(1+(AE$2*0.03)),IF(AF$3=$O1168+4*$J1168,$N1168*(1+(AE$2*0.03)),IF(AF$3=$O1168+5*$J1168,$N1168*(1+(AE$2*0.03)),"")))))))</f>
        <v/>
      </c>
      <c r="AG1168" s="2" t="str">
        <f t="shared" ref="AG1168:AG1175" si="2844">IF($B1168="","",IF($O1168=AG$3,$N1168*(1+(AF$2*0.03)),IF(AG$3=$O1168+$J1168,$N1168*(1+(AF$2*0.03)),IF(AG$3=$O1168+2*$J1168,$N1168*(1+(AF$2*0.03)),IF(AG$3=$O1168+3*$J1168,$N1168*(1+(AF$2*0.03)),IF(AG$3=$O1168+4*$J1168,$N1168*(1+(AF$2*0.03)),IF(AG$3=$O1168+5*$J1168,$N1168*(1+(AF$2*0.03)),"")))))))</f>
        <v/>
      </c>
      <c r="AH1168" s="2" t="str">
        <f t="shared" ref="AH1168:AH1175" si="2845">IF($B1168="","",IF($O1168=AH$3,$N1168*(1+(AG$2*0.03)),IF(AH$3=$O1168+$J1168,$N1168*(1+(AG$2*0.03)),IF(AH$3=$O1168+2*$J1168,$N1168*(1+(AG$2*0.03)),IF(AH$3=$O1168+3*$J1168,$N1168*(1+(AG$2*0.03)),IF(AH$3=$O1168+4*$J1168,$N1168*(1+(AG$2*0.03)),IF(AH$3=$O1168+5*$J1168,$N1168*(1+(AG$2*0.03)),"")))))))</f>
        <v/>
      </c>
      <c r="AI1168" s="2" t="str">
        <f t="shared" ref="AI1168:AI1175" si="2846">IF($B1168="","",IF($O1168=AI$3,$N1168*(1+(AH$2*0.03)),IF(AI$3=$O1168+$J1168,$N1168*(1+(AH$2*0.03)),IF(AI$3=$O1168+2*$J1168,$N1168*(1+(AH$2*0.03)),IF(AI$3=$O1168+3*$J1168,$N1168*(1+(AH$2*0.03)),IF(AI$3=$O1168+4*$J1168,$N1168*(1+(AH$2*0.03)),IF(AI$3=$O1168+5*$J1168,$N1168*(1+(AH$2*0.03)),"")))))))</f>
        <v/>
      </c>
    </row>
    <row r="1169" spans="2:35" x14ac:dyDescent="0.25">
      <c r="B1169" s="41" t="s">
        <v>347</v>
      </c>
      <c r="C1169" s="41" t="s">
        <v>444</v>
      </c>
      <c r="D1169" t="s">
        <v>7</v>
      </c>
      <c r="E1169" s="42" t="s">
        <v>406</v>
      </c>
      <c r="F1169" t="s">
        <v>50</v>
      </c>
      <c r="H1169" s="7">
        <v>4100</v>
      </c>
      <c r="I1169" s="6">
        <f>IF(H1169="","",INDEX(Systems!F$4:F$981,MATCH($F1169,Systems!D$4:D$981,0),1))</f>
        <v>1.6</v>
      </c>
      <c r="J1169" s="7">
        <f>IF(H1169="","",INDEX(Systems!E$4:E$981,MATCH($F1169,Systems!D$4:D$981,0),1))</f>
        <v>10</v>
      </c>
      <c r="K1169" s="7" t="s">
        <v>97</v>
      </c>
      <c r="L1169" s="7">
        <v>2010</v>
      </c>
      <c r="M1169" s="7">
        <v>3</v>
      </c>
      <c r="N1169" s="6">
        <f t="shared" si="2825"/>
        <v>6560</v>
      </c>
      <c r="O1169" s="7">
        <f t="shared" si="2826"/>
        <v>2020</v>
      </c>
      <c r="P1169" s="2" t="str">
        <f t="shared" si="2827"/>
        <v/>
      </c>
      <c r="Q1169" s="2" t="str">
        <f t="shared" si="2828"/>
        <v/>
      </c>
      <c r="R1169" s="2">
        <f t="shared" si="2829"/>
        <v>6953.6</v>
      </c>
      <c r="S1169" s="2" t="str">
        <f t="shared" si="2830"/>
        <v/>
      </c>
      <c r="T1169" s="2" t="str">
        <f t="shared" si="2831"/>
        <v/>
      </c>
      <c r="U1169" s="2" t="str">
        <f t="shared" si="2832"/>
        <v/>
      </c>
      <c r="V1169" s="2" t="str">
        <f t="shared" si="2833"/>
        <v/>
      </c>
      <c r="W1169" s="2" t="str">
        <f t="shared" si="2834"/>
        <v/>
      </c>
      <c r="X1169" s="2" t="str">
        <f t="shared" si="2835"/>
        <v/>
      </c>
      <c r="Y1169" s="2" t="str">
        <f t="shared" si="2836"/>
        <v/>
      </c>
      <c r="Z1169" s="2" t="str">
        <f t="shared" si="2837"/>
        <v/>
      </c>
      <c r="AA1169" s="2" t="str">
        <f t="shared" si="2838"/>
        <v/>
      </c>
      <c r="AB1169" s="2">
        <f t="shared" si="2839"/>
        <v>8921.5999999999985</v>
      </c>
      <c r="AC1169" s="2" t="str">
        <f t="shared" si="2840"/>
        <v/>
      </c>
      <c r="AD1169" s="2" t="str">
        <f t="shared" si="2841"/>
        <v/>
      </c>
      <c r="AE1169" s="2" t="str">
        <f t="shared" si="2842"/>
        <v/>
      </c>
      <c r="AF1169" s="2" t="str">
        <f t="shared" si="2843"/>
        <v/>
      </c>
      <c r="AG1169" s="2" t="str">
        <f t="shared" si="2844"/>
        <v/>
      </c>
      <c r="AH1169" s="2" t="str">
        <f t="shared" si="2845"/>
        <v/>
      </c>
      <c r="AI1169" s="2" t="str">
        <f t="shared" si="2846"/>
        <v/>
      </c>
    </row>
    <row r="1170" spans="2:35" x14ac:dyDescent="0.25">
      <c r="B1170" s="41" t="s">
        <v>347</v>
      </c>
      <c r="C1170" s="41" t="s">
        <v>444</v>
      </c>
      <c r="D1170" t="s">
        <v>7</v>
      </c>
      <c r="E1170" s="42" t="s">
        <v>550</v>
      </c>
      <c r="F1170" t="s">
        <v>307</v>
      </c>
      <c r="H1170" s="7">
        <v>2600</v>
      </c>
      <c r="I1170" s="6">
        <f>IF(H1170="","",INDEX(Systems!F$4:F$981,MATCH($F1170,Systems!D$4:D$981,0),1))</f>
        <v>10</v>
      </c>
      <c r="J1170" s="7">
        <f>IF(H1170="","",INDEX(Systems!E$4:E$981,MATCH($F1170,Systems!D$4:D$981,0),1))</f>
        <v>50</v>
      </c>
      <c r="K1170" s="7" t="s">
        <v>97</v>
      </c>
      <c r="L1170" s="7">
        <v>2010</v>
      </c>
      <c r="M1170" s="7">
        <v>3</v>
      </c>
      <c r="N1170" s="6">
        <f t="shared" si="2825"/>
        <v>26000</v>
      </c>
      <c r="O1170" s="7">
        <f t="shared" si="2826"/>
        <v>2060</v>
      </c>
      <c r="P1170" s="2" t="str">
        <f t="shared" si="2827"/>
        <v/>
      </c>
      <c r="Q1170" s="2" t="str">
        <f t="shared" si="2828"/>
        <v/>
      </c>
      <c r="R1170" s="2" t="str">
        <f t="shared" si="2829"/>
        <v/>
      </c>
      <c r="S1170" s="2" t="str">
        <f t="shared" si="2830"/>
        <v/>
      </c>
      <c r="T1170" s="2" t="str">
        <f t="shared" si="2831"/>
        <v/>
      </c>
      <c r="U1170" s="2" t="str">
        <f t="shared" si="2832"/>
        <v/>
      </c>
      <c r="V1170" s="2" t="str">
        <f t="shared" si="2833"/>
        <v/>
      </c>
      <c r="W1170" s="2" t="str">
        <f t="shared" si="2834"/>
        <v/>
      </c>
      <c r="X1170" s="2" t="str">
        <f t="shared" si="2835"/>
        <v/>
      </c>
      <c r="Y1170" s="2" t="str">
        <f t="shared" si="2836"/>
        <v/>
      </c>
      <c r="Z1170" s="2" t="str">
        <f t="shared" si="2837"/>
        <v/>
      </c>
      <c r="AA1170" s="2" t="str">
        <f t="shared" si="2838"/>
        <v/>
      </c>
      <c r="AB1170" s="2" t="str">
        <f t="shared" si="2839"/>
        <v/>
      </c>
      <c r="AC1170" s="2" t="str">
        <f t="shared" si="2840"/>
        <v/>
      </c>
      <c r="AD1170" s="2" t="str">
        <f t="shared" si="2841"/>
        <v/>
      </c>
      <c r="AE1170" s="2" t="str">
        <f t="shared" si="2842"/>
        <v/>
      </c>
      <c r="AF1170" s="2" t="str">
        <f t="shared" si="2843"/>
        <v/>
      </c>
      <c r="AG1170" s="2" t="str">
        <f t="shared" si="2844"/>
        <v/>
      </c>
      <c r="AH1170" s="2" t="str">
        <f t="shared" si="2845"/>
        <v/>
      </c>
      <c r="AI1170" s="2" t="str">
        <f t="shared" si="2846"/>
        <v/>
      </c>
    </row>
    <row r="1171" spans="2:35" x14ac:dyDescent="0.25">
      <c r="B1171" s="41" t="s">
        <v>347</v>
      </c>
      <c r="C1171" s="41" t="s">
        <v>444</v>
      </c>
      <c r="D1171" t="s">
        <v>7</v>
      </c>
      <c r="E1171" s="42" t="s">
        <v>550</v>
      </c>
      <c r="F1171" t="s">
        <v>51</v>
      </c>
      <c r="H1171" s="7">
        <v>1800</v>
      </c>
      <c r="I1171" s="6">
        <f>IF(H1171="","",INDEX(Systems!F$4:F$981,MATCH($F1171,Systems!D$4:D$981,0),1))</f>
        <v>1.5</v>
      </c>
      <c r="J1171" s="7">
        <f>IF(H1171="","",INDEX(Systems!E$4:E$981,MATCH($F1171,Systems!D$4:D$981,0),1))</f>
        <v>10</v>
      </c>
      <c r="K1171" s="7" t="s">
        <v>97</v>
      </c>
      <c r="L1171" s="7">
        <v>2010</v>
      </c>
      <c r="M1171" s="7">
        <v>3</v>
      </c>
      <c r="N1171" s="6">
        <f t="shared" si="2825"/>
        <v>2700</v>
      </c>
      <c r="O1171" s="7">
        <f t="shared" si="2826"/>
        <v>2020</v>
      </c>
      <c r="P1171" s="2" t="str">
        <f t="shared" si="2827"/>
        <v/>
      </c>
      <c r="Q1171" s="2" t="str">
        <f t="shared" si="2828"/>
        <v/>
      </c>
      <c r="R1171" s="2">
        <f t="shared" si="2829"/>
        <v>2862</v>
      </c>
      <c r="S1171" s="2" t="str">
        <f t="shared" si="2830"/>
        <v/>
      </c>
      <c r="T1171" s="2" t="str">
        <f t="shared" si="2831"/>
        <v/>
      </c>
      <c r="U1171" s="2" t="str">
        <f t="shared" si="2832"/>
        <v/>
      </c>
      <c r="V1171" s="2" t="str">
        <f t="shared" si="2833"/>
        <v/>
      </c>
      <c r="W1171" s="2" t="str">
        <f t="shared" si="2834"/>
        <v/>
      </c>
      <c r="X1171" s="2" t="str">
        <f t="shared" si="2835"/>
        <v/>
      </c>
      <c r="Y1171" s="2" t="str">
        <f t="shared" si="2836"/>
        <v/>
      </c>
      <c r="Z1171" s="2" t="str">
        <f t="shared" si="2837"/>
        <v/>
      </c>
      <c r="AA1171" s="2" t="str">
        <f t="shared" si="2838"/>
        <v/>
      </c>
      <c r="AB1171" s="2">
        <f t="shared" si="2839"/>
        <v>3671.9999999999995</v>
      </c>
      <c r="AC1171" s="2" t="str">
        <f t="shared" si="2840"/>
        <v/>
      </c>
      <c r="AD1171" s="2" t="str">
        <f t="shared" si="2841"/>
        <v/>
      </c>
      <c r="AE1171" s="2" t="str">
        <f t="shared" si="2842"/>
        <v/>
      </c>
      <c r="AF1171" s="2" t="str">
        <f t="shared" si="2843"/>
        <v/>
      </c>
      <c r="AG1171" s="2" t="str">
        <f t="shared" si="2844"/>
        <v/>
      </c>
      <c r="AH1171" s="2" t="str">
        <f t="shared" si="2845"/>
        <v/>
      </c>
      <c r="AI1171" s="2" t="str">
        <f t="shared" si="2846"/>
        <v/>
      </c>
    </row>
    <row r="1172" spans="2:35" x14ac:dyDescent="0.25">
      <c r="B1172" s="41" t="s">
        <v>347</v>
      </c>
      <c r="C1172" s="41" t="s">
        <v>444</v>
      </c>
      <c r="D1172" t="s">
        <v>9</v>
      </c>
      <c r="E1172" s="42" t="s">
        <v>550</v>
      </c>
      <c r="F1172" t="s">
        <v>131</v>
      </c>
      <c r="H1172" s="7">
        <v>2600</v>
      </c>
      <c r="I1172" s="6">
        <f>IF(H1172="","",INDEX(Systems!F$4:F$981,MATCH($F1172,Systems!D$4:D$981,0),1))</f>
        <v>4.95</v>
      </c>
      <c r="J1172" s="7">
        <f>IF(H1172="","",INDEX(Systems!E$4:E$981,MATCH($F1172,Systems!D$4:D$981,0),1))</f>
        <v>20</v>
      </c>
      <c r="K1172" s="7" t="s">
        <v>97</v>
      </c>
      <c r="L1172" s="7">
        <v>2017</v>
      </c>
      <c r="M1172" s="7">
        <v>3</v>
      </c>
      <c r="N1172" s="6">
        <f t="shared" si="2825"/>
        <v>12870</v>
      </c>
      <c r="O1172" s="7">
        <f t="shared" si="2826"/>
        <v>2037</v>
      </c>
      <c r="P1172" s="2" t="str">
        <f t="shared" si="2827"/>
        <v/>
      </c>
      <c r="Q1172" s="2" t="str">
        <f t="shared" si="2828"/>
        <v/>
      </c>
      <c r="R1172" s="2" t="str">
        <f t="shared" si="2829"/>
        <v/>
      </c>
      <c r="S1172" s="2" t="str">
        <f t="shared" si="2830"/>
        <v/>
      </c>
      <c r="T1172" s="2" t="str">
        <f t="shared" si="2831"/>
        <v/>
      </c>
      <c r="U1172" s="2" t="str">
        <f t="shared" si="2832"/>
        <v/>
      </c>
      <c r="V1172" s="2" t="str">
        <f t="shared" si="2833"/>
        <v/>
      </c>
      <c r="W1172" s="2" t="str">
        <f t="shared" si="2834"/>
        <v/>
      </c>
      <c r="X1172" s="2" t="str">
        <f t="shared" si="2835"/>
        <v/>
      </c>
      <c r="Y1172" s="2" t="str">
        <f t="shared" si="2836"/>
        <v/>
      </c>
      <c r="Z1172" s="2" t="str">
        <f t="shared" si="2837"/>
        <v/>
      </c>
      <c r="AA1172" s="2" t="str">
        <f t="shared" si="2838"/>
        <v/>
      </c>
      <c r="AB1172" s="2" t="str">
        <f t="shared" si="2839"/>
        <v/>
      </c>
      <c r="AC1172" s="2" t="str">
        <f t="shared" si="2840"/>
        <v/>
      </c>
      <c r="AD1172" s="2" t="str">
        <f t="shared" si="2841"/>
        <v/>
      </c>
      <c r="AE1172" s="2" t="str">
        <f t="shared" si="2842"/>
        <v/>
      </c>
      <c r="AF1172" s="2" t="str">
        <f t="shared" si="2843"/>
        <v/>
      </c>
      <c r="AG1172" s="2" t="str">
        <f t="shared" si="2844"/>
        <v/>
      </c>
      <c r="AH1172" s="2" t="str">
        <f t="shared" si="2845"/>
        <v/>
      </c>
      <c r="AI1172" s="2">
        <f t="shared" si="2846"/>
        <v>20205.899999999998</v>
      </c>
    </row>
    <row r="1173" spans="2:35" x14ac:dyDescent="0.25">
      <c r="B1173" s="41" t="s">
        <v>347</v>
      </c>
      <c r="C1173" s="41" t="s">
        <v>444</v>
      </c>
      <c r="D1173" t="s">
        <v>7</v>
      </c>
      <c r="E1173" s="42" t="s">
        <v>551</v>
      </c>
      <c r="F1173" t="s">
        <v>307</v>
      </c>
      <c r="H1173" s="7">
        <v>2600</v>
      </c>
      <c r="I1173" s="6">
        <f>IF(H1173="","",INDEX(Systems!F$4:F$981,MATCH($F1173,Systems!D$4:D$981,0),1))</f>
        <v>10</v>
      </c>
      <c r="J1173" s="7">
        <f>IF(H1173="","",INDEX(Systems!E$4:E$981,MATCH($F1173,Systems!D$4:D$981,0),1))</f>
        <v>50</v>
      </c>
      <c r="K1173" s="7" t="s">
        <v>97</v>
      </c>
      <c r="L1173" s="7">
        <v>2003</v>
      </c>
      <c r="M1173" s="7">
        <v>3</v>
      </c>
      <c r="N1173" s="6">
        <f t="shared" si="2825"/>
        <v>26000</v>
      </c>
      <c r="O1173" s="7">
        <f t="shared" si="2826"/>
        <v>2053</v>
      </c>
      <c r="P1173" s="2" t="str">
        <f t="shared" si="2827"/>
        <v/>
      </c>
      <c r="Q1173" s="2" t="str">
        <f t="shared" si="2828"/>
        <v/>
      </c>
      <c r="R1173" s="2" t="str">
        <f t="shared" si="2829"/>
        <v/>
      </c>
      <c r="S1173" s="2" t="str">
        <f t="shared" si="2830"/>
        <v/>
      </c>
      <c r="T1173" s="2" t="str">
        <f t="shared" si="2831"/>
        <v/>
      </c>
      <c r="U1173" s="2" t="str">
        <f t="shared" si="2832"/>
        <v/>
      </c>
      <c r="V1173" s="2" t="str">
        <f t="shared" si="2833"/>
        <v/>
      </c>
      <c r="W1173" s="2" t="str">
        <f t="shared" si="2834"/>
        <v/>
      </c>
      <c r="X1173" s="2" t="str">
        <f t="shared" si="2835"/>
        <v/>
      </c>
      <c r="Y1173" s="2" t="str">
        <f t="shared" si="2836"/>
        <v/>
      </c>
      <c r="Z1173" s="2" t="str">
        <f t="shared" si="2837"/>
        <v/>
      </c>
      <c r="AA1173" s="2" t="str">
        <f t="shared" si="2838"/>
        <v/>
      </c>
      <c r="AB1173" s="2" t="str">
        <f t="shared" si="2839"/>
        <v/>
      </c>
      <c r="AC1173" s="2" t="str">
        <f t="shared" si="2840"/>
        <v/>
      </c>
      <c r="AD1173" s="2" t="str">
        <f t="shared" si="2841"/>
        <v/>
      </c>
      <c r="AE1173" s="2" t="str">
        <f t="shared" si="2842"/>
        <v/>
      </c>
      <c r="AF1173" s="2" t="str">
        <f t="shared" si="2843"/>
        <v/>
      </c>
      <c r="AG1173" s="2" t="str">
        <f t="shared" si="2844"/>
        <v/>
      </c>
      <c r="AH1173" s="2" t="str">
        <f t="shared" si="2845"/>
        <v/>
      </c>
      <c r="AI1173" s="2" t="str">
        <f t="shared" si="2846"/>
        <v/>
      </c>
    </row>
    <row r="1174" spans="2:35" x14ac:dyDescent="0.25">
      <c r="B1174" s="41" t="s">
        <v>347</v>
      </c>
      <c r="C1174" s="41" t="s">
        <v>444</v>
      </c>
      <c r="D1174" t="s">
        <v>7</v>
      </c>
      <c r="E1174" s="42" t="s">
        <v>551</v>
      </c>
      <c r="F1174" t="s">
        <v>51</v>
      </c>
      <c r="H1174" s="7">
        <v>1800</v>
      </c>
      <c r="I1174" s="6">
        <f>IF(H1174="","",INDEX(Systems!F$4:F$981,MATCH($F1174,Systems!D$4:D$981,0),1))</f>
        <v>1.5</v>
      </c>
      <c r="J1174" s="7">
        <f>IF(H1174="","",INDEX(Systems!E$4:E$981,MATCH($F1174,Systems!D$4:D$981,0),1))</f>
        <v>10</v>
      </c>
      <c r="K1174" s="7" t="s">
        <v>97</v>
      </c>
      <c r="L1174" s="7">
        <v>2010</v>
      </c>
      <c r="M1174" s="7">
        <v>3</v>
      </c>
      <c r="N1174" s="6">
        <f t="shared" si="2825"/>
        <v>2700</v>
      </c>
      <c r="O1174" s="7">
        <f t="shared" si="2826"/>
        <v>2020</v>
      </c>
      <c r="P1174" s="2" t="str">
        <f t="shared" si="2827"/>
        <v/>
      </c>
      <c r="Q1174" s="2" t="str">
        <f t="shared" si="2828"/>
        <v/>
      </c>
      <c r="R1174" s="2">
        <f t="shared" si="2829"/>
        <v>2862</v>
      </c>
      <c r="S1174" s="2" t="str">
        <f t="shared" si="2830"/>
        <v/>
      </c>
      <c r="T1174" s="2" t="str">
        <f t="shared" si="2831"/>
        <v/>
      </c>
      <c r="U1174" s="2" t="str">
        <f t="shared" si="2832"/>
        <v/>
      </c>
      <c r="V1174" s="2" t="str">
        <f t="shared" si="2833"/>
        <v/>
      </c>
      <c r="W1174" s="2" t="str">
        <f t="shared" si="2834"/>
        <v/>
      </c>
      <c r="X1174" s="2" t="str">
        <f t="shared" si="2835"/>
        <v/>
      </c>
      <c r="Y1174" s="2" t="str">
        <f t="shared" si="2836"/>
        <v/>
      </c>
      <c r="Z1174" s="2" t="str">
        <f t="shared" si="2837"/>
        <v/>
      </c>
      <c r="AA1174" s="2" t="str">
        <f t="shared" si="2838"/>
        <v/>
      </c>
      <c r="AB1174" s="2">
        <f t="shared" si="2839"/>
        <v>3671.9999999999995</v>
      </c>
      <c r="AC1174" s="2" t="str">
        <f t="shared" si="2840"/>
        <v/>
      </c>
      <c r="AD1174" s="2" t="str">
        <f t="shared" si="2841"/>
        <v/>
      </c>
      <c r="AE1174" s="2" t="str">
        <f t="shared" si="2842"/>
        <v/>
      </c>
      <c r="AF1174" s="2" t="str">
        <f t="shared" si="2843"/>
        <v/>
      </c>
      <c r="AG1174" s="2" t="str">
        <f t="shared" si="2844"/>
        <v/>
      </c>
      <c r="AH1174" s="2" t="str">
        <f t="shared" si="2845"/>
        <v/>
      </c>
      <c r="AI1174" s="2" t="str">
        <f t="shared" si="2846"/>
        <v/>
      </c>
    </row>
    <row r="1175" spans="2:35" x14ac:dyDescent="0.25">
      <c r="B1175" s="41" t="s">
        <v>347</v>
      </c>
      <c r="C1175" s="41" t="s">
        <v>444</v>
      </c>
      <c r="D1175" t="s">
        <v>9</v>
      </c>
      <c r="E1175" s="42" t="s">
        <v>551</v>
      </c>
      <c r="F1175" t="s">
        <v>131</v>
      </c>
      <c r="H1175" s="7">
        <v>2600</v>
      </c>
      <c r="I1175" s="6">
        <f>IF(H1175="","",INDEX(Systems!F$4:F$981,MATCH($F1175,Systems!D$4:D$981,0),1))</f>
        <v>4.95</v>
      </c>
      <c r="J1175" s="7">
        <f>IF(H1175="","",INDEX(Systems!E$4:E$981,MATCH($F1175,Systems!D$4:D$981,0),1))</f>
        <v>20</v>
      </c>
      <c r="K1175" s="7" t="s">
        <v>97</v>
      </c>
      <c r="L1175" s="7">
        <v>2017</v>
      </c>
      <c r="M1175" s="7">
        <v>3</v>
      </c>
      <c r="N1175" s="6">
        <f t="shared" si="2825"/>
        <v>12870</v>
      </c>
      <c r="O1175" s="7">
        <f t="shared" si="2826"/>
        <v>2037</v>
      </c>
      <c r="P1175" s="2" t="str">
        <f t="shared" si="2827"/>
        <v/>
      </c>
      <c r="Q1175" s="2" t="str">
        <f t="shared" si="2828"/>
        <v/>
      </c>
      <c r="R1175" s="2" t="str">
        <f t="shared" si="2829"/>
        <v/>
      </c>
      <c r="S1175" s="2" t="str">
        <f t="shared" si="2830"/>
        <v/>
      </c>
      <c r="T1175" s="2" t="str">
        <f t="shared" si="2831"/>
        <v/>
      </c>
      <c r="U1175" s="2" t="str">
        <f t="shared" si="2832"/>
        <v/>
      </c>
      <c r="V1175" s="2" t="str">
        <f t="shared" si="2833"/>
        <v/>
      </c>
      <c r="W1175" s="2" t="str">
        <f t="shared" si="2834"/>
        <v/>
      </c>
      <c r="X1175" s="2" t="str">
        <f t="shared" si="2835"/>
        <v/>
      </c>
      <c r="Y1175" s="2" t="str">
        <f t="shared" si="2836"/>
        <v/>
      </c>
      <c r="Z1175" s="2" t="str">
        <f t="shared" si="2837"/>
        <v/>
      </c>
      <c r="AA1175" s="2" t="str">
        <f t="shared" si="2838"/>
        <v/>
      </c>
      <c r="AB1175" s="2" t="str">
        <f t="shared" si="2839"/>
        <v/>
      </c>
      <c r="AC1175" s="2" t="str">
        <f t="shared" si="2840"/>
        <v/>
      </c>
      <c r="AD1175" s="2" t="str">
        <f t="shared" si="2841"/>
        <v/>
      </c>
      <c r="AE1175" s="2" t="str">
        <f t="shared" si="2842"/>
        <v/>
      </c>
      <c r="AF1175" s="2" t="str">
        <f t="shared" si="2843"/>
        <v/>
      </c>
      <c r="AG1175" s="2" t="str">
        <f t="shared" si="2844"/>
        <v/>
      </c>
      <c r="AH1175" s="2" t="str">
        <f t="shared" si="2845"/>
        <v/>
      </c>
      <c r="AI1175" s="2">
        <f t="shared" si="2846"/>
        <v>20205.899999999998</v>
      </c>
    </row>
    <row r="1176" spans="2:35" x14ac:dyDescent="0.25">
      <c r="B1176" s="41" t="s">
        <v>347</v>
      </c>
      <c r="C1176" s="41" t="s">
        <v>444</v>
      </c>
      <c r="D1176" t="s">
        <v>8</v>
      </c>
      <c r="E1176" s="42" t="s">
        <v>550</v>
      </c>
      <c r="F1176" t="s">
        <v>126</v>
      </c>
      <c r="H1176" s="7">
        <v>700</v>
      </c>
      <c r="I1176" s="6">
        <f>IF(H1176="","",INDEX(Systems!F$4:F$981,MATCH($F1176,Systems!D$4:D$981,0),1))</f>
        <v>18</v>
      </c>
      <c r="J1176" s="7">
        <f>IF(H1176="","",INDEX(Systems!E$4:E$981,MATCH($F1176,Systems!D$4:D$981,0),1))</f>
        <v>30</v>
      </c>
      <c r="K1176" s="7" t="s">
        <v>97</v>
      </c>
      <c r="L1176" s="7">
        <v>2005</v>
      </c>
      <c r="M1176" s="7">
        <v>3</v>
      </c>
      <c r="N1176" s="6">
        <f t="shared" si="2557"/>
        <v>12600</v>
      </c>
      <c r="O1176" s="7">
        <f t="shared" si="2558"/>
        <v>2035</v>
      </c>
      <c r="P1176" s="2" t="str">
        <f t="shared" ref="P1176:AI1176" si="2847">IF($B1176="","",IF($O1176=P$3,$N1176*(1+(O$2*0.03)),IF(P$3=$O1176+$J1176,$N1176*(1+(O$2*0.03)),IF(P$3=$O1176+2*$J1176,$N1176*(1+(O$2*0.03)),IF(P$3=$O1176+3*$J1176,$N1176*(1+(O$2*0.03)),IF(P$3=$O1176+4*$J1176,$N1176*(1+(O$2*0.03)),IF(P$3=$O1176+5*$J1176,$N1176*(1+(O$2*0.03)),"")))))))</f>
        <v/>
      </c>
      <c r="Q1176" s="2" t="str">
        <f t="shared" si="2847"/>
        <v/>
      </c>
      <c r="R1176" s="2" t="str">
        <f t="shared" si="2847"/>
        <v/>
      </c>
      <c r="S1176" s="2" t="str">
        <f t="shared" si="2847"/>
        <v/>
      </c>
      <c r="T1176" s="2" t="str">
        <f t="shared" si="2847"/>
        <v/>
      </c>
      <c r="U1176" s="2" t="str">
        <f t="shared" si="2847"/>
        <v/>
      </c>
      <c r="V1176" s="2" t="str">
        <f t="shared" si="2847"/>
        <v/>
      </c>
      <c r="W1176" s="2" t="str">
        <f t="shared" si="2847"/>
        <v/>
      </c>
      <c r="X1176" s="2" t="str">
        <f t="shared" si="2847"/>
        <v/>
      </c>
      <c r="Y1176" s="2" t="str">
        <f t="shared" si="2847"/>
        <v/>
      </c>
      <c r="Z1176" s="2" t="str">
        <f t="shared" si="2847"/>
        <v/>
      </c>
      <c r="AA1176" s="2" t="str">
        <f t="shared" si="2847"/>
        <v/>
      </c>
      <c r="AB1176" s="2" t="str">
        <f t="shared" si="2847"/>
        <v/>
      </c>
      <c r="AC1176" s="2" t="str">
        <f t="shared" si="2847"/>
        <v/>
      </c>
      <c r="AD1176" s="2" t="str">
        <f t="shared" si="2847"/>
        <v/>
      </c>
      <c r="AE1176" s="2" t="str">
        <f t="shared" si="2847"/>
        <v/>
      </c>
      <c r="AF1176" s="2" t="str">
        <f t="shared" si="2847"/>
        <v/>
      </c>
      <c r="AG1176" s="2">
        <f t="shared" si="2847"/>
        <v>19026</v>
      </c>
      <c r="AH1176" s="2" t="str">
        <f t="shared" si="2847"/>
        <v/>
      </c>
      <c r="AI1176" s="2" t="str">
        <f t="shared" si="2847"/>
        <v/>
      </c>
    </row>
    <row r="1177" spans="2:35" x14ac:dyDescent="0.25">
      <c r="B1177" s="41" t="s">
        <v>347</v>
      </c>
      <c r="C1177" s="41" t="s">
        <v>444</v>
      </c>
      <c r="D1177" t="s">
        <v>8</v>
      </c>
      <c r="E1177" s="42" t="s">
        <v>551</v>
      </c>
      <c r="F1177" t="s">
        <v>126</v>
      </c>
      <c r="H1177" s="7">
        <v>700</v>
      </c>
      <c r="I1177" s="6">
        <f>IF(H1177="","",INDEX(Systems!F$4:F$981,MATCH($F1177,Systems!D$4:D$981,0),1))</f>
        <v>18</v>
      </c>
      <c r="J1177" s="7">
        <f>IF(H1177="","",INDEX(Systems!E$4:E$981,MATCH($F1177,Systems!D$4:D$981,0),1))</f>
        <v>30</v>
      </c>
      <c r="K1177" s="7" t="s">
        <v>97</v>
      </c>
      <c r="L1177" s="7">
        <v>2005</v>
      </c>
      <c r="M1177" s="7">
        <v>3</v>
      </c>
      <c r="N1177" s="6">
        <f t="shared" si="2557"/>
        <v>12600</v>
      </c>
      <c r="O1177" s="7">
        <f t="shared" si="2558"/>
        <v>2035</v>
      </c>
      <c r="P1177" s="2" t="str">
        <f t="shared" ref="P1177:AI1177" si="2848">IF($B1177="","",IF($O1177=P$3,$N1177*(1+(O$2*0.03)),IF(P$3=$O1177+$J1177,$N1177*(1+(O$2*0.03)),IF(P$3=$O1177+2*$J1177,$N1177*(1+(O$2*0.03)),IF(P$3=$O1177+3*$J1177,$N1177*(1+(O$2*0.03)),IF(P$3=$O1177+4*$J1177,$N1177*(1+(O$2*0.03)),IF(P$3=$O1177+5*$J1177,$N1177*(1+(O$2*0.03)),"")))))))</f>
        <v/>
      </c>
      <c r="Q1177" s="2" t="str">
        <f t="shared" si="2848"/>
        <v/>
      </c>
      <c r="R1177" s="2" t="str">
        <f t="shared" si="2848"/>
        <v/>
      </c>
      <c r="S1177" s="2" t="str">
        <f t="shared" si="2848"/>
        <v/>
      </c>
      <c r="T1177" s="2" t="str">
        <f t="shared" si="2848"/>
        <v/>
      </c>
      <c r="U1177" s="2" t="str">
        <f t="shared" si="2848"/>
        <v/>
      </c>
      <c r="V1177" s="2" t="str">
        <f t="shared" si="2848"/>
        <v/>
      </c>
      <c r="W1177" s="2" t="str">
        <f t="shared" si="2848"/>
        <v/>
      </c>
      <c r="X1177" s="2" t="str">
        <f t="shared" si="2848"/>
        <v/>
      </c>
      <c r="Y1177" s="2" t="str">
        <f t="shared" si="2848"/>
        <v/>
      </c>
      <c r="Z1177" s="2" t="str">
        <f t="shared" si="2848"/>
        <v/>
      </c>
      <c r="AA1177" s="2" t="str">
        <f t="shared" si="2848"/>
        <v/>
      </c>
      <c r="AB1177" s="2" t="str">
        <f t="shared" si="2848"/>
        <v/>
      </c>
      <c r="AC1177" s="2" t="str">
        <f t="shared" si="2848"/>
        <v/>
      </c>
      <c r="AD1177" s="2" t="str">
        <f t="shared" si="2848"/>
        <v/>
      </c>
      <c r="AE1177" s="2" t="str">
        <f t="shared" si="2848"/>
        <v/>
      </c>
      <c r="AF1177" s="2" t="str">
        <f t="shared" si="2848"/>
        <v/>
      </c>
      <c r="AG1177" s="2">
        <f t="shared" si="2848"/>
        <v>19026</v>
      </c>
      <c r="AH1177" s="2" t="str">
        <f t="shared" si="2848"/>
        <v/>
      </c>
      <c r="AI1177" s="2" t="str">
        <f t="shared" si="2848"/>
        <v/>
      </c>
    </row>
    <row r="1178" spans="2:35" x14ac:dyDescent="0.25">
      <c r="B1178" s="41" t="s">
        <v>347</v>
      </c>
      <c r="C1178" s="41" t="s">
        <v>444</v>
      </c>
      <c r="D1178" t="s">
        <v>8</v>
      </c>
      <c r="E1178" s="42" t="s">
        <v>550</v>
      </c>
      <c r="F1178" t="s">
        <v>34</v>
      </c>
      <c r="H1178" s="7">
        <v>2</v>
      </c>
      <c r="I1178" s="6">
        <f>IF(H1178="","",INDEX(Systems!F$4:F$981,MATCH($F1178,Systems!D$4:D$981,0),1))</f>
        <v>900</v>
      </c>
      <c r="J1178" s="7">
        <f>IF(H1178="","",INDEX(Systems!E$4:E$981,MATCH($F1178,Systems!D$4:D$981,0),1))</f>
        <v>30</v>
      </c>
      <c r="K1178" s="7" t="s">
        <v>97</v>
      </c>
      <c r="L1178" s="7">
        <v>2005</v>
      </c>
      <c r="M1178" s="7">
        <v>3</v>
      </c>
      <c r="N1178" s="6">
        <f t="shared" si="2557"/>
        <v>1800</v>
      </c>
      <c r="O1178" s="7">
        <f t="shared" si="2558"/>
        <v>2035</v>
      </c>
      <c r="P1178" s="2" t="str">
        <f t="shared" ref="P1178:AI1178" si="2849">IF($B1178="","",IF($O1178=P$3,$N1178*(1+(O$2*0.03)),IF(P$3=$O1178+$J1178,$N1178*(1+(O$2*0.03)),IF(P$3=$O1178+2*$J1178,$N1178*(1+(O$2*0.03)),IF(P$3=$O1178+3*$J1178,$N1178*(1+(O$2*0.03)),IF(P$3=$O1178+4*$J1178,$N1178*(1+(O$2*0.03)),IF(P$3=$O1178+5*$J1178,$N1178*(1+(O$2*0.03)),"")))))))</f>
        <v/>
      </c>
      <c r="Q1178" s="2" t="str">
        <f t="shared" si="2849"/>
        <v/>
      </c>
      <c r="R1178" s="2" t="str">
        <f t="shared" si="2849"/>
        <v/>
      </c>
      <c r="S1178" s="2" t="str">
        <f t="shared" si="2849"/>
        <v/>
      </c>
      <c r="T1178" s="2" t="str">
        <f t="shared" si="2849"/>
        <v/>
      </c>
      <c r="U1178" s="2" t="str">
        <f t="shared" si="2849"/>
        <v/>
      </c>
      <c r="V1178" s="2" t="str">
        <f t="shared" si="2849"/>
        <v/>
      </c>
      <c r="W1178" s="2" t="str">
        <f t="shared" si="2849"/>
        <v/>
      </c>
      <c r="X1178" s="2" t="str">
        <f t="shared" si="2849"/>
        <v/>
      </c>
      <c r="Y1178" s="2" t="str">
        <f t="shared" si="2849"/>
        <v/>
      </c>
      <c r="Z1178" s="2" t="str">
        <f t="shared" si="2849"/>
        <v/>
      </c>
      <c r="AA1178" s="2" t="str">
        <f t="shared" si="2849"/>
        <v/>
      </c>
      <c r="AB1178" s="2" t="str">
        <f t="shared" si="2849"/>
        <v/>
      </c>
      <c r="AC1178" s="2" t="str">
        <f t="shared" si="2849"/>
        <v/>
      </c>
      <c r="AD1178" s="2" t="str">
        <f t="shared" si="2849"/>
        <v/>
      </c>
      <c r="AE1178" s="2" t="str">
        <f t="shared" si="2849"/>
        <v/>
      </c>
      <c r="AF1178" s="2" t="str">
        <f t="shared" si="2849"/>
        <v/>
      </c>
      <c r="AG1178" s="2">
        <f t="shared" si="2849"/>
        <v>2718</v>
      </c>
      <c r="AH1178" s="2" t="str">
        <f t="shared" si="2849"/>
        <v/>
      </c>
      <c r="AI1178" s="2" t="str">
        <f t="shared" si="2849"/>
        <v/>
      </c>
    </row>
    <row r="1179" spans="2:35" x14ac:dyDescent="0.25">
      <c r="B1179" s="41" t="s">
        <v>347</v>
      </c>
      <c r="C1179" s="41" t="s">
        <v>444</v>
      </c>
      <c r="D1179" t="s">
        <v>8</v>
      </c>
      <c r="E1179" s="42" t="s">
        <v>550</v>
      </c>
      <c r="F1179" t="s">
        <v>133</v>
      </c>
      <c r="H1179" s="7">
        <v>3</v>
      </c>
      <c r="I1179" s="6">
        <f>IF(H1179="","",INDEX(Systems!F$4:F$981,MATCH($F1179,Systems!D$4:D$981,0),1))</f>
        <v>750</v>
      </c>
      <c r="J1179" s="7">
        <f>IF(H1179="","",INDEX(Systems!E$4:E$981,MATCH($F1179,Systems!D$4:D$981,0),1))</f>
        <v>30</v>
      </c>
      <c r="K1179" s="7" t="s">
        <v>97</v>
      </c>
      <c r="L1179" s="7">
        <v>2005</v>
      </c>
      <c r="M1179" s="7">
        <v>3</v>
      </c>
      <c r="N1179" s="6">
        <f t="shared" si="2557"/>
        <v>2250</v>
      </c>
      <c r="O1179" s="7">
        <f t="shared" si="2558"/>
        <v>2035</v>
      </c>
      <c r="P1179" s="2" t="str">
        <f t="shared" ref="P1179:AI1179" si="2850">IF($B1179="","",IF($O1179=P$3,$N1179*(1+(O$2*0.03)),IF(P$3=$O1179+$J1179,$N1179*(1+(O$2*0.03)),IF(P$3=$O1179+2*$J1179,$N1179*(1+(O$2*0.03)),IF(P$3=$O1179+3*$J1179,$N1179*(1+(O$2*0.03)),IF(P$3=$O1179+4*$J1179,$N1179*(1+(O$2*0.03)),IF(P$3=$O1179+5*$J1179,$N1179*(1+(O$2*0.03)),"")))))))</f>
        <v/>
      </c>
      <c r="Q1179" s="2" t="str">
        <f t="shared" si="2850"/>
        <v/>
      </c>
      <c r="R1179" s="2" t="str">
        <f t="shared" si="2850"/>
        <v/>
      </c>
      <c r="S1179" s="2" t="str">
        <f t="shared" si="2850"/>
        <v/>
      </c>
      <c r="T1179" s="2" t="str">
        <f t="shared" si="2850"/>
        <v/>
      </c>
      <c r="U1179" s="2" t="str">
        <f t="shared" si="2850"/>
        <v/>
      </c>
      <c r="V1179" s="2" t="str">
        <f t="shared" si="2850"/>
        <v/>
      </c>
      <c r="W1179" s="2" t="str">
        <f t="shared" si="2850"/>
        <v/>
      </c>
      <c r="X1179" s="2" t="str">
        <f t="shared" si="2850"/>
        <v/>
      </c>
      <c r="Y1179" s="2" t="str">
        <f t="shared" si="2850"/>
        <v/>
      </c>
      <c r="Z1179" s="2" t="str">
        <f t="shared" si="2850"/>
        <v/>
      </c>
      <c r="AA1179" s="2" t="str">
        <f t="shared" si="2850"/>
        <v/>
      </c>
      <c r="AB1179" s="2" t="str">
        <f t="shared" si="2850"/>
        <v/>
      </c>
      <c r="AC1179" s="2" t="str">
        <f t="shared" si="2850"/>
        <v/>
      </c>
      <c r="AD1179" s="2" t="str">
        <f t="shared" si="2850"/>
        <v/>
      </c>
      <c r="AE1179" s="2" t="str">
        <f t="shared" si="2850"/>
        <v/>
      </c>
      <c r="AF1179" s="2" t="str">
        <f t="shared" si="2850"/>
        <v/>
      </c>
      <c r="AG1179" s="2">
        <f t="shared" si="2850"/>
        <v>3397.5</v>
      </c>
      <c r="AH1179" s="2" t="str">
        <f t="shared" si="2850"/>
        <v/>
      </c>
      <c r="AI1179" s="2" t="str">
        <f t="shared" si="2850"/>
        <v/>
      </c>
    </row>
    <row r="1180" spans="2:35" x14ac:dyDescent="0.25">
      <c r="B1180" s="41" t="s">
        <v>347</v>
      </c>
      <c r="C1180" s="41" t="s">
        <v>444</v>
      </c>
      <c r="D1180" t="s">
        <v>8</v>
      </c>
      <c r="E1180" s="42" t="s">
        <v>550</v>
      </c>
      <c r="F1180" t="s">
        <v>134</v>
      </c>
      <c r="H1180" s="7">
        <v>3</v>
      </c>
      <c r="I1180" s="6">
        <f>IF(H1180="","",INDEX(Systems!F$4:F$981,MATCH($F1180,Systems!D$4:D$981,0),1))</f>
        <v>650</v>
      </c>
      <c r="J1180" s="7">
        <f>IF(H1180="","",INDEX(Systems!E$4:E$981,MATCH($F1180,Systems!D$4:D$981,0),1))</f>
        <v>30</v>
      </c>
      <c r="K1180" s="7" t="s">
        <v>97</v>
      </c>
      <c r="L1180" s="7">
        <v>2005</v>
      </c>
      <c r="M1180" s="7">
        <v>3</v>
      </c>
      <c r="N1180" s="6">
        <f t="shared" si="2557"/>
        <v>1950</v>
      </c>
      <c r="O1180" s="7">
        <f t="shared" si="2558"/>
        <v>2035</v>
      </c>
      <c r="P1180" s="2" t="str">
        <f t="shared" ref="P1180:AI1180" si="2851">IF($B1180="","",IF($O1180=P$3,$N1180*(1+(O$2*0.03)),IF(P$3=$O1180+$J1180,$N1180*(1+(O$2*0.03)),IF(P$3=$O1180+2*$J1180,$N1180*(1+(O$2*0.03)),IF(P$3=$O1180+3*$J1180,$N1180*(1+(O$2*0.03)),IF(P$3=$O1180+4*$J1180,$N1180*(1+(O$2*0.03)),IF(P$3=$O1180+5*$J1180,$N1180*(1+(O$2*0.03)),"")))))))</f>
        <v/>
      </c>
      <c r="Q1180" s="2" t="str">
        <f t="shared" si="2851"/>
        <v/>
      </c>
      <c r="R1180" s="2" t="str">
        <f t="shared" si="2851"/>
        <v/>
      </c>
      <c r="S1180" s="2" t="str">
        <f t="shared" si="2851"/>
        <v/>
      </c>
      <c r="T1180" s="2" t="str">
        <f t="shared" si="2851"/>
        <v/>
      </c>
      <c r="U1180" s="2" t="str">
        <f t="shared" si="2851"/>
        <v/>
      </c>
      <c r="V1180" s="2" t="str">
        <f t="shared" si="2851"/>
        <v/>
      </c>
      <c r="W1180" s="2" t="str">
        <f t="shared" si="2851"/>
        <v/>
      </c>
      <c r="X1180" s="2" t="str">
        <f t="shared" si="2851"/>
        <v/>
      </c>
      <c r="Y1180" s="2" t="str">
        <f t="shared" si="2851"/>
        <v/>
      </c>
      <c r="Z1180" s="2" t="str">
        <f t="shared" si="2851"/>
        <v/>
      </c>
      <c r="AA1180" s="2" t="str">
        <f t="shared" si="2851"/>
        <v/>
      </c>
      <c r="AB1180" s="2" t="str">
        <f t="shared" si="2851"/>
        <v/>
      </c>
      <c r="AC1180" s="2" t="str">
        <f t="shared" si="2851"/>
        <v/>
      </c>
      <c r="AD1180" s="2" t="str">
        <f t="shared" si="2851"/>
        <v/>
      </c>
      <c r="AE1180" s="2" t="str">
        <f t="shared" si="2851"/>
        <v/>
      </c>
      <c r="AF1180" s="2" t="str">
        <f t="shared" si="2851"/>
        <v/>
      </c>
      <c r="AG1180" s="2">
        <f t="shared" si="2851"/>
        <v>2944.5</v>
      </c>
      <c r="AH1180" s="2" t="str">
        <f t="shared" si="2851"/>
        <v/>
      </c>
      <c r="AI1180" s="2" t="str">
        <f t="shared" si="2851"/>
        <v/>
      </c>
    </row>
    <row r="1181" spans="2:35" x14ac:dyDescent="0.25">
      <c r="B1181" s="41" t="s">
        <v>347</v>
      </c>
      <c r="C1181" s="41" t="s">
        <v>444</v>
      </c>
      <c r="D1181" t="s">
        <v>8</v>
      </c>
      <c r="E1181" s="42" t="s">
        <v>551</v>
      </c>
      <c r="F1181" t="s">
        <v>34</v>
      </c>
      <c r="H1181" s="7">
        <v>4</v>
      </c>
      <c r="I1181" s="6">
        <f>IF(H1181="","",INDEX(Systems!F$4:F$981,MATCH($F1181,Systems!D$4:D$981,0),1))</f>
        <v>900</v>
      </c>
      <c r="J1181" s="7">
        <f>IF(H1181="","",INDEX(Systems!E$4:E$981,MATCH($F1181,Systems!D$4:D$981,0),1))</f>
        <v>30</v>
      </c>
      <c r="K1181" s="7" t="s">
        <v>97</v>
      </c>
      <c r="L1181" s="7">
        <v>2005</v>
      </c>
      <c r="M1181" s="7">
        <v>3</v>
      </c>
      <c r="N1181" s="6">
        <f t="shared" si="2557"/>
        <v>3600</v>
      </c>
      <c r="O1181" s="7">
        <f t="shared" si="2558"/>
        <v>2035</v>
      </c>
      <c r="P1181" s="2" t="str">
        <f t="shared" ref="P1181:AI1181" si="2852">IF($B1181="","",IF($O1181=P$3,$N1181*(1+(O$2*0.03)),IF(P$3=$O1181+$J1181,$N1181*(1+(O$2*0.03)),IF(P$3=$O1181+2*$J1181,$N1181*(1+(O$2*0.03)),IF(P$3=$O1181+3*$J1181,$N1181*(1+(O$2*0.03)),IF(P$3=$O1181+4*$J1181,$N1181*(1+(O$2*0.03)),IF(P$3=$O1181+5*$J1181,$N1181*(1+(O$2*0.03)),"")))))))</f>
        <v/>
      </c>
      <c r="Q1181" s="2" t="str">
        <f t="shared" si="2852"/>
        <v/>
      </c>
      <c r="R1181" s="2" t="str">
        <f t="shared" si="2852"/>
        <v/>
      </c>
      <c r="S1181" s="2" t="str">
        <f t="shared" si="2852"/>
        <v/>
      </c>
      <c r="T1181" s="2" t="str">
        <f t="shared" si="2852"/>
        <v/>
      </c>
      <c r="U1181" s="2" t="str">
        <f t="shared" si="2852"/>
        <v/>
      </c>
      <c r="V1181" s="2" t="str">
        <f t="shared" si="2852"/>
        <v/>
      </c>
      <c r="W1181" s="2" t="str">
        <f t="shared" si="2852"/>
        <v/>
      </c>
      <c r="X1181" s="2" t="str">
        <f t="shared" si="2852"/>
        <v/>
      </c>
      <c r="Y1181" s="2" t="str">
        <f t="shared" si="2852"/>
        <v/>
      </c>
      <c r="Z1181" s="2" t="str">
        <f t="shared" si="2852"/>
        <v/>
      </c>
      <c r="AA1181" s="2" t="str">
        <f t="shared" si="2852"/>
        <v/>
      </c>
      <c r="AB1181" s="2" t="str">
        <f t="shared" si="2852"/>
        <v/>
      </c>
      <c r="AC1181" s="2" t="str">
        <f t="shared" si="2852"/>
        <v/>
      </c>
      <c r="AD1181" s="2" t="str">
        <f t="shared" si="2852"/>
        <v/>
      </c>
      <c r="AE1181" s="2" t="str">
        <f t="shared" si="2852"/>
        <v/>
      </c>
      <c r="AF1181" s="2" t="str">
        <f t="shared" si="2852"/>
        <v/>
      </c>
      <c r="AG1181" s="2">
        <f t="shared" si="2852"/>
        <v>5436</v>
      </c>
      <c r="AH1181" s="2" t="str">
        <f t="shared" si="2852"/>
        <v/>
      </c>
      <c r="AI1181" s="2" t="str">
        <f t="shared" si="2852"/>
        <v/>
      </c>
    </row>
    <row r="1182" spans="2:35" x14ac:dyDescent="0.25">
      <c r="B1182" s="41" t="s">
        <v>347</v>
      </c>
      <c r="C1182" s="41" t="s">
        <v>444</v>
      </c>
      <c r="D1182" t="s">
        <v>8</v>
      </c>
      <c r="E1182" s="42" t="s">
        <v>551</v>
      </c>
      <c r="F1182" t="s">
        <v>134</v>
      </c>
      <c r="H1182" s="7">
        <v>3</v>
      </c>
      <c r="I1182" s="6">
        <f>IF(H1182="","",INDEX(Systems!F$4:F$981,MATCH($F1182,Systems!D$4:D$981,0),1))</f>
        <v>650</v>
      </c>
      <c r="J1182" s="7">
        <f>IF(H1182="","",INDEX(Systems!E$4:E$981,MATCH($F1182,Systems!D$4:D$981,0),1))</f>
        <v>30</v>
      </c>
      <c r="K1182" s="7" t="s">
        <v>97</v>
      </c>
      <c r="L1182" s="7">
        <v>2005</v>
      </c>
      <c r="M1182" s="7">
        <v>3</v>
      </c>
      <c r="N1182" s="6">
        <f t="shared" si="2557"/>
        <v>1950</v>
      </c>
      <c r="O1182" s="7">
        <f t="shared" si="2558"/>
        <v>2035</v>
      </c>
      <c r="P1182" s="2" t="str">
        <f t="shared" ref="P1182:AI1188" si="2853">IF($B1182="","",IF($O1182=P$3,$N1182*(1+(O$2*0.03)),IF(P$3=$O1182+$J1182,$N1182*(1+(O$2*0.03)),IF(P$3=$O1182+2*$J1182,$N1182*(1+(O$2*0.03)),IF(P$3=$O1182+3*$J1182,$N1182*(1+(O$2*0.03)),IF(P$3=$O1182+4*$J1182,$N1182*(1+(O$2*0.03)),IF(P$3=$O1182+5*$J1182,$N1182*(1+(O$2*0.03)),"")))))))</f>
        <v/>
      </c>
      <c r="Q1182" s="2" t="str">
        <f t="shared" si="2853"/>
        <v/>
      </c>
      <c r="R1182" s="2" t="str">
        <f t="shared" si="2853"/>
        <v/>
      </c>
      <c r="S1182" s="2" t="str">
        <f t="shared" si="2853"/>
        <v/>
      </c>
      <c r="T1182" s="2" t="str">
        <f t="shared" si="2853"/>
        <v/>
      </c>
      <c r="U1182" s="2" t="str">
        <f t="shared" si="2853"/>
        <v/>
      </c>
      <c r="V1182" s="2" t="str">
        <f t="shared" si="2853"/>
        <v/>
      </c>
      <c r="W1182" s="2" t="str">
        <f t="shared" si="2853"/>
        <v/>
      </c>
      <c r="X1182" s="2" t="str">
        <f t="shared" si="2853"/>
        <v/>
      </c>
      <c r="Y1182" s="2" t="str">
        <f t="shared" si="2853"/>
        <v/>
      </c>
      <c r="Z1182" s="2" t="str">
        <f t="shared" si="2853"/>
        <v/>
      </c>
      <c r="AA1182" s="2" t="str">
        <f t="shared" si="2853"/>
        <v/>
      </c>
      <c r="AB1182" s="2" t="str">
        <f t="shared" si="2853"/>
        <v/>
      </c>
      <c r="AC1182" s="2" t="str">
        <f t="shared" si="2853"/>
        <v/>
      </c>
      <c r="AD1182" s="2" t="str">
        <f t="shared" si="2853"/>
        <v/>
      </c>
      <c r="AE1182" s="2" t="str">
        <f t="shared" si="2853"/>
        <v/>
      </c>
      <c r="AF1182" s="2" t="str">
        <f t="shared" si="2853"/>
        <v/>
      </c>
      <c r="AG1182" s="2">
        <f t="shared" si="2853"/>
        <v>2944.5</v>
      </c>
      <c r="AH1182" s="2" t="str">
        <f t="shared" si="2853"/>
        <v/>
      </c>
      <c r="AI1182" s="2" t="str">
        <f t="shared" si="2853"/>
        <v/>
      </c>
    </row>
    <row r="1183" spans="2:35" x14ac:dyDescent="0.25">
      <c r="B1183" s="41" t="s">
        <v>347</v>
      </c>
      <c r="C1183" s="41" t="s">
        <v>444</v>
      </c>
      <c r="D1183" t="s">
        <v>3</v>
      </c>
      <c r="E1183" s="42" t="s">
        <v>409</v>
      </c>
      <c r="F1183" t="s">
        <v>20</v>
      </c>
      <c r="H1183" s="7">
        <v>10120</v>
      </c>
      <c r="I1183" s="6">
        <f>IF(H1183="","",INDEX(Systems!F$4:F$981,MATCH($F1183,Systems!D$4:D$981,0),1))</f>
        <v>17.71</v>
      </c>
      <c r="J1183" s="7">
        <f>IF(H1183="","",INDEX(Systems!E$4:E$981,MATCH($F1183,Systems!D$4:D$981,0),1))</f>
        <v>30</v>
      </c>
      <c r="K1183" s="7" t="s">
        <v>97</v>
      </c>
      <c r="L1183" s="7">
        <v>2000</v>
      </c>
      <c r="M1183" s="7">
        <v>3</v>
      </c>
      <c r="N1183" s="6">
        <f t="shared" si="2557"/>
        <v>179225.2</v>
      </c>
      <c r="O1183" s="7">
        <f t="shared" si="2558"/>
        <v>2030</v>
      </c>
      <c r="P1183" s="2" t="str">
        <f t="shared" si="2853"/>
        <v/>
      </c>
      <c r="Q1183" s="2" t="str">
        <f t="shared" si="2853"/>
        <v/>
      </c>
      <c r="R1183" s="2" t="str">
        <f t="shared" si="2853"/>
        <v/>
      </c>
      <c r="S1183" s="2" t="str">
        <f t="shared" si="2853"/>
        <v/>
      </c>
      <c r="T1183" s="2" t="str">
        <f t="shared" si="2853"/>
        <v/>
      </c>
      <c r="U1183" s="2" t="str">
        <f t="shared" si="2853"/>
        <v/>
      </c>
      <c r="V1183" s="2" t="str">
        <f t="shared" si="2853"/>
        <v/>
      </c>
      <c r="W1183" s="2" t="str">
        <f t="shared" si="2853"/>
        <v/>
      </c>
      <c r="X1183" s="2" t="str">
        <f t="shared" si="2853"/>
        <v/>
      </c>
      <c r="Y1183" s="2" t="str">
        <f t="shared" si="2853"/>
        <v/>
      </c>
      <c r="Z1183" s="2" t="str">
        <f t="shared" si="2853"/>
        <v/>
      </c>
      <c r="AA1183" s="2" t="str">
        <f t="shared" si="2853"/>
        <v/>
      </c>
      <c r="AB1183" s="2">
        <f t="shared" si="2853"/>
        <v>243746.272</v>
      </c>
      <c r="AC1183" s="2" t="str">
        <f t="shared" si="2853"/>
        <v/>
      </c>
      <c r="AD1183" s="2" t="str">
        <f t="shared" si="2853"/>
        <v/>
      </c>
      <c r="AE1183" s="2" t="str">
        <f t="shared" si="2853"/>
        <v/>
      </c>
      <c r="AF1183" s="2" t="str">
        <f t="shared" si="2853"/>
        <v/>
      </c>
      <c r="AG1183" s="2" t="str">
        <f t="shared" si="2853"/>
        <v/>
      </c>
      <c r="AH1183" s="2" t="str">
        <f t="shared" si="2853"/>
        <v/>
      </c>
      <c r="AI1183" s="2" t="str">
        <f t="shared" si="2853"/>
        <v/>
      </c>
    </row>
    <row r="1184" spans="2:35" x14ac:dyDescent="0.25">
      <c r="B1184" s="41" t="s">
        <v>347</v>
      </c>
      <c r="C1184" s="41" t="s">
        <v>444</v>
      </c>
      <c r="D1184" t="s">
        <v>7</v>
      </c>
      <c r="E1184" s="42" t="s">
        <v>409</v>
      </c>
      <c r="F1184" t="s">
        <v>50</v>
      </c>
      <c r="H1184" s="7">
        <v>6384</v>
      </c>
      <c r="I1184" s="6">
        <f>IF(H1184="","",INDEX(Systems!F$4:F$981,MATCH($F1184,Systems!D$4:D$981,0),1))</f>
        <v>1.6</v>
      </c>
      <c r="J1184" s="7">
        <f>IF(H1184="","",INDEX(Systems!E$4:E$981,MATCH($F1184,Systems!D$4:D$981,0),1))</f>
        <v>10</v>
      </c>
      <c r="K1184" s="7" t="s">
        <v>97</v>
      </c>
      <c r="L1184" s="7">
        <v>2010</v>
      </c>
      <c r="M1184" s="7">
        <v>2</v>
      </c>
      <c r="N1184" s="6">
        <f t="shared" si="2557"/>
        <v>10214.400000000001</v>
      </c>
      <c r="O1184" s="7">
        <f t="shared" si="2558"/>
        <v>2018</v>
      </c>
      <c r="P1184" s="2">
        <f t="shared" si="2853"/>
        <v>10214.400000000001</v>
      </c>
      <c r="Q1184" s="2" t="str">
        <f t="shared" si="2853"/>
        <v/>
      </c>
      <c r="R1184" s="2" t="str">
        <f t="shared" si="2853"/>
        <v/>
      </c>
      <c r="S1184" s="2" t="str">
        <f t="shared" si="2853"/>
        <v/>
      </c>
      <c r="T1184" s="2" t="str">
        <f t="shared" si="2853"/>
        <v/>
      </c>
      <c r="U1184" s="2" t="str">
        <f t="shared" si="2853"/>
        <v/>
      </c>
      <c r="V1184" s="2" t="str">
        <f t="shared" si="2853"/>
        <v/>
      </c>
      <c r="W1184" s="2" t="str">
        <f t="shared" si="2853"/>
        <v/>
      </c>
      <c r="X1184" s="2" t="str">
        <f t="shared" si="2853"/>
        <v/>
      </c>
      <c r="Y1184" s="2" t="str">
        <f t="shared" si="2853"/>
        <v/>
      </c>
      <c r="Z1184" s="2">
        <f t="shared" si="2853"/>
        <v>13278.720000000003</v>
      </c>
      <c r="AA1184" s="2" t="str">
        <f t="shared" si="2853"/>
        <v/>
      </c>
      <c r="AB1184" s="2" t="str">
        <f t="shared" si="2853"/>
        <v/>
      </c>
      <c r="AC1184" s="2" t="str">
        <f t="shared" si="2853"/>
        <v/>
      </c>
      <c r="AD1184" s="2" t="str">
        <f t="shared" si="2853"/>
        <v/>
      </c>
      <c r="AE1184" s="2" t="str">
        <f t="shared" si="2853"/>
        <v/>
      </c>
      <c r="AF1184" s="2" t="str">
        <f t="shared" si="2853"/>
        <v/>
      </c>
      <c r="AG1184" s="2" t="str">
        <f t="shared" si="2853"/>
        <v/>
      </c>
      <c r="AH1184" s="2" t="str">
        <f t="shared" si="2853"/>
        <v/>
      </c>
      <c r="AI1184" s="2" t="str">
        <f t="shared" si="2853"/>
        <v/>
      </c>
    </row>
    <row r="1185" spans="2:35" x14ac:dyDescent="0.25">
      <c r="B1185" s="41" t="s">
        <v>347</v>
      </c>
      <c r="C1185" s="41" t="s">
        <v>444</v>
      </c>
      <c r="D1185" t="s">
        <v>7</v>
      </c>
      <c r="E1185" s="42" t="s">
        <v>364</v>
      </c>
      <c r="F1185" t="s">
        <v>38</v>
      </c>
      <c r="H1185" s="7">
        <v>1000</v>
      </c>
      <c r="I1185" s="6">
        <f>IF(H1185="","",INDEX(Systems!F$4:F$981,MATCH($F1185,Systems!D$4:D$981,0),1))</f>
        <v>6.15</v>
      </c>
      <c r="J1185" s="7">
        <f>IF(H1185="","",INDEX(Systems!E$4:E$981,MATCH($F1185,Systems!D$4:D$981,0),1))</f>
        <v>20</v>
      </c>
      <c r="K1185" s="7" t="s">
        <v>97</v>
      </c>
      <c r="L1185" s="7">
        <v>2010</v>
      </c>
      <c r="M1185" s="7">
        <v>3</v>
      </c>
      <c r="N1185" s="6">
        <f t="shared" si="2557"/>
        <v>6150</v>
      </c>
      <c r="O1185" s="7">
        <f t="shared" si="2558"/>
        <v>2030</v>
      </c>
      <c r="P1185" s="2" t="str">
        <f t="shared" si="2853"/>
        <v/>
      </c>
      <c r="Q1185" s="2" t="str">
        <f t="shared" si="2853"/>
        <v/>
      </c>
      <c r="R1185" s="2" t="str">
        <f t="shared" si="2853"/>
        <v/>
      </c>
      <c r="S1185" s="2" t="str">
        <f t="shared" si="2853"/>
        <v/>
      </c>
      <c r="T1185" s="2" t="str">
        <f t="shared" si="2853"/>
        <v/>
      </c>
      <c r="U1185" s="2" t="str">
        <f t="shared" si="2853"/>
        <v/>
      </c>
      <c r="V1185" s="2" t="str">
        <f t="shared" si="2853"/>
        <v/>
      </c>
      <c r="W1185" s="2" t="str">
        <f t="shared" si="2853"/>
        <v/>
      </c>
      <c r="X1185" s="2" t="str">
        <f t="shared" si="2853"/>
        <v/>
      </c>
      <c r="Y1185" s="2" t="str">
        <f t="shared" si="2853"/>
        <v/>
      </c>
      <c r="Z1185" s="2" t="str">
        <f t="shared" si="2853"/>
        <v/>
      </c>
      <c r="AA1185" s="2" t="str">
        <f t="shared" si="2853"/>
        <v/>
      </c>
      <c r="AB1185" s="2">
        <f t="shared" si="2853"/>
        <v>8364</v>
      </c>
      <c r="AC1185" s="2" t="str">
        <f t="shared" si="2853"/>
        <v/>
      </c>
      <c r="AD1185" s="2" t="str">
        <f t="shared" si="2853"/>
        <v/>
      </c>
      <c r="AE1185" s="2" t="str">
        <f t="shared" si="2853"/>
        <v/>
      </c>
      <c r="AF1185" s="2" t="str">
        <f t="shared" si="2853"/>
        <v/>
      </c>
      <c r="AG1185" s="2" t="str">
        <f t="shared" si="2853"/>
        <v/>
      </c>
      <c r="AH1185" s="2" t="str">
        <f t="shared" si="2853"/>
        <v/>
      </c>
      <c r="AI1185" s="2" t="str">
        <f t="shared" si="2853"/>
        <v/>
      </c>
    </row>
    <row r="1186" spans="2:35" x14ac:dyDescent="0.25">
      <c r="B1186" s="41" t="s">
        <v>347</v>
      </c>
      <c r="C1186" s="41" t="s">
        <v>444</v>
      </c>
      <c r="D1186" t="s">
        <v>7</v>
      </c>
      <c r="E1186" s="42" t="s">
        <v>364</v>
      </c>
      <c r="F1186" t="s">
        <v>289</v>
      </c>
      <c r="H1186" s="7">
        <v>1300</v>
      </c>
      <c r="I1186" s="6">
        <f>IF(H1186="","",INDEX(Systems!F$4:F$981,MATCH($F1186,Systems!D$4:D$981,0),1))</f>
        <v>4.5</v>
      </c>
      <c r="J1186" s="7">
        <f>IF(H1186="","",INDEX(Systems!E$4:E$981,MATCH($F1186,Systems!D$4:D$981,0),1))</f>
        <v>15</v>
      </c>
      <c r="K1186" s="7" t="s">
        <v>97</v>
      </c>
      <c r="L1186" s="7">
        <v>2010</v>
      </c>
      <c r="M1186" s="7">
        <v>3</v>
      </c>
      <c r="N1186" s="6">
        <f t="shared" si="2557"/>
        <v>5850</v>
      </c>
      <c r="O1186" s="7">
        <f t="shared" si="2558"/>
        <v>2025</v>
      </c>
      <c r="P1186" s="2" t="str">
        <f t="shared" si="2853"/>
        <v/>
      </c>
      <c r="Q1186" s="2" t="str">
        <f t="shared" si="2853"/>
        <v/>
      </c>
      <c r="R1186" s="2" t="str">
        <f t="shared" si="2853"/>
        <v/>
      </c>
      <c r="S1186" s="2" t="str">
        <f t="shared" si="2853"/>
        <v/>
      </c>
      <c r="T1186" s="2" t="str">
        <f t="shared" si="2853"/>
        <v/>
      </c>
      <c r="U1186" s="2" t="str">
        <f t="shared" si="2853"/>
        <v/>
      </c>
      <c r="V1186" s="2" t="str">
        <f t="shared" si="2853"/>
        <v/>
      </c>
      <c r="W1186" s="2">
        <f t="shared" si="2853"/>
        <v>7078.5</v>
      </c>
      <c r="X1186" s="2" t="str">
        <f t="shared" si="2853"/>
        <v/>
      </c>
      <c r="Y1186" s="2" t="str">
        <f t="shared" si="2853"/>
        <v/>
      </c>
      <c r="Z1186" s="2" t="str">
        <f t="shared" si="2853"/>
        <v/>
      </c>
      <c r="AA1186" s="2" t="str">
        <f t="shared" si="2853"/>
        <v/>
      </c>
      <c r="AB1186" s="2" t="str">
        <f t="shared" si="2853"/>
        <v/>
      </c>
      <c r="AC1186" s="2" t="str">
        <f t="shared" si="2853"/>
        <v/>
      </c>
      <c r="AD1186" s="2" t="str">
        <f t="shared" si="2853"/>
        <v/>
      </c>
      <c r="AE1186" s="2" t="str">
        <f t="shared" si="2853"/>
        <v/>
      </c>
      <c r="AF1186" s="2" t="str">
        <f t="shared" si="2853"/>
        <v/>
      </c>
      <c r="AG1186" s="2" t="str">
        <f t="shared" si="2853"/>
        <v/>
      </c>
      <c r="AH1186" s="2" t="str">
        <f t="shared" si="2853"/>
        <v/>
      </c>
      <c r="AI1186" s="2" t="str">
        <f t="shared" si="2853"/>
        <v/>
      </c>
    </row>
    <row r="1187" spans="2:35" x14ac:dyDescent="0.25">
      <c r="B1187" s="41" t="s">
        <v>347</v>
      </c>
      <c r="C1187" s="41" t="s">
        <v>444</v>
      </c>
      <c r="D1187" t="s">
        <v>9</v>
      </c>
      <c r="E1187" s="42" t="s">
        <v>364</v>
      </c>
      <c r="F1187" t="s">
        <v>131</v>
      </c>
      <c r="H1187" s="7">
        <v>1000</v>
      </c>
      <c r="I1187" s="6">
        <f>IF(H1187="","",INDEX(Systems!F$4:F$981,MATCH($F1187,Systems!D$4:D$981,0),1))</f>
        <v>4.95</v>
      </c>
      <c r="J1187" s="7">
        <f>IF(H1187="","",INDEX(Systems!E$4:E$981,MATCH($F1187,Systems!D$4:D$981,0),1))</f>
        <v>20</v>
      </c>
      <c r="K1187" s="7" t="s">
        <v>97</v>
      </c>
      <c r="L1187" s="7">
        <v>2017</v>
      </c>
      <c r="M1187" s="7">
        <v>3</v>
      </c>
      <c r="N1187" s="6">
        <f t="shared" si="2557"/>
        <v>4950</v>
      </c>
      <c r="O1187" s="7">
        <f t="shared" si="2558"/>
        <v>2037</v>
      </c>
      <c r="P1187" s="2" t="str">
        <f t="shared" si="2853"/>
        <v/>
      </c>
      <c r="Q1187" s="2" t="str">
        <f t="shared" si="2853"/>
        <v/>
      </c>
      <c r="R1187" s="2" t="str">
        <f t="shared" si="2853"/>
        <v/>
      </c>
      <c r="S1187" s="2" t="str">
        <f t="shared" si="2853"/>
        <v/>
      </c>
      <c r="T1187" s="2" t="str">
        <f t="shared" si="2853"/>
        <v/>
      </c>
      <c r="U1187" s="2" t="str">
        <f t="shared" si="2853"/>
        <v/>
      </c>
      <c r="V1187" s="2" t="str">
        <f t="shared" si="2853"/>
        <v/>
      </c>
      <c r="W1187" s="2" t="str">
        <f t="shared" si="2853"/>
        <v/>
      </c>
      <c r="X1187" s="2" t="str">
        <f t="shared" si="2853"/>
        <v/>
      </c>
      <c r="Y1187" s="2" t="str">
        <f t="shared" si="2853"/>
        <v/>
      </c>
      <c r="Z1187" s="2" t="str">
        <f t="shared" si="2853"/>
        <v/>
      </c>
      <c r="AA1187" s="2" t="str">
        <f t="shared" si="2853"/>
        <v/>
      </c>
      <c r="AB1187" s="2" t="str">
        <f t="shared" si="2853"/>
        <v/>
      </c>
      <c r="AC1187" s="2" t="str">
        <f t="shared" si="2853"/>
        <v/>
      </c>
      <c r="AD1187" s="2" t="str">
        <f t="shared" si="2853"/>
        <v/>
      </c>
      <c r="AE1187" s="2" t="str">
        <f t="shared" si="2853"/>
        <v/>
      </c>
      <c r="AF1187" s="2" t="str">
        <f t="shared" si="2853"/>
        <v/>
      </c>
      <c r="AG1187" s="2" t="str">
        <f t="shared" si="2853"/>
        <v/>
      </c>
      <c r="AH1187" s="2" t="str">
        <f t="shared" si="2853"/>
        <v/>
      </c>
      <c r="AI1187" s="2">
        <f t="shared" si="2853"/>
        <v>7771.4999999999991</v>
      </c>
    </row>
    <row r="1188" spans="2:35" x14ac:dyDescent="0.25">
      <c r="B1188" s="41" t="s">
        <v>347</v>
      </c>
      <c r="C1188" s="41" t="s">
        <v>444</v>
      </c>
      <c r="D1188" t="s">
        <v>5</v>
      </c>
      <c r="E1188" s="42" t="s">
        <v>364</v>
      </c>
      <c r="F1188" t="s">
        <v>117</v>
      </c>
      <c r="H1188" s="7">
        <v>1</v>
      </c>
      <c r="I1188" s="6">
        <f>IF(H1188="","",INDEX(Systems!F$4:F$981,MATCH($F1188,Systems!D$4:D$981,0),1))</f>
        <v>7200</v>
      </c>
      <c r="J1188" s="7">
        <f>IF(H1188="","",INDEX(Systems!E$4:E$981,MATCH($F1188,Systems!D$4:D$981,0),1))</f>
        <v>18</v>
      </c>
      <c r="K1188" s="7" t="s">
        <v>97</v>
      </c>
      <c r="L1188" s="7">
        <v>2003</v>
      </c>
      <c r="M1188" s="7">
        <v>3</v>
      </c>
      <c r="N1188" s="6">
        <f t="shared" si="2557"/>
        <v>7200</v>
      </c>
      <c r="O1188" s="7">
        <f t="shared" si="2558"/>
        <v>2021</v>
      </c>
      <c r="P1188" s="2" t="str">
        <f t="shared" si="2853"/>
        <v/>
      </c>
      <c r="Q1188" s="2" t="str">
        <f t="shared" si="2853"/>
        <v/>
      </c>
      <c r="R1188" s="2" t="str">
        <f t="shared" si="2853"/>
        <v/>
      </c>
      <c r="S1188" s="2">
        <f t="shared" si="2853"/>
        <v>7848.0000000000009</v>
      </c>
      <c r="T1188" s="2" t="str">
        <f t="shared" si="2853"/>
        <v/>
      </c>
      <c r="U1188" s="2" t="str">
        <f t="shared" si="2853"/>
        <v/>
      </c>
      <c r="V1188" s="2" t="str">
        <f t="shared" si="2853"/>
        <v/>
      </c>
      <c r="W1188" s="2" t="str">
        <f t="shared" si="2853"/>
        <v/>
      </c>
      <c r="X1188" s="2" t="str">
        <f t="shared" si="2853"/>
        <v/>
      </c>
      <c r="Y1188" s="2" t="str">
        <f t="shared" si="2853"/>
        <v/>
      </c>
      <c r="Z1188" s="2" t="str">
        <f t="shared" si="2853"/>
        <v/>
      </c>
      <c r="AA1188" s="2" t="str">
        <f t="shared" si="2853"/>
        <v/>
      </c>
      <c r="AB1188" s="2" t="str">
        <f t="shared" si="2853"/>
        <v/>
      </c>
      <c r="AC1188" s="2" t="str">
        <f t="shared" si="2853"/>
        <v/>
      </c>
      <c r="AD1188" s="2" t="str">
        <f t="shared" si="2853"/>
        <v/>
      </c>
      <c r="AE1188" s="2" t="str">
        <f t="shared" si="2853"/>
        <v/>
      </c>
      <c r="AF1188" s="2" t="str">
        <f t="shared" si="2853"/>
        <v/>
      </c>
      <c r="AG1188" s="2" t="str">
        <f t="shared" si="2853"/>
        <v/>
      </c>
      <c r="AH1188" s="2" t="str">
        <f t="shared" si="2853"/>
        <v/>
      </c>
      <c r="AI1188" s="2" t="str">
        <f t="shared" si="2853"/>
        <v/>
      </c>
    </row>
    <row r="1189" spans="2:35" x14ac:dyDescent="0.25">
      <c r="B1189" s="41" t="s">
        <v>347</v>
      </c>
      <c r="C1189" s="41" t="s">
        <v>444</v>
      </c>
      <c r="D1189" t="s">
        <v>7</v>
      </c>
      <c r="E1189" s="42" t="s">
        <v>365</v>
      </c>
      <c r="F1189" t="s">
        <v>38</v>
      </c>
      <c r="H1189" s="7">
        <v>1000</v>
      </c>
      <c r="I1189" s="6">
        <f>IF(H1189="","",INDEX(Systems!F$4:F$981,MATCH($F1189,Systems!D$4:D$981,0),1))</f>
        <v>6.15</v>
      </c>
      <c r="J1189" s="7">
        <f>IF(H1189="","",INDEX(Systems!E$4:E$981,MATCH($F1189,Systems!D$4:D$981,0),1))</f>
        <v>20</v>
      </c>
      <c r="K1189" s="7" t="s">
        <v>97</v>
      </c>
      <c r="L1189" s="7">
        <v>2010</v>
      </c>
      <c r="M1189" s="7">
        <v>3</v>
      </c>
      <c r="N1189" s="6">
        <f t="shared" ref="N1189:N1192" si="2854">IF(H1189="","",H1189*I1189)</f>
        <v>6150</v>
      </c>
      <c r="O1189" s="7">
        <f t="shared" ref="O1189:O1192" si="2855">IF(M1189="","",IF(IF(M1189=1,$C$1,IF(M1189=2,L1189+(0.8*J1189),IF(M1189=3,L1189+J1189)))&lt;$C$1,$C$1,(IF(M1189=1,$C$1,IF(M1189=2,L1189+(0.8*J1189),IF(M1189=3,L1189+J1189))))))</f>
        <v>2030</v>
      </c>
      <c r="P1189" s="2" t="str">
        <f t="shared" ref="P1189:P1192" si="2856">IF($B1189="","",IF($O1189=P$3,$N1189*(1+(O$2*0.03)),IF(P$3=$O1189+$J1189,$N1189*(1+(O$2*0.03)),IF(P$3=$O1189+2*$J1189,$N1189*(1+(O$2*0.03)),IF(P$3=$O1189+3*$J1189,$N1189*(1+(O$2*0.03)),IF(P$3=$O1189+4*$J1189,$N1189*(1+(O$2*0.03)),IF(P$3=$O1189+5*$J1189,$N1189*(1+(O$2*0.03)),"")))))))</f>
        <v/>
      </c>
      <c r="Q1189" s="2" t="str">
        <f t="shared" ref="Q1189:Q1192" si="2857">IF($B1189="","",IF($O1189=Q$3,$N1189*(1+(P$2*0.03)),IF(Q$3=$O1189+$J1189,$N1189*(1+(P$2*0.03)),IF(Q$3=$O1189+2*$J1189,$N1189*(1+(P$2*0.03)),IF(Q$3=$O1189+3*$J1189,$N1189*(1+(P$2*0.03)),IF(Q$3=$O1189+4*$J1189,$N1189*(1+(P$2*0.03)),IF(Q$3=$O1189+5*$J1189,$N1189*(1+(P$2*0.03)),"")))))))</f>
        <v/>
      </c>
      <c r="R1189" s="2" t="str">
        <f t="shared" ref="R1189:R1192" si="2858">IF($B1189="","",IF($O1189=R$3,$N1189*(1+(Q$2*0.03)),IF(R$3=$O1189+$J1189,$N1189*(1+(Q$2*0.03)),IF(R$3=$O1189+2*$J1189,$N1189*(1+(Q$2*0.03)),IF(R$3=$O1189+3*$J1189,$N1189*(1+(Q$2*0.03)),IF(R$3=$O1189+4*$J1189,$N1189*(1+(Q$2*0.03)),IF(R$3=$O1189+5*$J1189,$N1189*(1+(Q$2*0.03)),"")))))))</f>
        <v/>
      </c>
      <c r="S1189" s="2" t="str">
        <f t="shared" ref="S1189:S1192" si="2859">IF($B1189="","",IF($O1189=S$3,$N1189*(1+(R$2*0.03)),IF(S$3=$O1189+$J1189,$N1189*(1+(R$2*0.03)),IF(S$3=$O1189+2*$J1189,$N1189*(1+(R$2*0.03)),IF(S$3=$O1189+3*$J1189,$N1189*(1+(R$2*0.03)),IF(S$3=$O1189+4*$J1189,$N1189*(1+(R$2*0.03)),IF(S$3=$O1189+5*$J1189,$N1189*(1+(R$2*0.03)),"")))))))</f>
        <v/>
      </c>
      <c r="T1189" s="2" t="str">
        <f t="shared" ref="T1189:T1192" si="2860">IF($B1189="","",IF($O1189=T$3,$N1189*(1+(S$2*0.03)),IF(T$3=$O1189+$J1189,$N1189*(1+(S$2*0.03)),IF(T$3=$O1189+2*$J1189,$N1189*(1+(S$2*0.03)),IF(T$3=$O1189+3*$J1189,$N1189*(1+(S$2*0.03)),IF(T$3=$O1189+4*$J1189,$N1189*(1+(S$2*0.03)),IF(T$3=$O1189+5*$J1189,$N1189*(1+(S$2*0.03)),"")))))))</f>
        <v/>
      </c>
      <c r="U1189" s="2" t="str">
        <f t="shared" ref="U1189:U1192" si="2861">IF($B1189="","",IF($O1189=U$3,$N1189*(1+(T$2*0.03)),IF(U$3=$O1189+$J1189,$N1189*(1+(T$2*0.03)),IF(U$3=$O1189+2*$J1189,$N1189*(1+(T$2*0.03)),IF(U$3=$O1189+3*$J1189,$N1189*(1+(T$2*0.03)),IF(U$3=$O1189+4*$J1189,$N1189*(1+(T$2*0.03)),IF(U$3=$O1189+5*$J1189,$N1189*(1+(T$2*0.03)),"")))))))</f>
        <v/>
      </c>
      <c r="V1189" s="2" t="str">
        <f t="shared" ref="V1189:V1192" si="2862">IF($B1189="","",IF($O1189=V$3,$N1189*(1+(U$2*0.03)),IF(V$3=$O1189+$J1189,$N1189*(1+(U$2*0.03)),IF(V$3=$O1189+2*$J1189,$N1189*(1+(U$2*0.03)),IF(V$3=$O1189+3*$J1189,$N1189*(1+(U$2*0.03)),IF(V$3=$O1189+4*$J1189,$N1189*(1+(U$2*0.03)),IF(V$3=$O1189+5*$J1189,$N1189*(1+(U$2*0.03)),"")))))))</f>
        <v/>
      </c>
      <c r="W1189" s="2" t="str">
        <f t="shared" ref="W1189:W1192" si="2863">IF($B1189="","",IF($O1189=W$3,$N1189*(1+(V$2*0.03)),IF(W$3=$O1189+$J1189,$N1189*(1+(V$2*0.03)),IF(W$3=$O1189+2*$J1189,$N1189*(1+(V$2*0.03)),IF(W$3=$O1189+3*$J1189,$N1189*(1+(V$2*0.03)),IF(W$3=$O1189+4*$J1189,$N1189*(1+(V$2*0.03)),IF(W$3=$O1189+5*$J1189,$N1189*(1+(V$2*0.03)),"")))))))</f>
        <v/>
      </c>
      <c r="X1189" s="2" t="str">
        <f t="shared" ref="X1189:X1192" si="2864">IF($B1189="","",IF($O1189=X$3,$N1189*(1+(W$2*0.03)),IF(X$3=$O1189+$J1189,$N1189*(1+(W$2*0.03)),IF(X$3=$O1189+2*$J1189,$N1189*(1+(W$2*0.03)),IF(X$3=$O1189+3*$J1189,$N1189*(1+(W$2*0.03)),IF(X$3=$O1189+4*$J1189,$N1189*(1+(W$2*0.03)),IF(X$3=$O1189+5*$J1189,$N1189*(1+(W$2*0.03)),"")))))))</f>
        <v/>
      </c>
      <c r="Y1189" s="2" t="str">
        <f t="shared" ref="Y1189:Y1192" si="2865">IF($B1189="","",IF($O1189=Y$3,$N1189*(1+(X$2*0.03)),IF(Y$3=$O1189+$J1189,$N1189*(1+(X$2*0.03)),IF(Y$3=$O1189+2*$J1189,$N1189*(1+(X$2*0.03)),IF(Y$3=$O1189+3*$J1189,$N1189*(1+(X$2*0.03)),IF(Y$3=$O1189+4*$J1189,$N1189*(1+(X$2*0.03)),IF(Y$3=$O1189+5*$J1189,$N1189*(1+(X$2*0.03)),"")))))))</f>
        <v/>
      </c>
      <c r="Z1189" s="2" t="str">
        <f t="shared" ref="Z1189:Z1192" si="2866">IF($B1189="","",IF($O1189=Z$3,$N1189*(1+(Y$2*0.03)),IF(Z$3=$O1189+$J1189,$N1189*(1+(Y$2*0.03)),IF(Z$3=$O1189+2*$J1189,$N1189*(1+(Y$2*0.03)),IF(Z$3=$O1189+3*$J1189,$N1189*(1+(Y$2*0.03)),IF(Z$3=$O1189+4*$J1189,$N1189*(1+(Y$2*0.03)),IF(Z$3=$O1189+5*$J1189,$N1189*(1+(Y$2*0.03)),"")))))))</f>
        <v/>
      </c>
      <c r="AA1189" s="2" t="str">
        <f t="shared" ref="AA1189:AA1192" si="2867">IF($B1189="","",IF($O1189=AA$3,$N1189*(1+(Z$2*0.03)),IF(AA$3=$O1189+$J1189,$N1189*(1+(Z$2*0.03)),IF(AA$3=$O1189+2*$J1189,$N1189*(1+(Z$2*0.03)),IF(AA$3=$O1189+3*$J1189,$N1189*(1+(Z$2*0.03)),IF(AA$3=$O1189+4*$J1189,$N1189*(1+(Z$2*0.03)),IF(AA$3=$O1189+5*$J1189,$N1189*(1+(Z$2*0.03)),"")))))))</f>
        <v/>
      </c>
      <c r="AB1189" s="2">
        <f t="shared" ref="AB1189:AB1192" si="2868">IF($B1189="","",IF($O1189=AB$3,$N1189*(1+(AA$2*0.03)),IF(AB$3=$O1189+$J1189,$N1189*(1+(AA$2*0.03)),IF(AB$3=$O1189+2*$J1189,$N1189*(1+(AA$2*0.03)),IF(AB$3=$O1189+3*$J1189,$N1189*(1+(AA$2*0.03)),IF(AB$3=$O1189+4*$J1189,$N1189*(1+(AA$2*0.03)),IF(AB$3=$O1189+5*$J1189,$N1189*(1+(AA$2*0.03)),"")))))))</f>
        <v>8364</v>
      </c>
      <c r="AC1189" s="2" t="str">
        <f t="shared" ref="AC1189:AC1192" si="2869">IF($B1189="","",IF($O1189=AC$3,$N1189*(1+(AB$2*0.03)),IF(AC$3=$O1189+$J1189,$N1189*(1+(AB$2*0.03)),IF(AC$3=$O1189+2*$J1189,$N1189*(1+(AB$2*0.03)),IF(AC$3=$O1189+3*$J1189,$N1189*(1+(AB$2*0.03)),IF(AC$3=$O1189+4*$J1189,$N1189*(1+(AB$2*0.03)),IF(AC$3=$O1189+5*$J1189,$N1189*(1+(AB$2*0.03)),"")))))))</f>
        <v/>
      </c>
      <c r="AD1189" s="2" t="str">
        <f t="shared" ref="AD1189:AD1192" si="2870">IF($B1189="","",IF($O1189=AD$3,$N1189*(1+(AC$2*0.03)),IF(AD$3=$O1189+$J1189,$N1189*(1+(AC$2*0.03)),IF(AD$3=$O1189+2*$J1189,$N1189*(1+(AC$2*0.03)),IF(AD$3=$O1189+3*$J1189,$N1189*(1+(AC$2*0.03)),IF(AD$3=$O1189+4*$J1189,$N1189*(1+(AC$2*0.03)),IF(AD$3=$O1189+5*$J1189,$N1189*(1+(AC$2*0.03)),"")))))))</f>
        <v/>
      </c>
      <c r="AE1189" s="2" t="str">
        <f t="shared" ref="AE1189:AE1192" si="2871">IF($B1189="","",IF($O1189=AE$3,$N1189*(1+(AD$2*0.03)),IF(AE$3=$O1189+$J1189,$N1189*(1+(AD$2*0.03)),IF(AE$3=$O1189+2*$J1189,$N1189*(1+(AD$2*0.03)),IF(AE$3=$O1189+3*$J1189,$N1189*(1+(AD$2*0.03)),IF(AE$3=$O1189+4*$J1189,$N1189*(1+(AD$2*0.03)),IF(AE$3=$O1189+5*$J1189,$N1189*(1+(AD$2*0.03)),"")))))))</f>
        <v/>
      </c>
      <c r="AF1189" s="2" t="str">
        <f t="shared" ref="AF1189:AF1192" si="2872">IF($B1189="","",IF($O1189=AF$3,$N1189*(1+(AE$2*0.03)),IF(AF$3=$O1189+$J1189,$N1189*(1+(AE$2*0.03)),IF(AF$3=$O1189+2*$J1189,$N1189*(1+(AE$2*0.03)),IF(AF$3=$O1189+3*$J1189,$N1189*(1+(AE$2*0.03)),IF(AF$3=$O1189+4*$J1189,$N1189*(1+(AE$2*0.03)),IF(AF$3=$O1189+5*$J1189,$N1189*(1+(AE$2*0.03)),"")))))))</f>
        <v/>
      </c>
      <c r="AG1189" s="2" t="str">
        <f t="shared" ref="AG1189:AG1192" si="2873">IF($B1189="","",IF($O1189=AG$3,$N1189*(1+(AF$2*0.03)),IF(AG$3=$O1189+$J1189,$N1189*(1+(AF$2*0.03)),IF(AG$3=$O1189+2*$J1189,$N1189*(1+(AF$2*0.03)),IF(AG$3=$O1189+3*$J1189,$N1189*(1+(AF$2*0.03)),IF(AG$3=$O1189+4*$J1189,$N1189*(1+(AF$2*0.03)),IF(AG$3=$O1189+5*$J1189,$N1189*(1+(AF$2*0.03)),"")))))))</f>
        <v/>
      </c>
      <c r="AH1189" s="2" t="str">
        <f t="shared" ref="AH1189:AH1192" si="2874">IF($B1189="","",IF($O1189=AH$3,$N1189*(1+(AG$2*0.03)),IF(AH$3=$O1189+$J1189,$N1189*(1+(AG$2*0.03)),IF(AH$3=$O1189+2*$J1189,$N1189*(1+(AG$2*0.03)),IF(AH$3=$O1189+3*$J1189,$N1189*(1+(AG$2*0.03)),IF(AH$3=$O1189+4*$J1189,$N1189*(1+(AG$2*0.03)),IF(AH$3=$O1189+5*$J1189,$N1189*(1+(AG$2*0.03)),"")))))))</f>
        <v/>
      </c>
      <c r="AI1189" s="2" t="str">
        <f t="shared" ref="AI1189:AI1192" si="2875">IF($B1189="","",IF($O1189=AI$3,$N1189*(1+(AH$2*0.03)),IF(AI$3=$O1189+$J1189,$N1189*(1+(AH$2*0.03)),IF(AI$3=$O1189+2*$J1189,$N1189*(1+(AH$2*0.03)),IF(AI$3=$O1189+3*$J1189,$N1189*(1+(AH$2*0.03)),IF(AI$3=$O1189+4*$J1189,$N1189*(1+(AH$2*0.03)),IF(AI$3=$O1189+5*$J1189,$N1189*(1+(AH$2*0.03)),"")))))))</f>
        <v/>
      </c>
    </row>
    <row r="1190" spans="2:35" x14ac:dyDescent="0.25">
      <c r="B1190" s="41" t="s">
        <v>347</v>
      </c>
      <c r="C1190" s="41" t="s">
        <v>444</v>
      </c>
      <c r="D1190" t="s">
        <v>7</v>
      </c>
      <c r="E1190" s="42" t="s">
        <v>365</v>
      </c>
      <c r="F1190" t="s">
        <v>289</v>
      </c>
      <c r="H1190" s="7">
        <v>1300</v>
      </c>
      <c r="I1190" s="6">
        <f>IF(H1190="","",INDEX(Systems!F$4:F$981,MATCH($F1190,Systems!D$4:D$981,0),1))</f>
        <v>4.5</v>
      </c>
      <c r="J1190" s="7">
        <f>IF(H1190="","",INDEX(Systems!E$4:E$981,MATCH($F1190,Systems!D$4:D$981,0),1))</f>
        <v>15</v>
      </c>
      <c r="K1190" s="7" t="s">
        <v>97</v>
      </c>
      <c r="L1190" s="7">
        <v>2010</v>
      </c>
      <c r="M1190" s="7">
        <v>3</v>
      </c>
      <c r="N1190" s="6">
        <f t="shared" si="2854"/>
        <v>5850</v>
      </c>
      <c r="O1190" s="7">
        <f t="shared" si="2855"/>
        <v>2025</v>
      </c>
      <c r="P1190" s="2" t="str">
        <f t="shared" si="2856"/>
        <v/>
      </c>
      <c r="Q1190" s="2" t="str">
        <f t="shared" si="2857"/>
        <v/>
      </c>
      <c r="R1190" s="2" t="str">
        <f t="shared" si="2858"/>
        <v/>
      </c>
      <c r="S1190" s="2" t="str">
        <f t="shared" si="2859"/>
        <v/>
      </c>
      <c r="T1190" s="2" t="str">
        <f t="shared" si="2860"/>
        <v/>
      </c>
      <c r="U1190" s="2" t="str">
        <f t="shared" si="2861"/>
        <v/>
      </c>
      <c r="V1190" s="2" t="str">
        <f t="shared" si="2862"/>
        <v/>
      </c>
      <c r="W1190" s="2">
        <f t="shared" si="2863"/>
        <v>7078.5</v>
      </c>
      <c r="X1190" s="2" t="str">
        <f t="shared" si="2864"/>
        <v/>
      </c>
      <c r="Y1190" s="2" t="str">
        <f t="shared" si="2865"/>
        <v/>
      </c>
      <c r="Z1190" s="2" t="str">
        <f t="shared" si="2866"/>
        <v/>
      </c>
      <c r="AA1190" s="2" t="str">
        <f t="shared" si="2867"/>
        <v/>
      </c>
      <c r="AB1190" s="2" t="str">
        <f t="shared" si="2868"/>
        <v/>
      </c>
      <c r="AC1190" s="2" t="str">
        <f t="shared" si="2869"/>
        <v/>
      </c>
      <c r="AD1190" s="2" t="str">
        <f t="shared" si="2870"/>
        <v/>
      </c>
      <c r="AE1190" s="2" t="str">
        <f t="shared" si="2871"/>
        <v/>
      </c>
      <c r="AF1190" s="2" t="str">
        <f t="shared" si="2872"/>
        <v/>
      </c>
      <c r="AG1190" s="2" t="str">
        <f t="shared" si="2873"/>
        <v/>
      </c>
      <c r="AH1190" s="2" t="str">
        <f t="shared" si="2874"/>
        <v/>
      </c>
      <c r="AI1190" s="2" t="str">
        <f t="shared" si="2875"/>
        <v/>
      </c>
    </row>
    <row r="1191" spans="2:35" x14ac:dyDescent="0.25">
      <c r="B1191" s="41" t="s">
        <v>347</v>
      </c>
      <c r="C1191" s="41" t="s">
        <v>444</v>
      </c>
      <c r="D1191" t="s">
        <v>9</v>
      </c>
      <c r="E1191" s="42" t="s">
        <v>365</v>
      </c>
      <c r="F1191" t="s">
        <v>131</v>
      </c>
      <c r="H1191" s="7">
        <v>1000</v>
      </c>
      <c r="I1191" s="6">
        <f>IF(H1191="","",INDEX(Systems!F$4:F$981,MATCH($F1191,Systems!D$4:D$981,0),1))</f>
        <v>4.95</v>
      </c>
      <c r="J1191" s="7">
        <f>IF(H1191="","",INDEX(Systems!E$4:E$981,MATCH($F1191,Systems!D$4:D$981,0),1))</f>
        <v>20</v>
      </c>
      <c r="K1191" s="7" t="s">
        <v>97</v>
      </c>
      <c r="L1191" s="7">
        <v>2017</v>
      </c>
      <c r="M1191" s="7">
        <v>3</v>
      </c>
      <c r="N1191" s="6">
        <f t="shared" si="2854"/>
        <v>4950</v>
      </c>
      <c r="O1191" s="7">
        <f t="shared" si="2855"/>
        <v>2037</v>
      </c>
      <c r="P1191" s="2" t="str">
        <f t="shared" si="2856"/>
        <v/>
      </c>
      <c r="Q1191" s="2" t="str">
        <f t="shared" si="2857"/>
        <v/>
      </c>
      <c r="R1191" s="2" t="str">
        <f t="shared" si="2858"/>
        <v/>
      </c>
      <c r="S1191" s="2" t="str">
        <f t="shared" si="2859"/>
        <v/>
      </c>
      <c r="T1191" s="2" t="str">
        <f t="shared" si="2860"/>
        <v/>
      </c>
      <c r="U1191" s="2" t="str">
        <f t="shared" si="2861"/>
        <v/>
      </c>
      <c r="V1191" s="2" t="str">
        <f t="shared" si="2862"/>
        <v/>
      </c>
      <c r="W1191" s="2" t="str">
        <f t="shared" si="2863"/>
        <v/>
      </c>
      <c r="X1191" s="2" t="str">
        <f t="shared" si="2864"/>
        <v/>
      </c>
      <c r="Y1191" s="2" t="str">
        <f t="shared" si="2865"/>
        <v/>
      </c>
      <c r="Z1191" s="2" t="str">
        <f t="shared" si="2866"/>
        <v/>
      </c>
      <c r="AA1191" s="2" t="str">
        <f t="shared" si="2867"/>
        <v/>
      </c>
      <c r="AB1191" s="2" t="str">
        <f t="shared" si="2868"/>
        <v/>
      </c>
      <c r="AC1191" s="2" t="str">
        <f t="shared" si="2869"/>
        <v/>
      </c>
      <c r="AD1191" s="2" t="str">
        <f t="shared" si="2870"/>
        <v/>
      </c>
      <c r="AE1191" s="2" t="str">
        <f t="shared" si="2871"/>
        <v/>
      </c>
      <c r="AF1191" s="2" t="str">
        <f t="shared" si="2872"/>
        <v/>
      </c>
      <c r="AG1191" s="2" t="str">
        <f t="shared" si="2873"/>
        <v/>
      </c>
      <c r="AH1191" s="2" t="str">
        <f t="shared" si="2874"/>
        <v/>
      </c>
      <c r="AI1191" s="2">
        <f t="shared" si="2875"/>
        <v>7771.4999999999991</v>
      </c>
    </row>
    <row r="1192" spans="2:35" x14ac:dyDescent="0.25">
      <c r="B1192" s="41" t="s">
        <v>347</v>
      </c>
      <c r="C1192" s="41" t="s">
        <v>444</v>
      </c>
      <c r="D1192" t="s">
        <v>5</v>
      </c>
      <c r="E1192" s="42" t="s">
        <v>365</v>
      </c>
      <c r="F1192" t="s">
        <v>117</v>
      </c>
      <c r="H1192" s="7">
        <v>1</v>
      </c>
      <c r="I1192" s="6">
        <f>IF(H1192="","",INDEX(Systems!F$4:F$981,MATCH($F1192,Systems!D$4:D$981,0),1))</f>
        <v>7200</v>
      </c>
      <c r="J1192" s="7">
        <f>IF(H1192="","",INDEX(Systems!E$4:E$981,MATCH($F1192,Systems!D$4:D$981,0),1))</f>
        <v>18</v>
      </c>
      <c r="K1192" s="7" t="s">
        <v>97</v>
      </c>
      <c r="L1192" s="7">
        <v>2003</v>
      </c>
      <c r="M1192" s="7">
        <v>3</v>
      </c>
      <c r="N1192" s="6">
        <f t="shared" si="2854"/>
        <v>7200</v>
      </c>
      <c r="O1192" s="7">
        <f t="shared" si="2855"/>
        <v>2021</v>
      </c>
      <c r="P1192" s="2" t="str">
        <f t="shared" si="2856"/>
        <v/>
      </c>
      <c r="Q1192" s="2" t="str">
        <f t="shared" si="2857"/>
        <v/>
      </c>
      <c r="R1192" s="2" t="str">
        <f t="shared" si="2858"/>
        <v/>
      </c>
      <c r="S1192" s="2">
        <f t="shared" si="2859"/>
        <v>7848.0000000000009</v>
      </c>
      <c r="T1192" s="2" t="str">
        <f t="shared" si="2860"/>
        <v/>
      </c>
      <c r="U1192" s="2" t="str">
        <f t="shared" si="2861"/>
        <v/>
      </c>
      <c r="V1192" s="2" t="str">
        <f t="shared" si="2862"/>
        <v/>
      </c>
      <c r="W1192" s="2" t="str">
        <f t="shared" si="2863"/>
        <v/>
      </c>
      <c r="X1192" s="2" t="str">
        <f t="shared" si="2864"/>
        <v/>
      </c>
      <c r="Y1192" s="2" t="str">
        <f t="shared" si="2865"/>
        <v/>
      </c>
      <c r="Z1192" s="2" t="str">
        <f t="shared" si="2866"/>
        <v/>
      </c>
      <c r="AA1192" s="2" t="str">
        <f t="shared" si="2867"/>
        <v/>
      </c>
      <c r="AB1192" s="2" t="str">
        <f t="shared" si="2868"/>
        <v/>
      </c>
      <c r="AC1192" s="2" t="str">
        <f t="shared" si="2869"/>
        <v/>
      </c>
      <c r="AD1192" s="2" t="str">
        <f t="shared" si="2870"/>
        <v/>
      </c>
      <c r="AE1192" s="2" t="str">
        <f t="shared" si="2871"/>
        <v/>
      </c>
      <c r="AF1192" s="2" t="str">
        <f t="shared" si="2872"/>
        <v/>
      </c>
      <c r="AG1192" s="2" t="str">
        <f t="shared" si="2873"/>
        <v/>
      </c>
      <c r="AH1192" s="2" t="str">
        <f t="shared" si="2874"/>
        <v/>
      </c>
      <c r="AI1192" s="2" t="str">
        <f t="shared" si="2875"/>
        <v/>
      </c>
    </row>
    <row r="1193" spans="2:35" x14ac:dyDescent="0.25">
      <c r="B1193" s="41" t="s">
        <v>347</v>
      </c>
      <c r="C1193" s="41" t="s">
        <v>444</v>
      </c>
      <c r="D1193" t="s">
        <v>5</v>
      </c>
      <c r="E1193" s="42" t="s">
        <v>365</v>
      </c>
      <c r="F1193" t="s">
        <v>118</v>
      </c>
      <c r="G1193" s="38" t="s">
        <v>561</v>
      </c>
      <c r="H1193" s="7">
        <v>1</v>
      </c>
      <c r="I1193" s="6">
        <f>IF(H1193="","",INDEX(Systems!F$4:F$981,MATCH($F1193,Systems!D$4:D$981,0),1))</f>
        <v>6300</v>
      </c>
      <c r="J1193" s="7">
        <f>IF(H1193="","",INDEX(Systems!E$4:E$981,MATCH($F1193,Systems!D$4:D$981,0),1))</f>
        <v>18</v>
      </c>
      <c r="K1193" s="7" t="s">
        <v>97</v>
      </c>
      <c r="L1193" s="7">
        <v>2013</v>
      </c>
      <c r="M1193" s="7">
        <v>3</v>
      </c>
      <c r="N1193" s="6">
        <f t="shared" si="2557"/>
        <v>6300</v>
      </c>
      <c r="O1193" s="7">
        <f t="shared" si="2558"/>
        <v>2031</v>
      </c>
      <c r="P1193" s="2" t="str">
        <f t="shared" ref="P1193:AI1197" si="2876">IF($B1193="","",IF($O1193=P$3,$N1193*(1+(O$2*0.03)),IF(P$3=$O1193+$J1193,$N1193*(1+(O$2*0.03)),IF(P$3=$O1193+2*$J1193,$N1193*(1+(O$2*0.03)),IF(P$3=$O1193+3*$J1193,$N1193*(1+(O$2*0.03)),IF(P$3=$O1193+4*$J1193,$N1193*(1+(O$2*0.03)),IF(P$3=$O1193+5*$J1193,$N1193*(1+(O$2*0.03)),"")))))))</f>
        <v/>
      </c>
      <c r="Q1193" s="2" t="str">
        <f t="shared" si="2876"/>
        <v/>
      </c>
      <c r="R1193" s="2" t="str">
        <f t="shared" si="2876"/>
        <v/>
      </c>
      <c r="S1193" s="2" t="str">
        <f t="shared" si="2876"/>
        <v/>
      </c>
      <c r="T1193" s="2" t="str">
        <f t="shared" si="2876"/>
        <v/>
      </c>
      <c r="U1193" s="2" t="str">
        <f t="shared" si="2876"/>
        <v/>
      </c>
      <c r="V1193" s="2" t="str">
        <f t="shared" si="2876"/>
        <v/>
      </c>
      <c r="W1193" s="2" t="str">
        <f t="shared" si="2876"/>
        <v/>
      </c>
      <c r="X1193" s="2" t="str">
        <f t="shared" si="2876"/>
        <v/>
      </c>
      <c r="Y1193" s="2" t="str">
        <f t="shared" si="2876"/>
        <v/>
      </c>
      <c r="Z1193" s="2" t="str">
        <f t="shared" si="2876"/>
        <v/>
      </c>
      <c r="AA1193" s="2" t="str">
        <f t="shared" si="2876"/>
        <v/>
      </c>
      <c r="AB1193" s="2" t="str">
        <f t="shared" si="2876"/>
        <v/>
      </c>
      <c r="AC1193" s="2">
        <f t="shared" si="2876"/>
        <v>8757</v>
      </c>
      <c r="AD1193" s="2" t="str">
        <f t="shared" si="2876"/>
        <v/>
      </c>
      <c r="AE1193" s="2" t="str">
        <f t="shared" si="2876"/>
        <v/>
      </c>
      <c r="AF1193" s="2" t="str">
        <f t="shared" si="2876"/>
        <v/>
      </c>
      <c r="AG1193" s="2" t="str">
        <f t="shared" si="2876"/>
        <v/>
      </c>
      <c r="AH1193" s="2" t="str">
        <f t="shared" si="2876"/>
        <v/>
      </c>
      <c r="AI1193" s="2" t="str">
        <f t="shared" si="2876"/>
        <v/>
      </c>
    </row>
    <row r="1194" spans="2:35" x14ac:dyDescent="0.25">
      <c r="B1194" s="41" t="s">
        <v>347</v>
      </c>
      <c r="C1194" s="41" t="s">
        <v>444</v>
      </c>
      <c r="D1194" t="s">
        <v>7</v>
      </c>
      <c r="E1194" s="42" t="s">
        <v>436</v>
      </c>
      <c r="F1194" t="s">
        <v>285</v>
      </c>
      <c r="H1194" s="7">
        <v>1000</v>
      </c>
      <c r="I1194" s="6">
        <f>IF(H1194="","",INDEX(Systems!F$4:F$981,MATCH($F1194,Systems!D$4:D$981,0),1))</f>
        <v>8.77</v>
      </c>
      <c r="J1194" s="7">
        <f>IF(H1194="","",INDEX(Systems!E$4:E$981,MATCH($F1194,Systems!D$4:D$981,0),1))</f>
        <v>20</v>
      </c>
      <c r="K1194" s="7" t="s">
        <v>97</v>
      </c>
      <c r="L1194" s="7">
        <v>2010</v>
      </c>
      <c r="M1194" s="7">
        <v>3</v>
      </c>
      <c r="N1194" s="6">
        <f t="shared" si="2557"/>
        <v>8770</v>
      </c>
      <c r="O1194" s="7">
        <f t="shared" si="2558"/>
        <v>2030</v>
      </c>
      <c r="P1194" s="2" t="str">
        <f t="shared" si="2876"/>
        <v/>
      </c>
      <c r="Q1194" s="2" t="str">
        <f t="shared" si="2876"/>
        <v/>
      </c>
      <c r="R1194" s="2" t="str">
        <f t="shared" si="2876"/>
        <v/>
      </c>
      <c r="S1194" s="2" t="str">
        <f t="shared" si="2876"/>
        <v/>
      </c>
      <c r="T1194" s="2" t="str">
        <f t="shared" si="2876"/>
        <v/>
      </c>
      <c r="U1194" s="2" t="str">
        <f t="shared" si="2876"/>
        <v/>
      </c>
      <c r="V1194" s="2" t="str">
        <f t="shared" si="2876"/>
        <v/>
      </c>
      <c r="W1194" s="2" t="str">
        <f t="shared" si="2876"/>
        <v/>
      </c>
      <c r="X1194" s="2" t="str">
        <f t="shared" si="2876"/>
        <v/>
      </c>
      <c r="Y1194" s="2" t="str">
        <f t="shared" si="2876"/>
        <v/>
      </c>
      <c r="Z1194" s="2" t="str">
        <f t="shared" si="2876"/>
        <v/>
      </c>
      <c r="AA1194" s="2" t="str">
        <f t="shared" si="2876"/>
        <v/>
      </c>
      <c r="AB1194" s="2">
        <f t="shared" si="2876"/>
        <v>11927.199999999999</v>
      </c>
      <c r="AC1194" s="2" t="str">
        <f t="shared" si="2876"/>
        <v/>
      </c>
      <c r="AD1194" s="2" t="str">
        <f t="shared" si="2876"/>
        <v/>
      </c>
      <c r="AE1194" s="2" t="str">
        <f t="shared" si="2876"/>
        <v/>
      </c>
      <c r="AF1194" s="2" t="str">
        <f t="shared" si="2876"/>
        <v/>
      </c>
      <c r="AG1194" s="2" t="str">
        <f t="shared" si="2876"/>
        <v/>
      </c>
      <c r="AH1194" s="2" t="str">
        <f t="shared" si="2876"/>
        <v/>
      </c>
      <c r="AI1194" s="2" t="str">
        <f t="shared" si="2876"/>
        <v/>
      </c>
    </row>
    <row r="1195" spans="2:35" x14ac:dyDescent="0.25">
      <c r="B1195" s="41" t="s">
        <v>347</v>
      </c>
      <c r="C1195" s="41" t="s">
        <v>444</v>
      </c>
      <c r="D1195" t="s">
        <v>7</v>
      </c>
      <c r="E1195" s="42" t="s">
        <v>436</v>
      </c>
      <c r="F1195" t="s">
        <v>289</v>
      </c>
      <c r="H1195" s="7">
        <v>1300</v>
      </c>
      <c r="I1195" s="6">
        <f>IF(H1195="","",INDEX(Systems!F$4:F$981,MATCH($F1195,Systems!D$4:D$981,0),1))</f>
        <v>4.5</v>
      </c>
      <c r="J1195" s="7">
        <f>IF(H1195="","",INDEX(Systems!E$4:E$981,MATCH($F1195,Systems!D$4:D$981,0),1))</f>
        <v>15</v>
      </c>
      <c r="K1195" s="7" t="s">
        <v>97</v>
      </c>
      <c r="L1195" s="7">
        <v>2010</v>
      </c>
      <c r="M1195" s="7">
        <v>3</v>
      </c>
      <c r="N1195" s="6">
        <f t="shared" si="2557"/>
        <v>5850</v>
      </c>
      <c r="O1195" s="7">
        <f t="shared" si="2558"/>
        <v>2025</v>
      </c>
      <c r="P1195" s="2" t="str">
        <f t="shared" si="2876"/>
        <v/>
      </c>
      <c r="Q1195" s="2" t="str">
        <f t="shared" si="2876"/>
        <v/>
      </c>
      <c r="R1195" s="2" t="str">
        <f t="shared" si="2876"/>
        <v/>
      </c>
      <c r="S1195" s="2" t="str">
        <f t="shared" si="2876"/>
        <v/>
      </c>
      <c r="T1195" s="2" t="str">
        <f t="shared" si="2876"/>
        <v/>
      </c>
      <c r="U1195" s="2" t="str">
        <f t="shared" si="2876"/>
        <v/>
      </c>
      <c r="V1195" s="2" t="str">
        <f t="shared" si="2876"/>
        <v/>
      </c>
      <c r="W1195" s="2">
        <f t="shared" si="2876"/>
        <v>7078.5</v>
      </c>
      <c r="X1195" s="2" t="str">
        <f t="shared" si="2876"/>
        <v/>
      </c>
      <c r="Y1195" s="2" t="str">
        <f t="shared" si="2876"/>
        <v/>
      </c>
      <c r="Z1195" s="2" t="str">
        <f t="shared" si="2876"/>
        <v/>
      </c>
      <c r="AA1195" s="2" t="str">
        <f t="shared" si="2876"/>
        <v/>
      </c>
      <c r="AB1195" s="2" t="str">
        <f t="shared" si="2876"/>
        <v/>
      </c>
      <c r="AC1195" s="2" t="str">
        <f t="shared" si="2876"/>
        <v/>
      </c>
      <c r="AD1195" s="2" t="str">
        <f t="shared" si="2876"/>
        <v/>
      </c>
      <c r="AE1195" s="2" t="str">
        <f t="shared" si="2876"/>
        <v/>
      </c>
      <c r="AF1195" s="2" t="str">
        <f t="shared" si="2876"/>
        <v/>
      </c>
      <c r="AG1195" s="2" t="str">
        <f t="shared" si="2876"/>
        <v/>
      </c>
      <c r="AH1195" s="2" t="str">
        <f t="shared" si="2876"/>
        <v/>
      </c>
      <c r="AI1195" s="2" t="str">
        <f t="shared" si="2876"/>
        <v/>
      </c>
    </row>
    <row r="1196" spans="2:35" x14ac:dyDescent="0.25">
      <c r="B1196" s="41" t="s">
        <v>347</v>
      </c>
      <c r="C1196" s="41" t="s">
        <v>444</v>
      </c>
      <c r="D1196" t="s">
        <v>9</v>
      </c>
      <c r="E1196" s="42" t="s">
        <v>436</v>
      </c>
      <c r="F1196" t="s">
        <v>131</v>
      </c>
      <c r="H1196" s="7">
        <v>1000</v>
      </c>
      <c r="I1196" s="6">
        <f>IF(H1196="","",INDEX(Systems!F$4:F$981,MATCH($F1196,Systems!D$4:D$981,0),1))</f>
        <v>4.95</v>
      </c>
      <c r="J1196" s="7">
        <f>IF(H1196="","",INDEX(Systems!E$4:E$981,MATCH($F1196,Systems!D$4:D$981,0),1))</f>
        <v>20</v>
      </c>
      <c r="K1196" s="7" t="s">
        <v>97</v>
      </c>
      <c r="L1196" s="7">
        <v>2017</v>
      </c>
      <c r="M1196" s="7">
        <v>3</v>
      </c>
      <c r="N1196" s="6">
        <f t="shared" si="2557"/>
        <v>4950</v>
      </c>
      <c r="O1196" s="7">
        <f t="shared" si="2558"/>
        <v>2037</v>
      </c>
      <c r="P1196" s="2" t="str">
        <f t="shared" si="2876"/>
        <v/>
      </c>
      <c r="Q1196" s="2" t="str">
        <f t="shared" si="2876"/>
        <v/>
      </c>
      <c r="R1196" s="2" t="str">
        <f t="shared" si="2876"/>
        <v/>
      </c>
      <c r="S1196" s="2" t="str">
        <f t="shared" si="2876"/>
        <v/>
      </c>
      <c r="T1196" s="2" t="str">
        <f t="shared" si="2876"/>
        <v/>
      </c>
      <c r="U1196" s="2" t="str">
        <f t="shared" si="2876"/>
        <v/>
      </c>
      <c r="V1196" s="2" t="str">
        <f t="shared" si="2876"/>
        <v/>
      </c>
      <c r="W1196" s="2" t="str">
        <f t="shared" si="2876"/>
        <v/>
      </c>
      <c r="X1196" s="2" t="str">
        <f t="shared" si="2876"/>
        <v/>
      </c>
      <c r="Y1196" s="2" t="str">
        <f t="shared" si="2876"/>
        <v/>
      </c>
      <c r="Z1196" s="2" t="str">
        <f t="shared" si="2876"/>
        <v/>
      </c>
      <c r="AA1196" s="2" t="str">
        <f t="shared" si="2876"/>
        <v/>
      </c>
      <c r="AB1196" s="2" t="str">
        <f t="shared" si="2876"/>
        <v/>
      </c>
      <c r="AC1196" s="2" t="str">
        <f t="shared" si="2876"/>
        <v/>
      </c>
      <c r="AD1196" s="2" t="str">
        <f t="shared" si="2876"/>
        <v/>
      </c>
      <c r="AE1196" s="2" t="str">
        <f t="shared" si="2876"/>
        <v/>
      </c>
      <c r="AF1196" s="2" t="str">
        <f t="shared" si="2876"/>
        <v/>
      </c>
      <c r="AG1196" s="2" t="str">
        <f t="shared" si="2876"/>
        <v/>
      </c>
      <c r="AH1196" s="2" t="str">
        <f t="shared" si="2876"/>
        <v/>
      </c>
      <c r="AI1196" s="2">
        <f t="shared" si="2876"/>
        <v>7771.4999999999991</v>
      </c>
    </row>
    <row r="1197" spans="2:35" x14ac:dyDescent="0.25">
      <c r="B1197" s="41" t="s">
        <v>347</v>
      </c>
      <c r="C1197" s="41" t="s">
        <v>444</v>
      </c>
      <c r="D1197" t="s">
        <v>5</v>
      </c>
      <c r="E1197" s="42" t="s">
        <v>436</v>
      </c>
      <c r="F1197" t="s">
        <v>117</v>
      </c>
      <c r="H1197" s="7">
        <v>1</v>
      </c>
      <c r="I1197" s="6">
        <f>IF(H1197="","",INDEX(Systems!F$4:F$981,MATCH($F1197,Systems!D$4:D$981,0),1))</f>
        <v>7200</v>
      </c>
      <c r="J1197" s="7">
        <f>IF(H1197="","",INDEX(Systems!E$4:E$981,MATCH($F1197,Systems!D$4:D$981,0),1))</f>
        <v>18</v>
      </c>
      <c r="K1197" s="7" t="s">
        <v>97</v>
      </c>
      <c r="L1197" s="7">
        <v>2003</v>
      </c>
      <c r="M1197" s="7">
        <v>3</v>
      </c>
      <c r="N1197" s="6">
        <f t="shared" si="2557"/>
        <v>7200</v>
      </c>
      <c r="O1197" s="7">
        <f t="shared" si="2558"/>
        <v>2021</v>
      </c>
      <c r="P1197" s="2" t="str">
        <f t="shared" si="2876"/>
        <v/>
      </c>
      <c r="Q1197" s="2" t="str">
        <f t="shared" si="2876"/>
        <v/>
      </c>
      <c r="R1197" s="2" t="str">
        <f t="shared" si="2876"/>
        <v/>
      </c>
      <c r="S1197" s="2">
        <f t="shared" si="2876"/>
        <v>7848.0000000000009</v>
      </c>
      <c r="T1197" s="2" t="str">
        <f t="shared" si="2876"/>
        <v/>
      </c>
      <c r="U1197" s="2" t="str">
        <f t="shared" si="2876"/>
        <v/>
      </c>
      <c r="V1197" s="2" t="str">
        <f t="shared" si="2876"/>
        <v/>
      </c>
      <c r="W1197" s="2" t="str">
        <f t="shared" si="2876"/>
        <v/>
      </c>
      <c r="X1197" s="2" t="str">
        <f t="shared" si="2876"/>
        <v/>
      </c>
      <c r="Y1197" s="2" t="str">
        <f t="shared" si="2876"/>
        <v/>
      </c>
      <c r="Z1197" s="2" t="str">
        <f t="shared" si="2876"/>
        <v/>
      </c>
      <c r="AA1197" s="2" t="str">
        <f t="shared" si="2876"/>
        <v/>
      </c>
      <c r="AB1197" s="2" t="str">
        <f t="shared" si="2876"/>
        <v/>
      </c>
      <c r="AC1197" s="2" t="str">
        <f t="shared" si="2876"/>
        <v/>
      </c>
      <c r="AD1197" s="2" t="str">
        <f t="shared" si="2876"/>
        <v/>
      </c>
      <c r="AE1197" s="2" t="str">
        <f t="shared" si="2876"/>
        <v/>
      </c>
      <c r="AF1197" s="2" t="str">
        <f t="shared" si="2876"/>
        <v/>
      </c>
      <c r="AG1197" s="2" t="str">
        <f t="shared" si="2876"/>
        <v/>
      </c>
      <c r="AH1197" s="2" t="str">
        <f t="shared" si="2876"/>
        <v/>
      </c>
      <c r="AI1197" s="2" t="str">
        <f t="shared" si="2876"/>
        <v/>
      </c>
    </row>
    <row r="1198" spans="2:35" x14ac:dyDescent="0.25">
      <c r="B1198" s="41" t="s">
        <v>347</v>
      </c>
      <c r="C1198" s="41" t="s">
        <v>444</v>
      </c>
      <c r="D1198" t="s">
        <v>7</v>
      </c>
      <c r="E1198" s="42" t="s">
        <v>437</v>
      </c>
      <c r="F1198" t="s">
        <v>47</v>
      </c>
      <c r="H1198" s="7">
        <v>1000</v>
      </c>
      <c r="I1198" s="6">
        <f>IF(H1198="","",INDEX(Systems!F$4:F$981,MATCH($F1198,Systems!D$4:D$981,0),1))</f>
        <v>9.42</v>
      </c>
      <c r="J1198" s="7">
        <f>IF(H1198="","",INDEX(Systems!E$4:E$981,MATCH($F1198,Systems!D$4:D$981,0),1))</f>
        <v>20</v>
      </c>
      <c r="K1198" s="7" t="s">
        <v>97</v>
      </c>
      <c r="L1198" s="7">
        <v>2010</v>
      </c>
      <c r="M1198" s="7">
        <v>3</v>
      </c>
      <c r="N1198" s="6">
        <f t="shared" ref="N1198:N1201" si="2877">IF(H1198="","",H1198*I1198)</f>
        <v>9420</v>
      </c>
      <c r="O1198" s="7">
        <f t="shared" ref="O1198:O1201" si="2878">IF(M1198="","",IF(IF(M1198=1,$C$1,IF(M1198=2,L1198+(0.8*J1198),IF(M1198=3,L1198+J1198)))&lt;$C$1,$C$1,(IF(M1198=1,$C$1,IF(M1198=2,L1198+(0.8*J1198),IF(M1198=3,L1198+J1198))))))</f>
        <v>2030</v>
      </c>
      <c r="P1198" s="2" t="str">
        <f t="shared" ref="P1198:P1201" si="2879">IF($B1198="","",IF($O1198=P$3,$N1198*(1+(O$2*0.03)),IF(P$3=$O1198+$J1198,$N1198*(1+(O$2*0.03)),IF(P$3=$O1198+2*$J1198,$N1198*(1+(O$2*0.03)),IF(P$3=$O1198+3*$J1198,$N1198*(1+(O$2*0.03)),IF(P$3=$O1198+4*$J1198,$N1198*(1+(O$2*0.03)),IF(P$3=$O1198+5*$J1198,$N1198*(1+(O$2*0.03)),"")))))))</f>
        <v/>
      </c>
      <c r="Q1198" s="2" t="str">
        <f t="shared" ref="Q1198:Q1201" si="2880">IF($B1198="","",IF($O1198=Q$3,$N1198*(1+(P$2*0.03)),IF(Q$3=$O1198+$J1198,$N1198*(1+(P$2*0.03)),IF(Q$3=$O1198+2*$J1198,$N1198*(1+(P$2*0.03)),IF(Q$3=$O1198+3*$J1198,$N1198*(1+(P$2*0.03)),IF(Q$3=$O1198+4*$J1198,$N1198*(1+(P$2*0.03)),IF(Q$3=$O1198+5*$J1198,$N1198*(1+(P$2*0.03)),"")))))))</f>
        <v/>
      </c>
      <c r="R1198" s="2" t="str">
        <f t="shared" ref="R1198:R1201" si="2881">IF($B1198="","",IF($O1198=R$3,$N1198*(1+(Q$2*0.03)),IF(R$3=$O1198+$J1198,$N1198*(1+(Q$2*0.03)),IF(R$3=$O1198+2*$J1198,$N1198*(1+(Q$2*0.03)),IF(R$3=$O1198+3*$J1198,$N1198*(1+(Q$2*0.03)),IF(R$3=$O1198+4*$J1198,$N1198*(1+(Q$2*0.03)),IF(R$3=$O1198+5*$J1198,$N1198*(1+(Q$2*0.03)),"")))))))</f>
        <v/>
      </c>
      <c r="S1198" s="2" t="str">
        <f t="shared" ref="S1198:S1201" si="2882">IF($B1198="","",IF($O1198=S$3,$N1198*(1+(R$2*0.03)),IF(S$3=$O1198+$J1198,$N1198*(1+(R$2*0.03)),IF(S$3=$O1198+2*$J1198,$N1198*(1+(R$2*0.03)),IF(S$3=$O1198+3*$J1198,$N1198*(1+(R$2*0.03)),IF(S$3=$O1198+4*$J1198,$N1198*(1+(R$2*0.03)),IF(S$3=$O1198+5*$J1198,$N1198*(1+(R$2*0.03)),"")))))))</f>
        <v/>
      </c>
      <c r="T1198" s="2" t="str">
        <f t="shared" ref="T1198:T1201" si="2883">IF($B1198="","",IF($O1198=T$3,$N1198*(1+(S$2*0.03)),IF(T$3=$O1198+$J1198,$N1198*(1+(S$2*0.03)),IF(T$3=$O1198+2*$J1198,$N1198*(1+(S$2*0.03)),IF(T$3=$O1198+3*$J1198,$N1198*(1+(S$2*0.03)),IF(T$3=$O1198+4*$J1198,$N1198*(1+(S$2*0.03)),IF(T$3=$O1198+5*$J1198,$N1198*(1+(S$2*0.03)),"")))))))</f>
        <v/>
      </c>
      <c r="U1198" s="2" t="str">
        <f t="shared" ref="U1198:U1201" si="2884">IF($B1198="","",IF($O1198=U$3,$N1198*(1+(T$2*0.03)),IF(U$3=$O1198+$J1198,$N1198*(1+(T$2*0.03)),IF(U$3=$O1198+2*$J1198,$N1198*(1+(T$2*0.03)),IF(U$3=$O1198+3*$J1198,$N1198*(1+(T$2*0.03)),IF(U$3=$O1198+4*$J1198,$N1198*(1+(T$2*0.03)),IF(U$3=$O1198+5*$J1198,$N1198*(1+(T$2*0.03)),"")))))))</f>
        <v/>
      </c>
      <c r="V1198" s="2" t="str">
        <f t="shared" ref="V1198:V1201" si="2885">IF($B1198="","",IF($O1198=V$3,$N1198*(1+(U$2*0.03)),IF(V$3=$O1198+$J1198,$N1198*(1+(U$2*0.03)),IF(V$3=$O1198+2*$J1198,$N1198*(1+(U$2*0.03)),IF(V$3=$O1198+3*$J1198,$N1198*(1+(U$2*0.03)),IF(V$3=$O1198+4*$J1198,$N1198*(1+(U$2*0.03)),IF(V$3=$O1198+5*$J1198,$N1198*(1+(U$2*0.03)),"")))))))</f>
        <v/>
      </c>
      <c r="W1198" s="2" t="str">
        <f t="shared" ref="W1198:W1201" si="2886">IF($B1198="","",IF($O1198=W$3,$N1198*(1+(V$2*0.03)),IF(W$3=$O1198+$J1198,$N1198*(1+(V$2*0.03)),IF(W$3=$O1198+2*$J1198,$N1198*(1+(V$2*0.03)),IF(W$3=$O1198+3*$J1198,$N1198*(1+(V$2*0.03)),IF(W$3=$O1198+4*$J1198,$N1198*(1+(V$2*0.03)),IF(W$3=$O1198+5*$J1198,$N1198*(1+(V$2*0.03)),"")))))))</f>
        <v/>
      </c>
      <c r="X1198" s="2" t="str">
        <f t="shared" ref="X1198:X1201" si="2887">IF($B1198="","",IF($O1198=X$3,$N1198*(1+(W$2*0.03)),IF(X$3=$O1198+$J1198,$N1198*(1+(W$2*0.03)),IF(X$3=$O1198+2*$J1198,$N1198*(1+(W$2*0.03)),IF(X$3=$O1198+3*$J1198,$N1198*(1+(W$2*0.03)),IF(X$3=$O1198+4*$J1198,$N1198*(1+(W$2*0.03)),IF(X$3=$O1198+5*$J1198,$N1198*(1+(W$2*0.03)),"")))))))</f>
        <v/>
      </c>
      <c r="Y1198" s="2" t="str">
        <f t="shared" ref="Y1198:Y1201" si="2888">IF($B1198="","",IF($O1198=Y$3,$N1198*(1+(X$2*0.03)),IF(Y$3=$O1198+$J1198,$N1198*(1+(X$2*0.03)),IF(Y$3=$O1198+2*$J1198,$N1198*(1+(X$2*0.03)),IF(Y$3=$O1198+3*$J1198,$N1198*(1+(X$2*0.03)),IF(Y$3=$O1198+4*$J1198,$N1198*(1+(X$2*0.03)),IF(Y$3=$O1198+5*$J1198,$N1198*(1+(X$2*0.03)),"")))))))</f>
        <v/>
      </c>
      <c r="Z1198" s="2" t="str">
        <f t="shared" ref="Z1198:Z1201" si="2889">IF($B1198="","",IF($O1198=Z$3,$N1198*(1+(Y$2*0.03)),IF(Z$3=$O1198+$J1198,$N1198*(1+(Y$2*0.03)),IF(Z$3=$O1198+2*$J1198,$N1198*(1+(Y$2*0.03)),IF(Z$3=$O1198+3*$J1198,$N1198*(1+(Y$2*0.03)),IF(Z$3=$O1198+4*$J1198,$N1198*(1+(Y$2*0.03)),IF(Z$3=$O1198+5*$J1198,$N1198*(1+(Y$2*0.03)),"")))))))</f>
        <v/>
      </c>
      <c r="AA1198" s="2" t="str">
        <f t="shared" ref="AA1198:AA1201" si="2890">IF($B1198="","",IF($O1198=AA$3,$N1198*(1+(Z$2*0.03)),IF(AA$3=$O1198+$J1198,$N1198*(1+(Z$2*0.03)),IF(AA$3=$O1198+2*$J1198,$N1198*(1+(Z$2*0.03)),IF(AA$3=$O1198+3*$J1198,$N1198*(1+(Z$2*0.03)),IF(AA$3=$O1198+4*$J1198,$N1198*(1+(Z$2*0.03)),IF(AA$3=$O1198+5*$J1198,$N1198*(1+(Z$2*0.03)),"")))))))</f>
        <v/>
      </c>
      <c r="AB1198" s="2">
        <f t="shared" ref="AB1198:AB1201" si="2891">IF($B1198="","",IF($O1198=AB$3,$N1198*(1+(AA$2*0.03)),IF(AB$3=$O1198+$J1198,$N1198*(1+(AA$2*0.03)),IF(AB$3=$O1198+2*$J1198,$N1198*(1+(AA$2*0.03)),IF(AB$3=$O1198+3*$J1198,$N1198*(1+(AA$2*0.03)),IF(AB$3=$O1198+4*$J1198,$N1198*(1+(AA$2*0.03)),IF(AB$3=$O1198+5*$J1198,$N1198*(1+(AA$2*0.03)),"")))))))</f>
        <v>12811.199999999999</v>
      </c>
      <c r="AC1198" s="2" t="str">
        <f t="shared" ref="AC1198:AC1201" si="2892">IF($B1198="","",IF($O1198=AC$3,$N1198*(1+(AB$2*0.03)),IF(AC$3=$O1198+$J1198,$N1198*(1+(AB$2*0.03)),IF(AC$3=$O1198+2*$J1198,$N1198*(1+(AB$2*0.03)),IF(AC$3=$O1198+3*$J1198,$N1198*(1+(AB$2*0.03)),IF(AC$3=$O1198+4*$J1198,$N1198*(1+(AB$2*0.03)),IF(AC$3=$O1198+5*$J1198,$N1198*(1+(AB$2*0.03)),"")))))))</f>
        <v/>
      </c>
      <c r="AD1198" s="2" t="str">
        <f t="shared" ref="AD1198:AD1201" si="2893">IF($B1198="","",IF($O1198=AD$3,$N1198*(1+(AC$2*0.03)),IF(AD$3=$O1198+$J1198,$N1198*(1+(AC$2*0.03)),IF(AD$3=$O1198+2*$J1198,$N1198*(1+(AC$2*0.03)),IF(AD$3=$O1198+3*$J1198,$N1198*(1+(AC$2*0.03)),IF(AD$3=$O1198+4*$J1198,$N1198*(1+(AC$2*0.03)),IF(AD$3=$O1198+5*$J1198,$N1198*(1+(AC$2*0.03)),"")))))))</f>
        <v/>
      </c>
      <c r="AE1198" s="2" t="str">
        <f t="shared" ref="AE1198:AE1201" si="2894">IF($B1198="","",IF($O1198=AE$3,$N1198*(1+(AD$2*0.03)),IF(AE$3=$O1198+$J1198,$N1198*(1+(AD$2*0.03)),IF(AE$3=$O1198+2*$J1198,$N1198*(1+(AD$2*0.03)),IF(AE$3=$O1198+3*$J1198,$N1198*(1+(AD$2*0.03)),IF(AE$3=$O1198+4*$J1198,$N1198*(1+(AD$2*0.03)),IF(AE$3=$O1198+5*$J1198,$N1198*(1+(AD$2*0.03)),"")))))))</f>
        <v/>
      </c>
      <c r="AF1198" s="2" t="str">
        <f t="shared" ref="AF1198:AF1201" si="2895">IF($B1198="","",IF($O1198=AF$3,$N1198*(1+(AE$2*0.03)),IF(AF$3=$O1198+$J1198,$N1198*(1+(AE$2*0.03)),IF(AF$3=$O1198+2*$J1198,$N1198*(1+(AE$2*0.03)),IF(AF$3=$O1198+3*$J1198,$N1198*(1+(AE$2*0.03)),IF(AF$3=$O1198+4*$J1198,$N1198*(1+(AE$2*0.03)),IF(AF$3=$O1198+5*$J1198,$N1198*(1+(AE$2*0.03)),"")))))))</f>
        <v/>
      </c>
      <c r="AG1198" s="2" t="str">
        <f t="shared" ref="AG1198:AG1201" si="2896">IF($B1198="","",IF($O1198=AG$3,$N1198*(1+(AF$2*0.03)),IF(AG$3=$O1198+$J1198,$N1198*(1+(AF$2*0.03)),IF(AG$3=$O1198+2*$J1198,$N1198*(1+(AF$2*0.03)),IF(AG$3=$O1198+3*$J1198,$N1198*(1+(AF$2*0.03)),IF(AG$3=$O1198+4*$J1198,$N1198*(1+(AF$2*0.03)),IF(AG$3=$O1198+5*$J1198,$N1198*(1+(AF$2*0.03)),"")))))))</f>
        <v/>
      </c>
      <c r="AH1198" s="2" t="str">
        <f t="shared" ref="AH1198:AH1201" si="2897">IF($B1198="","",IF($O1198=AH$3,$N1198*(1+(AG$2*0.03)),IF(AH$3=$O1198+$J1198,$N1198*(1+(AG$2*0.03)),IF(AH$3=$O1198+2*$J1198,$N1198*(1+(AG$2*0.03)),IF(AH$3=$O1198+3*$J1198,$N1198*(1+(AG$2*0.03)),IF(AH$3=$O1198+4*$J1198,$N1198*(1+(AG$2*0.03)),IF(AH$3=$O1198+5*$J1198,$N1198*(1+(AG$2*0.03)),"")))))))</f>
        <v/>
      </c>
      <c r="AI1198" s="2" t="str">
        <f t="shared" ref="AI1198:AI1201" si="2898">IF($B1198="","",IF($O1198=AI$3,$N1198*(1+(AH$2*0.03)),IF(AI$3=$O1198+$J1198,$N1198*(1+(AH$2*0.03)),IF(AI$3=$O1198+2*$J1198,$N1198*(1+(AH$2*0.03)),IF(AI$3=$O1198+3*$J1198,$N1198*(1+(AH$2*0.03)),IF(AI$3=$O1198+4*$J1198,$N1198*(1+(AH$2*0.03)),IF(AI$3=$O1198+5*$J1198,$N1198*(1+(AH$2*0.03)),"")))))))</f>
        <v/>
      </c>
    </row>
    <row r="1199" spans="2:35" x14ac:dyDescent="0.25">
      <c r="B1199" s="41" t="s">
        <v>347</v>
      </c>
      <c r="C1199" s="41" t="s">
        <v>444</v>
      </c>
      <c r="D1199" t="s">
        <v>7</v>
      </c>
      <c r="E1199" s="42" t="s">
        <v>437</v>
      </c>
      <c r="F1199" t="s">
        <v>289</v>
      </c>
      <c r="H1199" s="7">
        <v>1300</v>
      </c>
      <c r="I1199" s="6">
        <f>IF(H1199="","",INDEX(Systems!F$4:F$981,MATCH($F1199,Systems!D$4:D$981,0),1))</f>
        <v>4.5</v>
      </c>
      <c r="J1199" s="7">
        <f>IF(H1199="","",INDEX(Systems!E$4:E$981,MATCH($F1199,Systems!D$4:D$981,0),1))</f>
        <v>15</v>
      </c>
      <c r="K1199" s="7" t="s">
        <v>97</v>
      </c>
      <c r="L1199" s="7">
        <v>2010</v>
      </c>
      <c r="M1199" s="7">
        <v>3</v>
      </c>
      <c r="N1199" s="6">
        <f t="shared" si="2877"/>
        <v>5850</v>
      </c>
      <c r="O1199" s="7">
        <f t="shared" si="2878"/>
        <v>2025</v>
      </c>
      <c r="P1199" s="2" t="str">
        <f t="shared" si="2879"/>
        <v/>
      </c>
      <c r="Q1199" s="2" t="str">
        <f t="shared" si="2880"/>
        <v/>
      </c>
      <c r="R1199" s="2" t="str">
        <f t="shared" si="2881"/>
        <v/>
      </c>
      <c r="S1199" s="2" t="str">
        <f t="shared" si="2882"/>
        <v/>
      </c>
      <c r="T1199" s="2" t="str">
        <f t="shared" si="2883"/>
        <v/>
      </c>
      <c r="U1199" s="2" t="str">
        <f t="shared" si="2884"/>
        <v/>
      </c>
      <c r="V1199" s="2" t="str">
        <f t="shared" si="2885"/>
        <v/>
      </c>
      <c r="W1199" s="2">
        <f t="shared" si="2886"/>
        <v>7078.5</v>
      </c>
      <c r="X1199" s="2" t="str">
        <f t="shared" si="2887"/>
        <v/>
      </c>
      <c r="Y1199" s="2" t="str">
        <f t="shared" si="2888"/>
        <v/>
      </c>
      <c r="Z1199" s="2" t="str">
        <f t="shared" si="2889"/>
        <v/>
      </c>
      <c r="AA1199" s="2" t="str">
        <f t="shared" si="2890"/>
        <v/>
      </c>
      <c r="AB1199" s="2" t="str">
        <f t="shared" si="2891"/>
        <v/>
      </c>
      <c r="AC1199" s="2" t="str">
        <f t="shared" si="2892"/>
        <v/>
      </c>
      <c r="AD1199" s="2" t="str">
        <f t="shared" si="2893"/>
        <v/>
      </c>
      <c r="AE1199" s="2" t="str">
        <f t="shared" si="2894"/>
        <v/>
      </c>
      <c r="AF1199" s="2" t="str">
        <f t="shared" si="2895"/>
        <v/>
      </c>
      <c r="AG1199" s="2" t="str">
        <f t="shared" si="2896"/>
        <v/>
      </c>
      <c r="AH1199" s="2" t="str">
        <f t="shared" si="2897"/>
        <v/>
      </c>
      <c r="AI1199" s="2" t="str">
        <f t="shared" si="2898"/>
        <v/>
      </c>
    </row>
    <row r="1200" spans="2:35" x14ac:dyDescent="0.25">
      <c r="B1200" s="41" t="s">
        <v>347</v>
      </c>
      <c r="C1200" s="41" t="s">
        <v>444</v>
      </c>
      <c r="D1200" t="s">
        <v>9</v>
      </c>
      <c r="E1200" s="42" t="s">
        <v>437</v>
      </c>
      <c r="F1200" t="s">
        <v>131</v>
      </c>
      <c r="H1200" s="7">
        <v>1000</v>
      </c>
      <c r="I1200" s="6">
        <f>IF(H1200="","",INDEX(Systems!F$4:F$981,MATCH($F1200,Systems!D$4:D$981,0),1))</f>
        <v>4.95</v>
      </c>
      <c r="J1200" s="7">
        <f>IF(H1200="","",INDEX(Systems!E$4:E$981,MATCH($F1200,Systems!D$4:D$981,0),1))</f>
        <v>20</v>
      </c>
      <c r="K1200" s="7" t="s">
        <v>97</v>
      </c>
      <c r="L1200" s="7">
        <v>2017</v>
      </c>
      <c r="M1200" s="7">
        <v>3</v>
      </c>
      <c r="N1200" s="6">
        <f t="shared" si="2877"/>
        <v>4950</v>
      </c>
      <c r="O1200" s="7">
        <f t="shared" si="2878"/>
        <v>2037</v>
      </c>
      <c r="P1200" s="2" t="str">
        <f t="shared" si="2879"/>
        <v/>
      </c>
      <c r="Q1200" s="2" t="str">
        <f t="shared" si="2880"/>
        <v/>
      </c>
      <c r="R1200" s="2" t="str">
        <f t="shared" si="2881"/>
        <v/>
      </c>
      <c r="S1200" s="2" t="str">
        <f t="shared" si="2882"/>
        <v/>
      </c>
      <c r="T1200" s="2" t="str">
        <f t="shared" si="2883"/>
        <v/>
      </c>
      <c r="U1200" s="2" t="str">
        <f t="shared" si="2884"/>
        <v/>
      </c>
      <c r="V1200" s="2" t="str">
        <f t="shared" si="2885"/>
        <v/>
      </c>
      <c r="W1200" s="2" t="str">
        <f t="shared" si="2886"/>
        <v/>
      </c>
      <c r="X1200" s="2" t="str">
        <f t="shared" si="2887"/>
        <v/>
      </c>
      <c r="Y1200" s="2" t="str">
        <f t="shared" si="2888"/>
        <v/>
      </c>
      <c r="Z1200" s="2" t="str">
        <f t="shared" si="2889"/>
        <v/>
      </c>
      <c r="AA1200" s="2" t="str">
        <f t="shared" si="2890"/>
        <v/>
      </c>
      <c r="AB1200" s="2" t="str">
        <f t="shared" si="2891"/>
        <v/>
      </c>
      <c r="AC1200" s="2" t="str">
        <f t="shared" si="2892"/>
        <v/>
      </c>
      <c r="AD1200" s="2" t="str">
        <f t="shared" si="2893"/>
        <v/>
      </c>
      <c r="AE1200" s="2" t="str">
        <f t="shared" si="2894"/>
        <v/>
      </c>
      <c r="AF1200" s="2" t="str">
        <f t="shared" si="2895"/>
        <v/>
      </c>
      <c r="AG1200" s="2" t="str">
        <f t="shared" si="2896"/>
        <v/>
      </c>
      <c r="AH1200" s="2" t="str">
        <f t="shared" si="2897"/>
        <v/>
      </c>
      <c r="AI1200" s="2">
        <f t="shared" si="2898"/>
        <v>7771.4999999999991</v>
      </c>
    </row>
    <row r="1201" spans="2:35" x14ac:dyDescent="0.25">
      <c r="B1201" s="41" t="s">
        <v>347</v>
      </c>
      <c r="C1201" s="41" t="s">
        <v>444</v>
      </c>
      <c r="D1201" t="s">
        <v>5</v>
      </c>
      <c r="E1201" s="42" t="s">
        <v>437</v>
      </c>
      <c r="F1201" t="s">
        <v>117</v>
      </c>
      <c r="H1201" s="7">
        <v>1</v>
      </c>
      <c r="I1201" s="6">
        <f>IF(H1201="","",INDEX(Systems!F$4:F$981,MATCH($F1201,Systems!D$4:D$981,0),1))</f>
        <v>7200</v>
      </c>
      <c r="J1201" s="7">
        <f>IF(H1201="","",INDEX(Systems!E$4:E$981,MATCH($F1201,Systems!D$4:D$981,0),1))</f>
        <v>18</v>
      </c>
      <c r="K1201" s="7" t="s">
        <v>97</v>
      </c>
      <c r="L1201" s="7">
        <v>2003</v>
      </c>
      <c r="M1201" s="7">
        <v>3</v>
      </c>
      <c r="N1201" s="6">
        <f t="shared" si="2877"/>
        <v>7200</v>
      </c>
      <c r="O1201" s="7">
        <f t="shared" si="2878"/>
        <v>2021</v>
      </c>
      <c r="P1201" s="2" t="str">
        <f t="shared" si="2879"/>
        <v/>
      </c>
      <c r="Q1201" s="2" t="str">
        <f t="shared" si="2880"/>
        <v/>
      </c>
      <c r="R1201" s="2" t="str">
        <f t="shared" si="2881"/>
        <v/>
      </c>
      <c r="S1201" s="2">
        <f t="shared" si="2882"/>
        <v>7848.0000000000009</v>
      </c>
      <c r="T1201" s="2" t="str">
        <f t="shared" si="2883"/>
        <v/>
      </c>
      <c r="U1201" s="2" t="str">
        <f t="shared" si="2884"/>
        <v/>
      </c>
      <c r="V1201" s="2" t="str">
        <f t="shared" si="2885"/>
        <v/>
      </c>
      <c r="W1201" s="2" t="str">
        <f t="shared" si="2886"/>
        <v/>
      </c>
      <c r="X1201" s="2" t="str">
        <f t="shared" si="2887"/>
        <v/>
      </c>
      <c r="Y1201" s="2" t="str">
        <f t="shared" si="2888"/>
        <v/>
      </c>
      <c r="Z1201" s="2" t="str">
        <f t="shared" si="2889"/>
        <v/>
      </c>
      <c r="AA1201" s="2" t="str">
        <f t="shared" si="2890"/>
        <v/>
      </c>
      <c r="AB1201" s="2" t="str">
        <f t="shared" si="2891"/>
        <v/>
      </c>
      <c r="AC1201" s="2" t="str">
        <f t="shared" si="2892"/>
        <v/>
      </c>
      <c r="AD1201" s="2" t="str">
        <f t="shared" si="2893"/>
        <v/>
      </c>
      <c r="AE1201" s="2" t="str">
        <f t="shared" si="2894"/>
        <v/>
      </c>
      <c r="AF1201" s="2" t="str">
        <f t="shared" si="2895"/>
        <v/>
      </c>
      <c r="AG1201" s="2" t="str">
        <f t="shared" si="2896"/>
        <v/>
      </c>
      <c r="AH1201" s="2" t="str">
        <f t="shared" si="2897"/>
        <v/>
      </c>
      <c r="AI1201" s="2" t="str">
        <f t="shared" si="2898"/>
        <v/>
      </c>
    </row>
    <row r="1202" spans="2:35" x14ac:dyDescent="0.25">
      <c r="B1202" s="41" t="s">
        <v>347</v>
      </c>
      <c r="C1202" s="41" t="s">
        <v>444</v>
      </c>
      <c r="D1202" t="s">
        <v>7</v>
      </c>
      <c r="E1202" s="42" t="s">
        <v>438</v>
      </c>
      <c r="F1202" t="s">
        <v>47</v>
      </c>
      <c r="H1202" s="7">
        <v>1000</v>
      </c>
      <c r="I1202" s="6">
        <f>IF(H1202="","",INDEX(Systems!F$4:F$981,MATCH($F1202,Systems!D$4:D$981,0),1))</f>
        <v>9.42</v>
      </c>
      <c r="J1202" s="7">
        <f>IF(H1202="","",INDEX(Systems!E$4:E$981,MATCH($F1202,Systems!D$4:D$981,0),1))</f>
        <v>20</v>
      </c>
      <c r="K1202" s="7" t="s">
        <v>97</v>
      </c>
      <c r="L1202" s="7">
        <v>2010</v>
      </c>
      <c r="M1202" s="7">
        <v>3</v>
      </c>
      <c r="N1202" s="6">
        <f t="shared" ref="N1202:N1205" si="2899">IF(H1202="","",H1202*I1202)</f>
        <v>9420</v>
      </c>
      <c r="O1202" s="7">
        <f t="shared" ref="O1202:O1205" si="2900">IF(M1202="","",IF(IF(M1202=1,$C$1,IF(M1202=2,L1202+(0.8*J1202),IF(M1202=3,L1202+J1202)))&lt;$C$1,$C$1,(IF(M1202=1,$C$1,IF(M1202=2,L1202+(0.8*J1202),IF(M1202=3,L1202+J1202))))))</f>
        <v>2030</v>
      </c>
      <c r="P1202" s="2" t="str">
        <f t="shared" ref="P1202:P1205" si="2901">IF($B1202="","",IF($O1202=P$3,$N1202*(1+(O$2*0.03)),IF(P$3=$O1202+$J1202,$N1202*(1+(O$2*0.03)),IF(P$3=$O1202+2*$J1202,$N1202*(1+(O$2*0.03)),IF(P$3=$O1202+3*$J1202,$N1202*(1+(O$2*0.03)),IF(P$3=$O1202+4*$J1202,$N1202*(1+(O$2*0.03)),IF(P$3=$O1202+5*$J1202,$N1202*(1+(O$2*0.03)),"")))))))</f>
        <v/>
      </c>
      <c r="Q1202" s="2" t="str">
        <f t="shared" ref="Q1202:Q1205" si="2902">IF($B1202="","",IF($O1202=Q$3,$N1202*(1+(P$2*0.03)),IF(Q$3=$O1202+$J1202,$N1202*(1+(P$2*0.03)),IF(Q$3=$O1202+2*$J1202,$N1202*(1+(P$2*0.03)),IF(Q$3=$O1202+3*$J1202,$N1202*(1+(P$2*0.03)),IF(Q$3=$O1202+4*$J1202,$N1202*(1+(P$2*0.03)),IF(Q$3=$O1202+5*$J1202,$N1202*(1+(P$2*0.03)),"")))))))</f>
        <v/>
      </c>
      <c r="R1202" s="2" t="str">
        <f t="shared" ref="R1202:R1205" si="2903">IF($B1202="","",IF($O1202=R$3,$N1202*(1+(Q$2*0.03)),IF(R$3=$O1202+$J1202,$N1202*(1+(Q$2*0.03)),IF(R$3=$O1202+2*$J1202,$N1202*(1+(Q$2*0.03)),IF(R$3=$O1202+3*$J1202,$N1202*(1+(Q$2*0.03)),IF(R$3=$O1202+4*$J1202,$N1202*(1+(Q$2*0.03)),IF(R$3=$O1202+5*$J1202,$N1202*(1+(Q$2*0.03)),"")))))))</f>
        <v/>
      </c>
      <c r="S1202" s="2" t="str">
        <f t="shared" ref="S1202:S1205" si="2904">IF($B1202="","",IF($O1202=S$3,$N1202*(1+(R$2*0.03)),IF(S$3=$O1202+$J1202,$N1202*(1+(R$2*0.03)),IF(S$3=$O1202+2*$J1202,$N1202*(1+(R$2*0.03)),IF(S$3=$O1202+3*$J1202,$N1202*(1+(R$2*0.03)),IF(S$3=$O1202+4*$J1202,$N1202*(1+(R$2*0.03)),IF(S$3=$O1202+5*$J1202,$N1202*(1+(R$2*0.03)),"")))))))</f>
        <v/>
      </c>
      <c r="T1202" s="2" t="str">
        <f t="shared" ref="T1202:T1205" si="2905">IF($B1202="","",IF($O1202=T$3,$N1202*(1+(S$2*0.03)),IF(T$3=$O1202+$J1202,$N1202*(1+(S$2*0.03)),IF(T$3=$O1202+2*$J1202,$N1202*(1+(S$2*0.03)),IF(T$3=$O1202+3*$J1202,$N1202*(1+(S$2*0.03)),IF(T$3=$O1202+4*$J1202,$N1202*(1+(S$2*0.03)),IF(T$3=$O1202+5*$J1202,$N1202*(1+(S$2*0.03)),"")))))))</f>
        <v/>
      </c>
      <c r="U1202" s="2" t="str">
        <f t="shared" ref="U1202:U1205" si="2906">IF($B1202="","",IF($O1202=U$3,$N1202*(1+(T$2*0.03)),IF(U$3=$O1202+$J1202,$N1202*(1+(T$2*0.03)),IF(U$3=$O1202+2*$J1202,$N1202*(1+(T$2*0.03)),IF(U$3=$O1202+3*$J1202,$N1202*(1+(T$2*0.03)),IF(U$3=$O1202+4*$J1202,$N1202*(1+(T$2*0.03)),IF(U$3=$O1202+5*$J1202,$N1202*(1+(T$2*0.03)),"")))))))</f>
        <v/>
      </c>
      <c r="V1202" s="2" t="str">
        <f t="shared" ref="V1202:V1205" si="2907">IF($B1202="","",IF($O1202=V$3,$N1202*(1+(U$2*0.03)),IF(V$3=$O1202+$J1202,$N1202*(1+(U$2*0.03)),IF(V$3=$O1202+2*$J1202,$N1202*(1+(U$2*0.03)),IF(V$3=$O1202+3*$J1202,$N1202*(1+(U$2*0.03)),IF(V$3=$O1202+4*$J1202,$N1202*(1+(U$2*0.03)),IF(V$3=$O1202+5*$J1202,$N1202*(1+(U$2*0.03)),"")))))))</f>
        <v/>
      </c>
      <c r="W1202" s="2" t="str">
        <f t="shared" ref="W1202:W1205" si="2908">IF($B1202="","",IF($O1202=W$3,$N1202*(1+(V$2*0.03)),IF(W$3=$O1202+$J1202,$N1202*(1+(V$2*0.03)),IF(W$3=$O1202+2*$J1202,$N1202*(1+(V$2*0.03)),IF(W$3=$O1202+3*$J1202,$N1202*(1+(V$2*0.03)),IF(W$3=$O1202+4*$J1202,$N1202*(1+(V$2*0.03)),IF(W$3=$O1202+5*$J1202,$N1202*(1+(V$2*0.03)),"")))))))</f>
        <v/>
      </c>
      <c r="X1202" s="2" t="str">
        <f t="shared" ref="X1202:X1205" si="2909">IF($B1202="","",IF($O1202=X$3,$N1202*(1+(W$2*0.03)),IF(X$3=$O1202+$J1202,$N1202*(1+(W$2*0.03)),IF(X$3=$O1202+2*$J1202,$N1202*(1+(W$2*0.03)),IF(X$3=$O1202+3*$J1202,$N1202*(1+(W$2*0.03)),IF(X$3=$O1202+4*$J1202,$N1202*(1+(W$2*0.03)),IF(X$3=$O1202+5*$J1202,$N1202*(1+(W$2*0.03)),"")))))))</f>
        <v/>
      </c>
      <c r="Y1202" s="2" t="str">
        <f t="shared" ref="Y1202:Y1205" si="2910">IF($B1202="","",IF($O1202=Y$3,$N1202*(1+(X$2*0.03)),IF(Y$3=$O1202+$J1202,$N1202*(1+(X$2*0.03)),IF(Y$3=$O1202+2*$J1202,$N1202*(1+(X$2*0.03)),IF(Y$3=$O1202+3*$J1202,$N1202*(1+(X$2*0.03)),IF(Y$3=$O1202+4*$J1202,$N1202*(1+(X$2*0.03)),IF(Y$3=$O1202+5*$J1202,$N1202*(1+(X$2*0.03)),"")))))))</f>
        <v/>
      </c>
      <c r="Z1202" s="2" t="str">
        <f t="shared" ref="Z1202:Z1205" si="2911">IF($B1202="","",IF($O1202=Z$3,$N1202*(1+(Y$2*0.03)),IF(Z$3=$O1202+$J1202,$N1202*(1+(Y$2*0.03)),IF(Z$3=$O1202+2*$J1202,$N1202*(1+(Y$2*0.03)),IF(Z$3=$O1202+3*$J1202,$N1202*(1+(Y$2*0.03)),IF(Z$3=$O1202+4*$J1202,$N1202*(1+(Y$2*0.03)),IF(Z$3=$O1202+5*$J1202,$N1202*(1+(Y$2*0.03)),"")))))))</f>
        <v/>
      </c>
      <c r="AA1202" s="2" t="str">
        <f t="shared" ref="AA1202:AA1205" si="2912">IF($B1202="","",IF($O1202=AA$3,$N1202*(1+(Z$2*0.03)),IF(AA$3=$O1202+$J1202,$N1202*(1+(Z$2*0.03)),IF(AA$3=$O1202+2*$J1202,$N1202*(1+(Z$2*0.03)),IF(AA$3=$O1202+3*$J1202,$N1202*(1+(Z$2*0.03)),IF(AA$3=$O1202+4*$J1202,$N1202*(1+(Z$2*0.03)),IF(AA$3=$O1202+5*$J1202,$N1202*(1+(Z$2*0.03)),"")))))))</f>
        <v/>
      </c>
      <c r="AB1202" s="2">
        <f t="shared" ref="AB1202:AB1205" si="2913">IF($B1202="","",IF($O1202=AB$3,$N1202*(1+(AA$2*0.03)),IF(AB$3=$O1202+$J1202,$N1202*(1+(AA$2*0.03)),IF(AB$3=$O1202+2*$J1202,$N1202*(1+(AA$2*0.03)),IF(AB$3=$O1202+3*$J1202,$N1202*(1+(AA$2*0.03)),IF(AB$3=$O1202+4*$J1202,$N1202*(1+(AA$2*0.03)),IF(AB$3=$O1202+5*$J1202,$N1202*(1+(AA$2*0.03)),"")))))))</f>
        <v>12811.199999999999</v>
      </c>
      <c r="AC1202" s="2" t="str">
        <f t="shared" ref="AC1202:AC1205" si="2914">IF($B1202="","",IF($O1202=AC$3,$N1202*(1+(AB$2*0.03)),IF(AC$3=$O1202+$J1202,$N1202*(1+(AB$2*0.03)),IF(AC$3=$O1202+2*$J1202,$N1202*(1+(AB$2*0.03)),IF(AC$3=$O1202+3*$J1202,$N1202*(1+(AB$2*0.03)),IF(AC$3=$O1202+4*$J1202,$N1202*(1+(AB$2*0.03)),IF(AC$3=$O1202+5*$J1202,$N1202*(1+(AB$2*0.03)),"")))))))</f>
        <v/>
      </c>
      <c r="AD1202" s="2" t="str">
        <f t="shared" ref="AD1202:AD1205" si="2915">IF($B1202="","",IF($O1202=AD$3,$N1202*(1+(AC$2*0.03)),IF(AD$3=$O1202+$J1202,$N1202*(1+(AC$2*0.03)),IF(AD$3=$O1202+2*$J1202,$N1202*(1+(AC$2*0.03)),IF(AD$3=$O1202+3*$J1202,$N1202*(1+(AC$2*0.03)),IF(AD$3=$O1202+4*$J1202,$N1202*(1+(AC$2*0.03)),IF(AD$3=$O1202+5*$J1202,$N1202*(1+(AC$2*0.03)),"")))))))</f>
        <v/>
      </c>
      <c r="AE1202" s="2" t="str">
        <f t="shared" ref="AE1202:AE1205" si="2916">IF($B1202="","",IF($O1202=AE$3,$N1202*(1+(AD$2*0.03)),IF(AE$3=$O1202+$J1202,$N1202*(1+(AD$2*0.03)),IF(AE$3=$O1202+2*$J1202,$N1202*(1+(AD$2*0.03)),IF(AE$3=$O1202+3*$J1202,$N1202*(1+(AD$2*0.03)),IF(AE$3=$O1202+4*$J1202,$N1202*(1+(AD$2*0.03)),IF(AE$3=$O1202+5*$J1202,$N1202*(1+(AD$2*0.03)),"")))))))</f>
        <v/>
      </c>
      <c r="AF1202" s="2" t="str">
        <f t="shared" ref="AF1202:AF1205" si="2917">IF($B1202="","",IF($O1202=AF$3,$N1202*(1+(AE$2*0.03)),IF(AF$3=$O1202+$J1202,$N1202*(1+(AE$2*0.03)),IF(AF$3=$O1202+2*$J1202,$N1202*(1+(AE$2*0.03)),IF(AF$3=$O1202+3*$J1202,$N1202*(1+(AE$2*0.03)),IF(AF$3=$O1202+4*$J1202,$N1202*(1+(AE$2*0.03)),IF(AF$3=$O1202+5*$J1202,$N1202*(1+(AE$2*0.03)),"")))))))</f>
        <v/>
      </c>
      <c r="AG1202" s="2" t="str">
        <f t="shared" ref="AG1202:AG1205" si="2918">IF($B1202="","",IF($O1202=AG$3,$N1202*(1+(AF$2*0.03)),IF(AG$3=$O1202+$J1202,$N1202*(1+(AF$2*0.03)),IF(AG$3=$O1202+2*$J1202,$N1202*(1+(AF$2*0.03)),IF(AG$3=$O1202+3*$J1202,$N1202*(1+(AF$2*0.03)),IF(AG$3=$O1202+4*$J1202,$N1202*(1+(AF$2*0.03)),IF(AG$3=$O1202+5*$J1202,$N1202*(1+(AF$2*0.03)),"")))))))</f>
        <v/>
      </c>
      <c r="AH1202" s="2" t="str">
        <f t="shared" ref="AH1202:AH1205" si="2919">IF($B1202="","",IF($O1202=AH$3,$N1202*(1+(AG$2*0.03)),IF(AH$3=$O1202+$J1202,$N1202*(1+(AG$2*0.03)),IF(AH$3=$O1202+2*$J1202,$N1202*(1+(AG$2*0.03)),IF(AH$3=$O1202+3*$J1202,$N1202*(1+(AG$2*0.03)),IF(AH$3=$O1202+4*$J1202,$N1202*(1+(AG$2*0.03)),IF(AH$3=$O1202+5*$J1202,$N1202*(1+(AG$2*0.03)),"")))))))</f>
        <v/>
      </c>
      <c r="AI1202" s="2" t="str">
        <f t="shared" ref="AI1202:AI1205" si="2920">IF($B1202="","",IF($O1202=AI$3,$N1202*(1+(AH$2*0.03)),IF(AI$3=$O1202+$J1202,$N1202*(1+(AH$2*0.03)),IF(AI$3=$O1202+2*$J1202,$N1202*(1+(AH$2*0.03)),IF(AI$3=$O1202+3*$J1202,$N1202*(1+(AH$2*0.03)),IF(AI$3=$O1202+4*$J1202,$N1202*(1+(AH$2*0.03)),IF(AI$3=$O1202+5*$J1202,$N1202*(1+(AH$2*0.03)),"")))))))</f>
        <v/>
      </c>
    </row>
    <row r="1203" spans="2:35" x14ac:dyDescent="0.25">
      <c r="B1203" s="41" t="s">
        <v>347</v>
      </c>
      <c r="C1203" s="41" t="s">
        <v>444</v>
      </c>
      <c r="D1203" t="s">
        <v>7</v>
      </c>
      <c r="E1203" s="42" t="s">
        <v>438</v>
      </c>
      <c r="F1203" t="s">
        <v>289</v>
      </c>
      <c r="H1203" s="7">
        <v>1300</v>
      </c>
      <c r="I1203" s="6">
        <f>IF(H1203="","",INDEX(Systems!F$4:F$981,MATCH($F1203,Systems!D$4:D$981,0),1))</f>
        <v>4.5</v>
      </c>
      <c r="J1203" s="7">
        <f>IF(H1203="","",INDEX(Systems!E$4:E$981,MATCH($F1203,Systems!D$4:D$981,0),1))</f>
        <v>15</v>
      </c>
      <c r="K1203" s="7" t="s">
        <v>97</v>
      </c>
      <c r="L1203" s="7">
        <v>2010</v>
      </c>
      <c r="M1203" s="7">
        <v>3</v>
      </c>
      <c r="N1203" s="6">
        <f t="shared" si="2899"/>
        <v>5850</v>
      </c>
      <c r="O1203" s="7">
        <f t="shared" si="2900"/>
        <v>2025</v>
      </c>
      <c r="P1203" s="2" t="str">
        <f t="shared" si="2901"/>
        <v/>
      </c>
      <c r="Q1203" s="2" t="str">
        <f t="shared" si="2902"/>
        <v/>
      </c>
      <c r="R1203" s="2" t="str">
        <f t="shared" si="2903"/>
        <v/>
      </c>
      <c r="S1203" s="2" t="str">
        <f t="shared" si="2904"/>
        <v/>
      </c>
      <c r="T1203" s="2" t="str">
        <f t="shared" si="2905"/>
        <v/>
      </c>
      <c r="U1203" s="2" t="str">
        <f t="shared" si="2906"/>
        <v/>
      </c>
      <c r="V1203" s="2" t="str">
        <f t="shared" si="2907"/>
        <v/>
      </c>
      <c r="W1203" s="2">
        <f t="shared" si="2908"/>
        <v>7078.5</v>
      </c>
      <c r="X1203" s="2" t="str">
        <f t="shared" si="2909"/>
        <v/>
      </c>
      <c r="Y1203" s="2" t="str">
        <f t="shared" si="2910"/>
        <v/>
      </c>
      <c r="Z1203" s="2" t="str">
        <f t="shared" si="2911"/>
        <v/>
      </c>
      <c r="AA1203" s="2" t="str">
        <f t="shared" si="2912"/>
        <v/>
      </c>
      <c r="AB1203" s="2" t="str">
        <f t="shared" si="2913"/>
        <v/>
      </c>
      <c r="AC1203" s="2" t="str">
        <f t="shared" si="2914"/>
        <v/>
      </c>
      <c r="AD1203" s="2" t="str">
        <f t="shared" si="2915"/>
        <v/>
      </c>
      <c r="AE1203" s="2" t="str">
        <f t="shared" si="2916"/>
        <v/>
      </c>
      <c r="AF1203" s="2" t="str">
        <f t="shared" si="2917"/>
        <v/>
      </c>
      <c r="AG1203" s="2" t="str">
        <f t="shared" si="2918"/>
        <v/>
      </c>
      <c r="AH1203" s="2" t="str">
        <f t="shared" si="2919"/>
        <v/>
      </c>
      <c r="AI1203" s="2" t="str">
        <f t="shared" si="2920"/>
        <v/>
      </c>
    </row>
    <row r="1204" spans="2:35" x14ac:dyDescent="0.25">
      <c r="B1204" s="41" t="s">
        <v>347</v>
      </c>
      <c r="C1204" s="41" t="s">
        <v>444</v>
      </c>
      <c r="D1204" t="s">
        <v>9</v>
      </c>
      <c r="E1204" s="42" t="s">
        <v>438</v>
      </c>
      <c r="F1204" t="s">
        <v>131</v>
      </c>
      <c r="H1204" s="7">
        <v>1000</v>
      </c>
      <c r="I1204" s="6">
        <f>IF(H1204="","",INDEX(Systems!F$4:F$981,MATCH($F1204,Systems!D$4:D$981,0),1))</f>
        <v>4.95</v>
      </c>
      <c r="J1204" s="7">
        <f>IF(H1204="","",INDEX(Systems!E$4:E$981,MATCH($F1204,Systems!D$4:D$981,0),1))</f>
        <v>20</v>
      </c>
      <c r="K1204" s="7" t="s">
        <v>97</v>
      </c>
      <c r="L1204" s="7">
        <v>2017</v>
      </c>
      <c r="M1204" s="7">
        <v>3</v>
      </c>
      <c r="N1204" s="6">
        <f t="shared" si="2899"/>
        <v>4950</v>
      </c>
      <c r="O1204" s="7">
        <f t="shared" si="2900"/>
        <v>2037</v>
      </c>
      <c r="P1204" s="2" t="str">
        <f t="shared" si="2901"/>
        <v/>
      </c>
      <c r="Q1204" s="2" t="str">
        <f t="shared" si="2902"/>
        <v/>
      </c>
      <c r="R1204" s="2" t="str">
        <f t="shared" si="2903"/>
        <v/>
      </c>
      <c r="S1204" s="2" t="str">
        <f t="shared" si="2904"/>
        <v/>
      </c>
      <c r="T1204" s="2" t="str">
        <f t="shared" si="2905"/>
        <v/>
      </c>
      <c r="U1204" s="2" t="str">
        <f t="shared" si="2906"/>
        <v/>
      </c>
      <c r="V1204" s="2" t="str">
        <f t="shared" si="2907"/>
        <v/>
      </c>
      <c r="W1204" s="2" t="str">
        <f t="shared" si="2908"/>
        <v/>
      </c>
      <c r="X1204" s="2" t="str">
        <f t="shared" si="2909"/>
        <v/>
      </c>
      <c r="Y1204" s="2" t="str">
        <f t="shared" si="2910"/>
        <v/>
      </c>
      <c r="Z1204" s="2" t="str">
        <f t="shared" si="2911"/>
        <v/>
      </c>
      <c r="AA1204" s="2" t="str">
        <f t="shared" si="2912"/>
        <v/>
      </c>
      <c r="AB1204" s="2" t="str">
        <f t="shared" si="2913"/>
        <v/>
      </c>
      <c r="AC1204" s="2" t="str">
        <f t="shared" si="2914"/>
        <v/>
      </c>
      <c r="AD1204" s="2" t="str">
        <f t="shared" si="2915"/>
        <v/>
      </c>
      <c r="AE1204" s="2" t="str">
        <f t="shared" si="2916"/>
        <v/>
      </c>
      <c r="AF1204" s="2" t="str">
        <f t="shared" si="2917"/>
        <v/>
      </c>
      <c r="AG1204" s="2" t="str">
        <f t="shared" si="2918"/>
        <v/>
      </c>
      <c r="AH1204" s="2" t="str">
        <f t="shared" si="2919"/>
        <v/>
      </c>
      <c r="AI1204" s="2">
        <f t="shared" si="2920"/>
        <v>7771.4999999999991</v>
      </c>
    </row>
    <row r="1205" spans="2:35" x14ac:dyDescent="0.25">
      <c r="B1205" s="41" t="s">
        <v>347</v>
      </c>
      <c r="C1205" s="41" t="s">
        <v>444</v>
      </c>
      <c r="D1205" t="s">
        <v>5</v>
      </c>
      <c r="E1205" s="42" t="s">
        <v>438</v>
      </c>
      <c r="F1205" t="s">
        <v>117</v>
      </c>
      <c r="H1205" s="7">
        <v>1</v>
      </c>
      <c r="I1205" s="6">
        <f>IF(H1205="","",INDEX(Systems!F$4:F$981,MATCH($F1205,Systems!D$4:D$981,0),1))</f>
        <v>7200</v>
      </c>
      <c r="J1205" s="7">
        <f>IF(H1205="","",INDEX(Systems!E$4:E$981,MATCH($F1205,Systems!D$4:D$981,0),1))</f>
        <v>18</v>
      </c>
      <c r="K1205" s="7" t="s">
        <v>97</v>
      </c>
      <c r="L1205" s="7">
        <v>2003</v>
      </c>
      <c r="M1205" s="7">
        <v>3</v>
      </c>
      <c r="N1205" s="6">
        <f t="shared" si="2899"/>
        <v>7200</v>
      </c>
      <c r="O1205" s="7">
        <f t="shared" si="2900"/>
        <v>2021</v>
      </c>
      <c r="P1205" s="2" t="str">
        <f t="shared" si="2901"/>
        <v/>
      </c>
      <c r="Q1205" s="2" t="str">
        <f t="shared" si="2902"/>
        <v/>
      </c>
      <c r="R1205" s="2" t="str">
        <f t="shared" si="2903"/>
        <v/>
      </c>
      <c r="S1205" s="2">
        <f t="shared" si="2904"/>
        <v>7848.0000000000009</v>
      </c>
      <c r="T1205" s="2" t="str">
        <f t="shared" si="2905"/>
        <v/>
      </c>
      <c r="U1205" s="2" t="str">
        <f t="shared" si="2906"/>
        <v/>
      </c>
      <c r="V1205" s="2" t="str">
        <f t="shared" si="2907"/>
        <v/>
      </c>
      <c r="W1205" s="2" t="str">
        <f t="shared" si="2908"/>
        <v/>
      </c>
      <c r="X1205" s="2" t="str">
        <f t="shared" si="2909"/>
        <v/>
      </c>
      <c r="Y1205" s="2" t="str">
        <f t="shared" si="2910"/>
        <v/>
      </c>
      <c r="Z1205" s="2" t="str">
        <f t="shared" si="2911"/>
        <v/>
      </c>
      <c r="AA1205" s="2" t="str">
        <f t="shared" si="2912"/>
        <v/>
      </c>
      <c r="AB1205" s="2" t="str">
        <f t="shared" si="2913"/>
        <v/>
      </c>
      <c r="AC1205" s="2" t="str">
        <f t="shared" si="2914"/>
        <v/>
      </c>
      <c r="AD1205" s="2" t="str">
        <f t="shared" si="2915"/>
        <v/>
      </c>
      <c r="AE1205" s="2" t="str">
        <f t="shared" si="2916"/>
        <v/>
      </c>
      <c r="AF1205" s="2" t="str">
        <f t="shared" si="2917"/>
        <v/>
      </c>
      <c r="AG1205" s="2" t="str">
        <f t="shared" si="2918"/>
        <v/>
      </c>
      <c r="AH1205" s="2" t="str">
        <f t="shared" si="2919"/>
        <v/>
      </c>
      <c r="AI1205" s="2" t="str">
        <f t="shared" si="2920"/>
        <v/>
      </c>
    </row>
    <row r="1206" spans="2:35" x14ac:dyDescent="0.25">
      <c r="B1206" s="41" t="s">
        <v>347</v>
      </c>
      <c r="C1206" s="41" t="s">
        <v>444</v>
      </c>
      <c r="D1206" t="s">
        <v>3</v>
      </c>
      <c r="E1206" s="42" t="s">
        <v>368</v>
      </c>
      <c r="F1206" t="s">
        <v>24</v>
      </c>
      <c r="H1206" s="7">
        <v>1152</v>
      </c>
      <c r="I1206" s="6">
        <f>IF(H1206="","",INDEX(Systems!F$4:F$981,MATCH($F1206,Systems!D$4:D$981,0),1))</f>
        <v>9.57</v>
      </c>
      <c r="J1206" s="7">
        <f>IF(H1206="","",INDEX(Systems!E$4:E$981,MATCH($F1206,Systems!D$4:D$981,0),1))</f>
        <v>20</v>
      </c>
      <c r="K1206" s="7" t="s">
        <v>96</v>
      </c>
      <c r="L1206" s="7">
        <v>2010</v>
      </c>
      <c r="M1206" s="7">
        <v>2</v>
      </c>
      <c r="N1206" s="6">
        <f t="shared" si="2557"/>
        <v>11024.64</v>
      </c>
      <c r="O1206" s="7">
        <f t="shared" si="2558"/>
        <v>2026</v>
      </c>
      <c r="P1206" s="2" t="str">
        <f t="shared" ref="P1206:AI1206" si="2921">IF($B1206="","",IF($O1206=P$3,$N1206*(1+(O$2*0.03)),IF(P$3=$O1206+$J1206,$N1206*(1+(O$2*0.03)),IF(P$3=$O1206+2*$J1206,$N1206*(1+(O$2*0.03)),IF(P$3=$O1206+3*$J1206,$N1206*(1+(O$2*0.03)),IF(P$3=$O1206+4*$J1206,$N1206*(1+(O$2*0.03)),IF(P$3=$O1206+5*$J1206,$N1206*(1+(O$2*0.03)),"")))))))</f>
        <v/>
      </c>
      <c r="Q1206" s="2" t="str">
        <f t="shared" si="2921"/>
        <v/>
      </c>
      <c r="R1206" s="2" t="str">
        <f t="shared" si="2921"/>
        <v/>
      </c>
      <c r="S1206" s="2" t="str">
        <f t="shared" si="2921"/>
        <v/>
      </c>
      <c r="T1206" s="2" t="str">
        <f t="shared" si="2921"/>
        <v/>
      </c>
      <c r="U1206" s="2" t="str">
        <f t="shared" si="2921"/>
        <v/>
      </c>
      <c r="V1206" s="2" t="str">
        <f t="shared" si="2921"/>
        <v/>
      </c>
      <c r="W1206" s="2" t="str">
        <f t="shared" si="2921"/>
        <v/>
      </c>
      <c r="X1206" s="2">
        <f t="shared" si="2921"/>
        <v>13670.553599999999</v>
      </c>
      <c r="Y1206" s="2" t="str">
        <f t="shared" si="2921"/>
        <v/>
      </c>
      <c r="Z1206" s="2" t="str">
        <f t="shared" si="2921"/>
        <v/>
      </c>
      <c r="AA1206" s="2" t="str">
        <f t="shared" si="2921"/>
        <v/>
      </c>
      <c r="AB1206" s="2" t="str">
        <f t="shared" si="2921"/>
        <v/>
      </c>
      <c r="AC1206" s="2" t="str">
        <f t="shared" si="2921"/>
        <v/>
      </c>
      <c r="AD1206" s="2" t="str">
        <f t="shared" si="2921"/>
        <v/>
      </c>
      <c r="AE1206" s="2" t="str">
        <f t="shared" si="2921"/>
        <v/>
      </c>
      <c r="AF1206" s="2" t="str">
        <f t="shared" si="2921"/>
        <v/>
      </c>
      <c r="AG1206" s="2" t="str">
        <f t="shared" si="2921"/>
        <v/>
      </c>
      <c r="AH1206" s="2" t="str">
        <f t="shared" si="2921"/>
        <v/>
      </c>
      <c r="AI1206" s="2" t="str">
        <f t="shared" si="2921"/>
        <v/>
      </c>
    </row>
    <row r="1207" spans="2:35" x14ac:dyDescent="0.25">
      <c r="B1207" s="41" t="s">
        <v>347</v>
      </c>
      <c r="C1207" s="41" t="s">
        <v>444</v>
      </c>
      <c r="D1207" t="s">
        <v>7</v>
      </c>
      <c r="E1207" s="42" t="s">
        <v>368</v>
      </c>
      <c r="F1207" t="s">
        <v>50</v>
      </c>
      <c r="H1207" s="7">
        <v>1150</v>
      </c>
      <c r="I1207" s="6">
        <f>IF(H1207="","",INDEX(Systems!F$4:F$981,MATCH($F1207,Systems!D$4:D$981,0),1))</f>
        <v>1.6</v>
      </c>
      <c r="J1207" s="7">
        <f>IF(H1207="","",INDEX(Systems!E$4:E$981,MATCH($F1207,Systems!D$4:D$981,0),1))</f>
        <v>10</v>
      </c>
      <c r="K1207" s="7" t="s">
        <v>96</v>
      </c>
      <c r="L1207" s="7">
        <v>2010</v>
      </c>
      <c r="M1207" s="7">
        <v>3</v>
      </c>
      <c r="N1207" s="6">
        <f t="shared" si="2557"/>
        <v>1840</v>
      </c>
      <c r="O1207" s="7">
        <f t="shared" si="2558"/>
        <v>2020</v>
      </c>
      <c r="P1207" s="2" t="str">
        <f t="shared" ref="P1207:AI1207" si="2922">IF($B1207="","",IF($O1207=P$3,$N1207*(1+(O$2*0.03)),IF(P$3=$O1207+$J1207,$N1207*(1+(O$2*0.03)),IF(P$3=$O1207+2*$J1207,$N1207*(1+(O$2*0.03)),IF(P$3=$O1207+3*$J1207,$N1207*(1+(O$2*0.03)),IF(P$3=$O1207+4*$J1207,$N1207*(1+(O$2*0.03)),IF(P$3=$O1207+5*$J1207,$N1207*(1+(O$2*0.03)),"")))))))</f>
        <v/>
      </c>
      <c r="Q1207" s="2" t="str">
        <f t="shared" si="2922"/>
        <v/>
      </c>
      <c r="R1207" s="2">
        <f t="shared" si="2922"/>
        <v>1950.4</v>
      </c>
      <c r="S1207" s="2" t="str">
        <f t="shared" si="2922"/>
        <v/>
      </c>
      <c r="T1207" s="2" t="str">
        <f t="shared" si="2922"/>
        <v/>
      </c>
      <c r="U1207" s="2" t="str">
        <f t="shared" si="2922"/>
        <v/>
      </c>
      <c r="V1207" s="2" t="str">
        <f t="shared" si="2922"/>
        <v/>
      </c>
      <c r="W1207" s="2" t="str">
        <f t="shared" si="2922"/>
        <v/>
      </c>
      <c r="X1207" s="2" t="str">
        <f t="shared" si="2922"/>
        <v/>
      </c>
      <c r="Y1207" s="2" t="str">
        <f t="shared" si="2922"/>
        <v/>
      </c>
      <c r="Z1207" s="2" t="str">
        <f t="shared" si="2922"/>
        <v/>
      </c>
      <c r="AA1207" s="2" t="str">
        <f t="shared" si="2922"/>
        <v/>
      </c>
      <c r="AB1207" s="2">
        <f t="shared" si="2922"/>
        <v>2502.3999999999996</v>
      </c>
      <c r="AC1207" s="2" t="str">
        <f t="shared" si="2922"/>
        <v/>
      </c>
      <c r="AD1207" s="2" t="str">
        <f t="shared" si="2922"/>
        <v/>
      </c>
      <c r="AE1207" s="2" t="str">
        <f t="shared" si="2922"/>
        <v/>
      </c>
      <c r="AF1207" s="2" t="str">
        <f t="shared" si="2922"/>
        <v/>
      </c>
      <c r="AG1207" s="2" t="str">
        <f t="shared" si="2922"/>
        <v/>
      </c>
      <c r="AH1207" s="2" t="str">
        <f t="shared" si="2922"/>
        <v/>
      </c>
      <c r="AI1207" s="2" t="str">
        <f t="shared" si="2922"/>
        <v/>
      </c>
    </row>
    <row r="1208" spans="2:35" x14ac:dyDescent="0.25">
      <c r="B1208" s="41" t="s">
        <v>347</v>
      </c>
      <c r="C1208" s="41" t="s">
        <v>444</v>
      </c>
      <c r="D1208" t="s">
        <v>7</v>
      </c>
      <c r="E1208" s="42" t="s">
        <v>368</v>
      </c>
      <c r="F1208" t="s">
        <v>47</v>
      </c>
      <c r="H1208" s="7">
        <v>960</v>
      </c>
      <c r="I1208" s="6">
        <f>IF(H1208="","",INDEX(Systems!F$4:F$981,MATCH($F1208,Systems!D$4:D$981,0),1))</f>
        <v>9.42</v>
      </c>
      <c r="J1208" s="7">
        <f>IF(H1208="","",INDEX(Systems!E$4:E$981,MATCH($F1208,Systems!D$4:D$981,0),1))</f>
        <v>20</v>
      </c>
      <c r="K1208" s="7" t="s">
        <v>96</v>
      </c>
      <c r="L1208" s="7">
        <v>2005</v>
      </c>
      <c r="M1208" s="7">
        <v>3</v>
      </c>
      <c r="N1208" s="6">
        <f t="shared" si="2557"/>
        <v>9043.2000000000007</v>
      </c>
      <c r="O1208" s="7">
        <f t="shared" si="2558"/>
        <v>2025</v>
      </c>
      <c r="P1208" s="2" t="str">
        <f t="shared" ref="P1208:AI1208" si="2923">IF($B1208="","",IF($O1208=P$3,$N1208*(1+(O$2*0.03)),IF(P$3=$O1208+$J1208,$N1208*(1+(O$2*0.03)),IF(P$3=$O1208+2*$J1208,$N1208*(1+(O$2*0.03)),IF(P$3=$O1208+3*$J1208,$N1208*(1+(O$2*0.03)),IF(P$3=$O1208+4*$J1208,$N1208*(1+(O$2*0.03)),IF(P$3=$O1208+5*$J1208,$N1208*(1+(O$2*0.03)),"")))))))</f>
        <v/>
      </c>
      <c r="Q1208" s="2" t="str">
        <f t="shared" si="2923"/>
        <v/>
      </c>
      <c r="R1208" s="2" t="str">
        <f t="shared" si="2923"/>
        <v/>
      </c>
      <c r="S1208" s="2" t="str">
        <f t="shared" si="2923"/>
        <v/>
      </c>
      <c r="T1208" s="2" t="str">
        <f t="shared" si="2923"/>
        <v/>
      </c>
      <c r="U1208" s="2" t="str">
        <f t="shared" si="2923"/>
        <v/>
      </c>
      <c r="V1208" s="2" t="str">
        <f t="shared" si="2923"/>
        <v/>
      </c>
      <c r="W1208" s="2">
        <f t="shared" si="2923"/>
        <v>10942.272000000001</v>
      </c>
      <c r="X1208" s="2" t="str">
        <f t="shared" si="2923"/>
        <v/>
      </c>
      <c r="Y1208" s="2" t="str">
        <f t="shared" si="2923"/>
        <v/>
      </c>
      <c r="Z1208" s="2" t="str">
        <f t="shared" si="2923"/>
        <v/>
      </c>
      <c r="AA1208" s="2" t="str">
        <f t="shared" si="2923"/>
        <v/>
      </c>
      <c r="AB1208" s="2" t="str">
        <f t="shared" si="2923"/>
        <v/>
      </c>
      <c r="AC1208" s="2" t="str">
        <f t="shared" si="2923"/>
        <v/>
      </c>
      <c r="AD1208" s="2" t="str">
        <f t="shared" si="2923"/>
        <v/>
      </c>
      <c r="AE1208" s="2" t="str">
        <f t="shared" si="2923"/>
        <v/>
      </c>
      <c r="AF1208" s="2" t="str">
        <f t="shared" si="2923"/>
        <v/>
      </c>
      <c r="AG1208" s="2" t="str">
        <f t="shared" si="2923"/>
        <v/>
      </c>
      <c r="AH1208" s="2" t="str">
        <f t="shared" si="2923"/>
        <v/>
      </c>
      <c r="AI1208" s="2" t="str">
        <f t="shared" si="2923"/>
        <v/>
      </c>
    </row>
    <row r="1209" spans="2:35" x14ac:dyDescent="0.25">
      <c r="B1209" s="41" t="s">
        <v>347</v>
      </c>
      <c r="C1209" s="41" t="s">
        <v>444</v>
      </c>
      <c r="D1209" t="s">
        <v>7</v>
      </c>
      <c r="E1209" s="42" t="s">
        <v>368</v>
      </c>
      <c r="F1209" t="s">
        <v>289</v>
      </c>
      <c r="H1209" s="7">
        <v>1150</v>
      </c>
      <c r="I1209" s="6">
        <f>IF(H1209="","",INDEX(Systems!F$4:F$981,MATCH($F1209,Systems!D$4:D$981,0),1))</f>
        <v>4.5</v>
      </c>
      <c r="J1209" s="7">
        <f>IF(H1209="","",INDEX(Systems!E$4:E$981,MATCH($F1209,Systems!D$4:D$981,0),1))</f>
        <v>15</v>
      </c>
      <c r="K1209" s="7" t="s">
        <v>96</v>
      </c>
      <c r="L1209" s="7">
        <v>2005</v>
      </c>
      <c r="M1209" s="7">
        <v>2</v>
      </c>
      <c r="N1209" s="6">
        <f t="shared" si="2557"/>
        <v>5175</v>
      </c>
      <c r="O1209" s="7">
        <f t="shared" si="2558"/>
        <v>2018</v>
      </c>
      <c r="P1209" s="2">
        <f t="shared" ref="P1209:AI1209" si="2924">IF($B1209="","",IF($O1209=P$3,$N1209*(1+(O$2*0.03)),IF(P$3=$O1209+$J1209,$N1209*(1+(O$2*0.03)),IF(P$3=$O1209+2*$J1209,$N1209*(1+(O$2*0.03)),IF(P$3=$O1209+3*$J1209,$N1209*(1+(O$2*0.03)),IF(P$3=$O1209+4*$J1209,$N1209*(1+(O$2*0.03)),IF(P$3=$O1209+5*$J1209,$N1209*(1+(O$2*0.03)),"")))))))</f>
        <v>5175</v>
      </c>
      <c r="Q1209" s="2" t="str">
        <f t="shared" si="2924"/>
        <v/>
      </c>
      <c r="R1209" s="2" t="str">
        <f t="shared" si="2924"/>
        <v/>
      </c>
      <c r="S1209" s="2" t="str">
        <f t="shared" si="2924"/>
        <v/>
      </c>
      <c r="T1209" s="2" t="str">
        <f t="shared" si="2924"/>
        <v/>
      </c>
      <c r="U1209" s="2" t="str">
        <f t="shared" si="2924"/>
        <v/>
      </c>
      <c r="V1209" s="2" t="str">
        <f t="shared" si="2924"/>
        <v/>
      </c>
      <c r="W1209" s="2" t="str">
        <f t="shared" si="2924"/>
        <v/>
      </c>
      <c r="X1209" s="2" t="str">
        <f t="shared" si="2924"/>
        <v/>
      </c>
      <c r="Y1209" s="2" t="str">
        <f t="shared" si="2924"/>
        <v/>
      </c>
      <c r="Z1209" s="2" t="str">
        <f t="shared" si="2924"/>
        <v/>
      </c>
      <c r="AA1209" s="2" t="str">
        <f t="shared" si="2924"/>
        <v/>
      </c>
      <c r="AB1209" s="2" t="str">
        <f t="shared" si="2924"/>
        <v/>
      </c>
      <c r="AC1209" s="2" t="str">
        <f t="shared" si="2924"/>
        <v/>
      </c>
      <c r="AD1209" s="2" t="str">
        <f t="shared" si="2924"/>
        <v/>
      </c>
      <c r="AE1209" s="2">
        <f t="shared" si="2924"/>
        <v>7503.75</v>
      </c>
      <c r="AF1209" s="2" t="str">
        <f t="shared" si="2924"/>
        <v/>
      </c>
      <c r="AG1209" s="2" t="str">
        <f t="shared" si="2924"/>
        <v/>
      </c>
      <c r="AH1209" s="2" t="str">
        <f t="shared" si="2924"/>
        <v/>
      </c>
      <c r="AI1209" s="2" t="str">
        <f t="shared" si="2924"/>
        <v/>
      </c>
    </row>
    <row r="1210" spans="2:35" x14ac:dyDescent="0.25">
      <c r="B1210" s="41" t="s">
        <v>347</v>
      </c>
      <c r="C1210" s="41" t="s">
        <v>444</v>
      </c>
      <c r="D1210" t="s">
        <v>9</v>
      </c>
      <c r="E1210" s="42" t="s">
        <v>368</v>
      </c>
      <c r="F1210" t="s">
        <v>131</v>
      </c>
      <c r="H1210" s="7">
        <v>960</v>
      </c>
      <c r="I1210" s="6">
        <f>IF(H1210="","",INDEX(Systems!F$4:F$981,MATCH($F1210,Systems!D$4:D$981,0),1))</f>
        <v>4.95</v>
      </c>
      <c r="J1210" s="7">
        <f>IF(H1210="","",INDEX(Systems!E$4:E$981,MATCH($F1210,Systems!D$4:D$981,0),1))</f>
        <v>20</v>
      </c>
      <c r="K1210" s="7" t="s">
        <v>96</v>
      </c>
      <c r="L1210" s="7">
        <v>2017</v>
      </c>
      <c r="M1210" s="7">
        <v>3</v>
      </c>
      <c r="N1210" s="6">
        <f t="shared" si="2557"/>
        <v>4752</v>
      </c>
      <c r="O1210" s="7">
        <f t="shared" si="2558"/>
        <v>2037</v>
      </c>
      <c r="P1210" s="2" t="str">
        <f t="shared" ref="P1210:AI1210" si="2925">IF($B1210="","",IF($O1210=P$3,$N1210*(1+(O$2*0.03)),IF(P$3=$O1210+$J1210,$N1210*(1+(O$2*0.03)),IF(P$3=$O1210+2*$J1210,$N1210*(1+(O$2*0.03)),IF(P$3=$O1210+3*$J1210,$N1210*(1+(O$2*0.03)),IF(P$3=$O1210+4*$J1210,$N1210*(1+(O$2*0.03)),IF(P$3=$O1210+5*$J1210,$N1210*(1+(O$2*0.03)),"")))))))</f>
        <v/>
      </c>
      <c r="Q1210" s="2" t="str">
        <f t="shared" si="2925"/>
        <v/>
      </c>
      <c r="R1210" s="2" t="str">
        <f t="shared" si="2925"/>
        <v/>
      </c>
      <c r="S1210" s="2" t="str">
        <f t="shared" si="2925"/>
        <v/>
      </c>
      <c r="T1210" s="2" t="str">
        <f t="shared" si="2925"/>
        <v/>
      </c>
      <c r="U1210" s="2" t="str">
        <f t="shared" si="2925"/>
        <v/>
      </c>
      <c r="V1210" s="2" t="str">
        <f t="shared" si="2925"/>
        <v/>
      </c>
      <c r="W1210" s="2" t="str">
        <f t="shared" si="2925"/>
        <v/>
      </c>
      <c r="X1210" s="2" t="str">
        <f t="shared" si="2925"/>
        <v/>
      </c>
      <c r="Y1210" s="2" t="str">
        <f t="shared" si="2925"/>
        <v/>
      </c>
      <c r="Z1210" s="2" t="str">
        <f t="shared" si="2925"/>
        <v/>
      </c>
      <c r="AA1210" s="2" t="str">
        <f t="shared" si="2925"/>
        <v/>
      </c>
      <c r="AB1210" s="2" t="str">
        <f t="shared" si="2925"/>
        <v/>
      </c>
      <c r="AC1210" s="2" t="str">
        <f t="shared" si="2925"/>
        <v/>
      </c>
      <c r="AD1210" s="2" t="str">
        <f t="shared" si="2925"/>
        <v/>
      </c>
      <c r="AE1210" s="2" t="str">
        <f t="shared" si="2925"/>
        <v/>
      </c>
      <c r="AF1210" s="2" t="str">
        <f t="shared" si="2925"/>
        <v/>
      </c>
      <c r="AG1210" s="2" t="str">
        <f t="shared" si="2925"/>
        <v/>
      </c>
      <c r="AH1210" s="2" t="str">
        <f t="shared" si="2925"/>
        <v/>
      </c>
      <c r="AI1210" s="2">
        <f t="shared" si="2925"/>
        <v>7460.6399999999994</v>
      </c>
    </row>
    <row r="1211" spans="2:35" x14ac:dyDescent="0.25">
      <c r="B1211" s="41" t="s">
        <v>347</v>
      </c>
      <c r="C1211" s="41" t="s">
        <v>444</v>
      </c>
      <c r="D1211" t="s">
        <v>5</v>
      </c>
      <c r="E1211" s="42" t="s">
        <v>368</v>
      </c>
      <c r="F1211" t="s">
        <v>60</v>
      </c>
      <c r="H1211" s="7">
        <v>1</v>
      </c>
      <c r="I1211" s="6">
        <f>IF(H1211="","",INDEX(Systems!F$4:F$981,MATCH($F1211,Systems!D$4:D$981,0),1))</f>
        <v>12000</v>
      </c>
      <c r="J1211" s="7">
        <f>IF(H1211="","",INDEX(Systems!E$4:E$981,MATCH($F1211,Systems!D$4:D$981,0),1))</f>
        <v>18</v>
      </c>
      <c r="K1211" s="7" t="s">
        <v>96</v>
      </c>
      <c r="L1211" s="7">
        <v>2005</v>
      </c>
      <c r="M1211" s="7">
        <v>3</v>
      </c>
      <c r="N1211" s="6">
        <f t="shared" si="2557"/>
        <v>12000</v>
      </c>
      <c r="O1211" s="7">
        <f t="shared" si="2558"/>
        <v>2023</v>
      </c>
      <c r="P1211" s="2" t="str">
        <f t="shared" ref="P1211:AI1216" si="2926">IF($B1211="","",IF($O1211=P$3,$N1211*(1+(O$2*0.03)),IF(P$3=$O1211+$J1211,$N1211*(1+(O$2*0.03)),IF(P$3=$O1211+2*$J1211,$N1211*(1+(O$2*0.03)),IF(P$3=$O1211+3*$J1211,$N1211*(1+(O$2*0.03)),IF(P$3=$O1211+4*$J1211,$N1211*(1+(O$2*0.03)),IF(P$3=$O1211+5*$J1211,$N1211*(1+(O$2*0.03)),"")))))))</f>
        <v/>
      </c>
      <c r="Q1211" s="2" t="str">
        <f t="shared" si="2926"/>
        <v/>
      </c>
      <c r="R1211" s="2" t="str">
        <f t="shared" si="2926"/>
        <v/>
      </c>
      <c r="S1211" s="2" t="str">
        <f t="shared" si="2926"/>
        <v/>
      </c>
      <c r="T1211" s="2" t="str">
        <f t="shared" si="2926"/>
        <v/>
      </c>
      <c r="U1211" s="2">
        <f t="shared" si="2926"/>
        <v>13799.999999999998</v>
      </c>
      <c r="V1211" s="2" t="str">
        <f t="shared" si="2926"/>
        <v/>
      </c>
      <c r="W1211" s="2" t="str">
        <f t="shared" si="2926"/>
        <v/>
      </c>
      <c r="X1211" s="2" t="str">
        <f t="shared" si="2926"/>
        <v/>
      </c>
      <c r="Y1211" s="2" t="str">
        <f t="shared" si="2926"/>
        <v/>
      </c>
      <c r="Z1211" s="2" t="str">
        <f t="shared" si="2926"/>
        <v/>
      </c>
      <c r="AA1211" s="2" t="str">
        <f t="shared" si="2926"/>
        <v/>
      </c>
      <c r="AB1211" s="2" t="str">
        <f t="shared" si="2926"/>
        <v/>
      </c>
      <c r="AC1211" s="2" t="str">
        <f t="shared" si="2926"/>
        <v/>
      </c>
      <c r="AD1211" s="2" t="str">
        <f t="shared" si="2926"/>
        <v/>
      </c>
      <c r="AE1211" s="2" t="str">
        <f t="shared" si="2926"/>
        <v/>
      </c>
      <c r="AF1211" s="2" t="str">
        <f t="shared" si="2926"/>
        <v/>
      </c>
      <c r="AG1211" s="2" t="str">
        <f t="shared" si="2926"/>
        <v/>
      </c>
      <c r="AH1211" s="2" t="str">
        <f t="shared" si="2926"/>
        <v/>
      </c>
      <c r="AI1211" s="2" t="str">
        <f t="shared" si="2926"/>
        <v/>
      </c>
    </row>
    <row r="1212" spans="2:35" x14ac:dyDescent="0.25">
      <c r="B1212" s="41" t="s">
        <v>347</v>
      </c>
      <c r="C1212" s="41" t="s">
        <v>444</v>
      </c>
      <c r="D1212" t="s">
        <v>3</v>
      </c>
      <c r="E1212" s="42" t="s">
        <v>369</v>
      </c>
      <c r="F1212" t="s">
        <v>24</v>
      </c>
      <c r="H1212" s="7">
        <v>1152</v>
      </c>
      <c r="I1212" s="6">
        <f>IF(H1212="","",INDEX(Systems!F$4:F$981,MATCH($F1212,Systems!D$4:D$981,0),1))</f>
        <v>9.57</v>
      </c>
      <c r="J1212" s="7">
        <f>IF(H1212="","",INDEX(Systems!E$4:E$981,MATCH($F1212,Systems!D$4:D$981,0),1))</f>
        <v>20</v>
      </c>
      <c r="K1212" s="7" t="s">
        <v>96</v>
      </c>
      <c r="L1212" s="7">
        <v>2010</v>
      </c>
      <c r="M1212" s="7">
        <v>2</v>
      </c>
      <c r="N1212" s="6">
        <f t="shared" ref="N1212:N1217" si="2927">IF(H1212="","",H1212*I1212)</f>
        <v>11024.64</v>
      </c>
      <c r="O1212" s="7">
        <f t="shared" ref="O1212:O1217" si="2928">IF(M1212="","",IF(IF(M1212=1,$C$1,IF(M1212=2,L1212+(0.8*J1212),IF(M1212=3,L1212+J1212)))&lt;$C$1,$C$1,(IF(M1212=1,$C$1,IF(M1212=2,L1212+(0.8*J1212),IF(M1212=3,L1212+J1212))))))</f>
        <v>2026</v>
      </c>
      <c r="P1212" s="2" t="str">
        <f t="shared" si="2926"/>
        <v/>
      </c>
      <c r="Q1212" s="2" t="str">
        <f t="shared" si="2926"/>
        <v/>
      </c>
      <c r="R1212" s="2" t="str">
        <f t="shared" si="2926"/>
        <v/>
      </c>
      <c r="S1212" s="2" t="str">
        <f t="shared" si="2926"/>
        <v/>
      </c>
      <c r="T1212" s="2" t="str">
        <f t="shared" si="2926"/>
        <v/>
      </c>
      <c r="U1212" s="2" t="str">
        <f t="shared" si="2926"/>
        <v/>
      </c>
      <c r="V1212" s="2" t="str">
        <f t="shared" si="2926"/>
        <v/>
      </c>
      <c r="W1212" s="2" t="str">
        <f t="shared" si="2926"/>
        <v/>
      </c>
      <c r="X1212" s="2">
        <f t="shared" si="2926"/>
        <v>13670.553599999999</v>
      </c>
      <c r="Y1212" s="2" t="str">
        <f t="shared" si="2926"/>
        <v/>
      </c>
      <c r="Z1212" s="2" t="str">
        <f t="shared" si="2926"/>
        <v/>
      </c>
      <c r="AA1212" s="2" t="str">
        <f t="shared" si="2926"/>
        <v/>
      </c>
      <c r="AB1212" s="2" t="str">
        <f t="shared" si="2926"/>
        <v/>
      </c>
      <c r="AC1212" s="2" t="str">
        <f t="shared" si="2926"/>
        <v/>
      </c>
      <c r="AD1212" s="2" t="str">
        <f t="shared" si="2926"/>
        <v/>
      </c>
      <c r="AE1212" s="2" t="str">
        <f t="shared" si="2926"/>
        <v/>
      </c>
      <c r="AF1212" s="2" t="str">
        <f t="shared" si="2926"/>
        <v/>
      </c>
      <c r="AG1212" s="2" t="str">
        <f t="shared" si="2926"/>
        <v/>
      </c>
      <c r="AH1212" s="2" t="str">
        <f t="shared" si="2926"/>
        <v/>
      </c>
      <c r="AI1212" s="2" t="str">
        <f t="shared" si="2926"/>
        <v/>
      </c>
    </row>
    <row r="1213" spans="2:35" x14ac:dyDescent="0.25">
      <c r="B1213" s="41" t="s">
        <v>347</v>
      </c>
      <c r="C1213" s="41" t="s">
        <v>444</v>
      </c>
      <c r="D1213" t="s">
        <v>7</v>
      </c>
      <c r="E1213" s="42" t="s">
        <v>369</v>
      </c>
      <c r="F1213" t="s">
        <v>50</v>
      </c>
      <c r="H1213" s="7">
        <v>1150</v>
      </c>
      <c r="I1213" s="6">
        <f>IF(H1213="","",INDEX(Systems!F$4:F$981,MATCH($F1213,Systems!D$4:D$981,0),1))</f>
        <v>1.6</v>
      </c>
      <c r="J1213" s="7">
        <f>IF(H1213="","",INDEX(Systems!E$4:E$981,MATCH($F1213,Systems!D$4:D$981,0),1))</f>
        <v>10</v>
      </c>
      <c r="K1213" s="7" t="s">
        <v>96</v>
      </c>
      <c r="L1213" s="7">
        <v>2010</v>
      </c>
      <c r="M1213" s="7">
        <v>3</v>
      </c>
      <c r="N1213" s="6">
        <f t="shared" si="2927"/>
        <v>1840</v>
      </c>
      <c r="O1213" s="7">
        <f t="shared" si="2928"/>
        <v>2020</v>
      </c>
      <c r="P1213" s="2" t="str">
        <f t="shared" si="2926"/>
        <v/>
      </c>
      <c r="Q1213" s="2" t="str">
        <f t="shared" si="2926"/>
        <v/>
      </c>
      <c r="R1213" s="2">
        <f t="shared" si="2926"/>
        <v>1950.4</v>
      </c>
      <c r="S1213" s="2" t="str">
        <f t="shared" si="2926"/>
        <v/>
      </c>
      <c r="T1213" s="2" t="str">
        <f t="shared" si="2926"/>
        <v/>
      </c>
      <c r="U1213" s="2" t="str">
        <f t="shared" si="2926"/>
        <v/>
      </c>
      <c r="V1213" s="2" t="str">
        <f t="shared" si="2926"/>
        <v/>
      </c>
      <c r="W1213" s="2" t="str">
        <f t="shared" si="2926"/>
        <v/>
      </c>
      <c r="X1213" s="2" t="str">
        <f t="shared" si="2926"/>
        <v/>
      </c>
      <c r="Y1213" s="2" t="str">
        <f t="shared" si="2926"/>
        <v/>
      </c>
      <c r="Z1213" s="2" t="str">
        <f t="shared" si="2926"/>
        <v/>
      </c>
      <c r="AA1213" s="2" t="str">
        <f t="shared" si="2926"/>
        <v/>
      </c>
      <c r="AB1213" s="2">
        <f t="shared" si="2926"/>
        <v>2502.3999999999996</v>
      </c>
      <c r="AC1213" s="2" t="str">
        <f t="shared" si="2926"/>
        <v/>
      </c>
      <c r="AD1213" s="2" t="str">
        <f t="shared" si="2926"/>
        <v/>
      </c>
      <c r="AE1213" s="2" t="str">
        <f t="shared" si="2926"/>
        <v/>
      </c>
      <c r="AF1213" s="2" t="str">
        <f t="shared" si="2926"/>
        <v/>
      </c>
      <c r="AG1213" s="2" t="str">
        <f t="shared" si="2926"/>
        <v/>
      </c>
      <c r="AH1213" s="2" t="str">
        <f t="shared" si="2926"/>
        <v/>
      </c>
      <c r="AI1213" s="2" t="str">
        <f t="shared" si="2926"/>
        <v/>
      </c>
    </row>
    <row r="1214" spans="2:35" x14ac:dyDescent="0.25">
      <c r="B1214" s="41" t="s">
        <v>347</v>
      </c>
      <c r="C1214" s="41" t="s">
        <v>444</v>
      </c>
      <c r="D1214" t="s">
        <v>7</v>
      </c>
      <c r="E1214" s="42" t="s">
        <v>369</v>
      </c>
      <c r="F1214" t="s">
        <v>47</v>
      </c>
      <c r="H1214" s="7">
        <v>960</v>
      </c>
      <c r="I1214" s="6">
        <f>IF(H1214="","",INDEX(Systems!F$4:F$981,MATCH($F1214,Systems!D$4:D$981,0),1))</f>
        <v>9.42</v>
      </c>
      <c r="J1214" s="7">
        <f>IF(H1214="","",INDEX(Systems!E$4:E$981,MATCH($F1214,Systems!D$4:D$981,0),1))</f>
        <v>20</v>
      </c>
      <c r="K1214" s="7" t="s">
        <v>96</v>
      </c>
      <c r="L1214" s="7">
        <v>2005</v>
      </c>
      <c r="M1214" s="7">
        <v>3</v>
      </c>
      <c r="N1214" s="6">
        <f t="shared" si="2927"/>
        <v>9043.2000000000007</v>
      </c>
      <c r="O1214" s="7">
        <f t="shared" si="2928"/>
        <v>2025</v>
      </c>
      <c r="P1214" s="2" t="str">
        <f t="shared" si="2926"/>
        <v/>
      </c>
      <c r="Q1214" s="2" t="str">
        <f t="shared" si="2926"/>
        <v/>
      </c>
      <c r="R1214" s="2" t="str">
        <f t="shared" si="2926"/>
        <v/>
      </c>
      <c r="S1214" s="2" t="str">
        <f t="shared" si="2926"/>
        <v/>
      </c>
      <c r="T1214" s="2" t="str">
        <f t="shared" si="2926"/>
        <v/>
      </c>
      <c r="U1214" s="2" t="str">
        <f t="shared" si="2926"/>
        <v/>
      </c>
      <c r="V1214" s="2" t="str">
        <f t="shared" si="2926"/>
        <v/>
      </c>
      <c r="W1214" s="2">
        <f t="shared" si="2926"/>
        <v>10942.272000000001</v>
      </c>
      <c r="X1214" s="2" t="str">
        <f t="shared" si="2926"/>
        <v/>
      </c>
      <c r="Y1214" s="2" t="str">
        <f t="shared" si="2926"/>
        <v/>
      </c>
      <c r="Z1214" s="2" t="str">
        <f t="shared" si="2926"/>
        <v/>
      </c>
      <c r="AA1214" s="2" t="str">
        <f t="shared" si="2926"/>
        <v/>
      </c>
      <c r="AB1214" s="2" t="str">
        <f t="shared" si="2926"/>
        <v/>
      </c>
      <c r="AC1214" s="2" t="str">
        <f t="shared" si="2926"/>
        <v/>
      </c>
      <c r="AD1214" s="2" t="str">
        <f t="shared" si="2926"/>
        <v/>
      </c>
      <c r="AE1214" s="2" t="str">
        <f t="shared" si="2926"/>
        <v/>
      </c>
      <c r="AF1214" s="2" t="str">
        <f t="shared" si="2926"/>
        <v/>
      </c>
      <c r="AG1214" s="2" t="str">
        <f t="shared" si="2926"/>
        <v/>
      </c>
      <c r="AH1214" s="2" t="str">
        <f t="shared" si="2926"/>
        <v/>
      </c>
      <c r="AI1214" s="2" t="str">
        <f t="shared" si="2926"/>
        <v/>
      </c>
    </row>
    <row r="1215" spans="2:35" x14ac:dyDescent="0.25">
      <c r="B1215" s="41" t="s">
        <v>347</v>
      </c>
      <c r="C1215" s="41" t="s">
        <v>444</v>
      </c>
      <c r="D1215" t="s">
        <v>7</v>
      </c>
      <c r="E1215" s="42" t="s">
        <v>369</v>
      </c>
      <c r="F1215" t="s">
        <v>289</v>
      </c>
      <c r="H1215" s="7">
        <v>1150</v>
      </c>
      <c r="I1215" s="6">
        <f>IF(H1215="","",INDEX(Systems!F$4:F$981,MATCH($F1215,Systems!D$4:D$981,0),1))</f>
        <v>4.5</v>
      </c>
      <c r="J1215" s="7">
        <f>IF(H1215="","",INDEX(Systems!E$4:E$981,MATCH($F1215,Systems!D$4:D$981,0),1))</f>
        <v>15</v>
      </c>
      <c r="K1215" s="7" t="s">
        <v>96</v>
      </c>
      <c r="L1215" s="7">
        <v>2005</v>
      </c>
      <c r="M1215" s="7">
        <v>2</v>
      </c>
      <c r="N1215" s="6">
        <f t="shared" si="2927"/>
        <v>5175</v>
      </c>
      <c r="O1215" s="7">
        <f t="shared" si="2928"/>
        <v>2018</v>
      </c>
      <c r="P1215" s="2">
        <f t="shared" si="2926"/>
        <v>5175</v>
      </c>
      <c r="Q1215" s="2" t="str">
        <f t="shared" si="2926"/>
        <v/>
      </c>
      <c r="R1215" s="2" t="str">
        <f t="shared" si="2926"/>
        <v/>
      </c>
      <c r="S1215" s="2" t="str">
        <f t="shared" si="2926"/>
        <v/>
      </c>
      <c r="T1215" s="2" t="str">
        <f t="shared" si="2926"/>
        <v/>
      </c>
      <c r="U1215" s="2" t="str">
        <f t="shared" si="2926"/>
        <v/>
      </c>
      <c r="V1215" s="2" t="str">
        <f t="shared" si="2926"/>
        <v/>
      </c>
      <c r="W1215" s="2" t="str">
        <f t="shared" si="2926"/>
        <v/>
      </c>
      <c r="X1215" s="2" t="str">
        <f t="shared" si="2926"/>
        <v/>
      </c>
      <c r="Y1215" s="2" t="str">
        <f t="shared" si="2926"/>
        <v/>
      </c>
      <c r="Z1215" s="2" t="str">
        <f t="shared" si="2926"/>
        <v/>
      </c>
      <c r="AA1215" s="2" t="str">
        <f t="shared" si="2926"/>
        <v/>
      </c>
      <c r="AB1215" s="2" t="str">
        <f t="shared" si="2926"/>
        <v/>
      </c>
      <c r="AC1215" s="2" t="str">
        <f t="shared" si="2926"/>
        <v/>
      </c>
      <c r="AD1215" s="2" t="str">
        <f t="shared" si="2926"/>
        <v/>
      </c>
      <c r="AE1215" s="2">
        <f t="shared" si="2926"/>
        <v>7503.75</v>
      </c>
      <c r="AF1215" s="2" t="str">
        <f t="shared" si="2926"/>
        <v/>
      </c>
      <c r="AG1215" s="2" t="str">
        <f t="shared" si="2926"/>
        <v/>
      </c>
      <c r="AH1215" s="2" t="str">
        <f t="shared" si="2926"/>
        <v/>
      </c>
      <c r="AI1215" s="2" t="str">
        <f t="shared" si="2926"/>
        <v/>
      </c>
    </row>
    <row r="1216" spans="2:35" x14ac:dyDescent="0.25">
      <c r="B1216" s="41" t="s">
        <v>347</v>
      </c>
      <c r="C1216" s="41" t="s">
        <v>444</v>
      </c>
      <c r="D1216" t="s">
        <v>9</v>
      </c>
      <c r="E1216" s="42" t="s">
        <v>369</v>
      </c>
      <c r="F1216" t="s">
        <v>131</v>
      </c>
      <c r="H1216" s="7">
        <v>960</v>
      </c>
      <c r="I1216" s="6">
        <f>IF(H1216="","",INDEX(Systems!F$4:F$981,MATCH($F1216,Systems!D$4:D$981,0),1))</f>
        <v>4.95</v>
      </c>
      <c r="J1216" s="7">
        <f>IF(H1216="","",INDEX(Systems!E$4:E$981,MATCH($F1216,Systems!D$4:D$981,0),1))</f>
        <v>20</v>
      </c>
      <c r="K1216" s="7" t="s">
        <v>96</v>
      </c>
      <c r="L1216" s="7">
        <v>2017</v>
      </c>
      <c r="M1216" s="7">
        <v>3</v>
      </c>
      <c r="N1216" s="6">
        <f t="shared" si="2927"/>
        <v>4752</v>
      </c>
      <c r="O1216" s="7">
        <f t="shared" si="2928"/>
        <v>2037</v>
      </c>
      <c r="P1216" s="2" t="str">
        <f t="shared" si="2926"/>
        <v/>
      </c>
      <c r="Q1216" s="2" t="str">
        <f t="shared" si="2926"/>
        <v/>
      </c>
      <c r="R1216" s="2" t="str">
        <f t="shared" si="2926"/>
        <v/>
      </c>
      <c r="S1216" s="2" t="str">
        <f t="shared" si="2926"/>
        <v/>
      </c>
      <c r="T1216" s="2" t="str">
        <f t="shared" si="2926"/>
        <v/>
      </c>
      <c r="U1216" s="2" t="str">
        <f t="shared" si="2926"/>
        <v/>
      </c>
      <c r="V1216" s="2" t="str">
        <f t="shared" si="2926"/>
        <v/>
      </c>
      <c r="W1216" s="2" t="str">
        <f t="shared" si="2926"/>
        <v/>
      </c>
      <c r="X1216" s="2" t="str">
        <f t="shared" si="2926"/>
        <v/>
      </c>
      <c r="Y1216" s="2" t="str">
        <f t="shared" si="2926"/>
        <v/>
      </c>
      <c r="Z1216" s="2" t="str">
        <f t="shared" si="2926"/>
        <v/>
      </c>
      <c r="AA1216" s="2" t="str">
        <f t="shared" si="2926"/>
        <v/>
      </c>
      <c r="AB1216" s="2" t="str">
        <f t="shared" si="2926"/>
        <v/>
      </c>
      <c r="AC1216" s="2" t="str">
        <f t="shared" si="2926"/>
        <v/>
      </c>
      <c r="AD1216" s="2" t="str">
        <f t="shared" si="2926"/>
        <v/>
      </c>
      <c r="AE1216" s="2" t="str">
        <f t="shared" si="2926"/>
        <v/>
      </c>
      <c r="AF1216" s="2" t="str">
        <f t="shared" si="2926"/>
        <v/>
      </c>
      <c r="AG1216" s="2" t="str">
        <f t="shared" si="2926"/>
        <v/>
      </c>
      <c r="AH1216" s="2" t="str">
        <f t="shared" si="2926"/>
        <v/>
      </c>
      <c r="AI1216" s="2">
        <f t="shared" si="2926"/>
        <v>7460.6399999999994</v>
      </c>
    </row>
    <row r="1217" spans="2:35" x14ac:dyDescent="0.25">
      <c r="B1217" s="41" t="s">
        <v>347</v>
      </c>
      <c r="C1217" s="41" t="s">
        <v>444</v>
      </c>
      <c r="D1217" t="s">
        <v>5</v>
      </c>
      <c r="E1217" s="42" t="s">
        <v>369</v>
      </c>
      <c r="F1217" t="s">
        <v>60</v>
      </c>
      <c r="H1217" s="7">
        <v>1</v>
      </c>
      <c r="I1217" s="6">
        <f>IF(H1217="","",INDEX(Systems!F$4:F$981,MATCH($F1217,Systems!D$4:D$981,0),1))</f>
        <v>12000</v>
      </c>
      <c r="J1217" s="7">
        <f>IF(H1217="","",INDEX(Systems!E$4:E$981,MATCH($F1217,Systems!D$4:D$981,0),1))</f>
        <v>18</v>
      </c>
      <c r="K1217" s="7" t="s">
        <v>96</v>
      </c>
      <c r="L1217" s="7">
        <v>2005</v>
      </c>
      <c r="M1217" s="7">
        <v>3</v>
      </c>
      <c r="N1217" s="6">
        <f t="shared" si="2927"/>
        <v>12000</v>
      </c>
      <c r="O1217" s="7">
        <f t="shared" si="2928"/>
        <v>2023</v>
      </c>
      <c r="P1217" s="2" t="str">
        <f t="shared" ref="P1217:P1222" si="2929">IF($B1217="","",IF($O1217=P$3,$N1217*(1+(O$2*0.03)),IF(P$3=$O1217+$J1217,$N1217*(1+(O$2*0.03)),IF(P$3=$O1217+2*$J1217,$N1217*(1+(O$2*0.03)),IF(P$3=$O1217+3*$J1217,$N1217*(1+(O$2*0.03)),IF(P$3=$O1217+4*$J1217,$N1217*(1+(O$2*0.03)),IF(P$3=$O1217+5*$J1217,$N1217*(1+(O$2*0.03)),"")))))))</f>
        <v/>
      </c>
      <c r="Q1217" s="2" t="str">
        <f t="shared" ref="Q1217:Q1222" si="2930">IF($B1217="","",IF($O1217=Q$3,$N1217*(1+(P$2*0.03)),IF(Q$3=$O1217+$J1217,$N1217*(1+(P$2*0.03)),IF(Q$3=$O1217+2*$J1217,$N1217*(1+(P$2*0.03)),IF(Q$3=$O1217+3*$J1217,$N1217*(1+(P$2*0.03)),IF(Q$3=$O1217+4*$J1217,$N1217*(1+(P$2*0.03)),IF(Q$3=$O1217+5*$J1217,$N1217*(1+(P$2*0.03)),"")))))))</f>
        <v/>
      </c>
      <c r="R1217" s="2" t="str">
        <f t="shared" ref="R1217:R1222" si="2931">IF($B1217="","",IF($O1217=R$3,$N1217*(1+(Q$2*0.03)),IF(R$3=$O1217+$J1217,$N1217*(1+(Q$2*0.03)),IF(R$3=$O1217+2*$J1217,$N1217*(1+(Q$2*0.03)),IF(R$3=$O1217+3*$J1217,$N1217*(1+(Q$2*0.03)),IF(R$3=$O1217+4*$J1217,$N1217*(1+(Q$2*0.03)),IF(R$3=$O1217+5*$J1217,$N1217*(1+(Q$2*0.03)),"")))))))</f>
        <v/>
      </c>
      <c r="S1217" s="2" t="str">
        <f t="shared" ref="S1217:S1222" si="2932">IF($B1217="","",IF($O1217=S$3,$N1217*(1+(R$2*0.03)),IF(S$3=$O1217+$J1217,$N1217*(1+(R$2*0.03)),IF(S$3=$O1217+2*$J1217,$N1217*(1+(R$2*0.03)),IF(S$3=$O1217+3*$J1217,$N1217*(1+(R$2*0.03)),IF(S$3=$O1217+4*$J1217,$N1217*(1+(R$2*0.03)),IF(S$3=$O1217+5*$J1217,$N1217*(1+(R$2*0.03)),"")))))))</f>
        <v/>
      </c>
      <c r="T1217" s="2" t="str">
        <f t="shared" ref="T1217:T1222" si="2933">IF($B1217="","",IF($O1217=T$3,$N1217*(1+(S$2*0.03)),IF(T$3=$O1217+$J1217,$N1217*(1+(S$2*0.03)),IF(T$3=$O1217+2*$J1217,$N1217*(1+(S$2*0.03)),IF(T$3=$O1217+3*$J1217,$N1217*(1+(S$2*0.03)),IF(T$3=$O1217+4*$J1217,$N1217*(1+(S$2*0.03)),IF(T$3=$O1217+5*$J1217,$N1217*(1+(S$2*0.03)),"")))))))</f>
        <v/>
      </c>
      <c r="U1217" s="2">
        <f t="shared" ref="U1217:U1222" si="2934">IF($B1217="","",IF($O1217=U$3,$N1217*(1+(T$2*0.03)),IF(U$3=$O1217+$J1217,$N1217*(1+(T$2*0.03)),IF(U$3=$O1217+2*$J1217,$N1217*(1+(T$2*0.03)),IF(U$3=$O1217+3*$J1217,$N1217*(1+(T$2*0.03)),IF(U$3=$O1217+4*$J1217,$N1217*(1+(T$2*0.03)),IF(U$3=$O1217+5*$J1217,$N1217*(1+(T$2*0.03)),"")))))))</f>
        <v>13799.999999999998</v>
      </c>
      <c r="V1217" s="2" t="str">
        <f t="shared" ref="V1217:V1222" si="2935">IF($B1217="","",IF($O1217=V$3,$N1217*(1+(U$2*0.03)),IF(V$3=$O1217+$J1217,$N1217*(1+(U$2*0.03)),IF(V$3=$O1217+2*$J1217,$N1217*(1+(U$2*0.03)),IF(V$3=$O1217+3*$J1217,$N1217*(1+(U$2*0.03)),IF(V$3=$O1217+4*$J1217,$N1217*(1+(U$2*0.03)),IF(V$3=$O1217+5*$J1217,$N1217*(1+(U$2*0.03)),"")))))))</f>
        <v/>
      </c>
      <c r="W1217" s="2" t="str">
        <f t="shared" ref="W1217:W1222" si="2936">IF($B1217="","",IF($O1217=W$3,$N1217*(1+(V$2*0.03)),IF(W$3=$O1217+$J1217,$N1217*(1+(V$2*0.03)),IF(W$3=$O1217+2*$J1217,$N1217*(1+(V$2*0.03)),IF(W$3=$O1217+3*$J1217,$N1217*(1+(V$2*0.03)),IF(W$3=$O1217+4*$J1217,$N1217*(1+(V$2*0.03)),IF(W$3=$O1217+5*$J1217,$N1217*(1+(V$2*0.03)),"")))))))</f>
        <v/>
      </c>
      <c r="X1217" s="2" t="str">
        <f t="shared" ref="X1217:X1222" si="2937">IF($B1217="","",IF($O1217=X$3,$N1217*(1+(W$2*0.03)),IF(X$3=$O1217+$J1217,$N1217*(1+(W$2*0.03)),IF(X$3=$O1217+2*$J1217,$N1217*(1+(W$2*0.03)),IF(X$3=$O1217+3*$J1217,$N1217*(1+(W$2*0.03)),IF(X$3=$O1217+4*$J1217,$N1217*(1+(W$2*0.03)),IF(X$3=$O1217+5*$J1217,$N1217*(1+(W$2*0.03)),"")))))))</f>
        <v/>
      </c>
      <c r="Y1217" s="2" t="str">
        <f t="shared" ref="Y1217:Y1222" si="2938">IF($B1217="","",IF($O1217=Y$3,$N1217*(1+(X$2*0.03)),IF(Y$3=$O1217+$J1217,$N1217*(1+(X$2*0.03)),IF(Y$3=$O1217+2*$J1217,$N1217*(1+(X$2*0.03)),IF(Y$3=$O1217+3*$J1217,$N1217*(1+(X$2*0.03)),IF(Y$3=$O1217+4*$J1217,$N1217*(1+(X$2*0.03)),IF(Y$3=$O1217+5*$J1217,$N1217*(1+(X$2*0.03)),"")))))))</f>
        <v/>
      </c>
      <c r="Z1217" s="2" t="str">
        <f t="shared" ref="Z1217:Z1222" si="2939">IF($B1217="","",IF($O1217=Z$3,$N1217*(1+(Y$2*0.03)),IF(Z$3=$O1217+$J1217,$N1217*(1+(Y$2*0.03)),IF(Z$3=$O1217+2*$J1217,$N1217*(1+(Y$2*0.03)),IF(Z$3=$O1217+3*$J1217,$N1217*(1+(Y$2*0.03)),IF(Z$3=$O1217+4*$J1217,$N1217*(1+(Y$2*0.03)),IF(Z$3=$O1217+5*$J1217,$N1217*(1+(Y$2*0.03)),"")))))))</f>
        <v/>
      </c>
      <c r="AA1217" s="2" t="str">
        <f t="shared" ref="AA1217:AA1222" si="2940">IF($B1217="","",IF($O1217=AA$3,$N1217*(1+(Z$2*0.03)),IF(AA$3=$O1217+$J1217,$N1217*(1+(Z$2*0.03)),IF(AA$3=$O1217+2*$J1217,$N1217*(1+(Z$2*0.03)),IF(AA$3=$O1217+3*$J1217,$N1217*(1+(Z$2*0.03)),IF(AA$3=$O1217+4*$J1217,$N1217*(1+(Z$2*0.03)),IF(AA$3=$O1217+5*$J1217,$N1217*(1+(Z$2*0.03)),"")))))))</f>
        <v/>
      </c>
      <c r="AB1217" s="2" t="str">
        <f t="shared" ref="AB1217:AB1222" si="2941">IF($B1217="","",IF($O1217=AB$3,$N1217*(1+(AA$2*0.03)),IF(AB$3=$O1217+$J1217,$N1217*(1+(AA$2*0.03)),IF(AB$3=$O1217+2*$J1217,$N1217*(1+(AA$2*0.03)),IF(AB$3=$O1217+3*$J1217,$N1217*(1+(AA$2*0.03)),IF(AB$3=$O1217+4*$J1217,$N1217*(1+(AA$2*0.03)),IF(AB$3=$O1217+5*$J1217,$N1217*(1+(AA$2*0.03)),"")))))))</f>
        <v/>
      </c>
      <c r="AC1217" s="2" t="str">
        <f t="shared" ref="AC1217:AC1222" si="2942">IF($B1217="","",IF($O1217=AC$3,$N1217*(1+(AB$2*0.03)),IF(AC$3=$O1217+$J1217,$N1217*(1+(AB$2*0.03)),IF(AC$3=$O1217+2*$J1217,$N1217*(1+(AB$2*0.03)),IF(AC$3=$O1217+3*$J1217,$N1217*(1+(AB$2*0.03)),IF(AC$3=$O1217+4*$J1217,$N1217*(1+(AB$2*0.03)),IF(AC$3=$O1217+5*$J1217,$N1217*(1+(AB$2*0.03)),"")))))))</f>
        <v/>
      </c>
      <c r="AD1217" s="2" t="str">
        <f t="shared" ref="AD1217:AD1222" si="2943">IF($B1217="","",IF($O1217=AD$3,$N1217*(1+(AC$2*0.03)),IF(AD$3=$O1217+$J1217,$N1217*(1+(AC$2*0.03)),IF(AD$3=$O1217+2*$J1217,$N1217*(1+(AC$2*0.03)),IF(AD$3=$O1217+3*$J1217,$N1217*(1+(AC$2*0.03)),IF(AD$3=$O1217+4*$J1217,$N1217*(1+(AC$2*0.03)),IF(AD$3=$O1217+5*$J1217,$N1217*(1+(AC$2*0.03)),"")))))))</f>
        <v/>
      </c>
      <c r="AE1217" s="2" t="str">
        <f t="shared" ref="AE1217:AE1222" si="2944">IF($B1217="","",IF($O1217=AE$3,$N1217*(1+(AD$2*0.03)),IF(AE$3=$O1217+$J1217,$N1217*(1+(AD$2*0.03)),IF(AE$3=$O1217+2*$J1217,$N1217*(1+(AD$2*0.03)),IF(AE$3=$O1217+3*$J1217,$N1217*(1+(AD$2*0.03)),IF(AE$3=$O1217+4*$J1217,$N1217*(1+(AD$2*0.03)),IF(AE$3=$O1217+5*$J1217,$N1217*(1+(AD$2*0.03)),"")))))))</f>
        <v/>
      </c>
      <c r="AF1217" s="2" t="str">
        <f t="shared" ref="AF1217:AF1222" si="2945">IF($B1217="","",IF($O1217=AF$3,$N1217*(1+(AE$2*0.03)),IF(AF$3=$O1217+$J1217,$N1217*(1+(AE$2*0.03)),IF(AF$3=$O1217+2*$J1217,$N1217*(1+(AE$2*0.03)),IF(AF$3=$O1217+3*$J1217,$N1217*(1+(AE$2*0.03)),IF(AF$3=$O1217+4*$J1217,$N1217*(1+(AE$2*0.03)),IF(AF$3=$O1217+5*$J1217,$N1217*(1+(AE$2*0.03)),"")))))))</f>
        <v/>
      </c>
      <c r="AG1217" s="2" t="str">
        <f t="shared" ref="AG1217:AG1222" si="2946">IF($B1217="","",IF($O1217=AG$3,$N1217*(1+(AF$2*0.03)),IF(AG$3=$O1217+$J1217,$N1217*(1+(AF$2*0.03)),IF(AG$3=$O1217+2*$J1217,$N1217*(1+(AF$2*0.03)),IF(AG$3=$O1217+3*$J1217,$N1217*(1+(AF$2*0.03)),IF(AG$3=$O1217+4*$J1217,$N1217*(1+(AF$2*0.03)),IF(AG$3=$O1217+5*$J1217,$N1217*(1+(AF$2*0.03)),"")))))))</f>
        <v/>
      </c>
      <c r="AH1217" s="2" t="str">
        <f t="shared" ref="AH1217:AH1222" si="2947">IF($B1217="","",IF($O1217=AH$3,$N1217*(1+(AG$2*0.03)),IF(AH$3=$O1217+$J1217,$N1217*(1+(AG$2*0.03)),IF(AH$3=$O1217+2*$J1217,$N1217*(1+(AG$2*0.03)),IF(AH$3=$O1217+3*$J1217,$N1217*(1+(AG$2*0.03)),IF(AH$3=$O1217+4*$J1217,$N1217*(1+(AG$2*0.03)),IF(AH$3=$O1217+5*$J1217,$N1217*(1+(AG$2*0.03)),"")))))))</f>
        <v/>
      </c>
      <c r="AI1217" s="2" t="str">
        <f t="shared" ref="AI1217:AI1222" si="2948">IF($B1217="","",IF($O1217=AI$3,$N1217*(1+(AH$2*0.03)),IF(AI$3=$O1217+$J1217,$N1217*(1+(AH$2*0.03)),IF(AI$3=$O1217+2*$J1217,$N1217*(1+(AH$2*0.03)),IF(AI$3=$O1217+3*$J1217,$N1217*(1+(AH$2*0.03)),IF(AI$3=$O1217+4*$J1217,$N1217*(1+(AH$2*0.03)),IF(AI$3=$O1217+5*$J1217,$N1217*(1+(AH$2*0.03)),"")))))))</f>
        <v/>
      </c>
    </row>
    <row r="1218" spans="2:35" x14ac:dyDescent="0.25">
      <c r="B1218" s="41" t="s">
        <v>347</v>
      </c>
      <c r="C1218" s="41" t="s">
        <v>444</v>
      </c>
      <c r="D1218" t="s">
        <v>3</v>
      </c>
      <c r="E1218" s="42" t="s">
        <v>370</v>
      </c>
      <c r="F1218" t="s">
        <v>24</v>
      </c>
      <c r="H1218" s="7">
        <v>1152</v>
      </c>
      <c r="I1218" s="6">
        <f>IF(H1218="","",INDEX(Systems!F$4:F$981,MATCH($F1218,Systems!D$4:D$981,0),1))</f>
        <v>9.57</v>
      </c>
      <c r="J1218" s="7">
        <f>IF(H1218="","",INDEX(Systems!E$4:E$981,MATCH($F1218,Systems!D$4:D$981,0),1))</f>
        <v>20</v>
      </c>
      <c r="K1218" s="7" t="s">
        <v>96</v>
      </c>
      <c r="L1218" s="7">
        <v>2010</v>
      </c>
      <c r="M1218" s="7">
        <v>2</v>
      </c>
      <c r="N1218" s="6">
        <f t="shared" ref="N1218:N1223" si="2949">IF(H1218="","",H1218*I1218)</f>
        <v>11024.64</v>
      </c>
      <c r="O1218" s="7">
        <f t="shared" ref="O1218:O1223" si="2950">IF(M1218="","",IF(IF(M1218=1,$C$1,IF(M1218=2,L1218+(0.8*J1218),IF(M1218=3,L1218+J1218)))&lt;$C$1,$C$1,(IF(M1218=1,$C$1,IF(M1218=2,L1218+(0.8*J1218),IF(M1218=3,L1218+J1218))))))</f>
        <v>2026</v>
      </c>
      <c r="P1218" s="2" t="str">
        <f t="shared" si="2929"/>
        <v/>
      </c>
      <c r="Q1218" s="2" t="str">
        <f t="shared" si="2930"/>
        <v/>
      </c>
      <c r="R1218" s="2" t="str">
        <f t="shared" si="2931"/>
        <v/>
      </c>
      <c r="S1218" s="2" t="str">
        <f t="shared" si="2932"/>
        <v/>
      </c>
      <c r="T1218" s="2" t="str">
        <f t="shared" si="2933"/>
        <v/>
      </c>
      <c r="U1218" s="2" t="str">
        <f t="shared" si="2934"/>
        <v/>
      </c>
      <c r="V1218" s="2" t="str">
        <f t="shared" si="2935"/>
        <v/>
      </c>
      <c r="W1218" s="2" t="str">
        <f t="shared" si="2936"/>
        <v/>
      </c>
      <c r="X1218" s="2">
        <f t="shared" si="2937"/>
        <v>13670.553599999999</v>
      </c>
      <c r="Y1218" s="2" t="str">
        <f t="shared" si="2938"/>
        <v/>
      </c>
      <c r="Z1218" s="2" t="str">
        <f t="shared" si="2939"/>
        <v/>
      </c>
      <c r="AA1218" s="2" t="str">
        <f t="shared" si="2940"/>
        <v/>
      </c>
      <c r="AB1218" s="2" t="str">
        <f t="shared" si="2941"/>
        <v/>
      </c>
      <c r="AC1218" s="2" t="str">
        <f t="shared" si="2942"/>
        <v/>
      </c>
      <c r="AD1218" s="2" t="str">
        <f t="shared" si="2943"/>
        <v/>
      </c>
      <c r="AE1218" s="2" t="str">
        <f t="shared" si="2944"/>
        <v/>
      </c>
      <c r="AF1218" s="2" t="str">
        <f t="shared" si="2945"/>
        <v/>
      </c>
      <c r="AG1218" s="2" t="str">
        <f t="shared" si="2946"/>
        <v/>
      </c>
      <c r="AH1218" s="2" t="str">
        <f t="shared" si="2947"/>
        <v/>
      </c>
      <c r="AI1218" s="2" t="str">
        <f t="shared" si="2948"/>
        <v/>
      </c>
    </row>
    <row r="1219" spans="2:35" x14ac:dyDescent="0.25">
      <c r="B1219" s="41" t="s">
        <v>347</v>
      </c>
      <c r="C1219" s="41" t="s">
        <v>444</v>
      </c>
      <c r="D1219" t="s">
        <v>7</v>
      </c>
      <c r="E1219" s="42" t="s">
        <v>370</v>
      </c>
      <c r="F1219" t="s">
        <v>50</v>
      </c>
      <c r="H1219" s="7">
        <v>1150</v>
      </c>
      <c r="I1219" s="6">
        <f>IF(H1219="","",INDEX(Systems!F$4:F$981,MATCH($F1219,Systems!D$4:D$981,0),1))</f>
        <v>1.6</v>
      </c>
      <c r="J1219" s="7">
        <f>IF(H1219="","",INDEX(Systems!E$4:E$981,MATCH($F1219,Systems!D$4:D$981,0),1))</f>
        <v>10</v>
      </c>
      <c r="K1219" s="7" t="s">
        <v>96</v>
      </c>
      <c r="L1219" s="7">
        <v>2010</v>
      </c>
      <c r="M1219" s="7">
        <v>3</v>
      </c>
      <c r="N1219" s="6">
        <f t="shared" si="2949"/>
        <v>1840</v>
      </c>
      <c r="O1219" s="7">
        <f t="shared" si="2950"/>
        <v>2020</v>
      </c>
      <c r="P1219" s="2" t="str">
        <f t="shared" si="2929"/>
        <v/>
      </c>
      <c r="Q1219" s="2" t="str">
        <f t="shared" si="2930"/>
        <v/>
      </c>
      <c r="R1219" s="2">
        <f t="shared" si="2931"/>
        <v>1950.4</v>
      </c>
      <c r="S1219" s="2" t="str">
        <f t="shared" si="2932"/>
        <v/>
      </c>
      <c r="T1219" s="2" t="str">
        <f t="shared" si="2933"/>
        <v/>
      </c>
      <c r="U1219" s="2" t="str">
        <f t="shared" si="2934"/>
        <v/>
      </c>
      <c r="V1219" s="2" t="str">
        <f t="shared" si="2935"/>
        <v/>
      </c>
      <c r="W1219" s="2" t="str">
        <f t="shared" si="2936"/>
        <v/>
      </c>
      <c r="X1219" s="2" t="str">
        <f t="shared" si="2937"/>
        <v/>
      </c>
      <c r="Y1219" s="2" t="str">
        <f t="shared" si="2938"/>
        <v/>
      </c>
      <c r="Z1219" s="2" t="str">
        <f t="shared" si="2939"/>
        <v/>
      </c>
      <c r="AA1219" s="2" t="str">
        <f t="shared" si="2940"/>
        <v/>
      </c>
      <c r="AB1219" s="2">
        <f t="shared" si="2941"/>
        <v>2502.3999999999996</v>
      </c>
      <c r="AC1219" s="2" t="str">
        <f t="shared" si="2942"/>
        <v/>
      </c>
      <c r="AD1219" s="2" t="str">
        <f t="shared" si="2943"/>
        <v/>
      </c>
      <c r="AE1219" s="2" t="str">
        <f t="shared" si="2944"/>
        <v/>
      </c>
      <c r="AF1219" s="2" t="str">
        <f t="shared" si="2945"/>
        <v/>
      </c>
      <c r="AG1219" s="2" t="str">
        <f t="shared" si="2946"/>
        <v/>
      </c>
      <c r="AH1219" s="2" t="str">
        <f t="shared" si="2947"/>
        <v/>
      </c>
      <c r="AI1219" s="2" t="str">
        <f t="shared" si="2948"/>
        <v/>
      </c>
    </row>
    <row r="1220" spans="2:35" x14ac:dyDescent="0.25">
      <c r="B1220" s="41" t="s">
        <v>347</v>
      </c>
      <c r="C1220" s="41" t="s">
        <v>444</v>
      </c>
      <c r="D1220" t="s">
        <v>7</v>
      </c>
      <c r="E1220" s="42" t="s">
        <v>370</v>
      </c>
      <c r="F1220" t="s">
        <v>47</v>
      </c>
      <c r="H1220" s="7">
        <v>960</v>
      </c>
      <c r="I1220" s="6">
        <f>IF(H1220="","",INDEX(Systems!F$4:F$981,MATCH($F1220,Systems!D$4:D$981,0),1))</f>
        <v>9.42</v>
      </c>
      <c r="J1220" s="7">
        <f>IF(H1220="","",INDEX(Systems!E$4:E$981,MATCH($F1220,Systems!D$4:D$981,0),1))</f>
        <v>20</v>
      </c>
      <c r="K1220" s="7" t="s">
        <v>96</v>
      </c>
      <c r="L1220" s="7">
        <v>2005</v>
      </c>
      <c r="M1220" s="7">
        <v>3</v>
      </c>
      <c r="N1220" s="6">
        <f t="shared" si="2949"/>
        <v>9043.2000000000007</v>
      </c>
      <c r="O1220" s="7">
        <f t="shared" si="2950"/>
        <v>2025</v>
      </c>
      <c r="P1220" s="2" t="str">
        <f t="shared" si="2929"/>
        <v/>
      </c>
      <c r="Q1220" s="2" t="str">
        <f t="shared" si="2930"/>
        <v/>
      </c>
      <c r="R1220" s="2" t="str">
        <f t="shared" si="2931"/>
        <v/>
      </c>
      <c r="S1220" s="2" t="str">
        <f t="shared" si="2932"/>
        <v/>
      </c>
      <c r="T1220" s="2" t="str">
        <f t="shared" si="2933"/>
        <v/>
      </c>
      <c r="U1220" s="2" t="str">
        <f t="shared" si="2934"/>
        <v/>
      </c>
      <c r="V1220" s="2" t="str">
        <f t="shared" si="2935"/>
        <v/>
      </c>
      <c r="W1220" s="2">
        <f t="shared" si="2936"/>
        <v>10942.272000000001</v>
      </c>
      <c r="X1220" s="2" t="str">
        <f t="shared" si="2937"/>
        <v/>
      </c>
      <c r="Y1220" s="2" t="str">
        <f t="shared" si="2938"/>
        <v/>
      </c>
      <c r="Z1220" s="2" t="str">
        <f t="shared" si="2939"/>
        <v/>
      </c>
      <c r="AA1220" s="2" t="str">
        <f t="shared" si="2940"/>
        <v/>
      </c>
      <c r="AB1220" s="2" t="str">
        <f t="shared" si="2941"/>
        <v/>
      </c>
      <c r="AC1220" s="2" t="str">
        <f t="shared" si="2942"/>
        <v/>
      </c>
      <c r="AD1220" s="2" t="str">
        <f t="shared" si="2943"/>
        <v/>
      </c>
      <c r="AE1220" s="2" t="str">
        <f t="shared" si="2944"/>
        <v/>
      </c>
      <c r="AF1220" s="2" t="str">
        <f t="shared" si="2945"/>
        <v/>
      </c>
      <c r="AG1220" s="2" t="str">
        <f t="shared" si="2946"/>
        <v/>
      </c>
      <c r="AH1220" s="2" t="str">
        <f t="shared" si="2947"/>
        <v/>
      </c>
      <c r="AI1220" s="2" t="str">
        <f t="shared" si="2948"/>
        <v/>
      </c>
    </row>
    <row r="1221" spans="2:35" x14ac:dyDescent="0.25">
      <c r="B1221" s="41" t="s">
        <v>347</v>
      </c>
      <c r="C1221" s="41" t="s">
        <v>444</v>
      </c>
      <c r="D1221" t="s">
        <v>7</v>
      </c>
      <c r="E1221" s="42" t="s">
        <v>370</v>
      </c>
      <c r="F1221" t="s">
        <v>289</v>
      </c>
      <c r="H1221" s="7">
        <v>1150</v>
      </c>
      <c r="I1221" s="6">
        <f>IF(H1221="","",INDEX(Systems!F$4:F$981,MATCH($F1221,Systems!D$4:D$981,0),1))</f>
        <v>4.5</v>
      </c>
      <c r="J1221" s="7">
        <f>IF(H1221="","",INDEX(Systems!E$4:E$981,MATCH($F1221,Systems!D$4:D$981,0),1))</f>
        <v>15</v>
      </c>
      <c r="K1221" s="7" t="s">
        <v>96</v>
      </c>
      <c r="L1221" s="7">
        <v>2005</v>
      </c>
      <c r="M1221" s="7">
        <v>2</v>
      </c>
      <c r="N1221" s="6">
        <f t="shared" si="2949"/>
        <v>5175</v>
      </c>
      <c r="O1221" s="7">
        <f t="shared" si="2950"/>
        <v>2018</v>
      </c>
      <c r="P1221" s="2">
        <f t="shared" si="2929"/>
        <v>5175</v>
      </c>
      <c r="Q1221" s="2" t="str">
        <f t="shared" si="2930"/>
        <v/>
      </c>
      <c r="R1221" s="2" t="str">
        <f t="shared" si="2931"/>
        <v/>
      </c>
      <c r="S1221" s="2" t="str">
        <f t="shared" si="2932"/>
        <v/>
      </c>
      <c r="T1221" s="2" t="str">
        <f t="shared" si="2933"/>
        <v/>
      </c>
      <c r="U1221" s="2" t="str">
        <f t="shared" si="2934"/>
        <v/>
      </c>
      <c r="V1221" s="2" t="str">
        <f t="shared" si="2935"/>
        <v/>
      </c>
      <c r="W1221" s="2" t="str">
        <f t="shared" si="2936"/>
        <v/>
      </c>
      <c r="X1221" s="2" t="str">
        <f t="shared" si="2937"/>
        <v/>
      </c>
      <c r="Y1221" s="2" t="str">
        <f t="shared" si="2938"/>
        <v/>
      </c>
      <c r="Z1221" s="2" t="str">
        <f t="shared" si="2939"/>
        <v/>
      </c>
      <c r="AA1221" s="2" t="str">
        <f t="shared" si="2940"/>
        <v/>
      </c>
      <c r="AB1221" s="2" t="str">
        <f t="shared" si="2941"/>
        <v/>
      </c>
      <c r="AC1221" s="2" t="str">
        <f t="shared" si="2942"/>
        <v/>
      </c>
      <c r="AD1221" s="2" t="str">
        <f t="shared" si="2943"/>
        <v/>
      </c>
      <c r="AE1221" s="2">
        <f t="shared" si="2944"/>
        <v>7503.75</v>
      </c>
      <c r="AF1221" s="2" t="str">
        <f t="shared" si="2945"/>
        <v/>
      </c>
      <c r="AG1221" s="2" t="str">
        <f t="shared" si="2946"/>
        <v/>
      </c>
      <c r="AH1221" s="2" t="str">
        <f t="shared" si="2947"/>
        <v/>
      </c>
      <c r="AI1221" s="2" t="str">
        <f t="shared" si="2948"/>
        <v/>
      </c>
    </row>
    <row r="1222" spans="2:35" x14ac:dyDescent="0.25">
      <c r="B1222" s="41" t="s">
        <v>347</v>
      </c>
      <c r="C1222" s="41" t="s">
        <v>444</v>
      </c>
      <c r="D1222" t="s">
        <v>9</v>
      </c>
      <c r="E1222" s="42" t="s">
        <v>370</v>
      </c>
      <c r="F1222" t="s">
        <v>131</v>
      </c>
      <c r="H1222" s="7">
        <v>960</v>
      </c>
      <c r="I1222" s="6">
        <f>IF(H1222="","",INDEX(Systems!F$4:F$981,MATCH($F1222,Systems!D$4:D$981,0),1))</f>
        <v>4.95</v>
      </c>
      <c r="J1222" s="7">
        <f>IF(H1222="","",INDEX(Systems!E$4:E$981,MATCH($F1222,Systems!D$4:D$981,0),1))</f>
        <v>20</v>
      </c>
      <c r="K1222" s="7" t="s">
        <v>96</v>
      </c>
      <c r="L1222" s="7">
        <v>2017</v>
      </c>
      <c r="M1222" s="7">
        <v>3</v>
      </c>
      <c r="N1222" s="6">
        <f t="shared" si="2949"/>
        <v>4752</v>
      </c>
      <c r="O1222" s="7">
        <f t="shared" si="2950"/>
        <v>2037</v>
      </c>
      <c r="P1222" s="2" t="str">
        <f t="shared" si="2929"/>
        <v/>
      </c>
      <c r="Q1222" s="2" t="str">
        <f t="shared" si="2930"/>
        <v/>
      </c>
      <c r="R1222" s="2" t="str">
        <f t="shared" si="2931"/>
        <v/>
      </c>
      <c r="S1222" s="2" t="str">
        <f t="shared" si="2932"/>
        <v/>
      </c>
      <c r="T1222" s="2" t="str">
        <f t="shared" si="2933"/>
        <v/>
      </c>
      <c r="U1222" s="2" t="str">
        <f t="shared" si="2934"/>
        <v/>
      </c>
      <c r="V1222" s="2" t="str">
        <f t="shared" si="2935"/>
        <v/>
      </c>
      <c r="W1222" s="2" t="str">
        <f t="shared" si="2936"/>
        <v/>
      </c>
      <c r="X1222" s="2" t="str">
        <f t="shared" si="2937"/>
        <v/>
      </c>
      <c r="Y1222" s="2" t="str">
        <f t="shared" si="2938"/>
        <v/>
      </c>
      <c r="Z1222" s="2" t="str">
        <f t="shared" si="2939"/>
        <v/>
      </c>
      <c r="AA1222" s="2" t="str">
        <f t="shared" si="2940"/>
        <v/>
      </c>
      <c r="AB1222" s="2" t="str">
        <f t="shared" si="2941"/>
        <v/>
      </c>
      <c r="AC1222" s="2" t="str">
        <f t="shared" si="2942"/>
        <v/>
      </c>
      <c r="AD1222" s="2" t="str">
        <f t="shared" si="2943"/>
        <v/>
      </c>
      <c r="AE1222" s="2" t="str">
        <f t="shared" si="2944"/>
        <v/>
      </c>
      <c r="AF1222" s="2" t="str">
        <f t="shared" si="2945"/>
        <v/>
      </c>
      <c r="AG1222" s="2" t="str">
        <f t="shared" si="2946"/>
        <v/>
      </c>
      <c r="AH1222" s="2" t="str">
        <f t="shared" si="2947"/>
        <v/>
      </c>
      <c r="AI1222" s="2">
        <f t="shared" si="2948"/>
        <v>7460.6399999999994</v>
      </c>
    </row>
    <row r="1223" spans="2:35" x14ac:dyDescent="0.25">
      <c r="B1223" s="41" t="s">
        <v>347</v>
      </c>
      <c r="C1223" s="41" t="s">
        <v>444</v>
      </c>
      <c r="D1223" t="s">
        <v>5</v>
      </c>
      <c r="E1223" s="42" t="s">
        <v>370</v>
      </c>
      <c r="F1223" t="s">
        <v>60</v>
      </c>
      <c r="H1223" s="7">
        <v>1</v>
      </c>
      <c r="I1223" s="6">
        <f>IF(H1223="","",INDEX(Systems!F$4:F$981,MATCH($F1223,Systems!D$4:D$981,0),1))</f>
        <v>12000</v>
      </c>
      <c r="J1223" s="7">
        <f>IF(H1223="","",INDEX(Systems!E$4:E$981,MATCH($F1223,Systems!D$4:D$981,0),1))</f>
        <v>18</v>
      </c>
      <c r="K1223" s="7" t="s">
        <v>96</v>
      </c>
      <c r="L1223" s="7">
        <v>2005</v>
      </c>
      <c r="M1223" s="7">
        <v>3</v>
      </c>
      <c r="N1223" s="6">
        <f t="shared" si="2949"/>
        <v>12000</v>
      </c>
      <c r="O1223" s="7">
        <f t="shared" si="2950"/>
        <v>2023</v>
      </c>
      <c r="P1223" s="2" t="str">
        <f t="shared" ref="P1223:P1228" si="2951">IF($B1223="","",IF($O1223=P$3,$N1223*(1+(O$2*0.03)),IF(P$3=$O1223+$J1223,$N1223*(1+(O$2*0.03)),IF(P$3=$O1223+2*$J1223,$N1223*(1+(O$2*0.03)),IF(P$3=$O1223+3*$J1223,$N1223*(1+(O$2*0.03)),IF(P$3=$O1223+4*$J1223,$N1223*(1+(O$2*0.03)),IF(P$3=$O1223+5*$J1223,$N1223*(1+(O$2*0.03)),"")))))))</f>
        <v/>
      </c>
      <c r="Q1223" s="2" t="str">
        <f t="shared" ref="Q1223:Q1228" si="2952">IF($B1223="","",IF($O1223=Q$3,$N1223*(1+(P$2*0.03)),IF(Q$3=$O1223+$J1223,$N1223*(1+(P$2*0.03)),IF(Q$3=$O1223+2*$J1223,$N1223*(1+(P$2*0.03)),IF(Q$3=$O1223+3*$J1223,$N1223*(1+(P$2*0.03)),IF(Q$3=$O1223+4*$J1223,$N1223*(1+(P$2*0.03)),IF(Q$3=$O1223+5*$J1223,$N1223*(1+(P$2*0.03)),"")))))))</f>
        <v/>
      </c>
      <c r="R1223" s="2" t="str">
        <f t="shared" ref="R1223:R1228" si="2953">IF($B1223="","",IF($O1223=R$3,$N1223*(1+(Q$2*0.03)),IF(R$3=$O1223+$J1223,$N1223*(1+(Q$2*0.03)),IF(R$3=$O1223+2*$J1223,$N1223*(1+(Q$2*0.03)),IF(R$3=$O1223+3*$J1223,$N1223*(1+(Q$2*0.03)),IF(R$3=$O1223+4*$J1223,$N1223*(1+(Q$2*0.03)),IF(R$3=$O1223+5*$J1223,$N1223*(1+(Q$2*0.03)),"")))))))</f>
        <v/>
      </c>
      <c r="S1223" s="2" t="str">
        <f t="shared" ref="S1223:S1228" si="2954">IF($B1223="","",IF($O1223=S$3,$N1223*(1+(R$2*0.03)),IF(S$3=$O1223+$J1223,$N1223*(1+(R$2*0.03)),IF(S$3=$O1223+2*$J1223,$N1223*(1+(R$2*0.03)),IF(S$3=$O1223+3*$J1223,$N1223*(1+(R$2*0.03)),IF(S$3=$O1223+4*$J1223,$N1223*(1+(R$2*0.03)),IF(S$3=$O1223+5*$J1223,$N1223*(1+(R$2*0.03)),"")))))))</f>
        <v/>
      </c>
      <c r="T1223" s="2" t="str">
        <f t="shared" ref="T1223:T1228" si="2955">IF($B1223="","",IF($O1223=T$3,$N1223*(1+(S$2*0.03)),IF(T$3=$O1223+$J1223,$N1223*(1+(S$2*0.03)),IF(T$3=$O1223+2*$J1223,$N1223*(1+(S$2*0.03)),IF(T$3=$O1223+3*$J1223,$N1223*(1+(S$2*0.03)),IF(T$3=$O1223+4*$J1223,$N1223*(1+(S$2*0.03)),IF(T$3=$O1223+5*$J1223,$N1223*(1+(S$2*0.03)),"")))))))</f>
        <v/>
      </c>
      <c r="U1223" s="2">
        <f t="shared" ref="U1223:U1228" si="2956">IF($B1223="","",IF($O1223=U$3,$N1223*(1+(T$2*0.03)),IF(U$3=$O1223+$J1223,$N1223*(1+(T$2*0.03)),IF(U$3=$O1223+2*$J1223,$N1223*(1+(T$2*0.03)),IF(U$3=$O1223+3*$J1223,$N1223*(1+(T$2*0.03)),IF(U$3=$O1223+4*$J1223,$N1223*(1+(T$2*0.03)),IF(U$3=$O1223+5*$J1223,$N1223*(1+(T$2*0.03)),"")))))))</f>
        <v>13799.999999999998</v>
      </c>
      <c r="V1223" s="2" t="str">
        <f t="shared" ref="V1223:V1228" si="2957">IF($B1223="","",IF($O1223=V$3,$N1223*(1+(U$2*0.03)),IF(V$3=$O1223+$J1223,$N1223*(1+(U$2*0.03)),IF(V$3=$O1223+2*$J1223,$N1223*(1+(U$2*0.03)),IF(V$3=$O1223+3*$J1223,$N1223*(1+(U$2*0.03)),IF(V$3=$O1223+4*$J1223,$N1223*(1+(U$2*0.03)),IF(V$3=$O1223+5*$J1223,$N1223*(1+(U$2*0.03)),"")))))))</f>
        <v/>
      </c>
      <c r="W1223" s="2" t="str">
        <f t="shared" ref="W1223:W1228" si="2958">IF($B1223="","",IF($O1223=W$3,$N1223*(1+(V$2*0.03)),IF(W$3=$O1223+$J1223,$N1223*(1+(V$2*0.03)),IF(W$3=$O1223+2*$J1223,$N1223*(1+(V$2*0.03)),IF(W$3=$O1223+3*$J1223,$N1223*(1+(V$2*0.03)),IF(W$3=$O1223+4*$J1223,$N1223*(1+(V$2*0.03)),IF(W$3=$O1223+5*$J1223,$N1223*(1+(V$2*0.03)),"")))))))</f>
        <v/>
      </c>
      <c r="X1223" s="2" t="str">
        <f t="shared" ref="X1223:X1228" si="2959">IF($B1223="","",IF($O1223=X$3,$N1223*(1+(W$2*0.03)),IF(X$3=$O1223+$J1223,$N1223*(1+(W$2*0.03)),IF(X$3=$O1223+2*$J1223,$N1223*(1+(W$2*0.03)),IF(X$3=$O1223+3*$J1223,$N1223*(1+(W$2*0.03)),IF(X$3=$O1223+4*$J1223,$N1223*(1+(W$2*0.03)),IF(X$3=$O1223+5*$J1223,$N1223*(1+(W$2*0.03)),"")))))))</f>
        <v/>
      </c>
      <c r="Y1223" s="2" t="str">
        <f t="shared" ref="Y1223:Y1228" si="2960">IF($B1223="","",IF($O1223=Y$3,$N1223*(1+(X$2*0.03)),IF(Y$3=$O1223+$J1223,$N1223*(1+(X$2*0.03)),IF(Y$3=$O1223+2*$J1223,$N1223*(1+(X$2*0.03)),IF(Y$3=$O1223+3*$J1223,$N1223*(1+(X$2*0.03)),IF(Y$3=$O1223+4*$J1223,$N1223*(1+(X$2*0.03)),IF(Y$3=$O1223+5*$J1223,$N1223*(1+(X$2*0.03)),"")))))))</f>
        <v/>
      </c>
      <c r="Z1223" s="2" t="str">
        <f t="shared" ref="Z1223:Z1228" si="2961">IF($B1223="","",IF($O1223=Z$3,$N1223*(1+(Y$2*0.03)),IF(Z$3=$O1223+$J1223,$N1223*(1+(Y$2*0.03)),IF(Z$3=$O1223+2*$J1223,$N1223*(1+(Y$2*0.03)),IF(Z$3=$O1223+3*$J1223,$N1223*(1+(Y$2*0.03)),IF(Z$3=$O1223+4*$J1223,$N1223*(1+(Y$2*0.03)),IF(Z$3=$O1223+5*$J1223,$N1223*(1+(Y$2*0.03)),"")))))))</f>
        <v/>
      </c>
      <c r="AA1223" s="2" t="str">
        <f t="shared" ref="AA1223:AA1228" si="2962">IF($B1223="","",IF($O1223=AA$3,$N1223*(1+(Z$2*0.03)),IF(AA$3=$O1223+$J1223,$N1223*(1+(Z$2*0.03)),IF(AA$3=$O1223+2*$J1223,$N1223*(1+(Z$2*0.03)),IF(AA$3=$O1223+3*$J1223,$N1223*(1+(Z$2*0.03)),IF(AA$3=$O1223+4*$J1223,$N1223*(1+(Z$2*0.03)),IF(AA$3=$O1223+5*$J1223,$N1223*(1+(Z$2*0.03)),"")))))))</f>
        <v/>
      </c>
      <c r="AB1223" s="2" t="str">
        <f t="shared" ref="AB1223:AB1228" si="2963">IF($B1223="","",IF($O1223=AB$3,$N1223*(1+(AA$2*0.03)),IF(AB$3=$O1223+$J1223,$N1223*(1+(AA$2*0.03)),IF(AB$3=$O1223+2*$J1223,$N1223*(1+(AA$2*0.03)),IF(AB$3=$O1223+3*$J1223,$N1223*(1+(AA$2*0.03)),IF(AB$3=$O1223+4*$J1223,$N1223*(1+(AA$2*0.03)),IF(AB$3=$O1223+5*$J1223,$N1223*(1+(AA$2*0.03)),"")))))))</f>
        <v/>
      </c>
      <c r="AC1223" s="2" t="str">
        <f t="shared" ref="AC1223:AC1228" si="2964">IF($B1223="","",IF($O1223=AC$3,$N1223*(1+(AB$2*0.03)),IF(AC$3=$O1223+$J1223,$N1223*(1+(AB$2*0.03)),IF(AC$3=$O1223+2*$J1223,$N1223*(1+(AB$2*0.03)),IF(AC$3=$O1223+3*$J1223,$N1223*(1+(AB$2*0.03)),IF(AC$3=$O1223+4*$J1223,$N1223*(1+(AB$2*0.03)),IF(AC$3=$O1223+5*$J1223,$N1223*(1+(AB$2*0.03)),"")))))))</f>
        <v/>
      </c>
      <c r="AD1223" s="2" t="str">
        <f t="shared" ref="AD1223:AD1228" si="2965">IF($B1223="","",IF($O1223=AD$3,$N1223*(1+(AC$2*0.03)),IF(AD$3=$O1223+$J1223,$N1223*(1+(AC$2*0.03)),IF(AD$3=$O1223+2*$J1223,$N1223*(1+(AC$2*0.03)),IF(AD$3=$O1223+3*$J1223,$N1223*(1+(AC$2*0.03)),IF(AD$3=$O1223+4*$J1223,$N1223*(1+(AC$2*0.03)),IF(AD$3=$O1223+5*$J1223,$N1223*(1+(AC$2*0.03)),"")))))))</f>
        <v/>
      </c>
      <c r="AE1223" s="2" t="str">
        <f t="shared" ref="AE1223:AE1228" si="2966">IF($B1223="","",IF($O1223=AE$3,$N1223*(1+(AD$2*0.03)),IF(AE$3=$O1223+$J1223,$N1223*(1+(AD$2*0.03)),IF(AE$3=$O1223+2*$J1223,$N1223*(1+(AD$2*0.03)),IF(AE$3=$O1223+3*$J1223,$N1223*(1+(AD$2*0.03)),IF(AE$3=$O1223+4*$J1223,$N1223*(1+(AD$2*0.03)),IF(AE$3=$O1223+5*$J1223,$N1223*(1+(AD$2*0.03)),"")))))))</f>
        <v/>
      </c>
      <c r="AF1223" s="2" t="str">
        <f t="shared" ref="AF1223:AF1228" si="2967">IF($B1223="","",IF($O1223=AF$3,$N1223*(1+(AE$2*0.03)),IF(AF$3=$O1223+$J1223,$N1223*(1+(AE$2*0.03)),IF(AF$3=$O1223+2*$J1223,$N1223*(1+(AE$2*0.03)),IF(AF$3=$O1223+3*$J1223,$N1223*(1+(AE$2*0.03)),IF(AF$3=$O1223+4*$J1223,$N1223*(1+(AE$2*0.03)),IF(AF$3=$O1223+5*$J1223,$N1223*(1+(AE$2*0.03)),"")))))))</f>
        <v/>
      </c>
      <c r="AG1223" s="2" t="str">
        <f t="shared" ref="AG1223:AG1228" si="2968">IF($B1223="","",IF($O1223=AG$3,$N1223*(1+(AF$2*0.03)),IF(AG$3=$O1223+$J1223,$N1223*(1+(AF$2*0.03)),IF(AG$3=$O1223+2*$J1223,$N1223*(1+(AF$2*0.03)),IF(AG$3=$O1223+3*$J1223,$N1223*(1+(AF$2*0.03)),IF(AG$3=$O1223+4*$J1223,$N1223*(1+(AF$2*0.03)),IF(AG$3=$O1223+5*$J1223,$N1223*(1+(AF$2*0.03)),"")))))))</f>
        <v/>
      </c>
      <c r="AH1223" s="2" t="str">
        <f t="shared" ref="AH1223:AH1228" si="2969">IF($B1223="","",IF($O1223=AH$3,$N1223*(1+(AG$2*0.03)),IF(AH$3=$O1223+$J1223,$N1223*(1+(AG$2*0.03)),IF(AH$3=$O1223+2*$J1223,$N1223*(1+(AG$2*0.03)),IF(AH$3=$O1223+3*$J1223,$N1223*(1+(AG$2*0.03)),IF(AH$3=$O1223+4*$J1223,$N1223*(1+(AG$2*0.03)),IF(AH$3=$O1223+5*$J1223,$N1223*(1+(AG$2*0.03)),"")))))))</f>
        <v/>
      </c>
      <c r="AI1223" s="2" t="str">
        <f t="shared" ref="AI1223:AI1228" si="2970">IF($B1223="","",IF($O1223=AI$3,$N1223*(1+(AH$2*0.03)),IF(AI$3=$O1223+$J1223,$N1223*(1+(AH$2*0.03)),IF(AI$3=$O1223+2*$J1223,$N1223*(1+(AH$2*0.03)),IF(AI$3=$O1223+3*$J1223,$N1223*(1+(AH$2*0.03)),IF(AI$3=$O1223+4*$J1223,$N1223*(1+(AH$2*0.03)),IF(AI$3=$O1223+5*$J1223,$N1223*(1+(AH$2*0.03)),"")))))))</f>
        <v/>
      </c>
    </row>
    <row r="1224" spans="2:35" x14ac:dyDescent="0.25">
      <c r="B1224" s="41" t="s">
        <v>347</v>
      </c>
      <c r="C1224" s="41" t="s">
        <v>444</v>
      </c>
      <c r="D1224" t="s">
        <v>3</v>
      </c>
      <c r="E1224" s="42" t="s">
        <v>371</v>
      </c>
      <c r="F1224" t="s">
        <v>26</v>
      </c>
      <c r="H1224" s="7">
        <v>1152</v>
      </c>
      <c r="I1224" s="6">
        <f>IF(H1224="","",INDEX(Systems!F$4:F$981,MATCH($F1224,Systems!D$4:D$981,0),1))</f>
        <v>21.78</v>
      </c>
      <c r="J1224" s="7">
        <f>IF(H1224="","",INDEX(Systems!E$4:E$981,MATCH($F1224,Systems!D$4:D$981,0),1))</f>
        <v>25</v>
      </c>
      <c r="K1224" s="7" t="s">
        <v>96</v>
      </c>
      <c r="L1224" s="7">
        <v>2005</v>
      </c>
      <c r="M1224" s="7">
        <v>2</v>
      </c>
      <c r="N1224" s="6">
        <f t="shared" ref="N1224:N1229" si="2971">IF(H1224="","",H1224*I1224)</f>
        <v>25090.560000000001</v>
      </c>
      <c r="O1224" s="7">
        <f t="shared" ref="O1224:O1229" si="2972">IF(M1224="","",IF(IF(M1224=1,$C$1,IF(M1224=2,L1224+(0.8*J1224),IF(M1224=3,L1224+J1224)))&lt;$C$1,$C$1,(IF(M1224=1,$C$1,IF(M1224=2,L1224+(0.8*J1224),IF(M1224=3,L1224+J1224))))))</f>
        <v>2025</v>
      </c>
      <c r="P1224" s="2" t="str">
        <f t="shared" si="2951"/>
        <v/>
      </c>
      <c r="Q1224" s="2" t="str">
        <f t="shared" si="2952"/>
        <v/>
      </c>
      <c r="R1224" s="2" t="str">
        <f t="shared" si="2953"/>
        <v/>
      </c>
      <c r="S1224" s="2" t="str">
        <f t="shared" si="2954"/>
        <v/>
      </c>
      <c r="T1224" s="2" t="str">
        <f t="shared" si="2955"/>
        <v/>
      </c>
      <c r="U1224" s="2" t="str">
        <f t="shared" si="2956"/>
        <v/>
      </c>
      <c r="V1224" s="2" t="str">
        <f t="shared" si="2957"/>
        <v/>
      </c>
      <c r="W1224" s="2">
        <f t="shared" si="2958"/>
        <v>30359.577600000001</v>
      </c>
      <c r="X1224" s="2" t="str">
        <f t="shared" si="2959"/>
        <v/>
      </c>
      <c r="Y1224" s="2" t="str">
        <f t="shared" si="2960"/>
        <v/>
      </c>
      <c r="Z1224" s="2" t="str">
        <f t="shared" si="2961"/>
        <v/>
      </c>
      <c r="AA1224" s="2" t="str">
        <f t="shared" si="2962"/>
        <v/>
      </c>
      <c r="AB1224" s="2" t="str">
        <f t="shared" si="2963"/>
        <v/>
      </c>
      <c r="AC1224" s="2" t="str">
        <f t="shared" si="2964"/>
        <v/>
      </c>
      <c r="AD1224" s="2" t="str">
        <f t="shared" si="2965"/>
        <v/>
      </c>
      <c r="AE1224" s="2" t="str">
        <f t="shared" si="2966"/>
        <v/>
      </c>
      <c r="AF1224" s="2" t="str">
        <f t="shared" si="2967"/>
        <v/>
      </c>
      <c r="AG1224" s="2" t="str">
        <f t="shared" si="2968"/>
        <v/>
      </c>
      <c r="AH1224" s="2" t="str">
        <f t="shared" si="2969"/>
        <v/>
      </c>
      <c r="AI1224" s="2" t="str">
        <f t="shared" si="2970"/>
        <v/>
      </c>
    </row>
    <row r="1225" spans="2:35" x14ac:dyDescent="0.25">
      <c r="B1225" s="41" t="s">
        <v>347</v>
      </c>
      <c r="C1225" s="41" t="s">
        <v>444</v>
      </c>
      <c r="D1225" t="s">
        <v>7</v>
      </c>
      <c r="E1225" s="42" t="s">
        <v>371</v>
      </c>
      <c r="F1225" t="s">
        <v>50</v>
      </c>
      <c r="H1225" s="7">
        <v>1150</v>
      </c>
      <c r="I1225" s="6">
        <f>IF(H1225="","",INDEX(Systems!F$4:F$981,MATCH($F1225,Systems!D$4:D$981,0),1))</f>
        <v>1.6</v>
      </c>
      <c r="J1225" s="7">
        <f>IF(H1225="","",INDEX(Systems!E$4:E$981,MATCH($F1225,Systems!D$4:D$981,0),1))</f>
        <v>10</v>
      </c>
      <c r="K1225" s="7" t="s">
        <v>96</v>
      </c>
      <c r="L1225" s="7">
        <v>2010</v>
      </c>
      <c r="M1225" s="7">
        <v>3</v>
      </c>
      <c r="N1225" s="6">
        <f t="shared" si="2971"/>
        <v>1840</v>
      </c>
      <c r="O1225" s="7">
        <f t="shared" si="2972"/>
        <v>2020</v>
      </c>
      <c r="P1225" s="2" t="str">
        <f t="shared" si="2951"/>
        <v/>
      </c>
      <c r="Q1225" s="2" t="str">
        <f t="shared" si="2952"/>
        <v/>
      </c>
      <c r="R1225" s="2">
        <f t="shared" si="2953"/>
        <v>1950.4</v>
      </c>
      <c r="S1225" s="2" t="str">
        <f t="shared" si="2954"/>
        <v/>
      </c>
      <c r="T1225" s="2" t="str">
        <f t="shared" si="2955"/>
        <v/>
      </c>
      <c r="U1225" s="2" t="str">
        <f t="shared" si="2956"/>
        <v/>
      </c>
      <c r="V1225" s="2" t="str">
        <f t="shared" si="2957"/>
        <v/>
      </c>
      <c r="W1225" s="2" t="str">
        <f t="shared" si="2958"/>
        <v/>
      </c>
      <c r="X1225" s="2" t="str">
        <f t="shared" si="2959"/>
        <v/>
      </c>
      <c r="Y1225" s="2" t="str">
        <f t="shared" si="2960"/>
        <v/>
      </c>
      <c r="Z1225" s="2" t="str">
        <f t="shared" si="2961"/>
        <v/>
      </c>
      <c r="AA1225" s="2" t="str">
        <f t="shared" si="2962"/>
        <v/>
      </c>
      <c r="AB1225" s="2">
        <f t="shared" si="2963"/>
        <v>2502.3999999999996</v>
      </c>
      <c r="AC1225" s="2" t="str">
        <f t="shared" si="2964"/>
        <v/>
      </c>
      <c r="AD1225" s="2" t="str">
        <f t="shared" si="2965"/>
        <v/>
      </c>
      <c r="AE1225" s="2" t="str">
        <f t="shared" si="2966"/>
        <v/>
      </c>
      <c r="AF1225" s="2" t="str">
        <f t="shared" si="2967"/>
        <v/>
      </c>
      <c r="AG1225" s="2" t="str">
        <f t="shared" si="2968"/>
        <v/>
      </c>
      <c r="AH1225" s="2" t="str">
        <f t="shared" si="2969"/>
        <v/>
      </c>
      <c r="AI1225" s="2" t="str">
        <f t="shared" si="2970"/>
        <v/>
      </c>
    </row>
    <row r="1226" spans="2:35" x14ac:dyDescent="0.25">
      <c r="B1226" s="41" t="s">
        <v>347</v>
      </c>
      <c r="C1226" s="41" t="s">
        <v>444</v>
      </c>
      <c r="D1226" t="s">
        <v>7</v>
      </c>
      <c r="E1226" s="42" t="s">
        <v>371</v>
      </c>
      <c r="F1226" t="s">
        <v>47</v>
      </c>
      <c r="H1226" s="7">
        <v>960</v>
      </c>
      <c r="I1226" s="6">
        <f>IF(H1226="","",INDEX(Systems!F$4:F$981,MATCH($F1226,Systems!D$4:D$981,0),1))</f>
        <v>9.42</v>
      </c>
      <c r="J1226" s="7">
        <f>IF(H1226="","",INDEX(Systems!E$4:E$981,MATCH($F1226,Systems!D$4:D$981,0),1))</f>
        <v>20</v>
      </c>
      <c r="K1226" s="7" t="s">
        <v>96</v>
      </c>
      <c r="L1226" s="7">
        <v>2005</v>
      </c>
      <c r="M1226" s="7">
        <v>2</v>
      </c>
      <c r="N1226" s="6">
        <f t="shared" si="2971"/>
        <v>9043.2000000000007</v>
      </c>
      <c r="O1226" s="7">
        <f t="shared" si="2972"/>
        <v>2021</v>
      </c>
      <c r="P1226" s="2" t="str">
        <f t="shared" si="2951"/>
        <v/>
      </c>
      <c r="Q1226" s="2" t="str">
        <f t="shared" si="2952"/>
        <v/>
      </c>
      <c r="R1226" s="2" t="str">
        <f t="shared" si="2953"/>
        <v/>
      </c>
      <c r="S1226" s="2">
        <f t="shared" si="2954"/>
        <v>9857.0880000000016</v>
      </c>
      <c r="T1226" s="2" t="str">
        <f t="shared" si="2955"/>
        <v/>
      </c>
      <c r="U1226" s="2" t="str">
        <f t="shared" si="2956"/>
        <v/>
      </c>
      <c r="V1226" s="2" t="str">
        <f t="shared" si="2957"/>
        <v/>
      </c>
      <c r="W1226" s="2" t="str">
        <f t="shared" si="2958"/>
        <v/>
      </c>
      <c r="X1226" s="2" t="str">
        <f t="shared" si="2959"/>
        <v/>
      </c>
      <c r="Y1226" s="2" t="str">
        <f t="shared" si="2960"/>
        <v/>
      </c>
      <c r="Z1226" s="2" t="str">
        <f t="shared" si="2961"/>
        <v/>
      </c>
      <c r="AA1226" s="2" t="str">
        <f t="shared" si="2962"/>
        <v/>
      </c>
      <c r="AB1226" s="2" t="str">
        <f t="shared" si="2963"/>
        <v/>
      </c>
      <c r="AC1226" s="2" t="str">
        <f t="shared" si="2964"/>
        <v/>
      </c>
      <c r="AD1226" s="2" t="str">
        <f t="shared" si="2965"/>
        <v/>
      </c>
      <c r="AE1226" s="2" t="str">
        <f t="shared" si="2966"/>
        <v/>
      </c>
      <c r="AF1226" s="2" t="str">
        <f t="shared" si="2967"/>
        <v/>
      </c>
      <c r="AG1226" s="2" t="str">
        <f t="shared" si="2968"/>
        <v/>
      </c>
      <c r="AH1226" s="2" t="str">
        <f t="shared" si="2969"/>
        <v/>
      </c>
      <c r="AI1226" s="2" t="str">
        <f t="shared" si="2970"/>
        <v/>
      </c>
    </row>
    <row r="1227" spans="2:35" x14ac:dyDescent="0.25">
      <c r="B1227" s="41" t="s">
        <v>347</v>
      </c>
      <c r="C1227" s="41" t="s">
        <v>444</v>
      </c>
      <c r="D1227" t="s">
        <v>7</v>
      </c>
      <c r="E1227" s="42" t="s">
        <v>371</v>
      </c>
      <c r="F1227" t="s">
        <v>289</v>
      </c>
      <c r="H1227" s="7">
        <v>1150</v>
      </c>
      <c r="I1227" s="6">
        <f>IF(H1227="","",INDEX(Systems!F$4:F$981,MATCH($F1227,Systems!D$4:D$981,0),1))</f>
        <v>4.5</v>
      </c>
      <c r="J1227" s="7">
        <f>IF(H1227="","",INDEX(Systems!E$4:E$981,MATCH($F1227,Systems!D$4:D$981,0),1))</f>
        <v>15</v>
      </c>
      <c r="K1227" s="7" t="s">
        <v>96</v>
      </c>
      <c r="L1227" s="7">
        <v>2005</v>
      </c>
      <c r="M1227" s="7">
        <v>2</v>
      </c>
      <c r="N1227" s="6">
        <f t="shared" si="2971"/>
        <v>5175</v>
      </c>
      <c r="O1227" s="7">
        <f t="shared" si="2972"/>
        <v>2018</v>
      </c>
      <c r="P1227" s="2">
        <f t="shared" si="2951"/>
        <v>5175</v>
      </c>
      <c r="Q1227" s="2" t="str">
        <f t="shared" si="2952"/>
        <v/>
      </c>
      <c r="R1227" s="2" t="str">
        <f t="shared" si="2953"/>
        <v/>
      </c>
      <c r="S1227" s="2" t="str">
        <f t="shared" si="2954"/>
        <v/>
      </c>
      <c r="T1227" s="2" t="str">
        <f t="shared" si="2955"/>
        <v/>
      </c>
      <c r="U1227" s="2" t="str">
        <f t="shared" si="2956"/>
        <v/>
      </c>
      <c r="V1227" s="2" t="str">
        <f t="shared" si="2957"/>
        <v/>
      </c>
      <c r="W1227" s="2" t="str">
        <f t="shared" si="2958"/>
        <v/>
      </c>
      <c r="X1227" s="2" t="str">
        <f t="shared" si="2959"/>
        <v/>
      </c>
      <c r="Y1227" s="2" t="str">
        <f t="shared" si="2960"/>
        <v/>
      </c>
      <c r="Z1227" s="2" t="str">
        <f t="shared" si="2961"/>
        <v/>
      </c>
      <c r="AA1227" s="2" t="str">
        <f t="shared" si="2962"/>
        <v/>
      </c>
      <c r="AB1227" s="2" t="str">
        <f t="shared" si="2963"/>
        <v/>
      </c>
      <c r="AC1227" s="2" t="str">
        <f t="shared" si="2964"/>
        <v/>
      </c>
      <c r="AD1227" s="2" t="str">
        <f t="shared" si="2965"/>
        <v/>
      </c>
      <c r="AE1227" s="2">
        <f t="shared" si="2966"/>
        <v>7503.75</v>
      </c>
      <c r="AF1227" s="2" t="str">
        <f t="shared" si="2967"/>
        <v/>
      </c>
      <c r="AG1227" s="2" t="str">
        <f t="shared" si="2968"/>
        <v/>
      </c>
      <c r="AH1227" s="2" t="str">
        <f t="shared" si="2969"/>
        <v/>
      </c>
      <c r="AI1227" s="2" t="str">
        <f t="shared" si="2970"/>
        <v/>
      </c>
    </row>
    <row r="1228" spans="2:35" x14ac:dyDescent="0.25">
      <c r="B1228" s="41" t="s">
        <v>347</v>
      </c>
      <c r="C1228" s="41" t="s">
        <v>444</v>
      </c>
      <c r="D1228" t="s">
        <v>9</v>
      </c>
      <c r="E1228" s="42" t="s">
        <v>371</v>
      </c>
      <c r="F1228" t="s">
        <v>131</v>
      </c>
      <c r="H1228" s="7">
        <v>960</v>
      </c>
      <c r="I1228" s="6">
        <f>IF(H1228="","",INDEX(Systems!F$4:F$981,MATCH($F1228,Systems!D$4:D$981,0),1))</f>
        <v>4.95</v>
      </c>
      <c r="J1228" s="7">
        <f>IF(H1228="","",INDEX(Systems!E$4:E$981,MATCH($F1228,Systems!D$4:D$981,0),1))</f>
        <v>20</v>
      </c>
      <c r="K1228" s="7" t="s">
        <v>96</v>
      </c>
      <c r="L1228" s="7">
        <v>2017</v>
      </c>
      <c r="M1228" s="7">
        <v>3</v>
      </c>
      <c r="N1228" s="6">
        <f t="shared" si="2971"/>
        <v>4752</v>
      </c>
      <c r="O1228" s="7">
        <f t="shared" si="2972"/>
        <v>2037</v>
      </c>
      <c r="P1228" s="2" t="str">
        <f t="shared" si="2951"/>
        <v/>
      </c>
      <c r="Q1228" s="2" t="str">
        <f t="shared" si="2952"/>
        <v/>
      </c>
      <c r="R1228" s="2" t="str">
        <f t="shared" si="2953"/>
        <v/>
      </c>
      <c r="S1228" s="2" t="str">
        <f t="shared" si="2954"/>
        <v/>
      </c>
      <c r="T1228" s="2" t="str">
        <f t="shared" si="2955"/>
        <v/>
      </c>
      <c r="U1228" s="2" t="str">
        <f t="shared" si="2956"/>
        <v/>
      </c>
      <c r="V1228" s="2" t="str">
        <f t="shared" si="2957"/>
        <v/>
      </c>
      <c r="W1228" s="2" t="str">
        <f t="shared" si="2958"/>
        <v/>
      </c>
      <c r="X1228" s="2" t="str">
        <f t="shared" si="2959"/>
        <v/>
      </c>
      <c r="Y1228" s="2" t="str">
        <f t="shared" si="2960"/>
        <v/>
      </c>
      <c r="Z1228" s="2" t="str">
        <f t="shared" si="2961"/>
        <v/>
      </c>
      <c r="AA1228" s="2" t="str">
        <f t="shared" si="2962"/>
        <v/>
      </c>
      <c r="AB1228" s="2" t="str">
        <f t="shared" si="2963"/>
        <v/>
      </c>
      <c r="AC1228" s="2" t="str">
        <f t="shared" si="2964"/>
        <v/>
      </c>
      <c r="AD1228" s="2" t="str">
        <f t="shared" si="2965"/>
        <v/>
      </c>
      <c r="AE1228" s="2" t="str">
        <f t="shared" si="2966"/>
        <v/>
      </c>
      <c r="AF1228" s="2" t="str">
        <f t="shared" si="2967"/>
        <v/>
      </c>
      <c r="AG1228" s="2" t="str">
        <f t="shared" si="2968"/>
        <v/>
      </c>
      <c r="AH1228" s="2" t="str">
        <f t="shared" si="2969"/>
        <v/>
      </c>
      <c r="AI1228" s="2">
        <f t="shared" si="2970"/>
        <v>7460.6399999999994</v>
      </c>
    </row>
    <row r="1229" spans="2:35" x14ac:dyDescent="0.25">
      <c r="B1229" s="41" t="s">
        <v>347</v>
      </c>
      <c r="C1229" s="41" t="s">
        <v>444</v>
      </c>
      <c r="D1229" t="s">
        <v>5</v>
      </c>
      <c r="E1229" s="42" t="s">
        <v>371</v>
      </c>
      <c r="F1229" t="s">
        <v>60</v>
      </c>
      <c r="H1229" s="7">
        <v>1</v>
      </c>
      <c r="I1229" s="6">
        <f>IF(H1229="","",INDEX(Systems!F$4:F$981,MATCH($F1229,Systems!D$4:D$981,0),1))</f>
        <v>12000</v>
      </c>
      <c r="J1229" s="7">
        <f>IF(H1229="","",INDEX(Systems!E$4:E$981,MATCH($F1229,Systems!D$4:D$981,0),1))</f>
        <v>18</v>
      </c>
      <c r="K1229" s="7" t="s">
        <v>96</v>
      </c>
      <c r="L1229" s="7">
        <v>2005</v>
      </c>
      <c r="M1229" s="7">
        <v>3</v>
      </c>
      <c r="N1229" s="6">
        <f t="shared" si="2971"/>
        <v>12000</v>
      </c>
      <c r="O1229" s="7">
        <f t="shared" si="2972"/>
        <v>2023</v>
      </c>
      <c r="P1229" s="2" t="str">
        <f t="shared" ref="P1229:P1234" si="2973">IF($B1229="","",IF($O1229=P$3,$N1229*(1+(O$2*0.03)),IF(P$3=$O1229+$J1229,$N1229*(1+(O$2*0.03)),IF(P$3=$O1229+2*$J1229,$N1229*(1+(O$2*0.03)),IF(P$3=$O1229+3*$J1229,$N1229*(1+(O$2*0.03)),IF(P$3=$O1229+4*$J1229,$N1229*(1+(O$2*0.03)),IF(P$3=$O1229+5*$J1229,$N1229*(1+(O$2*0.03)),"")))))))</f>
        <v/>
      </c>
      <c r="Q1229" s="2" t="str">
        <f t="shared" ref="Q1229:Q1234" si="2974">IF($B1229="","",IF($O1229=Q$3,$N1229*(1+(P$2*0.03)),IF(Q$3=$O1229+$J1229,$N1229*(1+(P$2*0.03)),IF(Q$3=$O1229+2*$J1229,$N1229*(1+(P$2*0.03)),IF(Q$3=$O1229+3*$J1229,$N1229*(1+(P$2*0.03)),IF(Q$3=$O1229+4*$J1229,$N1229*(1+(P$2*0.03)),IF(Q$3=$O1229+5*$J1229,$N1229*(1+(P$2*0.03)),"")))))))</f>
        <v/>
      </c>
      <c r="R1229" s="2" t="str">
        <f t="shared" ref="R1229:R1234" si="2975">IF($B1229="","",IF($O1229=R$3,$N1229*(1+(Q$2*0.03)),IF(R$3=$O1229+$J1229,$N1229*(1+(Q$2*0.03)),IF(R$3=$O1229+2*$J1229,$N1229*(1+(Q$2*0.03)),IF(R$3=$O1229+3*$J1229,$N1229*(1+(Q$2*0.03)),IF(R$3=$O1229+4*$J1229,$N1229*(1+(Q$2*0.03)),IF(R$3=$O1229+5*$J1229,$N1229*(1+(Q$2*0.03)),"")))))))</f>
        <v/>
      </c>
      <c r="S1229" s="2" t="str">
        <f t="shared" ref="S1229:S1234" si="2976">IF($B1229="","",IF($O1229=S$3,$N1229*(1+(R$2*0.03)),IF(S$3=$O1229+$J1229,$N1229*(1+(R$2*0.03)),IF(S$3=$O1229+2*$J1229,$N1229*(1+(R$2*0.03)),IF(S$3=$O1229+3*$J1229,$N1229*(1+(R$2*0.03)),IF(S$3=$O1229+4*$J1229,$N1229*(1+(R$2*0.03)),IF(S$3=$O1229+5*$J1229,$N1229*(1+(R$2*0.03)),"")))))))</f>
        <v/>
      </c>
      <c r="T1229" s="2" t="str">
        <f t="shared" ref="T1229:T1234" si="2977">IF($B1229="","",IF($O1229=T$3,$N1229*(1+(S$2*0.03)),IF(T$3=$O1229+$J1229,$N1229*(1+(S$2*0.03)),IF(T$3=$O1229+2*$J1229,$N1229*(1+(S$2*0.03)),IF(T$3=$O1229+3*$J1229,$N1229*(1+(S$2*0.03)),IF(T$3=$O1229+4*$J1229,$N1229*(1+(S$2*0.03)),IF(T$3=$O1229+5*$J1229,$N1229*(1+(S$2*0.03)),"")))))))</f>
        <v/>
      </c>
      <c r="U1229" s="2">
        <f t="shared" ref="U1229:U1234" si="2978">IF($B1229="","",IF($O1229=U$3,$N1229*(1+(T$2*0.03)),IF(U$3=$O1229+$J1229,$N1229*(1+(T$2*0.03)),IF(U$3=$O1229+2*$J1229,$N1229*(1+(T$2*0.03)),IF(U$3=$O1229+3*$J1229,$N1229*(1+(T$2*0.03)),IF(U$3=$O1229+4*$J1229,$N1229*(1+(T$2*0.03)),IF(U$3=$O1229+5*$J1229,$N1229*(1+(T$2*0.03)),"")))))))</f>
        <v>13799.999999999998</v>
      </c>
      <c r="V1229" s="2" t="str">
        <f t="shared" ref="V1229:V1234" si="2979">IF($B1229="","",IF($O1229=V$3,$N1229*(1+(U$2*0.03)),IF(V$3=$O1229+$J1229,$N1229*(1+(U$2*0.03)),IF(V$3=$O1229+2*$J1229,$N1229*(1+(U$2*0.03)),IF(V$3=$O1229+3*$J1229,$N1229*(1+(U$2*0.03)),IF(V$3=$O1229+4*$J1229,$N1229*(1+(U$2*0.03)),IF(V$3=$O1229+5*$J1229,$N1229*(1+(U$2*0.03)),"")))))))</f>
        <v/>
      </c>
      <c r="W1229" s="2" t="str">
        <f t="shared" ref="W1229:W1234" si="2980">IF($B1229="","",IF($O1229=W$3,$N1229*(1+(V$2*0.03)),IF(W$3=$O1229+$J1229,$N1229*(1+(V$2*0.03)),IF(W$3=$O1229+2*$J1229,$N1229*(1+(V$2*0.03)),IF(W$3=$O1229+3*$J1229,$N1229*(1+(V$2*0.03)),IF(W$3=$O1229+4*$J1229,$N1229*(1+(V$2*0.03)),IF(W$3=$O1229+5*$J1229,$N1229*(1+(V$2*0.03)),"")))))))</f>
        <v/>
      </c>
      <c r="X1229" s="2" t="str">
        <f t="shared" ref="X1229:X1234" si="2981">IF($B1229="","",IF($O1229=X$3,$N1229*(1+(W$2*0.03)),IF(X$3=$O1229+$J1229,$N1229*(1+(W$2*0.03)),IF(X$3=$O1229+2*$J1229,$N1229*(1+(W$2*0.03)),IF(X$3=$O1229+3*$J1229,$N1229*(1+(W$2*0.03)),IF(X$3=$O1229+4*$J1229,$N1229*(1+(W$2*0.03)),IF(X$3=$O1229+5*$J1229,$N1229*(1+(W$2*0.03)),"")))))))</f>
        <v/>
      </c>
      <c r="Y1229" s="2" t="str">
        <f t="shared" ref="Y1229:Y1234" si="2982">IF($B1229="","",IF($O1229=Y$3,$N1229*(1+(X$2*0.03)),IF(Y$3=$O1229+$J1229,$N1229*(1+(X$2*0.03)),IF(Y$3=$O1229+2*$J1229,$N1229*(1+(X$2*0.03)),IF(Y$3=$O1229+3*$J1229,$N1229*(1+(X$2*0.03)),IF(Y$3=$O1229+4*$J1229,$N1229*(1+(X$2*0.03)),IF(Y$3=$O1229+5*$J1229,$N1229*(1+(X$2*0.03)),"")))))))</f>
        <v/>
      </c>
      <c r="Z1229" s="2" t="str">
        <f t="shared" ref="Z1229:Z1234" si="2983">IF($B1229="","",IF($O1229=Z$3,$N1229*(1+(Y$2*0.03)),IF(Z$3=$O1229+$J1229,$N1229*(1+(Y$2*0.03)),IF(Z$3=$O1229+2*$J1229,$N1229*(1+(Y$2*0.03)),IF(Z$3=$O1229+3*$J1229,$N1229*(1+(Y$2*0.03)),IF(Z$3=$O1229+4*$J1229,$N1229*(1+(Y$2*0.03)),IF(Z$3=$O1229+5*$J1229,$N1229*(1+(Y$2*0.03)),"")))))))</f>
        <v/>
      </c>
      <c r="AA1229" s="2" t="str">
        <f t="shared" ref="AA1229:AA1234" si="2984">IF($B1229="","",IF($O1229=AA$3,$N1229*(1+(Z$2*0.03)),IF(AA$3=$O1229+$J1229,$N1229*(1+(Z$2*0.03)),IF(AA$3=$O1229+2*$J1229,$N1229*(1+(Z$2*0.03)),IF(AA$3=$O1229+3*$J1229,$N1229*(1+(Z$2*0.03)),IF(AA$3=$O1229+4*$J1229,$N1229*(1+(Z$2*0.03)),IF(AA$3=$O1229+5*$J1229,$N1229*(1+(Z$2*0.03)),"")))))))</f>
        <v/>
      </c>
      <c r="AB1229" s="2" t="str">
        <f t="shared" ref="AB1229:AB1234" si="2985">IF($B1229="","",IF($O1229=AB$3,$N1229*(1+(AA$2*0.03)),IF(AB$3=$O1229+$J1229,$N1229*(1+(AA$2*0.03)),IF(AB$3=$O1229+2*$J1229,$N1229*(1+(AA$2*0.03)),IF(AB$3=$O1229+3*$J1229,$N1229*(1+(AA$2*0.03)),IF(AB$3=$O1229+4*$J1229,$N1229*(1+(AA$2*0.03)),IF(AB$3=$O1229+5*$J1229,$N1229*(1+(AA$2*0.03)),"")))))))</f>
        <v/>
      </c>
      <c r="AC1229" s="2" t="str">
        <f t="shared" ref="AC1229:AC1234" si="2986">IF($B1229="","",IF($O1229=AC$3,$N1229*(1+(AB$2*0.03)),IF(AC$3=$O1229+$J1229,$N1229*(1+(AB$2*0.03)),IF(AC$3=$O1229+2*$J1229,$N1229*(1+(AB$2*0.03)),IF(AC$3=$O1229+3*$J1229,$N1229*(1+(AB$2*0.03)),IF(AC$3=$O1229+4*$J1229,$N1229*(1+(AB$2*0.03)),IF(AC$3=$O1229+5*$J1229,$N1229*(1+(AB$2*0.03)),"")))))))</f>
        <v/>
      </c>
      <c r="AD1229" s="2" t="str">
        <f t="shared" ref="AD1229:AD1234" si="2987">IF($B1229="","",IF($O1229=AD$3,$N1229*(1+(AC$2*0.03)),IF(AD$3=$O1229+$J1229,$N1229*(1+(AC$2*0.03)),IF(AD$3=$O1229+2*$J1229,$N1229*(1+(AC$2*0.03)),IF(AD$3=$O1229+3*$J1229,$N1229*(1+(AC$2*0.03)),IF(AD$3=$O1229+4*$J1229,$N1229*(1+(AC$2*0.03)),IF(AD$3=$O1229+5*$J1229,$N1229*(1+(AC$2*0.03)),"")))))))</f>
        <v/>
      </c>
      <c r="AE1229" s="2" t="str">
        <f t="shared" ref="AE1229:AE1234" si="2988">IF($B1229="","",IF($O1229=AE$3,$N1229*(1+(AD$2*0.03)),IF(AE$3=$O1229+$J1229,$N1229*(1+(AD$2*0.03)),IF(AE$3=$O1229+2*$J1229,$N1229*(1+(AD$2*0.03)),IF(AE$3=$O1229+3*$J1229,$N1229*(1+(AD$2*0.03)),IF(AE$3=$O1229+4*$J1229,$N1229*(1+(AD$2*0.03)),IF(AE$3=$O1229+5*$J1229,$N1229*(1+(AD$2*0.03)),"")))))))</f>
        <v/>
      </c>
      <c r="AF1229" s="2" t="str">
        <f t="shared" ref="AF1229:AF1234" si="2989">IF($B1229="","",IF($O1229=AF$3,$N1229*(1+(AE$2*0.03)),IF(AF$3=$O1229+$J1229,$N1229*(1+(AE$2*0.03)),IF(AF$3=$O1229+2*$J1229,$N1229*(1+(AE$2*0.03)),IF(AF$3=$O1229+3*$J1229,$N1229*(1+(AE$2*0.03)),IF(AF$3=$O1229+4*$J1229,$N1229*(1+(AE$2*0.03)),IF(AF$3=$O1229+5*$J1229,$N1229*(1+(AE$2*0.03)),"")))))))</f>
        <v/>
      </c>
      <c r="AG1229" s="2" t="str">
        <f t="shared" ref="AG1229:AG1234" si="2990">IF($B1229="","",IF($O1229=AG$3,$N1229*(1+(AF$2*0.03)),IF(AG$3=$O1229+$J1229,$N1229*(1+(AF$2*0.03)),IF(AG$3=$O1229+2*$J1229,$N1229*(1+(AF$2*0.03)),IF(AG$3=$O1229+3*$J1229,$N1229*(1+(AF$2*0.03)),IF(AG$3=$O1229+4*$J1229,$N1229*(1+(AF$2*0.03)),IF(AG$3=$O1229+5*$J1229,$N1229*(1+(AF$2*0.03)),"")))))))</f>
        <v/>
      </c>
      <c r="AH1229" s="2" t="str">
        <f t="shared" ref="AH1229:AH1234" si="2991">IF($B1229="","",IF($O1229=AH$3,$N1229*(1+(AG$2*0.03)),IF(AH$3=$O1229+$J1229,$N1229*(1+(AG$2*0.03)),IF(AH$3=$O1229+2*$J1229,$N1229*(1+(AG$2*0.03)),IF(AH$3=$O1229+3*$J1229,$N1229*(1+(AG$2*0.03)),IF(AH$3=$O1229+4*$J1229,$N1229*(1+(AG$2*0.03)),IF(AH$3=$O1229+5*$J1229,$N1229*(1+(AG$2*0.03)),"")))))))</f>
        <v/>
      </c>
      <c r="AI1229" s="2" t="str">
        <f t="shared" ref="AI1229:AI1234" si="2992">IF($B1229="","",IF($O1229=AI$3,$N1229*(1+(AH$2*0.03)),IF(AI$3=$O1229+$J1229,$N1229*(1+(AH$2*0.03)),IF(AI$3=$O1229+2*$J1229,$N1229*(1+(AH$2*0.03)),IF(AI$3=$O1229+3*$J1229,$N1229*(1+(AH$2*0.03)),IF(AI$3=$O1229+4*$J1229,$N1229*(1+(AH$2*0.03)),IF(AI$3=$O1229+5*$J1229,$N1229*(1+(AH$2*0.03)),"")))))))</f>
        <v/>
      </c>
    </row>
    <row r="1230" spans="2:35" x14ac:dyDescent="0.25">
      <c r="B1230" s="41" t="s">
        <v>347</v>
      </c>
      <c r="C1230" s="41" t="s">
        <v>444</v>
      </c>
      <c r="D1230" t="s">
        <v>3</v>
      </c>
      <c r="E1230" s="42" t="s">
        <v>372</v>
      </c>
      <c r="F1230" t="s">
        <v>501</v>
      </c>
      <c r="H1230" s="7">
        <v>1152</v>
      </c>
      <c r="I1230" s="6">
        <f>IF(H1230="","",INDEX(Systems!F$4:F$981,MATCH($F1230,Systems!D$4:D$981,0),1))</f>
        <v>16.25</v>
      </c>
      <c r="J1230" s="7">
        <f>IF(H1230="","",INDEX(Systems!E$4:E$981,MATCH($F1230,Systems!D$4:D$981,0),1))</f>
        <v>25</v>
      </c>
      <c r="K1230" s="7" t="s">
        <v>96</v>
      </c>
      <c r="L1230" s="7">
        <v>2005</v>
      </c>
      <c r="M1230" s="7">
        <v>2</v>
      </c>
      <c r="N1230" s="6">
        <f t="shared" ref="N1230:N1241" si="2993">IF(H1230="","",H1230*I1230)</f>
        <v>18720</v>
      </c>
      <c r="O1230" s="7">
        <f t="shared" ref="O1230:O1241" si="2994">IF(M1230="","",IF(IF(M1230=1,$C$1,IF(M1230=2,L1230+(0.8*J1230),IF(M1230=3,L1230+J1230)))&lt;$C$1,$C$1,(IF(M1230=1,$C$1,IF(M1230=2,L1230+(0.8*J1230),IF(M1230=3,L1230+J1230))))))</f>
        <v>2025</v>
      </c>
      <c r="P1230" s="2" t="str">
        <f t="shared" si="2973"/>
        <v/>
      </c>
      <c r="Q1230" s="2" t="str">
        <f t="shared" si="2974"/>
        <v/>
      </c>
      <c r="R1230" s="2" t="str">
        <f t="shared" si="2975"/>
        <v/>
      </c>
      <c r="S1230" s="2" t="str">
        <f t="shared" si="2976"/>
        <v/>
      </c>
      <c r="T1230" s="2" t="str">
        <f t="shared" si="2977"/>
        <v/>
      </c>
      <c r="U1230" s="2" t="str">
        <f t="shared" si="2978"/>
        <v/>
      </c>
      <c r="V1230" s="2" t="str">
        <f t="shared" si="2979"/>
        <v/>
      </c>
      <c r="W1230" s="2">
        <f t="shared" si="2980"/>
        <v>22651.200000000001</v>
      </c>
      <c r="X1230" s="2" t="str">
        <f t="shared" si="2981"/>
        <v/>
      </c>
      <c r="Y1230" s="2" t="str">
        <f t="shared" si="2982"/>
        <v/>
      </c>
      <c r="Z1230" s="2" t="str">
        <f t="shared" si="2983"/>
        <v/>
      </c>
      <c r="AA1230" s="2" t="str">
        <f t="shared" si="2984"/>
        <v/>
      </c>
      <c r="AB1230" s="2" t="str">
        <f t="shared" si="2985"/>
        <v/>
      </c>
      <c r="AC1230" s="2" t="str">
        <f t="shared" si="2986"/>
        <v/>
      </c>
      <c r="AD1230" s="2" t="str">
        <f t="shared" si="2987"/>
        <v/>
      </c>
      <c r="AE1230" s="2" t="str">
        <f t="shared" si="2988"/>
        <v/>
      </c>
      <c r="AF1230" s="2" t="str">
        <f t="shared" si="2989"/>
        <v/>
      </c>
      <c r="AG1230" s="2" t="str">
        <f t="shared" si="2990"/>
        <v/>
      </c>
      <c r="AH1230" s="2" t="str">
        <f t="shared" si="2991"/>
        <v/>
      </c>
      <c r="AI1230" s="2" t="str">
        <f t="shared" si="2992"/>
        <v/>
      </c>
    </row>
    <row r="1231" spans="2:35" x14ac:dyDescent="0.25">
      <c r="B1231" s="41" t="s">
        <v>347</v>
      </c>
      <c r="C1231" s="41" t="s">
        <v>444</v>
      </c>
      <c r="D1231" t="s">
        <v>7</v>
      </c>
      <c r="E1231" s="42" t="s">
        <v>372</v>
      </c>
      <c r="F1231" t="s">
        <v>50</v>
      </c>
      <c r="H1231" s="7">
        <v>1150</v>
      </c>
      <c r="I1231" s="6">
        <f>IF(H1231="","",INDEX(Systems!F$4:F$981,MATCH($F1231,Systems!D$4:D$981,0),1))</f>
        <v>1.6</v>
      </c>
      <c r="J1231" s="7">
        <f>IF(H1231="","",INDEX(Systems!E$4:E$981,MATCH($F1231,Systems!D$4:D$981,0),1))</f>
        <v>10</v>
      </c>
      <c r="K1231" s="7" t="s">
        <v>96</v>
      </c>
      <c r="L1231" s="7">
        <v>2010</v>
      </c>
      <c r="M1231" s="7">
        <v>2</v>
      </c>
      <c r="N1231" s="6">
        <f t="shared" si="2993"/>
        <v>1840</v>
      </c>
      <c r="O1231" s="7">
        <f t="shared" si="2994"/>
        <v>2018</v>
      </c>
      <c r="P1231" s="2">
        <f t="shared" si="2973"/>
        <v>1840</v>
      </c>
      <c r="Q1231" s="2" t="str">
        <f t="shared" si="2974"/>
        <v/>
      </c>
      <c r="R1231" s="2" t="str">
        <f t="shared" si="2975"/>
        <v/>
      </c>
      <c r="S1231" s="2" t="str">
        <f t="shared" si="2976"/>
        <v/>
      </c>
      <c r="T1231" s="2" t="str">
        <f t="shared" si="2977"/>
        <v/>
      </c>
      <c r="U1231" s="2" t="str">
        <f t="shared" si="2978"/>
        <v/>
      </c>
      <c r="V1231" s="2" t="str">
        <f t="shared" si="2979"/>
        <v/>
      </c>
      <c r="W1231" s="2" t="str">
        <f t="shared" si="2980"/>
        <v/>
      </c>
      <c r="X1231" s="2" t="str">
        <f t="shared" si="2981"/>
        <v/>
      </c>
      <c r="Y1231" s="2" t="str">
        <f t="shared" si="2982"/>
        <v/>
      </c>
      <c r="Z1231" s="2">
        <f t="shared" si="2983"/>
        <v>2392</v>
      </c>
      <c r="AA1231" s="2" t="str">
        <f t="shared" si="2984"/>
        <v/>
      </c>
      <c r="AB1231" s="2" t="str">
        <f t="shared" si="2985"/>
        <v/>
      </c>
      <c r="AC1231" s="2" t="str">
        <f t="shared" si="2986"/>
        <v/>
      </c>
      <c r="AD1231" s="2" t="str">
        <f t="shared" si="2987"/>
        <v/>
      </c>
      <c r="AE1231" s="2" t="str">
        <f t="shared" si="2988"/>
        <v/>
      </c>
      <c r="AF1231" s="2" t="str">
        <f t="shared" si="2989"/>
        <v/>
      </c>
      <c r="AG1231" s="2" t="str">
        <f t="shared" si="2990"/>
        <v/>
      </c>
      <c r="AH1231" s="2" t="str">
        <f t="shared" si="2991"/>
        <v/>
      </c>
      <c r="AI1231" s="2" t="str">
        <f t="shared" si="2992"/>
        <v/>
      </c>
    </row>
    <row r="1232" spans="2:35" x14ac:dyDescent="0.25">
      <c r="B1232" s="41" t="s">
        <v>347</v>
      </c>
      <c r="C1232" s="41" t="s">
        <v>444</v>
      </c>
      <c r="D1232" t="s">
        <v>7</v>
      </c>
      <c r="E1232" s="42" t="s">
        <v>372</v>
      </c>
      <c r="F1232" t="s">
        <v>323</v>
      </c>
      <c r="H1232" s="7">
        <v>960</v>
      </c>
      <c r="I1232" s="6">
        <f>IF(H1232="","",INDEX(Systems!F$4:F$981,MATCH($F1232,Systems!D$4:D$981,0),1))</f>
        <v>9.4700000000000006</v>
      </c>
      <c r="J1232" s="7">
        <f>IF(H1232="","",INDEX(Systems!E$4:E$981,MATCH($F1232,Systems!D$4:D$981,0),1))</f>
        <v>20</v>
      </c>
      <c r="K1232" s="7" t="s">
        <v>96</v>
      </c>
      <c r="L1232" s="7">
        <v>2005</v>
      </c>
      <c r="M1232" s="7">
        <v>3</v>
      </c>
      <c r="N1232" s="6">
        <f t="shared" si="2993"/>
        <v>9091.2000000000007</v>
      </c>
      <c r="O1232" s="7">
        <f t="shared" si="2994"/>
        <v>2025</v>
      </c>
      <c r="P1232" s="2" t="str">
        <f t="shared" si="2973"/>
        <v/>
      </c>
      <c r="Q1232" s="2" t="str">
        <f t="shared" si="2974"/>
        <v/>
      </c>
      <c r="R1232" s="2" t="str">
        <f t="shared" si="2975"/>
        <v/>
      </c>
      <c r="S1232" s="2" t="str">
        <f t="shared" si="2976"/>
        <v/>
      </c>
      <c r="T1232" s="2" t="str">
        <f t="shared" si="2977"/>
        <v/>
      </c>
      <c r="U1232" s="2" t="str">
        <f t="shared" si="2978"/>
        <v/>
      </c>
      <c r="V1232" s="2" t="str">
        <f t="shared" si="2979"/>
        <v/>
      </c>
      <c r="W1232" s="2">
        <f t="shared" si="2980"/>
        <v>11000.352000000001</v>
      </c>
      <c r="X1232" s="2" t="str">
        <f t="shared" si="2981"/>
        <v/>
      </c>
      <c r="Y1232" s="2" t="str">
        <f t="shared" si="2982"/>
        <v/>
      </c>
      <c r="Z1232" s="2" t="str">
        <f t="shared" si="2983"/>
        <v/>
      </c>
      <c r="AA1232" s="2" t="str">
        <f t="shared" si="2984"/>
        <v/>
      </c>
      <c r="AB1232" s="2" t="str">
        <f t="shared" si="2985"/>
        <v/>
      </c>
      <c r="AC1232" s="2" t="str">
        <f t="shared" si="2986"/>
        <v/>
      </c>
      <c r="AD1232" s="2" t="str">
        <f t="shared" si="2987"/>
        <v/>
      </c>
      <c r="AE1232" s="2" t="str">
        <f t="shared" si="2988"/>
        <v/>
      </c>
      <c r="AF1232" s="2" t="str">
        <f t="shared" si="2989"/>
        <v/>
      </c>
      <c r="AG1232" s="2" t="str">
        <f t="shared" si="2990"/>
        <v/>
      </c>
      <c r="AH1232" s="2" t="str">
        <f t="shared" si="2991"/>
        <v/>
      </c>
      <c r="AI1232" s="2" t="str">
        <f t="shared" si="2992"/>
        <v/>
      </c>
    </row>
    <row r="1233" spans="2:35" x14ac:dyDescent="0.25">
      <c r="B1233" s="41" t="s">
        <v>347</v>
      </c>
      <c r="C1233" s="41" t="s">
        <v>444</v>
      </c>
      <c r="D1233" t="s">
        <v>7</v>
      </c>
      <c r="E1233" s="42" t="s">
        <v>372</v>
      </c>
      <c r="F1233" t="s">
        <v>289</v>
      </c>
      <c r="H1233" s="7">
        <v>1150</v>
      </c>
      <c r="I1233" s="6">
        <f>IF(H1233="","",INDEX(Systems!F$4:F$981,MATCH($F1233,Systems!D$4:D$981,0),1))</f>
        <v>4.5</v>
      </c>
      <c r="J1233" s="7">
        <f>IF(H1233="","",INDEX(Systems!E$4:E$981,MATCH($F1233,Systems!D$4:D$981,0),1))</f>
        <v>15</v>
      </c>
      <c r="K1233" s="7" t="s">
        <v>96</v>
      </c>
      <c r="L1233" s="7">
        <v>2005</v>
      </c>
      <c r="M1233" s="7">
        <v>2</v>
      </c>
      <c r="N1233" s="6">
        <f t="shared" si="2993"/>
        <v>5175</v>
      </c>
      <c r="O1233" s="7">
        <f t="shared" si="2994"/>
        <v>2018</v>
      </c>
      <c r="P1233" s="2">
        <f t="shared" si="2973"/>
        <v>5175</v>
      </c>
      <c r="Q1233" s="2" t="str">
        <f t="shared" si="2974"/>
        <v/>
      </c>
      <c r="R1233" s="2" t="str">
        <f t="shared" si="2975"/>
        <v/>
      </c>
      <c r="S1233" s="2" t="str">
        <f t="shared" si="2976"/>
        <v/>
      </c>
      <c r="T1233" s="2" t="str">
        <f t="shared" si="2977"/>
        <v/>
      </c>
      <c r="U1233" s="2" t="str">
        <f t="shared" si="2978"/>
        <v/>
      </c>
      <c r="V1233" s="2" t="str">
        <f t="shared" si="2979"/>
        <v/>
      </c>
      <c r="W1233" s="2" t="str">
        <f t="shared" si="2980"/>
        <v/>
      </c>
      <c r="X1233" s="2" t="str">
        <f t="shared" si="2981"/>
        <v/>
      </c>
      <c r="Y1233" s="2" t="str">
        <f t="shared" si="2982"/>
        <v/>
      </c>
      <c r="Z1233" s="2" t="str">
        <f t="shared" si="2983"/>
        <v/>
      </c>
      <c r="AA1233" s="2" t="str">
        <f t="shared" si="2984"/>
        <v/>
      </c>
      <c r="AB1233" s="2" t="str">
        <f t="shared" si="2985"/>
        <v/>
      </c>
      <c r="AC1233" s="2" t="str">
        <f t="shared" si="2986"/>
        <v/>
      </c>
      <c r="AD1233" s="2" t="str">
        <f t="shared" si="2987"/>
        <v/>
      </c>
      <c r="AE1233" s="2">
        <f t="shared" si="2988"/>
        <v>7503.75</v>
      </c>
      <c r="AF1233" s="2" t="str">
        <f t="shared" si="2989"/>
        <v/>
      </c>
      <c r="AG1233" s="2" t="str">
        <f t="shared" si="2990"/>
        <v/>
      </c>
      <c r="AH1233" s="2" t="str">
        <f t="shared" si="2991"/>
        <v/>
      </c>
      <c r="AI1233" s="2" t="str">
        <f t="shared" si="2992"/>
        <v/>
      </c>
    </row>
    <row r="1234" spans="2:35" x14ac:dyDescent="0.25">
      <c r="B1234" s="41" t="s">
        <v>347</v>
      </c>
      <c r="C1234" s="41" t="s">
        <v>444</v>
      </c>
      <c r="D1234" t="s">
        <v>9</v>
      </c>
      <c r="E1234" s="42" t="s">
        <v>372</v>
      </c>
      <c r="F1234" t="s">
        <v>131</v>
      </c>
      <c r="H1234" s="7">
        <v>960</v>
      </c>
      <c r="I1234" s="6">
        <f>IF(H1234="","",INDEX(Systems!F$4:F$981,MATCH($F1234,Systems!D$4:D$981,0),1))</f>
        <v>4.95</v>
      </c>
      <c r="J1234" s="7">
        <f>IF(H1234="","",INDEX(Systems!E$4:E$981,MATCH($F1234,Systems!D$4:D$981,0),1))</f>
        <v>20</v>
      </c>
      <c r="K1234" s="7" t="s">
        <v>96</v>
      </c>
      <c r="L1234" s="7">
        <v>2017</v>
      </c>
      <c r="M1234" s="7">
        <v>3</v>
      </c>
      <c r="N1234" s="6">
        <f t="shared" si="2993"/>
        <v>4752</v>
      </c>
      <c r="O1234" s="7">
        <f t="shared" si="2994"/>
        <v>2037</v>
      </c>
      <c r="P1234" s="2" t="str">
        <f t="shared" si="2973"/>
        <v/>
      </c>
      <c r="Q1234" s="2" t="str">
        <f t="shared" si="2974"/>
        <v/>
      </c>
      <c r="R1234" s="2" t="str">
        <f t="shared" si="2975"/>
        <v/>
      </c>
      <c r="S1234" s="2" t="str">
        <f t="shared" si="2976"/>
        <v/>
      </c>
      <c r="T1234" s="2" t="str">
        <f t="shared" si="2977"/>
        <v/>
      </c>
      <c r="U1234" s="2" t="str">
        <f t="shared" si="2978"/>
        <v/>
      </c>
      <c r="V1234" s="2" t="str">
        <f t="shared" si="2979"/>
        <v/>
      </c>
      <c r="W1234" s="2" t="str">
        <f t="shared" si="2980"/>
        <v/>
      </c>
      <c r="X1234" s="2" t="str">
        <f t="shared" si="2981"/>
        <v/>
      </c>
      <c r="Y1234" s="2" t="str">
        <f t="shared" si="2982"/>
        <v/>
      </c>
      <c r="Z1234" s="2" t="str">
        <f t="shared" si="2983"/>
        <v/>
      </c>
      <c r="AA1234" s="2" t="str">
        <f t="shared" si="2984"/>
        <v/>
      </c>
      <c r="AB1234" s="2" t="str">
        <f t="shared" si="2985"/>
        <v/>
      </c>
      <c r="AC1234" s="2" t="str">
        <f t="shared" si="2986"/>
        <v/>
      </c>
      <c r="AD1234" s="2" t="str">
        <f t="shared" si="2987"/>
        <v/>
      </c>
      <c r="AE1234" s="2" t="str">
        <f t="shared" si="2988"/>
        <v/>
      </c>
      <c r="AF1234" s="2" t="str">
        <f t="shared" si="2989"/>
        <v/>
      </c>
      <c r="AG1234" s="2" t="str">
        <f t="shared" si="2990"/>
        <v/>
      </c>
      <c r="AH1234" s="2" t="str">
        <f t="shared" si="2991"/>
        <v/>
      </c>
      <c r="AI1234" s="2">
        <f t="shared" si="2992"/>
        <v>7460.6399999999994</v>
      </c>
    </row>
    <row r="1235" spans="2:35" x14ac:dyDescent="0.25">
      <c r="B1235" s="41" t="s">
        <v>347</v>
      </c>
      <c r="C1235" s="41" t="s">
        <v>444</v>
      </c>
      <c r="D1235" t="s">
        <v>5</v>
      </c>
      <c r="E1235" s="42" t="s">
        <v>372</v>
      </c>
      <c r="F1235" t="s">
        <v>60</v>
      </c>
      <c r="H1235" s="7">
        <v>2</v>
      </c>
      <c r="I1235" s="6">
        <f>IF(H1235="","",INDEX(Systems!F$4:F$981,MATCH($F1235,Systems!D$4:D$981,0),1))</f>
        <v>12000</v>
      </c>
      <c r="J1235" s="7">
        <f>IF(H1235="","",INDEX(Systems!E$4:E$981,MATCH($F1235,Systems!D$4:D$981,0),1))</f>
        <v>18</v>
      </c>
      <c r="K1235" s="7" t="s">
        <v>96</v>
      </c>
      <c r="L1235" s="7">
        <v>2005</v>
      </c>
      <c r="M1235" s="7">
        <v>3</v>
      </c>
      <c r="N1235" s="6">
        <f t="shared" si="2993"/>
        <v>24000</v>
      </c>
      <c r="O1235" s="7">
        <f t="shared" si="2994"/>
        <v>2023</v>
      </c>
      <c r="P1235" s="2" t="str">
        <f t="shared" ref="P1235:P1241" si="2995">IF($B1235="","",IF($O1235=P$3,$N1235*(1+(O$2*0.03)),IF(P$3=$O1235+$J1235,$N1235*(1+(O$2*0.03)),IF(P$3=$O1235+2*$J1235,$N1235*(1+(O$2*0.03)),IF(P$3=$O1235+3*$J1235,$N1235*(1+(O$2*0.03)),IF(P$3=$O1235+4*$J1235,$N1235*(1+(O$2*0.03)),IF(P$3=$O1235+5*$J1235,$N1235*(1+(O$2*0.03)),"")))))))</f>
        <v/>
      </c>
      <c r="Q1235" s="2" t="str">
        <f t="shared" ref="Q1235:Q1241" si="2996">IF($B1235="","",IF($O1235=Q$3,$N1235*(1+(P$2*0.03)),IF(Q$3=$O1235+$J1235,$N1235*(1+(P$2*0.03)),IF(Q$3=$O1235+2*$J1235,$N1235*(1+(P$2*0.03)),IF(Q$3=$O1235+3*$J1235,$N1235*(1+(P$2*0.03)),IF(Q$3=$O1235+4*$J1235,$N1235*(1+(P$2*0.03)),IF(Q$3=$O1235+5*$J1235,$N1235*(1+(P$2*0.03)),"")))))))</f>
        <v/>
      </c>
      <c r="R1235" s="2" t="str">
        <f t="shared" ref="R1235:R1241" si="2997">IF($B1235="","",IF($O1235=R$3,$N1235*(1+(Q$2*0.03)),IF(R$3=$O1235+$J1235,$N1235*(1+(Q$2*0.03)),IF(R$3=$O1235+2*$J1235,$N1235*(1+(Q$2*0.03)),IF(R$3=$O1235+3*$J1235,$N1235*(1+(Q$2*0.03)),IF(R$3=$O1235+4*$J1235,$N1235*(1+(Q$2*0.03)),IF(R$3=$O1235+5*$J1235,$N1235*(1+(Q$2*0.03)),"")))))))</f>
        <v/>
      </c>
      <c r="S1235" s="2" t="str">
        <f t="shared" ref="S1235:S1241" si="2998">IF($B1235="","",IF($O1235=S$3,$N1235*(1+(R$2*0.03)),IF(S$3=$O1235+$J1235,$N1235*(1+(R$2*0.03)),IF(S$3=$O1235+2*$J1235,$N1235*(1+(R$2*0.03)),IF(S$3=$O1235+3*$J1235,$N1235*(1+(R$2*0.03)),IF(S$3=$O1235+4*$J1235,$N1235*(1+(R$2*0.03)),IF(S$3=$O1235+5*$J1235,$N1235*(1+(R$2*0.03)),"")))))))</f>
        <v/>
      </c>
      <c r="T1235" s="2" t="str">
        <f t="shared" ref="T1235:T1241" si="2999">IF($B1235="","",IF($O1235=T$3,$N1235*(1+(S$2*0.03)),IF(T$3=$O1235+$J1235,$N1235*(1+(S$2*0.03)),IF(T$3=$O1235+2*$J1235,$N1235*(1+(S$2*0.03)),IF(T$3=$O1235+3*$J1235,$N1235*(1+(S$2*0.03)),IF(T$3=$O1235+4*$J1235,$N1235*(1+(S$2*0.03)),IF(T$3=$O1235+5*$J1235,$N1235*(1+(S$2*0.03)),"")))))))</f>
        <v/>
      </c>
      <c r="U1235" s="2">
        <f t="shared" ref="U1235:U1241" si="3000">IF($B1235="","",IF($O1235=U$3,$N1235*(1+(T$2*0.03)),IF(U$3=$O1235+$J1235,$N1235*(1+(T$2*0.03)),IF(U$3=$O1235+2*$J1235,$N1235*(1+(T$2*0.03)),IF(U$3=$O1235+3*$J1235,$N1235*(1+(T$2*0.03)),IF(U$3=$O1235+4*$J1235,$N1235*(1+(T$2*0.03)),IF(U$3=$O1235+5*$J1235,$N1235*(1+(T$2*0.03)),"")))))))</f>
        <v>27599.999999999996</v>
      </c>
      <c r="V1235" s="2" t="str">
        <f t="shared" ref="V1235:V1241" si="3001">IF($B1235="","",IF($O1235=V$3,$N1235*(1+(U$2*0.03)),IF(V$3=$O1235+$J1235,$N1235*(1+(U$2*0.03)),IF(V$3=$O1235+2*$J1235,$N1235*(1+(U$2*0.03)),IF(V$3=$O1235+3*$J1235,$N1235*(1+(U$2*0.03)),IF(V$3=$O1235+4*$J1235,$N1235*(1+(U$2*0.03)),IF(V$3=$O1235+5*$J1235,$N1235*(1+(U$2*0.03)),"")))))))</f>
        <v/>
      </c>
      <c r="W1235" s="2" t="str">
        <f t="shared" ref="W1235:W1241" si="3002">IF($B1235="","",IF($O1235=W$3,$N1235*(1+(V$2*0.03)),IF(W$3=$O1235+$J1235,$N1235*(1+(V$2*0.03)),IF(W$3=$O1235+2*$J1235,$N1235*(1+(V$2*0.03)),IF(W$3=$O1235+3*$J1235,$N1235*(1+(V$2*0.03)),IF(W$3=$O1235+4*$J1235,$N1235*(1+(V$2*0.03)),IF(W$3=$O1235+5*$J1235,$N1235*(1+(V$2*0.03)),"")))))))</f>
        <v/>
      </c>
      <c r="X1235" s="2" t="str">
        <f t="shared" ref="X1235:X1241" si="3003">IF($B1235="","",IF($O1235=X$3,$N1235*(1+(W$2*0.03)),IF(X$3=$O1235+$J1235,$N1235*(1+(W$2*0.03)),IF(X$3=$O1235+2*$J1235,$N1235*(1+(W$2*0.03)),IF(X$3=$O1235+3*$J1235,$N1235*(1+(W$2*0.03)),IF(X$3=$O1235+4*$J1235,$N1235*(1+(W$2*0.03)),IF(X$3=$O1235+5*$J1235,$N1235*(1+(W$2*0.03)),"")))))))</f>
        <v/>
      </c>
      <c r="Y1235" s="2" t="str">
        <f t="shared" ref="Y1235:Y1241" si="3004">IF($B1235="","",IF($O1235=Y$3,$N1235*(1+(X$2*0.03)),IF(Y$3=$O1235+$J1235,$N1235*(1+(X$2*0.03)),IF(Y$3=$O1235+2*$J1235,$N1235*(1+(X$2*0.03)),IF(Y$3=$O1235+3*$J1235,$N1235*(1+(X$2*0.03)),IF(Y$3=$O1235+4*$J1235,$N1235*(1+(X$2*0.03)),IF(Y$3=$O1235+5*$J1235,$N1235*(1+(X$2*0.03)),"")))))))</f>
        <v/>
      </c>
      <c r="Z1235" s="2" t="str">
        <f t="shared" ref="Z1235:Z1241" si="3005">IF($B1235="","",IF($O1235=Z$3,$N1235*(1+(Y$2*0.03)),IF(Z$3=$O1235+$J1235,$N1235*(1+(Y$2*0.03)),IF(Z$3=$O1235+2*$J1235,$N1235*(1+(Y$2*0.03)),IF(Z$3=$O1235+3*$J1235,$N1235*(1+(Y$2*0.03)),IF(Z$3=$O1235+4*$J1235,$N1235*(1+(Y$2*0.03)),IF(Z$3=$O1235+5*$J1235,$N1235*(1+(Y$2*0.03)),"")))))))</f>
        <v/>
      </c>
      <c r="AA1235" s="2" t="str">
        <f t="shared" ref="AA1235:AA1241" si="3006">IF($B1235="","",IF($O1235=AA$3,$N1235*(1+(Z$2*0.03)),IF(AA$3=$O1235+$J1235,$N1235*(1+(Z$2*0.03)),IF(AA$3=$O1235+2*$J1235,$N1235*(1+(Z$2*0.03)),IF(AA$3=$O1235+3*$J1235,$N1235*(1+(Z$2*0.03)),IF(AA$3=$O1235+4*$J1235,$N1235*(1+(Z$2*0.03)),IF(AA$3=$O1235+5*$J1235,$N1235*(1+(Z$2*0.03)),"")))))))</f>
        <v/>
      </c>
      <c r="AB1235" s="2" t="str">
        <f t="shared" ref="AB1235:AB1241" si="3007">IF($B1235="","",IF($O1235=AB$3,$N1235*(1+(AA$2*0.03)),IF(AB$3=$O1235+$J1235,$N1235*(1+(AA$2*0.03)),IF(AB$3=$O1235+2*$J1235,$N1235*(1+(AA$2*0.03)),IF(AB$3=$O1235+3*$J1235,$N1235*(1+(AA$2*0.03)),IF(AB$3=$O1235+4*$J1235,$N1235*(1+(AA$2*0.03)),IF(AB$3=$O1235+5*$J1235,$N1235*(1+(AA$2*0.03)),"")))))))</f>
        <v/>
      </c>
      <c r="AC1235" s="2" t="str">
        <f t="shared" ref="AC1235:AC1241" si="3008">IF($B1235="","",IF($O1235=AC$3,$N1235*(1+(AB$2*0.03)),IF(AC$3=$O1235+$J1235,$N1235*(1+(AB$2*0.03)),IF(AC$3=$O1235+2*$J1235,$N1235*(1+(AB$2*0.03)),IF(AC$3=$O1235+3*$J1235,$N1235*(1+(AB$2*0.03)),IF(AC$3=$O1235+4*$J1235,$N1235*(1+(AB$2*0.03)),IF(AC$3=$O1235+5*$J1235,$N1235*(1+(AB$2*0.03)),"")))))))</f>
        <v/>
      </c>
      <c r="AD1235" s="2" t="str">
        <f t="shared" ref="AD1235:AD1241" si="3009">IF($B1235="","",IF($O1235=AD$3,$N1235*(1+(AC$2*0.03)),IF(AD$3=$O1235+$J1235,$N1235*(1+(AC$2*0.03)),IF(AD$3=$O1235+2*$J1235,$N1235*(1+(AC$2*0.03)),IF(AD$3=$O1235+3*$J1235,$N1235*(1+(AC$2*0.03)),IF(AD$3=$O1235+4*$J1235,$N1235*(1+(AC$2*0.03)),IF(AD$3=$O1235+5*$J1235,$N1235*(1+(AC$2*0.03)),"")))))))</f>
        <v/>
      </c>
      <c r="AE1235" s="2" t="str">
        <f t="shared" ref="AE1235:AE1241" si="3010">IF($B1235="","",IF($O1235=AE$3,$N1235*(1+(AD$2*0.03)),IF(AE$3=$O1235+$J1235,$N1235*(1+(AD$2*0.03)),IF(AE$3=$O1235+2*$J1235,$N1235*(1+(AD$2*0.03)),IF(AE$3=$O1235+3*$J1235,$N1235*(1+(AD$2*0.03)),IF(AE$3=$O1235+4*$J1235,$N1235*(1+(AD$2*0.03)),IF(AE$3=$O1235+5*$J1235,$N1235*(1+(AD$2*0.03)),"")))))))</f>
        <v/>
      </c>
      <c r="AF1235" s="2" t="str">
        <f t="shared" ref="AF1235:AF1241" si="3011">IF($B1235="","",IF($O1235=AF$3,$N1235*(1+(AE$2*0.03)),IF(AF$3=$O1235+$J1235,$N1235*(1+(AE$2*0.03)),IF(AF$3=$O1235+2*$J1235,$N1235*(1+(AE$2*0.03)),IF(AF$3=$O1235+3*$J1235,$N1235*(1+(AE$2*0.03)),IF(AF$3=$O1235+4*$J1235,$N1235*(1+(AE$2*0.03)),IF(AF$3=$O1235+5*$J1235,$N1235*(1+(AE$2*0.03)),"")))))))</f>
        <v/>
      </c>
      <c r="AG1235" s="2" t="str">
        <f t="shared" ref="AG1235:AG1241" si="3012">IF($B1235="","",IF($O1235=AG$3,$N1235*(1+(AF$2*0.03)),IF(AG$3=$O1235+$J1235,$N1235*(1+(AF$2*0.03)),IF(AG$3=$O1235+2*$J1235,$N1235*(1+(AF$2*0.03)),IF(AG$3=$O1235+3*$J1235,$N1235*(1+(AF$2*0.03)),IF(AG$3=$O1235+4*$J1235,$N1235*(1+(AF$2*0.03)),IF(AG$3=$O1235+5*$J1235,$N1235*(1+(AF$2*0.03)),"")))))))</f>
        <v/>
      </c>
      <c r="AH1235" s="2" t="str">
        <f t="shared" ref="AH1235:AH1241" si="3013">IF($B1235="","",IF($O1235=AH$3,$N1235*(1+(AG$2*0.03)),IF(AH$3=$O1235+$J1235,$N1235*(1+(AG$2*0.03)),IF(AH$3=$O1235+2*$J1235,$N1235*(1+(AG$2*0.03)),IF(AH$3=$O1235+3*$J1235,$N1235*(1+(AG$2*0.03)),IF(AH$3=$O1235+4*$J1235,$N1235*(1+(AG$2*0.03)),IF(AH$3=$O1235+5*$J1235,$N1235*(1+(AG$2*0.03)),"")))))))</f>
        <v/>
      </c>
      <c r="AI1235" s="2" t="str">
        <f t="shared" ref="AI1235:AI1241" si="3014">IF($B1235="","",IF($O1235=AI$3,$N1235*(1+(AH$2*0.03)),IF(AI$3=$O1235+$J1235,$N1235*(1+(AH$2*0.03)),IF(AI$3=$O1235+2*$J1235,$N1235*(1+(AH$2*0.03)),IF(AI$3=$O1235+3*$J1235,$N1235*(1+(AH$2*0.03)),IF(AI$3=$O1235+4*$J1235,$N1235*(1+(AH$2*0.03)),IF(AI$3=$O1235+5*$J1235,$N1235*(1+(AH$2*0.03)),"")))))))</f>
        <v/>
      </c>
    </row>
    <row r="1236" spans="2:35" x14ac:dyDescent="0.25">
      <c r="B1236" s="41" t="s">
        <v>347</v>
      </c>
      <c r="C1236" s="41" t="s">
        <v>444</v>
      </c>
      <c r="D1236" t="s">
        <v>3</v>
      </c>
      <c r="E1236" s="42" t="s">
        <v>373</v>
      </c>
      <c r="F1236" t="s">
        <v>501</v>
      </c>
      <c r="H1236" s="7">
        <v>1152</v>
      </c>
      <c r="I1236" s="6">
        <f>IF(H1236="","",INDEX(Systems!F$4:F$981,MATCH($F1236,Systems!D$4:D$981,0),1))</f>
        <v>16.25</v>
      </c>
      <c r="J1236" s="7">
        <f>IF(H1236="","",INDEX(Systems!E$4:E$981,MATCH($F1236,Systems!D$4:D$981,0),1))</f>
        <v>25</v>
      </c>
      <c r="K1236" s="7" t="s">
        <v>96</v>
      </c>
      <c r="L1236" s="7">
        <v>2005</v>
      </c>
      <c r="M1236" s="7">
        <v>1</v>
      </c>
      <c r="N1236" s="6">
        <f t="shared" si="2993"/>
        <v>18720</v>
      </c>
      <c r="O1236" s="7">
        <f t="shared" si="2994"/>
        <v>2018</v>
      </c>
      <c r="P1236" s="2">
        <f t="shared" si="2995"/>
        <v>18720</v>
      </c>
      <c r="Q1236" s="2" t="str">
        <f t="shared" si="2996"/>
        <v/>
      </c>
      <c r="R1236" s="2" t="str">
        <f t="shared" si="2997"/>
        <v/>
      </c>
      <c r="S1236" s="2" t="str">
        <f t="shared" si="2998"/>
        <v/>
      </c>
      <c r="T1236" s="2" t="str">
        <f t="shared" si="2999"/>
        <v/>
      </c>
      <c r="U1236" s="2" t="str">
        <f t="shared" si="3000"/>
        <v/>
      </c>
      <c r="V1236" s="2" t="str">
        <f t="shared" si="3001"/>
        <v/>
      </c>
      <c r="W1236" s="2" t="str">
        <f t="shared" si="3002"/>
        <v/>
      </c>
      <c r="X1236" s="2" t="str">
        <f t="shared" si="3003"/>
        <v/>
      </c>
      <c r="Y1236" s="2" t="str">
        <f t="shared" si="3004"/>
        <v/>
      </c>
      <c r="Z1236" s="2" t="str">
        <f t="shared" si="3005"/>
        <v/>
      </c>
      <c r="AA1236" s="2" t="str">
        <f t="shared" si="3006"/>
        <v/>
      </c>
      <c r="AB1236" s="2" t="str">
        <f t="shared" si="3007"/>
        <v/>
      </c>
      <c r="AC1236" s="2" t="str">
        <f t="shared" si="3008"/>
        <v/>
      </c>
      <c r="AD1236" s="2" t="str">
        <f t="shared" si="3009"/>
        <v/>
      </c>
      <c r="AE1236" s="2" t="str">
        <f t="shared" si="3010"/>
        <v/>
      </c>
      <c r="AF1236" s="2" t="str">
        <f t="shared" si="3011"/>
        <v/>
      </c>
      <c r="AG1236" s="2" t="str">
        <f t="shared" si="3012"/>
        <v/>
      </c>
      <c r="AH1236" s="2" t="str">
        <f t="shared" si="3013"/>
        <v/>
      </c>
      <c r="AI1236" s="2" t="str">
        <f t="shared" si="3014"/>
        <v/>
      </c>
    </row>
    <row r="1237" spans="2:35" x14ac:dyDescent="0.25">
      <c r="B1237" s="41" t="s">
        <v>347</v>
      </c>
      <c r="C1237" s="41" t="s">
        <v>444</v>
      </c>
      <c r="D1237" t="s">
        <v>7</v>
      </c>
      <c r="E1237" s="42" t="s">
        <v>373</v>
      </c>
      <c r="F1237" t="s">
        <v>50</v>
      </c>
      <c r="H1237" s="7">
        <v>1150</v>
      </c>
      <c r="I1237" s="6">
        <f>IF(H1237="","",INDEX(Systems!F$4:F$981,MATCH($F1237,Systems!D$4:D$981,0),1))</f>
        <v>1.6</v>
      </c>
      <c r="J1237" s="7">
        <f>IF(H1237="","",INDEX(Systems!E$4:E$981,MATCH($F1237,Systems!D$4:D$981,0),1))</f>
        <v>10</v>
      </c>
      <c r="K1237" s="7" t="s">
        <v>96</v>
      </c>
      <c r="L1237" s="7">
        <v>2010</v>
      </c>
      <c r="M1237" s="7">
        <v>2</v>
      </c>
      <c r="N1237" s="6">
        <f t="shared" si="2993"/>
        <v>1840</v>
      </c>
      <c r="O1237" s="7">
        <f t="shared" si="2994"/>
        <v>2018</v>
      </c>
      <c r="P1237" s="2">
        <f t="shared" si="2995"/>
        <v>1840</v>
      </c>
      <c r="Q1237" s="2" t="str">
        <f t="shared" si="2996"/>
        <v/>
      </c>
      <c r="R1237" s="2" t="str">
        <f t="shared" si="2997"/>
        <v/>
      </c>
      <c r="S1237" s="2" t="str">
        <f t="shared" si="2998"/>
        <v/>
      </c>
      <c r="T1237" s="2" t="str">
        <f t="shared" si="2999"/>
        <v/>
      </c>
      <c r="U1237" s="2" t="str">
        <f t="shared" si="3000"/>
        <v/>
      </c>
      <c r="V1237" s="2" t="str">
        <f t="shared" si="3001"/>
        <v/>
      </c>
      <c r="W1237" s="2" t="str">
        <f t="shared" si="3002"/>
        <v/>
      </c>
      <c r="X1237" s="2" t="str">
        <f t="shared" si="3003"/>
        <v/>
      </c>
      <c r="Y1237" s="2" t="str">
        <f t="shared" si="3004"/>
        <v/>
      </c>
      <c r="Z1237" s="2">
        <f t="shared" si="3005"/>
        <v>2392</v>
      </c>
      <c r="AA1237" s="2" t="str">
        <f t="shared" si="3006"/>
        <v/>
      </c>
      <c r="AB1237" s="2" t="str">
        <f t="shared" si="3007"/>
        <v/>
      </c>
      <c r="AC1237" s="2" t="str">
        <f t="shared" si="3008"/>
        <v/>
      </c>
      <c r="AD1237" s="2" t="str">
        <f t="shared" si="3009"/>
        <v/>
      </c>
      <c r="AE1237" s="2" t="str">
        <f t="shared" si="3010"/>
        <v/>
      </c>
      <c r="AF1237" s="2" t="str">
        <f t="shared" si="3011"/>
        <v/>
      </c>
      <c r="AG1237" s="2" t="str">
        <f t="shared" si="3012"/>
        <v/>
      </c>
      <c r="AH1237" s="2" t="str">
        <f t="shared" si="3013"/>
        <v/>
      </c>
      <c r="AI1237" s="2" t="str">
        <f t="shared" si="3014"/>
        <v/>
      </c>
    </row>
    <row r="1238" spans="2:35" x14ac:dyDescent="0.25">
      <c r="B1238" s="41" t="s">
        <v>347</v>
      </c>
      <c r="C1238" s="41" t="s">
        <v>444</v>
      </c>
      <c r="D1238" t="s">
        <v>7</v>
      </c>
      <c r="E1238" s="42" t="s">
        <v>373</v>
      </c>
      <c r="F1238" t="s">
        <v>323</v>
      </c>
      <c r="H1238" s="7">
        <v>960</v>
      </c>
      <c r="I1238" s="6">
        <f>IF(H1238="","",INDEX(Systems!F$4:F$981,MATCH($F1238,Systems!D$4:D$981,0),1))</f>
        <v>9.4700000000000006</v>
      </c>
      <c r="J1238" s="7">
        <f>IF(H1238="","",INDEX(Systems!E$4:E$981,MATCH($F1238,Systems!D$4:D$981,0),1))</f>
        <v>20</v>
      </c>
      <c r="K1238" s="7" t="s">
        <v>96</v>
      </c>
      <c r="L1238" s="7">
        <v>2005</v>
      </c>
      <c r="M1238" s="7">
        <v>3</v>
      </c>
      <c r="N1238" s="6">
        <f t="shared" si="2993"/>
        <v>9091.2000000000007</v>
      </c>
      <c r="O1238" s="7">
        <f t="shared" si="2994"/>
        <v>2025</v>
      </c>
      <c r="P1238" s="2" t="str">
        <f t="shared" si="2995"/>
        <v/>
      </c>
      <c r="Q1238" s="2" t="str">
        <f t="shared" si="2996"/>
        <v/>
      </c>
      <c r="R1238" s="2" t="str">
        <f t="shared" si="2997"/>
        <v/>
      </c>
      <c r="S1238" s="2" t="str">
        <f t="shared" si="2998"/>
        <v/>
      </c>
      <c r="T1238" s="2" t="str">
        <f t="shared" si="2999"/>
        <v/>
      </c>
      <c r="U1238" s="2" t="str">
        <f t="shared" si="3000"/>
        <v/>
      </c>
      <c r="V1238" s="2" t="str">
        <f t="shared" si="3001"/>
        <v/>
      </c>
      <c r="W1238" s="2">
        <f t="shared" si="3002"/>
        <v>11000.352000000001</v>
      </c>
      <c r="X1238" s="2" t="str">
        <f t="shared" si="3003"/>
        <v/>
      </c>
      <c r="Y1238" s="2" t="str">
        <f t="shared" si="3004"/>
        <v/>
      </c>
      <c r="Z1238" s="2" t="str">
        <f t="shared" si="3005"/>
        <v/>
      </c>
      <c r="AA1238" s="2" t="str">
        <f t="shared" si="3006"/>
        <v/>
      </c>
      <c r="AB1238" s="2" t="str">
        <f t="shared" si="3007"/>
        <v/>
      </c>
      <c r="AC1238" s="2" t="str">
        <f t="shared" si="3008"/>
        <v/>
      </c>
      <c r="AD1238" s="2" t="str">
        <f t="shared" si="3009"/>
        <v/>
      </c>
      <c r="AE1238" s="2" t="str">
        <f t="shared" si="3010"/>
        <v/>
      </c>
      <c r="AF1238" s="2" t="str">
        <f t="shared" si="3011"/>
        <v/>
      </c>
      <c r="AG1238" s="2" t="str">
        <f t="shared" si="3012"/>
        <v/>
      </c>
      <c r="AH1238" s="2" t="str">
        <f t="shared" si="3013"/>
        <v/>
      </c>
      <c r="AI1238" s="2" t="str">
        <f t="shared" si="3014"/>
        <v/>
      </c>
    </row>
    <row r="1239" spans="2:35" x14ac:dyDescent="0.25">
      <c r="B1239" s="41" t="s">
        <v>347</v>
      </c>
      <c r="C1239" s="41" t="s">
        <v>444</v>
      </c>
      <c r="D1239" t="s">
        <v>7</v>
      </c>
      <c r="E1239" s="42" t="s">
        <v>373</v>
      </c>
      <c r="F1239" t="s">
        <v>289</v>
      </c>
      <c r="H1239" s="7">
        <v>1150</v>
      </c>
      <c r="I1239" s="6">
        <f>IF(H1239="","",INDEX(Systems!F$4:F$981,MATCH($F1239,Systems!D$4:D$981,0),1))</f>
        <v>4.5</v>
      </c>
      <c r="J1239" s="7">
        <f>IF(H1239="","",INDEX(Systems!E$4:E$981,MATCH($F1239,Systems!D$4:D$981,0),1))</f>
        <v>15</v>
      </c>
      <c r="K1239" s="7" t="s">
        <v>96</v>
      </c>
      <c r="L1239" s="7">
        <v>2005</v>
      </c>
      <c r="M1239" s="7">
        <v>3</v>
      </c>
      <c r="N1239" s="6">
        <f t="shared" si="2993"/>
        <v>5175</v>
      </c>
      <c r="O1239" s="7">
        <f t="shared" si="2994"/>
        <v>2020</v>
      </c>
      <c r="P1239" s="2" t="str">
        <f t="shared" si="2995"/>
        <v/>
      </c>
      <c r="Q1239" s="2" t="str">
        <f t="shared" si="2996"/>
        <v/>
      </c>
      <c r="R1239" s="2">
        <f t="shared" si="2997"/>
        <v>5485.5</v>
      </c>
      <c r="S1239" s="2" t="str">
        <f t="shared" si="2998"/>
        <v/>
      </c>
      <c r="T1239" s="2" t="str">
        <f t="shared" si="2999"/>
        <v/>
      </c>
      <c r="U1239" s="2" t="str">
        <f t="shared" si="3000"/>
        <v/>
      </c>
      <c r="V1239" s="2" t="str">
        <f t="shared" si="3001"/>
        <v/>
      </c>
      <c r="W1239" s="2" t="str">
        <f t="shared" si="3002"/>
        <v/>
      </c>
      <c r="X1239" s="2" t="str">
        <f t="shared" si="3003"/>
        <v/>
      </c>
      <c r="Y1239" s="2" t="str">
        <f t="shared" si="3004"/>
        <v/>
      </c>
      <c r="Z1239" s="2" t="str">
        <f t="shared" si="3005"/>
        <v/>
      </c>
      <c r="AA1239" s="2" t="str">
        <f t="shared" si="3006"/>
        <v/>
      </c>
      <c r="AB1239" s="2" t="str">
        <f t="shared" si="3007"/>
        <v/>
      </c>
      <c r="AC1239" s="2" t="str">
        <f t="shared" si="3008"/>
        <v/>
      </c>
      <c r="AD1239" s="2" t="str">
        <f t="shared" si="3009"/>
        <v/>
      </c>
      <c r="AE1239" s="2" t="str">
        <f t="shared" si="3010"/>
        <v/>
      </c>
      <c r="AF1239" s="2" t="str">
        <f t="shared" si="3011"/>
        <v/>
      </c>
      <c r="AG1239" s="2">
        <f t="shared" si="3012"/>
        <v>7814.25</v>
      </c>
      <c r="AH1239" s="2" t="str">
        <f t="shared" si="3013"/>
        <v/>
      </c>
      <c r="AI1239" s="2" t="str">
        <f t="shared" si="3014"/>
        <v/>
      </c>
    </row>
    <row r="1240" spans="2:35" x14ac:dyDescent="0.25">
      <c r="B1240" s="41" t="s">
        <v>347</v>
      </c>
      <c r="C1240" s="41" t="s">
        <v>444</v>
      </c>
      <c r="D1240" t="s">
        <v>9</v>
      </c>
      <c r="E1240" s="42" t="s">
        <v>373</v>
      </c>
      <c r="F1240" t="s">
        <v>131</v>
      </c>
      <c r="H1240" s="7">
        <v>960</v>
      </c>
      <c r="I1240" s="6">
        <f>IF(H1240="","",INDEX(Systems!F$4:F$981,MATCH($F1240,Systems!D$4:D$981,0),1))</f>
        <v>4.95</v>
      </c>
      <c r="J1240" s="7">
        <f>IF(H1240="","",INDEX(Systems!E$4:E$981,MATCH($F1240,Systems!D$4:D$981,0),1))</f>
        <v>20</v>
      </c>
      <c r="K1240" s="7" t="s">
        <v>96</v>
      </c>
      <c r="L1240" s="7">
        <v>2017</v>
      </c>
      <c r="M1240" s="7">
        <v>3</v>
      </c>
      <c r="N1240" s="6">
        <f t="shared" si="2993"/>
        <v>4752</v>
      </c>
      <c r="O1240" s="7">
        <f t="shared" si="2994"/>
        <v>2037</v>
      </c>
      <c r="P1240" s="2" t="str">
        <f t="shared" si="2995"/>
        <v/>
      </c>
      <c r="Q1240" s="2" t="str">
        <f t="shared" si="2996"/>
        <v/>
      </c>
      <c r="R1240" s="2" t="str">
        <f t="shared" si="2997"/>
        <v/>
      </c>
      <c r="S1240" s="2" t="str">
        <f t="shared" si="2998"/>
        <v/>
      </c>
      <c r="T1240" s="2" t="str">
        <f t="shared" si="2999"/>
        <v/>
      </c>
      <c r="U1240" s="2" t="str">
        <f t="shared" si="3000"/>
        <v/>
      </c>
      <c r="V1240" s="2" t="str">
        <f t="shared" si="3001"/>
        <v/>
      </c>
      <c r="W1240" s="2" t="str">
        <f t="shared" si="3002"/>
        <v/>
      </c>
      <c r="X1240" s="2" t="str">
        <f t="shared" si="3003"/>
        <v/>
      </c>
      <c r="Y1240" s="2" t="str">
        <f t="shared" si="3004"/>
        <v/>
      </c>
      <c r="Z1240" s="2" t="str">
        <f t="shared" si="3005"/>
        <v/>
      </c>
      <c r="AA1240" s="2" t="str">
        <f t="shared" si="3006"/>
        <v/>
      </c>
      <c r="AB1240" s="2" t="str">
        <f t="shared" si="3007"/>
        <v/>
      </c>
      <c r="AC1240" s="2" t="str">
        <f t="shared" si="3008"/>
        <v/>
      </c>
      <c r="AD1240" s="2" t="str">
        <f t="shared" si="3009"/>
        <v/>
      </c>
      <c r="AE1240" s="2" t="str">
        <f t="shared" si="3010"/>
        <v/>
      </c>
      <c r="AF1240" s="2" t="str">
        <f t="shared" si="3011"/>
        <v/>
      </c>
      <c r="AG1240" s="2" t="str">
        <f t="shared" si="3012"/>
        <v/>
      </c>
      <c r="AH1240" s="2" t="str">
        <f t="shared" si="3013"/>
        <v/>
      </c>
      <c r="AI1240" s="2">
        <f t="shared" si="3014"/>
        <v>7460.6399999999994</v>
      </c>
    </row>
    <row r="1241" spans="2:35" x14ac:dyDescent="0.25">
      <c r="B1241" s="41" t="s">
        <v>347</v>
      </c>
      <c r="C1241" s="41" t="s">
        <v>444</v>
      </c>
      <c r="D1241" t="s">
        <v>5</v>
      </c>
      <c r="E1241" s="42" t="s">
        <v>373</v>
      </c>
      <c r="F1241" t="s">
        <v>117</v>
      </c>
      <c r="H1241" s="7">
        <v>1</v>
      </c>
      <c r="I1241" s="6">
        <f>IF(H1241="","",INDEX(Systems!F$4:F$981,MATCH($F1241,Systems!D$4:D$981,0),1))</f>
        <v>7200</v>
      </c>
      <c r="J1241" s="7">
        <f>IF(H1241="","",INDEX(Systems!E$4:E$981,MATCH($F1241,Systems!D$4:D$981,0),1))</f>
        <v>18</v>
      </c>
      <c r="K1241" s="7" t="s">
        <v>96</v>
      </c>
      <c r="L1241" s="7">
        <v>2000</v>
      </c>
      <c r="M1241" s="7">
        <v>3</v>
      </c>
      <c r="N1241" s="6">
        <f t="shared" si="2993"/>
        <v>7200</v>
      </c>
      <c r="O1241" s="7">
        <f t="shared" si="2994"/>
        <v>2018</v>
      </c>
      <c r="P1241" s="2">
        <f t="shared" si="2995"/>
        <v>7200</v>
      </c>
      <c r="Q1241" s="2" t="str">
        <f t="shared" si="2996"/>
        <v/>
      </c>
      <c r="R1241" s="2" t="str">
        <f t="shared" si="2997"/>
        <v/>
      </c>
      <c r="S1241" s="2" t="str">
        <f t="shared" si="2998"/>
        <v/>
      </c>
      <c r="T1241" s="2" t="str">
        <f t="shared" si="2999"/>
        <v/>
      </c>
      <c r="U1241" s="2" t="str">
        <f t="shared" si="3000"/>
        <v/>
      </c>
      <c r="V1241" s="2" t="str">
        <f t="shared" si="3001"/>
        <v/>
      </c>
      <c r="W1241" s="2" t="str">
        <f t="shared" si="3002"/>
        <v/>
      </c>
      <c r="X1241" s="2" t="str">
        <f t="shared" si="3003"/>
        <v/>
      </c>
      <c r="Y1241" s="2" t="str">
        <f t="shared" si="3004"/>
        <v/>
      </c>
      <c r="Z1241" s="2" t="str">
        <f t="shared" si="3005"/>
        <v/>
      </c>
      <c r="AA1241" s="2" t="str">
        <f t="shared" si="3006"/>
        <v/>
      </c>
      <c r="AB1241" s="2" t="str">
        <f t="shared" si="3007"/>
        <v/>
      </c>
      <c r="AC1241" s="2" t="str">
        <f t="shared" si="3008"/>
        <v/>
      </c>
      <c r="AD1241" s="2" t="str">
        <f t="shared" si="3009"/>
        <v/>
      </c>
      <c r="AE1241" s="2" t="str">
        <f t="shared" si="3010"/>
        <v/>
      </c>
      <c r="AF1241" s="2" t="str">
        <f t="shared" si="3011"/>
        <v/>
      </c>
      <c r="AG1241" s="2" t="str">
        <f t="shared" si="3012"/>
        <v/>
      </c>
      <c r="AH1241" s="2">
        <f t="shared" si="3013"/>
        <v>11088</v>
      </c>
      <c r="AI1241" s="2" t="str">
        <f t="shared" si="3014"/>
        <v/>
      </c>
    </row>
    <row r="1242" spans="2:35" x14ac:dyDescent="0.25">
      <c r="B1242" s="41" t="s">
        <v>347</v>
      </c>
      <c r="C1242" s="41" t="s">
        <v>444</v>
      </c>
      <c r="D1242" t="s">
        <v>3</v>
      </c>
      <c r="E1242" s="42" t="s">
        <v>374</v>
      </c>
      <c r="F1242" t="s">
        <v>501</v>
      </c>
      <c r="H1242" s="7">
        <v>1152</v>
      </c>
      <c r="I1242" s="6">
        <f>IF(H1242="","",INDEX(Systems!F$4:F$981,MATCH($F1242,Systems!D$4:D$981,0),1))</f>
        <v>16.25</v>
      </c>
      <c r="J1242" s="7">
        <f>IF(H1242="","",INDEX(Systems!E$4:E$981,MATCH($F1242,Systems!D$4:D$981,0),1))</f>
        <v>25</v>
      </c>
      <c r="K1242" s="7" t="s">
        <v>96</v>
      </c>
      <c r="L1242" s="7">
        <v>2005</v>
      </c>
      <c r="M1242" s="7">
        <v>1</v>
      </c>
      <c r="N1242" s="6">
        <f t="shared" ref="N1242:N1247" si="3015">IF(H1242="","",H1242*I1242)</f>
        <v>18720</v>
      </c>
      <c r="O1242" s="7">
        <f t="shared" ref="O1242:O1247" si="3016">IF(M1242="","",IF(IF(M1242=1,$C$1,IF(M1242=2,L1242+(0.8*J1242),IF(M1242=3,L1242+J1242)))&lt;$C$1,$C$1,(IF(M1242=1,$C$1,IF(M1242=2,L1242+(0.8*J1242),IF(M1242=3,L1242+J1242))))))</f>
        <v>2018</v>
      </c>
      <c r="P1242" s="2">
        <f t="shared" ref="P1242:P1247" si="3017">IF($B1242="","",IF($O1242=P$3,$N1242*(1+(O$2*0.03)),IF(P$3=$O1242+$J1242,$N1242*(1+(O$2*0.03)),IF(P$3=$O1242+2*$J1242,$N1242*(1+(O$2*0.03)),IF(P$3=$O1242+3*$J1242,$N1242*(1+(O$2*0.03)),IF(P$3=$O1242+4*$J1242,$N1242*(1+(O$2*0.03)),IF(P$3=$O1242+5*$J1242,$N1242*(1+(O$2*0.03)),"")))))))</f>
        <v>18720</v>
      </c>
      <c r="Q1242" s="2" t="str">
        <f t="shared" ref="Q1242:Q1247" si="3018">IF($B1242="","",IF($O1242=Q$3,$N1242*(1+(P$2*0.03)),IF(Q$3=$O1242+$J1242,$N1242*(1+(P$2*0.03)),IF(Q$3=$O1242+2*$J1242,$N1242*(1+(P$2*0.03)),IF(Q$3=$O1242+3*$J1242,$N1242*(1+(P$2*0.03)),IF(Q$3=$O1242+4*$J1242,$N1242*(1+(P$2*0.03)),IF(Q$3=$O1242+5*$J1242,$N1242*(1+(P$2*0.03)),"")))))))</f>
        <v/>
      </c>
      <c r="R1242" s="2" t="str">
        <f t="shared" ref="R1242:R1247" si="3019">IF($B1242="","",IF($O1242=R$3,$N1242*(1+(Q$2*0.03)),IF(R$3=$O1242+$J1242,$N1242*(1+(Q$2*0.03)),IF(R$3=$O1242+2*$J1242,$N1242*(1+(Q$2*0.03)),IF(R$3=$O1242+3*$J1242,$N1242*(1+(Q$2*0.03)),IF(R$3=$O1242+4*$J1242,$N1242*(1+(Q$2*0.03)),IF(R$3=$O1242+5*$J1242,$N1242*(1+(Q$2*0.03)),"")))))))</f>
        <v/>
      </c>
      <c r="S1242" s="2" t="str">
        <f t="shared" ref="S1242:S1247" si="3020">IF($B1242="","",IF($O1242=S$3,$N1242*(1+(R$2*0.03)),IF(S$3=$O1242+$J1242,$N1242*(1+(R$2*0.03)),IF(S$3=$O1242+2*$J1242,$N1242*(1+(R$2*0.03)),IF(S$3=$O1242+3*$J1242,$N1242*(1+(R$2*0.03)),IF(S$3=$O1242+4*$J1242,$N1242*(1+(R$2*0.03)),IF(S$3=$O1242+5*$J1242,$N1242*(1+(R$2*0.03)),"")))))))</f>
        <v/>
      </c>
      <c r="T1242" s="2" t="str">
        <f t="shared" ref="T1242:T1247" si="3021">IF($B1242="","",IF($O1242=T$3,$N1242*(1+(S$2*0.03)),IF(T$3=$O1242+$J1242,$N1242*(1+(S$2*0.03)),IF(T$3=$O1242+2*$J1242,$N1242*(1+(S$2*0.03)),IF(T$3=$O1242+3*$J1242,$N1242*(1+(S$2*0.03)),IF(T$3=$O1242+4*$J1242,$N1242*(1+(S$2*0.03)),IF(T$3=$O1242+5*$J1242,$N1242*(1+(S$2*0.03)),"")))))))</f>
        <v/>
      </c>
      <c r="U1242" s="2" t="str">
        <f t="shared" ref="U1242:U1247" si="3022">IF($B1242="","",IF($O1242=U$3,$N1242*(1+(T$2*0.03)),IF(U$3=$O1242+$J1242,$N1242*(1+(T$2*0.03)),IF(U$3=$O1242+2*$J1242,$N1242*(1+(T$2*0.03)),IF(U$3=$O1242+3*$J1242,$N1242*(1+(T$2*0.03)),IF(U$3=$O1242+4*$J1242,$N1242*(1+(T$2*0.03)),IF(U$3=$O1242+5*$J1242,$N1242*(1+(T$2*0.03)),"")))))))</f>
        <v/>
      </c>
      <c r="V1242" s="2" t="str">
        <f t="shared" ref="V1242:V1247" si="3023">IF($B1242="","",IF($O1242=V$3,$N1242*(1+(U$2*0.03)),IF(V$3=$O1242+$J1242,$N1242*(1+(U$2*0.03)),IF(V$3=$O1242+2*$J1242,$N1242*(1+(U$2*0.03)),IF(V$3=$O1242+3*$J1242,$N1242*(1+(U$2*0.03)),IF(V$3=$O1242+4*$J1242,$N1242*(1+(U$2*0.03)),IF(V$3=$O1242+5*$J1242,$N1242*(1+(U$2*0.03)),"")))))))</f>
        <v/>
      </c>
      <c r="W1242" s="2" t="str">
        <f t="shared" ref="W1242:W1247" si="3024">IF($B1242="","",IF($O1242=W$3,$N1242*(1+(V$2*0.03)),IF(W$3=$O1242+$J1242,$N1242*(1+(V$2*0.03)),IF(W$3=$O1242+2*$J1242,$N1242*(1+(V$2*0.03)),IF(W$3=$O1242+3*$J1242,$N1242*(1+(V$2*0.03)),IF(W$3=$O1242+4*$J1242,$N1242*(1+(V$2*0.03)),IF(W$3=$O1242+5*$J1242,$N1242*(1+(V$2*0.03)),"")))))))</f>
        <v/>
      </c>
      <c r="X1242" s="2" t="str">
        <f t="shared" ref="X1242:X1247" si="3025">IF($B1242="","",IF($O1242=X$3,$N1242*(1+(W$2*0.03)),IF(X$3=$O1242+$J1242,$N1242*(1+(W$2*0.03)),IF(X$3=$O1242+2*$J1242,$N1242*(1+(W$2*0.03)),IF(X$3=$O1242+3*$J1242,$N1242*(1+(W$2*0.03)),IF(X$3=$O1242+4*$J1242,$N1242*(1+(W$2*0.03)),IF(X$3=$O1242+5*$J1242,$N1242*(1+(W$2*0.03)),"")))))))</f>
        <v/>
      </c>
      <c r="Y1242" s="2" t="str">
        <f t="shared" ref="Y1242:Y1247" si="3026">IF($B1242="","",IF($O1242=Y$3,$N1242*(1+(X$2*0.03)),IF(Y$3=$O1242+$J1242,$N1242*(1+(X$2*0.03)),IF(Y$3=$O1242+2*$J1242,$N1242*(1+(X$2*0.03)),IF(Y$3=$O1242+3*$J1242,$N1242*(1+(X$2*0.03)),IF(Y$3=$O1242+4*$J1242,$N1242*(1+(X$2*0.03)),IF(Y$3=$O1242+5*$J1242,$N1242*(1+(X$2*0.03)),"")))))))</f>
        <v/>
      </c>
      <c r="Z1242" s="2" t="str">
        <f t="shared" ref="Z1242:Z1247" si="3027">IF($B1242="","",IF($O1242=Z$3,$N1242*(1+(Y$2*0.03)),IF(Z$3=$O1242+$J1242,$N1242*(1+(Y$2*0.03)),IF(Z$3=$O1242+2*$J1242,$N1242*(1+(Y$2*0.03)),IF(Z$3=$O1242+3*$J1242,$N1242*(1+(Y$2*0.03)),IF(Z$3=$O1242+4*$J1242,$N1242*(1+(Y$2*0.03)),IF(Z$3=$O1242+5*$J1242,$N1242*(1+(Y$2*0.03)),"")))))))</f>
        <v/>
      </c>
      <c r="AA1242" s="2" t="str">
        <f t="shared" ref="AA1242:AA1247" si="3028">IF($B1242="","",IF($O1242=AA$3,$N1242*(1+(Z$2*0.03)),IF(AA$3=$O1242+$J1242,$N1242*(1+(Z$2*0.03)),IF(AA$3=$O1242+2*$J1242,$N1242*(1+(Z$2*0.03)),IF(AA$3=$O1242+3*$J1242,$N1242*(1+(Z$2*0.03)),IF(AA$3=$O1242+4*$J1242,$N1242*(1+(Z$2*0.03)),IF(AA$3=$O1242+5*$J1242,$N1242*(1+(Z$2*0.03)),"")))))))</f>
        <v/>
      </c>
      <c r="AB1242" s="2" t="str">
        <f t="shared" ref="AB1242:AB1247" si="3029">IF($B1242="","",IF($O1242=AB$3,$N1242*(1+(AA$2*0.03)),IF(AB$3=$O1242+$J1242,$N1242*(1+(AA$2*0.03)),IF(AB$3=$O1242+2*$J1242,$N1242*(1+(AA$2*0.03)),IF(AB$3=$O1242+3*$J1242,$N1242*(1+(AA$2*0.03)),IF(AB$3=$O1242+4*$J1242,$N1242*(1+(AA$2*0.03)),IF(AB$3=$O1242+5*$J1242,$N1242*(1+(AA$2*0.03)),"")))))))</f>
        <v/>
      </c>
      <c r="AC1242" s="2" t="str">
        <f t="shared" ref="AC1242:AC1247" si="3030">IF($B1242="","",IF($O1242=AC$3,$N1242*(1+(AB$2*0.03)),IF(AC$3=$O1242+$J1242,$N1242*(1+(AB$2*0.03)),IF(AC$3=$O1242+2*$J1242,$N1242*(1+(AB$2*0.03)),IF(AC$3=$O1242+3*$J1242,$N1242*(1+(AB$2*0.03)),IF(AC$3=$O1242+4*$J1242,$N1242*(1+(AB$2*0.03)),IF(AC$3=$O1242+5*$J1242,$N1242*(1+(AB$2*0.03)),"")))))))</f>
        <v/>
      </c>
      <c r="AD1242" s="2" t="str">
        <f t="shared" ref="AD1242:AD1247" si="3031">IF($B1242="","",IF($O1242=AD$3,$N1242*(1+(AC$2*0.03)),IF(AD$3=$O1242+$J1242,$N1242*(1+(AC$2*0.03)),IF(AD$3=$O1242+2*$J1242,$N1242*(1+(AC$2*0.03)),IF(AD$3=$O1242+3*$J1242,$N1242*(1+(AC$2*0.03)),IF(AD$3=$O1242+4*$J1242,$N1242*(1+(AC$2*0.03)),IF(AD$3=$O1242+5*$J1242,$N1242*(1+(AC$2*0.03)),"")))))))</f>
        <v/>
      </c>
      <c r="AE1242" s="2" t="str">
        <f t="shared" ref="AE1242:AE1247" si="3032">IF($B1242="","",IF($O1242=AE$3,$N1242*(1+(AD$2*0.03)),IF(AE$3=$O1242+$J1242,$N1242*(1+(AD$2*0.03)),IF(AE$3=$O1242+2*$J1242,$N1242*(1+(AD$2*0.03)),IF(AE$3=$O1242+3*$J1242,$N1242*(1+(AD$2*0.03)),IF(AE$3=$O1242+4*$J1242,$N1242*(1+(AD$2*0.03)),IF(AE$3=$O1242+5*$J1242,$N1242*(1+(AD$2*0.03)),"")))))))</f>
        <v/>
      </c>
      <c r="AF1242" s="2" t="str">
        <f t="shared" ref="AF1242:AF1247" si="3033">IF($B1242="","",IF($O1242=AF$3,$N1242*(1+(AE$2*0.03)),IF(AF$3=$O1242+$J1242,$N1242*(1+(AE$2*0.03)),IF(AF$3=$O1242+2*$J1242,$N1242*(1+(AE$2*0.03)),IF(AF$3=$O1242+3*$J1242,$N1242*(1+(AE$2*0.03)),IF(AF$3=$O1242+4*$J1242,$N1242*(1+(AE$2*0.03)),IF(AF$3=$O1242+5*$J1242,$N1242*(1+(AE$2*0.03)),"")))))))</f>
        <v/>
      </c>
      <c r="AG1242" s="2" t="str">
        <f t="shared" ref="AG1242:AG1247" si="3034">IF($B1242="","",IF($O1242=AG$3,$N1242*(1+(AF$2*0.03)),IF(AG$3=$O1242+$J1242,$N1242*(1+(AF$2*0.03)),IF(AG$3=$O1242+2*$J1242,$N1242*(1+(AF$2*0.03)),IF(AG$3=$O1242+3*$J1242,$N1242*(1+(AF$2*0.03)),IF(AG$3=$O1242+4*$J1242,$N1242*(1+(AF$2*0.03)),IF(AG$3=$O1242+5*$J1242,$N1242*(1+(AF$2*0.03)),"")))))))</f>
        <v/>
      </c>
      <c r="AH1242" s="2" t="str">
        <f t="shared" ref="AH1242:AH1247" si="3035">IF($B1242="","",IF($O1242=AH$3,$N1242*(1+(AG$2*0.03)),IF(AH$3=$O1242+$J1242,$N1242*(1+(AG$2*0.03)),IF(AH$3=$O1242+2*$J1242,$N1242*(1+(AG$2*0.03)),IF(AH$3=$O1242+3*$J1242,$N1242*(1+(AG$2*0.03)),IF(AH$3=$O1242+4*$J1242,$N1242*(1+(AG$2*0.03)),IF(AH$3=$O1242+5*$J1242,$N1242*(1+(AG$2*0.03)),"")))))))</f>
        <v/>
      </c>
      <c r="AI1242" s="2" t="str">
        <f t="shared" ref="AI1242:AI1247" si="3036">IF($B1242="","",IF($O1242=AI$3,$N1242*(1+(AH$2*0.03)),IF(AI$3=$O1242+$J1242,$N1242*(1+(AH$2*0.03)),IF(AI$3=$O1242+2*$J1242,$N1242*(1+(AH$2*0.03)),IF(AI$3=$O1242+3*$J1242,$N1242*(1+(AH$2*0.03)),IF(AI$3=$O1242+4*$J1242,$N1242*(1+(AH$2*0.03)),IF(AI$3=$O1242+5*$J1242,$N1242*(1+(AH$2*0.03)),"")))))))</f>
        <v/>
      </c>
    </row>
    <row r="1243" spans="2:35" x14ac:dyDescent="0.25">
      <c r="B1243" s="41" t="s">
        <v>347</v>
      </c>
      <c r="C1243" s="41" t="s">
        <v>444</v>
      </c>
      <c r="D1243" t="s">
        <v>7</v>
      </c>
      <c r="E1243" s="42" t="s">
        <v>374</v>
      </c>
      <c r="F1243" t="s">
        <v>50</v>
      </c>
      <c r="H1243" s="7">
        <v>1150</v>
      </c>
      <c r="I1243" s="6">
        <f>IF(H1243="","",INDEX(Systems!F$4:F$981,MATCH($F1243,Systems!D$4:D$981,0),1))</f>
        <v>1.6</v>
      </c>
      <c r="J1243" s="7">
        <f>IF(H1243="","",INDEX(Systems!E$4:E$981,MATCH($F1243,Systems!D$4:D$981,0),1))</f>
        <v>10</v>
      </c>
      <c r="K1243" s="7" t="s">
        <v>96</v>
      </c>
      <c r="L1243" s="7">
        <v>2010</v>
      </c>
      <c r="M1243" s="7">
        <v>2</v>
      </c>
      <c r="N1243" s="6">
        <f t="shared" si="3015"/>
        <v>1840</v>
      </c>
      <c r="O1243" s="7">
        <f t="shared" si="3016"/>
        <v>2018</v>
      </c>
      <c r="P1243" s="2">
        <f t="shared" si="3017"/>
        <v>1840</v>
      </c>
      <c r="Q1243" s="2" t="str">
        <f t="shared" si="3018"/>
        <v/>
      </c>
      <c r="R1243" s="2" t="str">
        <f t="shared" si="3019"/>
        <v/>
      </c>
      <c r="S1243" s="2" t="str">
        <f t="shared" si="3020"/>
        <v/>
      </c>
      <c r="T1243" s="2" t="str">
        <f t="shared" si="3021"/>
        <v/>
      </c>
      <c r="U1243" s="2" t="str">
        <f t="shared" si="3022"/>
        <v/>
      </c>
      <c r="V1243" s="2" t="str">
        <f t="shared" si="3023"/>
        <v/>
      </c>
      <c r="W1243" s="2" t="str">
        <f t="shared" si="3024"/>
        <v/>
      </c>
      <c r="X1243" s="2" t="str">
        <f t="shared" si="3025"/>
        <v/>
      </c>
      <c r="Y1243" s="2" t="str">
        <f t="shared" si="3026"/>
        <v/>
      </c>
      <c r="Z1243" s="2">
        <f t="shared" si="3027"/>
        <v>2392</v>
      </c>
      <c r="AA1243" s="2" t="str">
        <f t="shared" si="3028"/>
        <v/>
      </c>
      <c r="AB1243" s="2" t="str">
        <f t="shared" si="3029"/>
        <v/>
      </c>
      <c r="AC1243" s="2" t="str">
        <f t="shared" si="3030"/>
        <v/>
      </c>
      <c r="AD1243" s="2" t="str">
        <f t="shared" si="3031"/>
        <v/>
      </c>
      <c r="AE1243" s="2" t="str">
        <f t="shared" si="3032"/>
        <v/>
      </c>
      <c r="AF1243" s="2" t="str">
        <f t="shared" si="3033"/>
        <v/>
      </c>
      <c r="AG1243" s="2" t="str">
        <f t="shared" si="3034"/>
        <v/>
      </c>
      <c r="AH1243" s="2" t="str">
        <f t="shared" si="3035"/>
        <v/>
      </c>
      <c r="AI1243" s="2" t="str">
        <f t="shared" si="3036"/>
        <v/>
      </c>
    </row>
    <row r="1244" spans="2:35" x14ac:dyDescent="0.25">
      <c r="B1244" s="41" t="s">
        <v>347</v>
      </c>
      <c r="C1244" s="41" t="s">
        <v>444</v>
      </c>
      <c r="D1244" t="s">
        <v>7</v>
      </c>
      <c r="E1244" s="42" t="s">
        <v>374</v>
      </c>
      <c r="F1244" t="s">
        <v>323</v>
      </c>
      <c r="H1244" s="7">
        <v>960</v>
      </c>
      <c r="I1244" s="6">
        <f>IF(H1244="","",INDEX(Systems!F$4:F$981,MATCH($F1244,Systems!D$4:D$981,0),1))</f>
        <v>9.4700000000000006</v>
      </c>
      <c r="J1244" s="7">
        <f>IF(H1244="","",INDEX(Systems!E$4:E$981,MATCH($F1244,Systems!D$4:D$981,0),1))</f>
        <v>20</v>
      </c>
      <c r="K1244" s="7" t="s">
        <v>96</v>
      </c>
      <c r="L1244" s="7">
        <v>2005</v>
      </c>
      <c r="M1244" s="7">
        <v>3</v>
      </c>
      <c r="N1244" s="6">
        <f t="shared" si="3015"/>
        <v>9091.2000000000007</v>
      </c>
      <c r="O1244" s="7">
        <f t="shared" si="3016"/>
        <v>2025</v>
      </c>
      <c r="P1244" s="2" t="str">
        <f t="shared" si="3017"/>
        <v/>
      </c>
      <c r="Q1244" s="2" t="str">
        <f t="shared" si="3018"/>
        <v/>
      </c>
      <c r="R1244" s="2" t="str">
        <f t="shared" si="3019"/>
        <v/>
      </c>
      <c r="S1244" s="2" t="str">
        <f t="shared" si="3020"/>
        <v/>
      </c>
      <c r="T1244" s="2" t="str">
        <f t="shared" si="3021"/>
        <v/>
      </c>
      <c r="U1244" s="2" t="str">
        <f t="shared" si="3022"/>
        <v/>
      </c>
      <c r="V1244" s="2" t="str">
        <f t="shared" si="3023"/>
        <v/>
      </c>
      <c r="W1244" s="2">
        <f t="shared" si="3024"/>
        <v>11000.352000000001</v>
      </c>
      <c r="X1244" s="2" t="str">
        <f t="shared" si="3025"/>
        <v/>
      </c>
      <c r="Y1244" s="2" t="str">
        <f t="shared" si="3026"/>
        <v/>
      </c>
      <c r="Z1244" s="2" t="str">
        <f t="shared" si="3027"/>
        <v/>
      </c>
      <c r="AA1244" s="2" t="str">
        <f t="shared" si="3028"/>
        <v/>
      </c>
      <c r="AB1244" s="2" t="str">
        <f t="shared" si="3029"/>
        <v/>
      </c>
      <c r="AC1244" s="2" t="str">
        <f t="shared" si="3030"/>
        <v/>
      </c>
      <c r="AD1244" s="2" t="str">
        <f t="shared" si="3031"/>
        <v/>
      </c>
      <c r="AE1244" s="2" t="str">
        <f t="shared" si="3032"/>
        <v/>
      </c>
      <c r="AF1244" s="2" t="str">
        <f t="shared" si="3033"/>
        <v/>
      </c>
      <c r="AG1244" s="2" t="str">
        <f t="shared" si="3034"/>
        <v/>
      </c>
      <c r="AH1244" s="2" t="str">
        <f t="shared" si="3035"/>
        <v/>
      </c>
      <c r="AI1244" s="2" t="str">
        <f t="shared" si="3036"/>
        <v/>
      </c>
    </row>
    <row r="1245" spans="2:35" x14ac:dyDescent="0.25">
      <c r="B1245" s="41" t="s">
        <v>347</v>
      </c>
      <c r="C1245" s="41" t="s">
        <v>444</v>
      </c>
      <c r="D1245" t="s">
        <v>7</v>
      </c>
      <c r="E1245" s="42" t="s">
        <v>374</v>
      </c>
      <c r="F1245" t="s">
        <v>289</v>
      </c>
      <c r="H1245" s="7">
        <v>1150</v>
      </c>
      <c r="I1245" s="6">
        <f>IF(H1245="","",INDEX(Systems!F$4:F$981,MATCH($F1245,Systems!D$4:D$981,0),1))</f>
        <v>4.5</v>
      </c>
      <c r="J1245" s="7">
        <f>IF(H1245="","",INDEX(Systems!E$4:E$981,MATCH($F1245,Systems!D$4:D$981,0),1))</f>
        <v>15</v>
      </c>
      <c r="K1245" s="7" t="s">
        <v>96</v>
      </c>
      <c r="L1245" s="7">
        <v>2005</v>
      </c>
      <c r="M1245" s="7">
        <v>3</v>
      </c>
      <c r="N1245" s="6">
        <f t="shared" si="3015"/>
        <v>5175</v>
      </c>
      <c r="O1245" s="7">
        <f t="shared" si="3016"/>
        <v>2020</v>
      </c>
      <c r="P1245" s="2" t="str">
        <f t="shared" si="3017"/>
        <v/>
      </c>
      <c r="Q1245" s="2" t="str">
        <f t="shared" si="3018"/>
        <v/>
      </c>
      <c r="R1245" s="2">
        <f t="shared" si="3019"/>
        <v>5485.5</v>
      </c>
      <c r="S1245" s="2" t="str">
        <f t="shared" si="3020"/>
        <v/>
      </c>
      <c r="T1245" s="2" t="str">
        <f t="shared" si="3021"/>
        <v/>
      </c>
      <c r="U1245" s="2" t="str">
        <f t="shared" si="3022"/>
        <v/>
      </c>
      <c r="V1245" s="2" t="str">
        <f t="shared" si="3023"/>
        <v/>
      </c>
      <c r="W1245" s="2" t="str">
        <f t="shared" si="3024"/>
        <v/>
      </c>
      <c r="X1245" s="2" t="str">
        <f t="shared" si="3025"/>
        <v/>
      </c>
      <c r="Y1245" s="2" t="str">
        <f t="shared" si="3026"/>
        <v/>
      </c>
      <c r="Z1245" s="2" t="str">
        <f t="shared" si="3027"/>
        <v/>
      </c>
      <c r="AA1245" s="2" t="str">
        <f t="shared" si="3028"/>
        <v/>
      </c>
      <c r="AB1245" s="2" t="str">
        <f t="shared" si="3029"/>
        <v/>
      </c>
      <c r="AC1245" s="2" t="str">
        <f t="shared" si="3030"/>
        <v/>
      </c>
      <c r="AD1245" s="2" t="str">
        <f t="shared" si="3031"/>
        <v/>
      </c>
      <c r="AE1245" s="2" t="str">
        <f t="shared" si="3032"/>
        <v/>
      </c>
      <c r="AF1245" s="2" t="str">
        <f t="shared" si="3033"/>
        <v/>
      </c>
      <c r="AG1245" s="2">
        <f t="shared" si="3034"/>
        <v>7814.25</v>
      </c>
      <c r="AH1245" s="2" t="str">
        <f t="shared" si="3035"/>
        <v/>
      </c>
      <c r="AI1245" s="2" t="str">
        <f t="shared" si="3036"/>
        <v/>
      </c>
    </row>
    <row r="1246" spans="2:35" x14ac:dyDescent="0.25">
      <c r="B1246" s="41" t="s">
        <v>347</v>
      </c>
      <c r="C1246" s="41" t="s">
        <v>444</v>
      </c>
      <c r="D1246" t="s">
        <v>9</v>
      </c>
      <c r="E1246" s="42" t="s">
        <v>374</v>
      </c>
      <c r="F1246" t="s">
        <v>131</v>
      </c>
      <c r="H1246" s="7">
        <v>960</v>
      </c>
      <c r="I1246" s="6">
        <f>IF(H1246="","",INDEX(Systems!F$4:F$981,MATCH($F1246,Systems!D$4:D$981,0),1))</f>
        <v>4.95</v>
      </c>
      <c r="J1246" s="7">
        <f>IF(H1246="","",INDEX(Systems!E$4:E$981,MATCH($F1246,Systems!D$4:D$981,0),1))</f>
        <v>20</v>
      </c>
      <c r="K1246" s="7" t="s">
        <v>96</v>
      </c>
      <c r="L1246" s="7">
        <v>2017</v>
      </c>
      <c r="M1246" s="7">
        <v>3</v>
      </c>
      <c r="N1246" s="6">
        <f t="shared" si="3015"/>
        <v>4752</v>
      </c>
      <c r="O1246" s="7">
        <f t="shared" si="3016"/>
        <v>2037</v>
      </c>
      <c r="P1246" s="2" t="str">
        <f t="shared" si="3017"/>
        <v/>
      </c>
      <c r="Q1246" s="2" t="str">
        <f t="shared" si="3018"/>
        <v/>
      </c>
      <c r="R1246" s="2" t="str">
        <f t="shared" si="3019"/>
        <v/>
      </c>
      <c r="S1246" s="2" t="str">
        <f t="shared" si="3020"/>
        <v/>
      </c>
      <c r="T1246" s="2" t="str">
        <f t="shared" si="3021"/>
        <v/>
      </c>
      <c r="U1246" s="2" t="str">
        <f t="shared" si="3022"/>
        <v/>
      </c>
      <c r="V1246" s="2" t="str">
        <f t="shared" si="3023"/>
        <v/>
      </c>
      <c r="W1246" s="2" t="str">
        <f t="shared" si="3024"/>
        <v/>
      </c>
      <c r="X1246" s="2" t="str">
        <f t="shared" si="3025"/>
        <v/>
      </c>
      <c r="Y1246" s="2" t="str">
        <f t="shared" si="3026"/>
        <v/>
      </c>
      <c r="Z1246" s="2" t="str">
        <f t="shared" si="3027"/>
        <v/>
      </c>
      <c r="AA1246" s="2" t="str">
        <f t="shared" si="3028"/>
        <v/>
      </c>
      <c r="AB1246" s="2" t="str">
        <f t="shared" si="3029"/>
        <v/>
      </c>
      <c r="AC1246" s="2" t="str">
        <f t="shared" si="3030"/>
        <v/>
      </c>
      <c r="AD1246" s="2" t="str">
        <f t="shared" si="3031"/>
        <v/>
      </c>
      <c r="AE1246" s="2" t="str">
        <f t="shared" si="3032"/>
        <v/>
      </c>
      <c r="AF1246" s="2" t="str">
        <f t="shared" si="3033"/>
        <v/>
      </c>
      <c r="AG1246" s="2" t="str">
        <f t="shared" si="3034"/>
        <v/>
      </c>
      <c r="AH1246" s="2" t="str">
        <f t="shared" si="3035"/>
        <v/>
      </c>
      <c r="AI1246" s="2">
        <f t="shared" si="3036"/>
        <v>7460.6399999999994</v>
      </c>
    </row>
    <row r="1247" spans="2:35" x14ac:dyDescent="0.25">
      <c r="B1247" s="41" t="s">
        <v>347</v>
      </c>
      <c r="C1247" s="41" t="s">
        <v>444</v>
      </c>
      <c r="D1247" t="s">
        <v>5</v>
      </c>
      <c r="E1247" s="42" t="s">
        <v>374</v>
      </c>
      <c r="F1247" t="s">
        <v>117</v>
      </c>
      <c r="H1247" s="7">
        <v>1</v>
      </c>
      <c r="I1247" s="6">
        <f>IF(H1247="","",INDEX(Systems!F$4:F$981,MATCH($F1247,Systems!D$4:D$981,0),1))</f>
        <v>7200</v>
      </c>
      <c r="J1247" s="7">
        <f>IF(H1247="","",INDEX(Systems!E$4:E$981,MATCH($F1247,Systems!D$4:D$981,0),1))</f>
        <v>18</v>
      </c>
      <c r="K1247" s="7" t="s">
        <v>96</v>
      </c>
      <c r="L1247" s="7">
        <v>2000</v>
      </c>
      <c r="M1247" s="7">
        <v>3</v>
      </c>
      <c r="N1247" s="6">
        <f t="shared" si="3015"/>
        <v>7200</v>
      </c>
      <c r="O1247" s="7">
        <f t="shared" si="3016"/>
        <v>2018</v>
      </c>
      <c r="P1247" s="2">
        <f t="shared" si="3017"/>
        <v>7200</v>
      </c>
      <c r="Q1247" s="2" t="str">
        <f t="shared" si="3018"/>
        <v/>
      </c>
      <c r="R1247" s="2" t="str">
        <f t="shared" si="3019"/>
        <v/>
      </c>
      <c r="S1247" s="2" t="str">
        <f t="shared" si="3020"/>
        <v/>
      </c>
      <c r="T1247" s="2" t="str">
        <f t="shared" si="3021"/>
        <v/>
      </c>
      <c r="U1247" s="2" t="str">
        <f t="shared" si="3022"/>
        <v/>
      </c>
      <c r="V1247" s="2" t="str">
        <f t="shared" si="3023"/>
        <v/>
      </c>
      <c r="W1247" s="2" t="str">
        <f t="shared" si="3024"/>
        <v/>
      </c>
      <c r="X1247" s="2" t="str">
        <f t="shared" si="3025"/>
        <v/>
      </c>
      <c r="Y1247" s="2" t="str">
        <f t="shared" si="3026"/>
        <v/>
      </c>
      <c r="Z1247" s="2" t="str">
        <f t="shared" si="3027"/>
        <v/>
      </c>
      <c r="AA1247" s="2" t="str">
        <f t="shared" si="3028"/>
        <v/>
      </c>
      <c r="AB1247" s="2" t="str">
        <f t="shared" si="3029"/>
        <v/>
      </c>
      <c r="AC1247" s="2" t="str">
        <f t="shared" si="3030"/>
        <v/>
      </c>
      <c r="AD1247" s="2" t="str">
        <f t="shared" si="3031"/>
        <v/>
      </c>
      <c r="AE1247" s="2" t="str">
        <f t="shared" si="3032"/>
        <v/>
      </c>
      <c r="AF1247" s="2" t="str">
        <f t="shared" si="3033"/>
        <v/>
      </c>
      <c r="AG1247" s="2" t="str">
        <f t="shared" si="3034"/>
        <v/>
      </c>
      <c r="AH1247" s="2">
        <f t="shared" si="3035"/>
        <v>11088</v>
      </c>
      <c r="AI1247" s="2" t="str">
        <f t="shared" si="3036"/>
        <v/>
      </c>
    </row>
    <row r="1248" spans="2:35" x14ac:dyDescent="0.25">
      <c r="B1248" s="41" t="s">
        <v>347</v>
      </c>
      <c r="C1248" s="41" t="s">
        <v>444</v>
      </c>
      <c r="D1248" t="s">
        <v>3</v>
      </c>
      <c r="E1248" s="42" t="s">
        <v>375</v>
      </c>
      <c r="F1248" t="s">
        <v>501</v>
      </c>
      <c r="H1248" s="7">
        <v>1152</v>
      </c>
      <c r="I1248" s="6">
        <f>IF(H1248="","",INDEX(Systems!F$4:F$981,MATCH($F1248,Systems!D$4:D$981,0),1))</f>
        <v>16.25</v>
      </c>
      <c r="J1248" s="7">
        <f>IF(H1248="","",INDEX(Systems!E$4:E$981,MATCH($F1248,Systems!D$4:D$981,0),1))</f>
        <v>25</v>
      </c>
      <c r="K1248" s="7" t="s">
        <v>96</v>
      </c>
      <c r="L1248" s="7">
        <v>2005</v>
      </c>
      <c r="M1248" s="7">
        <v>1</v>
      </c>
      <c r="N1248" s="6">
        <f t="shared" ref="N1248:N1253" si="3037">IF(H1248="","",H1248*I1248)</f>
        <v>18720</v>
      </c>
      <c r="O1248" s="7">
        <f t="shared" ref="O1248:O1253" si="3038">IF(M1248="","",IF(IF(M1248=1,$C$1,IF(M1248=2,L1248+(0.8*J1248),IF(M1248=3,L1248+J1248)))&lt;$C$1,$C$1,(IF(M1248=1,$C$1,IF(M1248=2,L1248+(0.8*J1248),IF(M1248=3,L1248+J1248))))))</f>
        <v>2018</v>
      </c>
      <c r="P1248" s="2">
        <f t="shared" ref="P1248:P1253" si="3039">IF($B1248="","",IF($O1248=P$3,$N1248*(1+(O$2*0.03)),IF(P$3=$O1248+$J1248,$N1248*(1+(O$2*0.03)),IF(P$3=$O1248+2*$J1248,$N1248*(1+(O$2*0.03)),IF(P$3=$O1248+3*$J1248,$N1248*(1+(O$2*0.03)),IF(P$3=$O1248+4*$J1248,$N1248*(1+(O$2*0.03)),IF(P$3=$O1248+5*$J1248,$N1248*(1+(O$2*0.03)),"")))))))</f>
        <v>18720</v>
      </c>
      <c r="Q1248" s="2" t="str">
        <f t="shared" ref="Q1248:Q1253" si="3040">IF($B1248="","",IF($O1248=Q$3,$N1248*(1+(P$2*0.03)),IF(Q$3=$O1248+$J1248,$N1248*(1+(P$2*0.03)),IF(Q$3=$O1248+2*$J1248,$N1248*(1+(P$2*0.03)),IF(Q$3=$O1248+3*$J1248,$N1248*(1+(P$2*0.03)),IF(Q$3=$O1248+4*$J1248,$N1248*(1+(P$2*0.03)),IF(Q$3=$O1248+5*$J1248,$N1248*(1+(P$2*0.03)),"")))))))</f>
        <v/>
      </c>
      <c r="R1248" s="2" t="str">
        <f t="shared" ref="R1248:R1253" si="3041">IF($B1248="","",IF($O1248=R$3,$N1248*(1+(Q$2*0.03)),IF(R$3=$O1248+$J1248,$N1248*(1+(Q$2*0.03)),IF(R$3=$O1248+2*$J1248,$N1248*(1+(Q$2*0.03)),IF(R$3=$O1248+3*$J1248,$N1248*(1+(Q$2*0.03)),IF(R$3=$O1248+4*$J1248,$N1248*(1+(Q$2*0.03)),IF(R$3=$O1248+5*$J1248,$N1248*(1+(Q$2*0.03)),"")))))))</f>
        <v/>
      </c>
      <c r="S1248" s="2" t="str">
        <f t="shared" ref="S1248:S1253" si="3042">IF($B1248="","",IF($O1248=S$3,$N1248*(1+(R$2*0.03)),IF(S$3=$O1248+$J1248,$N1248*(1+(R$2*0.03)),IF(S$3=$O1248+2*$J1248,$N1248*(1+(R$2*0.03)),IF(S$3=$O1248+3*$J1248,$N1248*(1+(R$2*0.03)),IF(S$3=$O1248+4*$J1248,$N1248*(1+(R$2*0.03)),IF(S$3=$O1248+5*$J1248,$N1248*(1+(R$2*0.03)),"")))))))</f>
        <v/>
      </c>
      <c r="T1248" s="2" t="str">
        <f t="shared" ref="T1248:T1253" si="3043">IF($B1248="","",IF($O1248=T$3,$N1248*(1+(S$2*0.03)),IF(T$3=$O1248+$J1248,$N1248*(1+(S$2*0.03)),IF(T$3=$O1248+2*$J1248,$N1248*(1+(S$2*0.03)),IF(T$3=$O1248+3*$J1248,$N1248*(1+(S$2*0.03)),IF(T$3=$O1248+4*$J1248,$N1248*(1+(S$2*0.03)),IF(T$3=$O1248+5*$J1248,$N1248*(1+(S$2*0.03)),"")))))))</f>
        <v/>
      </c>
      <c r="U1248" s="2" t="str">
        <f t="shared" ref="U1248:U1253" si="3044">IF($B1248="","",IF($O1248=U$3,$N1248*(1+(T$2*0.03)),IF(U$3=$O1248+$J1248,$N1248*(1+(T$2*0.03)),IF(U$3=$O1248+2*$J1248,$N1248*(1+(T$2*0.03)),IF(U$3=$O1248+3*$J1248,$N1248*(1+(T$2*0.03)),IF(U$3=$O1248+4*$J1248,$N1248*(1+(T$2*0.03)),IF(U$3=$O1248+5*$J1248,$N1248*(1+(T$2*0.03)),"")))))))</f>
        <v/>
      </c>
      <c r="V1248" s="2" t="str">
        <f t="shared" ref="V1248:V1253" si="3045">IF($B1248="","",IF($O1248=V$3,$N1248*(1+(U$2*0.03)),IF(V$3=$O1248+$J1248,$N1248*(1+(U$2*0.03)),IF(V$3=$O1248+2*$J1248,$N1248*(1+(U$2*0.03)),IF(V$3=$O1248+3*$J1248,$N1248*(1+(U$2*0.03)),IF(V$3=$O1248+4*$J1248,$N1248*(1+(U$2*0.03)),IF(V$3=$O1248+5*$J1248,$N1248*(1+(U$2*0.03)),"")))))))</f>
        <v/>
      </c>
      <c r="W1248" s="2" t="str">
        <f t="shared" ref="W1248:W1253" si="3046">IF($B1248="","",IF($O1248=W$3,$N1248*(1+(V$2*0.03)),IF(W$3=$O1248+$J1248,$N1248*(1+(V$2*0.03)),IF(W$3=$O1248+2*$J1248,$N1248*(1+(V$2*0.03)),IF(W$3=$O1248+3*$J1248,$N1248*(1+(V$2*0.03)),IF(W$3=$O1248+4*$J1248,$N1248*(1+(V$2*0.03)),IF(W$3=$O1248+5*$J1248,$N1248*(1+(V$2*0.03)),"")))))))</f>
        <v/>
      </c>
      <c r="X1248" s="2" t="str">
        <f t="shared" ref="X1248:X1253" si="3047">IF($B1248="","",IF($O1248=X$3,$N1248*(1+(W$2*0.03)),IF(X$3=$O1248+$J1248,$N1248*(1+(W$2*0.03)),IF(X$3=$O1248+2*$J1248,$N1248*(1+(W$2*0.03)),IF(X$3=$O1248+3*$J1248,$N1248*(1+(W$2*0.03)),IF(X$3=$O1248+4*$J1248,$N1248*(1+(W$2*0.03)),IF(X$3=$O1248+5*$J1248,$N1248*(1+(W$2*0.03)),"")))))))</f>
        <v/>
      </c>
      <c r="Y1248" s="2" t="str">
        <f t="shared" ref="Y1248:Y1253" si="3048">IF($B1248="","",IF($O1248=Y$3,$N1248*(1+(X$2*0.03)),IF(Y$3=$O1248+$J1248,$N1248*(1+(X$2*0.03)),IF(Y$3=$O1248+2*$J1248,$N1248*(1+(X$2*0.03)),IF(Y$3=$O1248+3*$J1248,$N1248*(1+(X$2*0.03)),IF(Y$3=$O1248+4*$J1248,$N1248*(1+(X$2*0.03)),IF(Y$3=$O1248+5*$J1248,$N1248*(1+(X$2*0.03)),"")))))))</f>
        <v/>
      </c>
      <c r="Z1248" s="2" t="str">
        <f t="shared" ref="Z1248:Z1253" si="3049">IF($B1248="","",IF($O1248=Z$3,$N1248*(1+(Y$2*0.03)),IF(Z$3=$O1248+$J1248,$N1248*(1+(Y$2*0.03)),IF(Z$3=$O1248+2*$J1248,$N1248*(1+(Y$2*0.03)),IF(Z$3=$O1248+3*$J1248,$N1248*(1+(Y$2*0.03)),IF(Z$3=$O1248+4*$J1248,$N1248*(1+(Y$2*0.03)),IF(Z$3=$O1248+5*$J1248,$N1248*(1+(Y$2*0.03)),"")))))))</f>
        <v/>
      </c>
      <c r="AA1248" s="2" t="str">
        <f t="shared" ref="AA1248:AA1253" si="3050">IF($B1248="","",IF($O1248=AA$3,$N1248*(1+(Z$2*0.03)),IF(AA$3=$O1248+$J1248,$N1248*(1+(Z$2*0.03)),IF(AA$3=$O1248+2*$J1248,$N1248*(1+(Z$2*0.03)),IF(AA$3=$O1248+3*$J1248,$N1248*(1+(Z$2*0.03)),IF(AA$3=$O1248+4*$J1248,$N1248*(1+(Z$2*0.03)),IF(AA$3=$O1248+5*$J1248,$N1248*(1+(Z$2*0.03)),"")))))))</f>
        <v/>
      </c>
      <c r="AB1248" s="2" t="str">
        <f t="shared" ref="AB1248:AB1253" si="3051">IF($B1248="","",IF($O1248=AB$3,$N1248*(1+(AA$2*0.03)),IF(AB$3=$O1248+$J1248,$N1248*(1+(AA$2*0.03)),IF(AB$3=$O1248+2*$J1248,$N1248*(1+(AA$2*0.03)),IF(AB$3=$O1248+3*$J1248,$N1248*(1+(AA$2*0.03)),IF(AB$3=$O1248+4*$J1248,$N1248*(1+(AA$2*0.03)),IF(AB$3=$O1248+5*$J1248,$N1248*(1+(AA$2*0.03)),"")))))))</f>
        <v/>
      </c>
      <c r="AC1248" s="2" t="str">
        <f t="shared" ref="AC1248:AC1253" si="3052">IF($B1248="","",IF($O1248=AC$3,$N1248*(1+(AB$2*0.03)),IF(AC$3=$O1248+$J1248,$N1248*(1+(AB$2*0.03)),IF(AC$3=$O1248+2*$J1248,$N1248*(1+(AB$2*0.03)),IF(AC$3=$O1248+3*$J1248,$N1248*(1+(AB$2*0.03)),IF(AC$3=$O1248+4*$J1248,$N1248*(1+(AB$2*0.03)),IF(AC$3=$O1248+5*$J1248,$N1248*(1+(AB$2*0.03)),"")))))))</f>
        <v/>
      </c>
      <c r="AD1248" s="2" t="str">
        <f t="shared" ref="AD1248:AD1253" si="3053">IF($B1248="","",IF($O1248=AD$3,$N1248*(1+(AC$2*0.03)),IF(AD$3=$O1248+$J1248,$N1248*(1+(AC$2*0.03)),IF(AD$3=$O1248+2*$J1248,$N1248*(1+(AC$2*0.03)),IF(AD$3=$O1248+3*$J1248,$N1248*(1+(AC$2*0.03)),IF(AD$3=$O1248+4*$J1248,$N1248*(1+(AC$2*0.03)),IF(AD$3=$O1248+5*$J1248,$N1248*(1+(AC$2*0.03)),"")))))))</f>
        <v/>
      </c>
      <c r="AE1248" s="2" t="str">
        <f t="shared" ref="AE1248:AE1253" si="3054">IF($B1248="","",IF($O1248=AE$3,$N1248*(1+(AD$2*0.03)),IF(AE$3=$O1248+$J1248,$N1248*(1+(AD$2*0.03)),IF(AE$3=$O1248+2*$J1248,$N1248*(1+(AD$2*0.03)),IF(AE$3=$O1248+3*$J1248,$N1248*(1+(AD$2*0.03)),IF(AE$3=$O1248+4*$J1248,$N1248*(1+(AD$2*0.03)),IF(AE$3=$O1248+5*$J1248,$N1248*(1+(AD$2*0.03)),"")))))))</f>
        <v/>
      </c>
      <c r="AF1248" s="2" t="str">
        <f t="shared" ref="AF1248:AF1253" si="3055">IF($B1248="","",IF($O1248=AF$3,$N1248*(1+(AE$2*0.03)),IF(AF$3=$O1248+$J1248,$N1248*(1+(AE$2*0.03)),IF(AF$3=$O1248+2*$J1248,$N1248*(1+(AE$2*0.03)),IF(AF$3=$O1248+3*$J1248,$N1248*(1+(AE$2*0.03)),IF(AF$3=$O1248+4*$J1248,$N1248*(1+(AE$2*0.03)),IF(AF$3=$O1248+5*$J1248,$N1248*(1+(AE$2*0.03)),"")))))))</f>
        <v/>
      </c>
      <c r="AG1248" s="2" t="str">
        <f t="shared" ref="AG1248:AG1253" si="3056">IF($B1248="","",IF($O1248=AG$3,$N1248*(1+(AF$2*0.03)),IF(AG$3=$O1248+$J1248,$N1248*(1+(AF$2*0.03)),IF(AG$3=$O1248+2*$J1248,$N1248*(1+(AF$2*0.03)),IF(AG$3=$O1248+3*$J1248,$N1248*(1+(AF$2*0.03)),IF(AG$3=$O1248+4*$J1248,$N1248*(1+(AF$2*0.03)),IF(AG$3=$O1248+5*$J1248,$N1248*(1+(AF$2*0.03)),"")))))))</f>
        <v/>
      </c>
      <c r="AH1248" s="2" t="str">
        <f t="shared" ref="AH1248:AH1253" si="3057">IF($B1248="","",IF($O1248=AH$3,$N1248*(1+(AG$2*0.03)),IF(AH$3=$O1248+$J1248,$N1248*(1+(AG$2*0.03)),IF(AH$3=$O1248+2*$J1248,$N1248*(1+(AG$2*0.03)),IF(AH$3=$O1248+3*$J1248,$N1248*(1+(AG$2*0.03)),IF(AH$3=$O1248+4*$J1248,$N1248*(1+(AG$2*0.03)),IF(AH$3=$O1248+5*$J1248,$N1248*(1+(AG$2*0.03)),"")))))))</f>
        <v/>
      </c>
      <c r="AI1248" s="2" t="str">
        <f t="shared" ref="AI1248:AI1253" si="3058">IF($B1248="","",IF($O1248=AI$3,$N1248*(1+(AH$2*0.03)),IF(AI$3=$O1248+$J1248,$N1248*(1+(AH$2*0.03)),IF(AI$3=$O1248+2*$J1248,$N1248*(1+(AH$2*0.03)),IF(AI$3=$O1248+3*$J1248,$N1248*(1+(AH$2*0.03)),IF(AI$3=$O1248+4*$J1248,$N1248*(1+(AH$2*0.03)),IF(AI$3=$O1248+5*$J1248,$N1248*(1+(AH$2*0.03)),"")))))))</f>
        <v/>
      </c>
    </row>
    <row r="1249" spans="2:35" x14ac:dyDescent="0.25">
      <c r="B1249" s="41" t="s">
        <v>347</v>
      </c>
      <c r="C1249" s="41" t="s">
        <v>444</v>
      </c>
      <c r="D1249" t="s">
        <v>7</v>
      </c>
      <c r="E1249" s="42" t="s">
        <v>375</v>
      </c>
      <c r="F1249" t="s">
        <v>50</v>
      </c>
      <c r="H1249" s="7">
        <v>1150</v>
      </c>
      <c r="I1249" s="6">
        <f>IF(H1249="","",INDEX(Systems!F$4:F$981,MATCH($F1249,Systems!D$4:D$981,0),1))</f>
        <v>1.6</v>
      </c>
      <c r="J1249" s="7">
        <f>IF(H1249="","",INDEX(Systems!E$4:E$981,MATCH($F1249,Systems!D$4:D$981,0),1))</f>
        <v>10</v>
      </c>
      <c r="K1249" s="7" t="s">
        <v>96</v>
      </c>
      <c r="L1249" s="7">
        <v>2010</v>
      </c>
      <c r="M1249" s="7">
        <v>2</v>
      </c>
      <c r="N1249" s="6">
        <f t="shared" si="3037"/>
        <v>1840</v>
      </c>
      <c r="O1249" s="7">
        <f t="shared" si="3038"/>
        <v>2018</v>
      </c>
      <c r="P1249" s="2">
        <f t="shared" si="3039"/>
        <v>1840</v>
      </c>
      <c r="Q1249" s="2" t="str">
        <f t="shared" si="3040"/>
        <v/>
      </c>
      <c r="R1249" s="2" t="str">
        <f t="shared" si="3041"/>
        <v/>
      </c>
      <c r="S1249" s="2" t="str">
        <f t="shared" si="3042"/>
        <v/>
      </c>
      <c r="T1249" s="2" t="str">
        <f t="shared" si="3043"/>
        <v/>
      </c>
      <c r="U1249" s="2" t="str">
        <f t="shared" si="3044"/>
        <v/>
      </c>
      <c r="V1249" s="2" t="str">
        <f t="shared" si="3045"/>
        <v/>
      </c>
      <c r="W1249" s="2" t="str">
        <f t="shared" si="3046"/>
        <v/>
      </c>
      <c r="X1249" s="2" t="str">
        <f t="shared" si="3047"/>
        <v/>
      </c>
      <c r="Y1249" s="2" t="str">
        <f t="shared" si="3048"/>
        <v/>
      </c>
      <c r="Z1249" s="2">
        <f t="shared" si="3049"/>
        <v>2392</v>
      </c>
      <c r="AA1249" s="2" t="str">
        <f t="shared" si="3050"/>
        <v/>
      </c>
      <c r="AB1249" s="2" t="str">
        <f t="shared" si="3051"/>
        <v/>
      </c>
      <c r="AC1249" s="2" t="str">
        <f t="shared" si="3052"/>
        <v/>
      </c>
      <c r="AD1249" s="2" t="str">
        <f t="shared" si="3053"/>
        <v/>
      </c>
      <c r="AE1249" s="2" t="str">
        <f t="shared" si="3054"/>
        <v/>
      </c>
      <c r="AF1249" s="2" t="str">
        <f t="shared" si="3055"/>
        <v/>
      </c>
      <c r="AG1249" s="2" t="str">
        <f t="shared" si="3056"/>
        <v/>
      </c>
      <c r="AH1249" s="2" t="str">
        <f t="shared" si="3057"/>
        <v/>
      </c>
      <c r="AI1249" s="2" t="str">
        <f t="shared" si="3058"/>
        <v/>
      </c>
    </row>
    <row r="1250" spans="2:35" x14ac:dyDescent="0.25">
      <c r="B1250" s="41" t="s">
        <v>347</v>
      </c>
      <c r="C1250" s="41" t="s">
        <v>444</v>
      </c>
      <c r="D1250" t="s">
        <v>7</v>
      </c>
      <c r="E1250" s="42" t="s">
        <v>375</v>
      </c>
      <c r="F1250" t="s">
        <v>323</v>
      </c>
      <c r="H1250" s="7">
        <v>960</v>
      </c>
      <c r="I1250" s="6">
        <f>IF(H1250="","",INDEX(Systems!F$4:F$981,MATCH($F1250,Systems!D$4:D$981,0),1))</f>
        <v>9.4700000000000006</v>
      </c>
      <c r="J1250" s="7">
        <f>IF(H1250="","",INDEX(Systems!E$4:E$981,MATCH($F1250,Systems!D$4:D$981,0),1))</f>
        <v>20</v>
      </c>
      <c r="K1250" s="7" t="s">
        <v>96</v>
      </c>
      <c r="L1250" s="7">
        <v>2005</v>
      </c>
      <c r="M1250" s="7">
        <v>3</v>
      </c>
      <c r="N1250" s="6">
        <f t="shared" si="3037"/>
        <v>9091.2000000000007</v>
      </c>
      <c r="O1250" s="7">
        <f t="shared" si="3038"/>
        <v>2025</v>
      </c>
      <c r="P1250" s="2" t="str">
        <f t="shared" si="3039"/>
        <v/>
      </c>
      <c r="Q1250" s="2" t="str">
        <f t="shared" si="3040"/>
        <v/>
      </c>
      <c r="R1250" s="2" t="str">
        <f t="shared" si="3041"/>
        <v/>
      </c>
      <c r="S1250" s="2" t="str">
        <f t="shared" si="3042"/>
        <v/>
      </c>
      <c r="T1250" s="2" t="str">
        <f t="shared" si="3043"/>
        <v/>
      </c>
      <c r="U1250" s="2" t="str">
        <f t="shared" si="3044"/>
        <v/>
      </c>
      <c r="V1250" s="2" t="str">
        <f t="shared" si="3045"/>
        <v/>
      </c>
      <c r="W1250" s="2">
        <f t="shared" si="3046"/>
        <v>11000.352000000001</v>
      </c>
      <c r="X1250" s="2" t="str">
        <f t="shared" si="3047"/>
        <v/>
      </c>
      <c r="Y1250" s="2" t="str">
        <f t="shared" si="3048"/>
        <v/>
      </c>
      <c r="Z1250" s="2" t="str">
        <f t="shared" si="3049"/>
        <v/>
      </c>
      <c r="AA1250" s="2" t="str">
        <f t="shared" si="3050"/>
        <v/>
      </c>
      <c r="AB1250" s="2" t="str">
        <f t="shared" si="3051"/>
        <v/>
      </c>
      <c r="AC1250" s="2" t="str">
        <f t="shared" si="3052"/>
        <v/>
      </c>
      <c r="AD1250" s="2" t="str">
        <f t="shared" si="3053"/>
        <v/>
      </c>
      <c r="AE1250" s="2" t="str">
        <f t="shared" si="3054"/>
        <v/>
      </c>
      <c r="AF1250" s="2" t="str">
        <f t="shared" si="3055"/>
        <v/>
      </c>
      <c r="AG1250" s="2" t="str">
        <f t="shared" si="3056"/>
        <v/>
      </c>
      <c r="AH1250" s="2" t="str">
        <f t="shared" si="3057"/>
        <v/>
      </c>
      <c r="AI1250" s="2" t="str">
        <f t="shared" si="3058"/>
        <v/>
      </c>
    </row>
    <row r="1251" spans="2:35" x14ac:dyDescent="0.25">
      <c r="B1251" s="41" t="s">
        <v>347</v>
      </c>
      <c r="C1251" s="41" t="s">
        <v>444</v>
      </c>
      <c r="D1251" t="s">
        <v>7</v>
      </c>
      <c r="E1251" s="42" t="s">
        <v>375</v>
      </c>
      <c r="F1251" t="s">
        <v>289</v>
      </c>
      <c r="H1251" s="7">
        <v>1150</v>
      </c>
      <c r="I1251" s="6">
        <f>IF(H1251="","",INDEX(Systems!F$4:F$981,MATCH($F1251,Systems!D$4:D$981,0),1))</f>
        <v>4.5</v>
      </c>
      <c r="J1251" s="7">
        <f>IF(H1251="","",INDEX(Systems!E$4:E$981,MATCH($F1251,Systems!D$4:D$981,0),1))</f>
        <v>15</v>
      </c>
      <c r="K1251" s="7" t="s">
        <v>96</v>
      </c>
      <c r="L1251" s="7">
        <v>2005</v>
      </c>
      <c r="M1251" s="7">
        <v>3</v>
      </c>
      <c r="N1251" s="6">
        <f t="shared" si="3037"/>
        <v>5175</v>
      </c>
      <c r="O1251" s="7">
        <f t="shared" si="3038"/>
        <v>2020</v>
      </c>
      <c r="P1251" s="2" t="str">
        <f t="shared" si="3039"/>
        <v/>
      </c>
      <c r="Q1251" s="2" t="str">
        <f t="shared" si="3040"/>
        <v/>
      </c>
      <c r="R1251" s="2">
        <f t="shared" si="3041"/>
        <v>5485.5</v>
      </c>
      <c r="S1251" s="2" t="str">
        <f t="shared" si="3042"/>
        <v/>
      </c>
      <c r="T1251" s="2" t="str">
        <f t="shared" si="3043"/>
        <v/>
      </c>
      <c r="U1251" s="2" t="str">
        <f t="shared" si="3044"/>
        <v/>
      </c>
      <c r="V1251" s="2" t="str">
        <f t="shared" si="3045"/>
        <v/>
      </c>
      <c r="W1251" s="2" t="str">
        <f t="shared" si="3046"/>
        <v/>
      </c>
      <c r="X1251" s="2" t="str">
        <f t="shared" si="3047"/>
        <v/>
      </c>
      <c r="Y1251" s="2" t="str">
        <f t="shared" si="3048"/>
        <v/>
      </c>
      <c r="Z1251" s="2" t="str">
        <f t="shared" si="3049"/>
        <v/>
      </c>
      <c r="AA1251" s="2" t="str">
        <f t="shared" si="3050"/>
        <v/>
      </c>
      <c r="AB1251" s="2" t="str">
        <f t="shared" si="3051"/>
        <v/>
      </c>
      <c r="AC1251" s="2" t="str">
        <f t="shared" si="3052"/>
        <v/>
      </c>
      <c r="AD1251" s="2" t="str">
        <f t="shared" si="3053"/>
        <v/>
      </c>
      <c r="AE1251" s="2" t="str">
        <f t="shared" si="3054"/>
        <v/>
      </c>
      <c r="AF1251" s="2" t="str">
        <f t="shared" si="3055"/>
        <v/>
      </c>
      <c r="AG1251" s="2">
        <f t="shared" si="3056"/>
        <v>7814.25</v>
      </c>
      <c r="AH1251" s="2" t="str">
        <f t="shared" si="3057"/>
        <v/>
      </c>
      <c r="AI1251" s="2" t="str">
        <f t="shared" si="3058"/>
        <v/>
      </c>
    </row>
    <row r="1252" spans="2:35" x14ac:dyDescent="0.25">
      <c r="B1252" s="41" t="s">
        <v>347</v>
      </c>
      <c r="C1252" s="41" t="s">
        <v>444</v>
      </c>
      <c r="D1252" t="s">
        <v>9</v>
      </c>
      <c r="E1252" s="42" t="s">
        <v>375</v>
      </c>
      <c r="F1252" t="s">
        <v>131</v>
      </c>
      <c r="H1252" s="7">
        <v>960</v>
      </c>
      <c r="I1252" s="6">
        <f>IF(H1252="","",INDEX(Systems!F$4:F$981,MATCH($F1252,Systems!D$4:D$981,0),1))</f>
        <v>4.95</v>
      </c>
      <c r="J1252" s="7">
        <f>IF(H1252="","",INDEX(Systems!E$4:E$981,MATCH($F1252,Systems!D$4:D$981,0),1))</f>
        <v>20</v>
      </c>
      <c r="K1252" s="7" t="s">
        <v>96</v>
      </c>
      <c r="L1252" s="7">
        <v>2017</v>
      </c>
      <c r="M1252" s="7">
        <v>3</v>
      </c>
      <c r="N1252" s="6">
        <f t="shared" si="3037"/>
        <v>4752</v>
      </c>
      <c r="O1252" s="7">
        <f t="shared" si="3038"/>
        <v>2037</v>
      </c>
      <c r="P1252" s="2" t="str">
        <f t="shared" si="3039"/>
        <v/>
      </c>
      <c r="Q1252" s="2" t="str">
        <f t="shared" si="3040"/>
        <v/>
      </c>
      <c r="R1252" s="2" t="str">
        <f t="shared" si="3041"/>
        <v/>
      </c>
      <c r="S1252" s="2" t="str">
        <f t="shared" si="3042"/>
        <v/>
      </c>
      <c r="T1252" s="2" t="str">
        <f t="shared" si="3043"/>
        <v/>
      </c>
      <c r="U1252" s="2" t="str">
        <f t="shared" si="3044"/>
        <v/>
      </c>
      <c r="V1252" s="2" t="str">
        <f t="shared" si="3045"/>
        <v/>
      </c>
      <c r="W1252" s="2" t="str">
        <f t="shared" si="3046"/>
        <v/>
      </c>
      <c r="X1252" s="2" t="str">
        <f t="shared" si="3047"/>
        <v/>
      </c>
      <c r="Y1252" s="2" t="str">
        <f t="shared" si="3048"/>
        <v/>
      </c>
      <c r="Z1252" s="2" t="str">
        <f t="shared" si="3049"/>
        <v/>
      </c>
      <c r="AA1252" s="2" t="str">
        <f t="shared" si="3050"/>
        <v/>
      </c>
      <c r="AB1252" s="2" t="str">
        <f t="shared" si="3051"/>
        <v/>
      </c>
      <c r="AC1252" s="2" t="str">
        <f t="shared" si="3052"/>
        <v/>
      </c>
      <c r="AD1252" s="2" t="str">
        <f t="shared" si="3053"/>
        <v/>
      </c>
      <c r="AE1252" s="2" t="str">
        <f t="shared" si="3054"/>
        <v/>
      </c>
      <c r="AF1252" s="2" t="str">
        <f t="shared" si="3055"/>
        <v/>
      </c>
      <c r="AG1252" s="2" t="str">
        <f t="shared" si="3056"/>
        <v/>
      </c>
      <c r="AH1252" s="2" t="str">
        <f t="shared" si="3057"/>
        <v/>
      </c>
      <c r="AI1252" s="2">
        <f t="shared" si="3058"/>
        <v>7460.6399999999994</v>
      </c>
    </row>
    <row r="1253" spans="2:35" x14ac:dyDescent="0.25">
      <c r="B1253" s="41" t="s">
        <v>347</v>
      </c>
      <c r="C1253" s="41" t="s">
        <v>444</v>
      </c>
      <c r="D1253" t="s">
        <v>5</v>
      </c>
      <c r="E1253" s="42" t="s">
        <v>375</v>
      </c>
      <c r="F1253" t="s">
        <v>117</v>
      </c>
      <c r="H1253" s="7">
        <v>1</v>
      </c>
      <c r="I1253" s="6">
        <f>IF(H1253="","",INDEX(Systems!F$4:F$981,MATCH($F1253,Systems!D$4:D$981,0),1))</f>
        <v>7200</v>
      </c>
      <c r="J1253" s="7">
        <f>IF(H1253="","",INDEX(Systems!E$4:E$981,MATCH($F1253,Systems!D$4:D$981,0),1))</f>
        <v>18</v>
      </c>
      <c r="K1253" s="7" t="s">
        <v>96</v>
      </c>
      <c r="L1253" s="7">
        <v>2000</v>
      </c>
      <c r="M1253" s="7">
        <v>3</v>
      </c>
      <c r="N1253" s="6">
        <f t="shared" si="3037"/>
        <v>7200</v>
      </c>
      <c r="O1253" s="7">
        <f t="shared" si="3038"/>
        <v>2018</v>
      </c>
      <c r="P1253" s="2">
        <f t="shared" si="3039"/>
        <v>7200</v>
      </c>
      <c r="Q1253" s="2" t="str">
        <f t="shared" si="3040"/>
        <v/>
      </c>
      <c r="R1253" s="2" t="str">
        <f t="shared" si="3041"/>
        <v/>
      </c>
      <c r="S1253" s="2" t="str">
        <f t="shared" si="3042"/>
        <v/>
      </c>
      <c r="T1253" s="2" t="str">
        <f t="shared" si="3043"/>
        <v/>
      </c>
      <c r="U1253" s="2" t="str">
        <f t="shared" si="3044"/>
        <v/>
      </c>
      <c r="V1253" s="2" t="str">
        <f t="shared" si="3045"/>
        <v/>
      </c>
      <c r="W1253" s="2" t="str">
        <f t="shared" si="3046"/>
        <v/>
      </c>
      <c r="X1253" s="2" t="str">
        <f t="shared" si="3047"/>
        <v/>
      </c>
      <c r="Y1253" s="2" t="str">
        <f t="shared" si="3048"/>
        <v/>
      </c>
      <c r="Z1253" s="2" t="str">
        <f t="shared" si="3049"/>
        <v/>
      </c>
      <c r="AA1253" s="2" t="str">
        <f t="shared" si="3050"/>
        <v/>
      </c>
      <c r="AB1253" s="2" t="str">
        <f t="shared" si="3051"/>
        <v/>
      </c>
      <c r="AC1253" s="2" t="str">
        <f t="shared" si="3052"/>
        <v/>
      </c>
      <c r="AD1253" s="2" t="str">
        <f t="shared" si="3053"/>
        <v/>
      </c>
      <c r="AE1253" s="2" t="str">
        <f t="shared" si="3054"/>
        <v/>
      </c>
      <c r="AF1253" s="2" t="str">
        <f t="shared" si="3055"/>
        <v/>
      </c>
      <c r="AG1253" s="2" t="str">
        <f t="shared" si="3056"/>
        <v/>
      </c>
      <c r="AH1253" s="2">
        <f t="shared" si="3057"/>
        <v>11088</v>
      </c>
      <c r="AI1253" s="2" t="str">
        <f t="shared" si="3058"/>
        <v/>
      </c>
    </row>
    <row r="1254" spans="2:35" x14ac:dyDescent="0.25">
      <c r="B1254" s="41" t="s">
        <v>347</v>
      </c>
      <c r="C1254" s="41" t="s">
        <v>444</v>
      </c>
      <c r="D1254" t="s">
        <v>3</v>
      </c>
      <c r="E1254" s="42" t="s">
        <v>376</v>
      </c>
      <c r="F1254" t="s">
        <v>501</v>
      </c>
      <c r="H1254" s="7">
        <v>1152</v>
      </c>
      <c r="I1254" s="6">
        <f>IF(H1254="","",INDEX(Systems!F$4:F$981,MATCH($F1254,Systems!D$4:D$981,0),1))</f>
        <v>16.25</v>
      </c>
      <c r="J1254" s="7">
        <f>IF(H1254="","",INDEX(Systems!E$4:E$981,MATCH($F1254,Systems!D$4:D$981,0),1))</f>
        <v>25</v>
      </c>
      <c r="K1254" s="7" t="s">
        <v>96</v>
      </c>
      <c r="L1254" s="7">
        <v>2005</v>
      </c>
      <c r="M1254" s="7">
        <v>1</v>
      </c>
      <c r="N1254" s="6">
        <f t="shared" ref="N1254:N1259" si="3059">IF(H1254="","",H1254*I1254)</f>
        <v>18720</v>
      </c>
      <c r="O1254" s="7">
        <f t="shared" ref="O1254:O1259" si="3060">IF(M1254="","",IF(IF(M1254=1,$C$1,IF(M1254=2,L1254+(0.8*J1254),IF(M1254=3,L1254+J1254)))&lt;$C$1,$C$1,(IF(M1254=1,$C$1,IF(M1254=2,L1254+(0.8*J1254),IF(M1254=3,L1254+J1254))))))</f>
        <v>2018</v>
      </c>
      <c r="P1254" s="2">
        <f t="shared" ref="P1254:P1259" si="3061">IF($B1254="","",IF($O1254=P$3,$N1254*(1+(O$2*0.03)),IF(P$3=$O1254+$J1254,$N1254*(1+(O$2*0.03)),IF(P$3=$O1254+2*$J1254,$N1254*(1+(O$2*0.03)),IF(P$3=$O1254+3*$J1254,$N1254*(1+(O$2*0.03)),IF(P$3=$O1254+4*$J1254,$N1254*(1+(O$2*0.03)),IF(P$3=$O1254+5*$J1254,$N1254*(1+(O$2*0.03)),"")))))))</f>
        <v>18720</v>
      </c>
      <c r="Q1254" s="2" t="str">
        <f t="shared" ref="Q1254:Q1259" si="3062">IF($B1254="","",IF($O1254=Q$3,$N1254*(1+(P$2*0.03)),IF(Q$3=$O1254+$J1254,$N1254*(1+(P$2*0.03)),IF(Q$3=$O1254+2*$J1254,$N1254*(1+(P$2*0.03)),IF(Q$3=$O1254+3*$J1254,$N1254*(1+(P$2*0.03)),IF(Q$3=$O1254+4*$J1254,$N1254*(1+(P$2*0.03)),IF(Q$3=$O1254+5*$J1254,$N1254*(1+(P$2*0.03)),"")))))))</f>
        <v/>
      </c>
      <c r="R1254" s="2" t="str">
        <f t="shared" ref="R1254:R1259" si="3063">IF($B1254="","",IF($O1254=R$3,$N1254*(1+(Q$2*0.03)),IF(R$3=$O1254+$J1254,$N1254*(1+(Q$2*0.03)),IF(R$3=$O1254+2*$J1254,$N1254*(1+(Q$2*0.03)),IF(R$3=$O1254+3*$J1254,$N1254*(1+(Q$2*0.03)),IF(R$3=$O1254+4*$J1254,$N1254*(1+(Q$2*0.03)),IF(R$3=$O1254+5*$J1254,$N1254*(1+(Q$2*0.03)),"")))))))</f>
        <v/>
      </c>
      <c r="S1254" s="2" t="str">
        <f t="shared" ref="S1254:S1259" si="3064">IF($B1254="","",IF($O1254=S$3,$N1254*(1+(R$2*0.03)),IF(S$3=$O1254+$J1254,$N1254*(1+(R$2*0.03)),IF(S$3=$O1254+2*$J1254,$N1254*(1+(R$2*0.03)),IF(S$3=$O1254+3*$J1254,$N1254*(1+(R$2*0.03)),IF(S$3=$O1254+4*$J1254,$N1254*(1+(R$2*0.03)),IF(S$3=$O1254+5*$J1254,$N1254*(1+(R$2*0.03)),"")))))))</f>
        <v/>
      </c>
      <c r="T1254" s="2" t="str">
        <f t="shared" ref="T1254:T1259" si="3065">IF($B1254="","",IF($O1254=T$3,$N1254*(1+(S$2*0.03)),IF(T$3=$O1254+$J1254,$N1254*(1+(S$2*0.03)),IF(T$3=$O1254+2*$J1254,$N1254*(1+(S$2*0.03)),IF(T$3=$O1254+3*$J1254,$N1254*(1+(S$2*0.03)),IF(T$3=$O1254+4*$J1254,$N1254*(1+(S$2*0.03)),IF(T$3=$O1254+5*$J1254,$N1254*(1+(S$2*0.03)),"")))))))</f>
        <v/>
      </c>
      <c r="U1254" s="2" t="str">
        <f t="shared" ref="U1254:U1259" si="3066">IF($B1254="","",IF($O1254=U$3,$N1254*(1+(T$2*0.03)),IF(U$3=$O1254+$J1254,$N1254*(1+(T$2*0.03)),IF(U$3=$O1254+2*$J1254,$N1254*(1+(T$2*0.03)),IF(U$3=$O1254+3*$J1254,$N1254*(1+(T$2*0.03)),IF(U$3=$O1254+4*$J1254,$N1254*(1+(T$2*0.03)),IF(U$3=$O1254+5*$J1254,$N1254*(1+(T$2*0.03)),"")))))))</f>
        <v/>
      </c>
      <c r="V1254" s="2" t="str">
        <f t="shared" ref="V1254:V1259" si="3067">IF($B1254="","",IF($O1254=V$3,$N1254*(1+(U$2*0.03)),IF(V$3=$O1254+$J1254,$N1254*(1+(U$2*0.03)),IF(V$3=$O1254+2*$J1254,$N1254*(1+(U$2*0.03)),IF(V$3=$O1254+3*$J1254,$N1254*(1+(U$2*0.03)),IF(V$3=$O1254+4*$J1254,$N1254*(1+(U$2*0.03)),IF(V$3=$O1254+5*$J1254,$N1254*(1+(U$2*0.03)),"")))))))</f>
        <v/>
      </c>
      <c r="W1254" s="2" t="str">
        <f t="shared" ref="W1254:W1259" si="3068">IF($B1254="","",IF($O1254=W$3,$N1254*(1+(V$2*0.03)),IF(W$3=$O1254+$J1254,$N1254*(1+(V$2*0.03)),IF(W$3=$O1254+2*$J1254,$N1254*(1+(V$2*0.03)),IF(W$3=$O1254+3*$J1254,$N1254*(1+(V$2*0.03)),IF(W$3=$O1254+4*$J1254,$N1254*(1+(V$2*0.03)),IF(W$3=$O1254+5*$J1254,$N1254*(1+(V$2*0.03)),"")))))))</f>
        <v/>
      </c>
      <c r="X1254" s="2" t="str">
        <f t="shared" ref="X1254:X1259" si="3069">IF($B1254="","",IF($O1254=X$3,$N1254*(1+(W$2*0.03)),IF(X$3=$O1254+$J1254,$N1254*(1+(W$2*0.03)),IF(X$3=$O1254+2*$J1254,$N1254*(1+(W$2*0.03)),IF(X$3=$O1254+3*$J1254,$N1254*(1+(W$2*0.03)),IF(X$3=$O1254+4*$J1254,$N1254*(1+(W$2*0.03)),IF(X$3=$O1254+5*$J1254,$N1254*(1+(W$2*0.03)),"")))))))</f>
        <v/>
      </c>
      <c r="Y1254" s="2" t="str">
        <f t="shared" ref="Y1254:Y1259" si="3070">IF($B1254="","",IF($O1254=Y$3,$N1254*(1+(X$2*0.03)),IF(Y$3=$O1254+$J1254,$N1254*(1+(X$2*0.03)),IF(Y$3=$O1254+2*$J1254,$N1254*(1+(X$2*0.03)),IF(Y$3=$O1254+3*$J1254,$N1254*(1+(X$2*0.03)),IF(Y$3=$O1254+4*$J1254,$N1254*(1+(X$2*0.03)),IF(Y$3=$O1254+5*$J1254,$N1254*(1+(X$2*0.03)),"")))))))</f>
        <v/>
      </c>
      <c r="Z1254" s="2" t="str">
        <f t="shared" ref="Z1254:Z1259" si="3071">IF($B1254="","",IF($O1254=Z$3,$N1254*(1+(Y$2*0.03)),IF(Z$3=$O1254+$J1254,$N1254*(1+(Y$2*0.03)),IF(Z$3=$O1254+2*$J1254,$N1254*(1+(Y$2*0.03)),IF(Z$3=$O1254+3*$J1254,$N1254*(1+(Y$2*0.03)),IF(Z$3=$O1254+4*$J1254,$N1254*(1+(Y$2*0.03)),IF(Z$3=$O1254+5*$J1254,$N1254*(1+(Y$2*0.03)),"")))))))</f>
        <v/>
      </c>
      <c r="AA1254" s="2" t="str">
        <f t="shared" ref="AA1254:AA1259" si="3072">IF($B1254="","",IF($O1254=AA$3,$N1254*(1+(Z$2*0.03)),IF(AA$3=$O1254+$J1254,$N1254*(1+(Z$2*0.03)),IF(AA$3=$O1254+2*$J1254,$N1254*(1+(Z$2*0.03)),IF(AA$3=$O1254+3*$J1254,$N1254*(1+(Z$2*0.03)),IF(AA$3=$O1254+4*$J1254,$N1254*(1+(Z$2*0.03)),IF(AA$3=$O1254+5*$J1254,$N1254*(1+(Z$2*0.03)),"")))))))</f>
        <v/>
      </c>
      <c r="AB1254" s="2" t="str">
        <f t="shared" ref="AB1254:AB1259" si="3073">IF($B1254="","",IF($O1254=AB$3,$N1254*(1+(AA$2*0.03)),IF(AB$3=$O1254+$J1254,$N1254*(1+(AA$2*0.03)),IF(AB$3=$O1254+2*$J1254,$N1254*(1+(AA$2*0.03)),IF(AB$3=$O1254+3*$J1254,$N1254*(1+(AA$2*0.03)),IF(AB$3=$O1254+4*$J1254,$N1254*(1+(AA$2*0.03)),IF(AB$3=$O1254+5*$J1254,$N1254*(1+(AA$2*0.03)),"")))))))</f>
        <v/>
      </c>
      <c r="AC1254" s="2" t="str">
        <f t="shared" ref="AC1254:AC1259" si="3074">IF($B1254="","",IF($O1254=AC$3,$N1254*(1+(AB$2*0.03)),IF(AC$3=$O1254+$J1254,$N1254*(1+(AB$2*0.03)),IF(AC$3=$O1254+2*$J1254,$N1254*(1+(AB$2*0.03)),IF(AC$3=$O1254+3*$J1254,$N1254*(1+(AB$2*0.03)),IF(AC$3=$O1254+4*$J1254,$N1254*(1+(AB$2*0.03)),IF(AC$3=$O1254+5*$J1254,$N1254*(1+(AB$2*0.03)),"")))))))</f>
        <v/>
      </c>
      <c r="AD1254" s="2" t="str">
        <f t="shared" ref="AD1254:AD1259" si="3075">IF($B1254="","",IF($O1254=AD$3,$N1254*(1+(AC$2*0.03)),IF(AD$3=$O1254+$J1254,$N1254*(1+(AC$2*0.03)),IF(AD$3=$O1254+2*$J1254,$N1254*(1+(AC$2*0.03)),IF(AD$3=$O1254+3*$J1254,$N1254*(1+(AC$2*0.03)),IF(AD$3=$O1254+4*$J1254,$N1254*(1+(AC$2*0.03)),IF(AD$3=$O1254+5*$J1254,$N1254*(1+(AC$2*0.03)),"")))))))</f>
        <v/>
      </c>
      <c r="AE1254" s="2" t="str">
        <f t="shared" ref="AE1254:AE1259" si="3076">IF($B1254="","",IF($O1254=AE$3,$N1254*(1+(AD$2*0.03)),IF(AE$3=$O1254+$J1254,$N1254*(1+(AD$2*0.03)),IF(AE$3=$O1254+2*$J1254,$N1254*(1+(AD$2*0.03)),IF(AE$3=$O1254+3*$J1254,$N1254*(1+(AD$2*0.03)),IF(AE$3=$O1254+4*$J1254,$N1254*(1+(AD$2*0.03)),IF(AE$3=$O1254+5*$J1254,$N1254*(1+(AD$2*0.03)),"")))))))</f>
        <v/>
      </c>
      <c r="AF1254" s="2" t="str">
        <f t="shared" ref="AF1254:AF1259" si="3077">IF($B1254="","",IF($O1254=AF$3,$N1254*(1+(AE$2*0.03)),IF(AF$3=$O1254+$J1254,$N1254*(1+(AE$2*0.03)),IF(AF$3=$O1254+2*$J1254,$N1254*(1+(AE$2*0.03)),IF(AF$3=$O1254+3*$J1254,$N1254*(1+(AE$2*0.03)),IF(AF$3=$O1254+4*$J1254,$N1254*(1+(AE$2*0.03)),IF(AF$3=$O1254+5*$J1254,$N1254*(1+(AE$2*0.03)),"")))))))</f>
        <v/>
      </c>
      <c r="AG1254" s="2" t="str">
        <f t="shared" ref="AG1254:AG1259" si="3078">IF($B1254="","",IF($O1254=AG$3,$N1254*(1+(AF$2*0.03)),IF(AG$3=$O1254+$J1254,$N1254*(1+(AF$2*0.03)),IF(AG$3=$O1254+2*$J1254,$N1254*(1+(AF$2*0.03)),IF(AG$3=$O1254+3*$J1254,$N1254*(1+(AF$2*0.03)),IF(AG$3=$O1254+4*$J1254,$N1254*(1+(AF$2*0.03)),IF(AG$3=$O1254+5*$J1254,$N1254*(1+(AF$2*0.03)),"")))))))</f>
        <v/>
      </c>
      <c r="AH1254" s="2" t="str">
        <f t="shared" ref="AH1254:AH1259" si="3079">IF($B1254="","",IF($O1254=AH$3,$N1254*(1+(AG$2*0.03)),IF(AH$3=$O1254+$J1254,$N1254*(1+(AG$2*0.03)),IF(AH$3=$O1254+2*$J1254,$N1254*(1+(AG$2*0.03)),IF(AH$3=$O1254+3*$J1254,$N1254*(1+(AG$2*0.03)),IF(AH$3=$O1254+4*$J1254,$N1254*(1+(AG$2*0.03)),IF(AH$3=$O1254+5*$J1254,$N1254*(1+(AG$2*0.03)),"")))))))</f>
        <v/>
      </c>
      <c r="AI1254" s="2" t="str">
        <f t="shared" ref="AI1254:AI1259" si="3080">IF($B1254="","",IF($O1254=AI$3,$N1254*(1+(AH$2*0.03)),IF(AI$3=$O1254+$J1254,$N1254*(1+(AH$2*0.03)),IF(AI$3=$O1254+2*$J1254,$N1254*(1+(AH$2*0.03)),IF(AI$3=$O1254+3*$J1254,$N1254*(1+(AH$2*0.03)),IF(AI$3=$O1254+4*$J1254,$N1254*(1+(AH$2*0.03)),IF(AI$3=$O1254+5*$J1254,$N1254*(1+(AH$2*0.03)),"")))))))</f>
        <v/>
      </c>
    </row>
    <row r="1255" spans="2:35" x14ac:dyDescent="0.25">
      <c r="B1255" s="41" t="s">
        <v>347</v>
      </c>
      <c r="C1255" s="41" t="s">
        <v>444</v>
      </c>
      <c r="D1255" t="s">
        <v>7</v>
      </c>
      <c r="E1255" s="42" t="s">
        <v>376</v>
      </c>
      <c r="F1255" t="s">
        <v>50</v>
      </c>
      <c r="H1255" s="7">
        <v>1150</v>
      </c>
      <c r="I1255" s="6">
        <f>IF(H1255="","",INDEX(Systems!F$4:F$981,MATCH($F1255,Systems!D$4:D$981,0),1))</f>
        <v>1.6</v>
      </c>
      <c r="J1255" s="7">
        <f>IF(H1255="","",INDEX(Systems!E$4:E$981,MATCH($F1255,Systems!D$4:D$981,0),1))</f>
        <v>10</v>
      </c>
      <c r="K1255" s="7" t="s">
        <v>96</v>
      </c>
      <c r="L1255" s="7">
        <v>2010</v>
      </c>
      <c r="M1255" s="7">
        <v>2</v>
      </c>
      <c r="N1255" s="6">
        <f t="shared" si="3059"/>
        <v>1840</v>
      </c>
      <c r="O1255" s="7">
        <f t="shared" si="3060"/>
        <v>2018</v>
      </c>
      <c r="P1255" s="2">
        <f t="shared" si="3061"/>
        <v>1840</v>
      </c>
      <c r="Q1255" s="2" t="str">
        <f t="shared" si="3062"/>
        <v/>
      </c>
      <c r="R1255" s="2" t="str">
        <f t="shared" si="3063"/>
        <v/>
      </c>
      <c r="S1255" s="2" t="str">
        <f t="shared" si="3064"/>
        <v/>
      </c>
      <c r="T1255" s="2" t="str">
        <f t="shared" si="3065"/>
        <v/>
      </c>
      <c r="U1255" s="2" t="str">
        <f t="shared" si="3066"/>
        <v/>
      </c>
      <c r="V1255" s="2" t="str">
        <f t="shared" si="3067"/>
        <v/>
      </c>
      <c r="W1255" s="2" t="str">
        <f t="shared" si="3068"/>
        <v/>
      </c>
      <c r="X1255" s="2" t="str">
        <f t="shared" si="3069"/>
        <v/>
      </c>
      <c r="Y1255" s="2" t="str">
        <f t="shared" si="3070"/>
        <v/>
      </c>
      <c r="Z1255" s="2">
        <f t="shared" si="3071"/>
        <v>2392</v>
      </c>
      <c r="AA1255" s="2" t="str">
        <f t="shared" si="3072"/>
        <v/>
      </c>
      <c r="AB1255" s="2" t="str">
        <f t="shared" si="3073"/>
        <v/>
      </c>
      <c r="AC1255" s="2" t="str">
        <f t="shared" si="3074"/>
        <v/>
      </c>
      <c r="AD1255" s="2" t="str">
        <f t="shared" si="3075"/>
        <v/>
      </c>
      <c r="AE1255" s="2" t="str">
        <f t="shared" si="3076"/>
        <v/>
      </c>
      <c r="AF1255" s="2" t="str">
        <f t="shared" si="3077"/>
        <v/>
      </c>
      <c r="AG1255" s="2" t="str">
        <f t="shared" si="3078"/>
        <v/>
      </c>
      <c r="AH1255" s="2" t="str">
        <f t="shared" si="3079"/>
        <v/>
      </c>
      <c r="AI1255" s="2" t="str">
        <f t="shared" si="3080"/>
        <v/>
      </c>
    </row>
    <row r="1256" spans="2:35" x14ac:dyDescent="0.25">
      <c r="B1256" s="41" t="s">
        <v>347</v>
      </c>
      <c r="C1256" s="41" t="s">
        <v>444</v>
      </c>
      <c r="D1256" t="s">
        <v>7</v>
      </c>
      <c r="E1256" s="42" t="s">
        <v>376</v>
      </c>
      <c r="F1256" t="s">
        <v>323</v>
      </c>
      <c r="H1256" s="7">
        <v>960</v>
      </c>
      <c r="I1256" s="6">
        <f>IF(H1256="","",INDEX(Systems!F$4:F$981,MATCH($F1256,Systems!D$4:D$981,0),1))</f>
        <v>9.4700000000000006</v>
      </c>
      <c r="J1256" s="7">
        <f>IF(H1256="","",INDEX(Systems!E$4:E$981,MATCH($F1256,Systems!D$4:D$981,0),1))</f>
        <v>20</v>
      </c>
      <c r="K1256" s="7" t="s">
        <v>96</v>
      </c>
      <c r="L1256" s="7">
        <v>2005</v>
      </c>
      <c r="M1256" s="7">
        <v>3</v>
      </c>
      <c r="N1256" s="6">
        <f t="shared" si="3059"/>
        <v>9091.2000000000007</v>
      </c>
      <c r="O1256" s="7">
        <f t="shared" si="3060"/>
        <v>2025</v>
      </c>
      <c r="P1256" s="2" t="str">
        <f t="shared" si="3061"/>
        <v/>
      </c>
      <c r="Q1256" s="2" t="str">
        <f t="shared" si="3062"/>
        <v/>
      </c>
      <c r="R1256" s="2" t="str">
        <f t="shared" si="3063"/>
        <v/>
      </c>
      <c r="S1256" s="2" t="str">
        <f t="shared" si="3064"/>
        <v/>
      </c>
      <c r="T1256" s="2" t="str">
        <f t="shared" si="3065"/>
        <v/>
      </c>
      <c r="U1256" s="2" t="str">
        <f t="shared" si="3066"/>
        <v/>
      </c>
      <c r="V1256" s="2" t="str">
        <f t="shared" si="3067"/>
        <v/>
      </c>
      <c r="W1256" s="2">
        <f t="shared" si="3068"/>
        <v>11000.352000000001</v>
      </c>
      <c r="X1256" s="2" t="str">
        <f t="shared" si="3069"/>
        <v/>
      </c>
      <c r="Y1256" s="2" t="str">
        <f t="shared" si="3070"/>
        <v/>
      </c>
      <c r="Z1256" s="2" t="str">
        <f t="shared" si="3071"/>
        <v/>
      </c>
      <c r="AA1256" s="2" t="str">
        <f t="shared" si="3072"/>
        <v/>
      </c>
      <c r="AB1256" s="2" t="str">
        <f t="shared" si="3073"/>
        <v/>
      </c>
      <c r="AC1256" s="2" t="str">
        <f t="shared" si="3074"/>
        <v/>
      </c>
      <c r="AD1256" s="2" t="str">
        <f t="shared" si="3075"/>
        <v/>
      </c>
      <c r="AE1256" s="2" t="str">
        <f t="shared" si="3076"/>
        <v/>
      </c>
      <c r="AF1256" s="2" t="str">
        <f t="shared" si="3077"/>
        <v/>
      </c>
      <c r="AG1256" s="2" t="str">
        <f t="shared" si="3078"/>
        <v/>
      </c>
      <c r="AH1256" s="2" t="str">
        <f t="shared" si="3079"/>
        <v/>
      </c>
      <c r="AI1256" s="2" t="str">
        <f t="shared" si="3080"/>
        <v/>
      </c>
    </row>
    <row r="1257" spans="2:35" x14ac:dyDescent="0.25">
      <c r="B1257" s="41" t="s">
        <v>347</v>
      </c>
      <c r="C1257" s="41" t="s">
        <v>444</v>
      </c>
      <c r="D1257" t="s">
        <v>7</v>
      </c>
      <c r="E1257" s="42" t="s">
        <v>376</v>
      </c>
      <c r="F1257" t="s">
        <v>289</v>
      </c>
      <c r="H1257" s="7">
        <v>1150</v>
      </c>
      <c r="I1257" s="6">
        <f>IF(H1257="","",INDEX(Systems!F$4:F$981,MATCH($F1257,Systems!D$4:D$981,0),1))</f>
        <v>4.5</v>
      </c>
      <c r="J1257" s="7">
        <f>IF(H1257="","",INDEX(Systems!E$4:E$981,MATCH($F1257,Systems!D$4:D$981,0),1))</f>
        <v>15</v>
      </c>
      <c r="K1257" s="7" t="s">
        <v>96</v>
      </c>
      <c r="L1257" s="7">
        <v>2005</v>
      </c>
      <c r="M1257" s="7">
        <v>3</v>
      </c>
      <c r="N1257" s="6">
        <f t="shared" si="3059"/>
        <v>5175</v>
      </c>
      <c r="O1257" s="7">
        <f t="shared" si="3060"/>
        <v>2020</v>
      </c>
      <c r="P1257" s="2" t="str">
        <f t="shared" si="3061"/>
        <v/>
      </c>
      <c r="Q1257" s="2" t="str">
        <f t="shared" si="3062"/>
        <v/>
      </c>
      <c r="R1257" s="2">
        <f t="shared" si="3063"/>
        <v>5485.5</v>
      </c>
      <c r="S1257" s="2" t="str">
        <f t="shared" si="3064"/>
        <v/>
      </c>
      <c r="T1257" s="2" t="str">
        <f t="shared" si="3065"/>
        <v/>
      </c>
      <c r="U1257" s="2" t="str">
        <f t="shared" si="3066"/>
        <v/>
      </c>
      <c r="V1257" s="2" t="str">
        <f t="shared" si="3067"/>
        <v/>
      </c>
      <c r="W1257" s="2" t="str">
        <f t="shared" si="3068"/>
        <v/>
      </c>
      <c r="X1257" s="2" t="str">
        <f t="shared" si="3069"/>
        <v/>
      </c>
      <c r="Y1257" s="2" t="str">
        <f t="shared" si="3070"/>
        <v/>
      </c>
      <c r="Z1257" s="2" t="str">
        <f t="shared" si="3071"/>
        <v/>
      </c>
      <c r="AA1257" s="2" t="str">
        <f t="shared" si="3072"/>
        <v/>
      </c>
      <c r="AB1257" s="2" t="str">
        <f t="shared" si="3073"/>
        <v/>
      </c>
      <c r="AC1257" s="2" t="str">
        <f t="shared" si="3074"/>
        <v/>
      </c>
      <c r="AD1257" s="2" t="str">
        <f t="shared" si="3075"/>
        <v/>
      </c>
      <c r="AE1257" s="2" t="str">
        <f t="shared" si="3076"/>
        <v/>
      </c>
      <c r="AF1257" s="2" t="str">
        <f t="shared" si="3077"/>
        <v/>
      </c>
      <c r="AG1257" s="2">
        <f t="shared" si="3078"/>
        <v>7814.25</v>
      </c>
      <c r="AH1257" s="2" t="str">
        <f t="shared" si="3079"/>
        <v/>
      </c>
      <c r="AI1257" s="2" t="str">
        <f t="shared" si="3080"/>
        <v/>
      </c>
    </row>
    <row r="1258" spans="2:35" x14ac:dyDescent="0.25">
      <c r="B1258" s="41" t="s">
        <v>347</v>
      </c>
      <c r="C1258" s="41" t="s">
        <v>444</v>
      </c>
      <c r="D1258" t="s">
        <v>9</v>
      </c>
      <c r="E1258" s="42" t="s">
        <v>376</v>
      </c>
      <c r="F1258" t="s">
        <v>131</v>
      </c>
      <c r="H1258" s="7">
        <v>960</v>
      </c>
      <c r="I1258" s="6">
        <f>IF(H1258="","",INDEX(Systems!F$4:F$981,MATCH($F1258,Systems!D$4:D$981,0),1))</f>
        <v>4.95</v>
      </c>
      <c r="J1258" s="7">
        <f>IF(H1258="","",INDEX(Systems!E$4:E$981,MATCH($F1258,Systems!D$4:D$981,0),1))</f>
        <v>20</v>
      </c>
      <c r="K1258" s="7" t="s">
        <v>96</v>
      </c>
      <c r="L1258" s="7">
        <v>2017</v>
      </c>
      <c r="M1258" s="7">
        <v>3</v>
      </c>
      <c r="N1258" s="6">
        <f t="shared" si="3059"/>
        <v>4752</v>
      </c>
      <c r="O1258" s="7">
        <f t="shared" si="3060"/>
        <v>2037</v>
      </c>
      <c r="P1258" s="2" t="str">
        <f t="shared" si="3061"/>
        <v/>
      </c>
      <c r="Q1258" s="2" t="str">
        <f t="shared" si="3062"/>
        <v/>
      </c>
      <c r="R1258" s="2" t="str">
        <f t="shared" si="3063"/>
        <v/>
      </c>
      <c r="S1258" s="2" t="str">
        <f t="shared" si="3064"/>
        <v/>
      </c>
      <c r="T1258" s="2" t="str">
        <f t="shared" si="3065"/>
        <v/>
      </c>
      <c r="U1258" s="2" t="str">
        <f t="shared" si="3066"/>
        <v/>
      </c>
      <c r="V1258" s="2" t="str">
        <f t="shared" si="3067"/>
        <v/>
      </c>
      <c r="W1258" s="2" t="str">
        <f t="shared" si="3068"/>
        <v/>
      </c>
      <c r="X1258" s="2" t="str">
        <f t="shared" si="3069"/>
        <v/>
      </c>
      <c r="Y1258" s="2" t="str">
        <f t="shared" si="3070"/>
        <v/>
      </c>
      <c r="Z1258" s="2" t="str">
        <f t="shared" si="3071"/>
        <v/>
      </c>
      <c r="AA1258" s="2" t="str">
        <f t="shared" si="3072"/>
        <v/>
      </c>
      <c r="AB1258" s="2" t="str">
        <f t="shared" si="3073"/>
        <v/>
      </c>
      <c r="AC1258" s="2" t="str">
        <f t="shared" si="3074"/>
        <v/>
      </c>
      <c r="AD1258" s="2" t="str">
        <f t="shared" si="3075"/>
        <v/>
      </c>
      <c r="AE1258" s="2" t="str">
        <f t="shared" si="3076"/>
        <v/>
      </c>
      <c r="AF1258" s="2" t="str">
        <f t="shared" si="3077"/>
        <v/>
      </c>
      <c r="AG1258" s="2" t="str">
        <f t="shared" si="3078"/>
        <v/>
      </c>
      <c r="AH1258" s="2" t="str">
        <f t="shared" si="3079"/>
        <v/>
      </c>
      <c r="AI1258" s="2">
        <f t="shared" si="3080"/>
        <v>7460.6399999999994</v>
      </c>
    </row>
    <row r="1259" spans="2:35" x14ac:dyDescent="0.25">
      <c r="B1259" s="41" t="s">
        <v>347</v>
      </c>
      <c r="C1259" s="41" t="s">
        <v>444</v>
      </c>
      <c r="D1259" t="s">
        <v>5</v>
      </c>
      <c r="E1259" s="42" t="s">
        <v>376</v>
      </c>
      <c r="F1259" t="s">
        <v>117</v>
      </c>
      <c r="H1259" s="7">
        <v>1</v>
      </c>
      <c r="I1259" s="6">
        <f>IF(H1259="","",INDEX(Systems!F$4:F$981,MATCH($F1259,Systems!D$4:D$981,0),1))</f>
        <v>7200</v>
      </c>
      <c r="J1259" s="7">
        <f>IF(H1259="","",INDEX(Systems!E$4:E$981,MATCH($F1259,Systems!D$4:D$981,0),1))</f>
        <v>18</v>
      </c>
      <c r="K1259" s="7" t="s">
        <v>96</v>
      </c>
      <c r="L1259" s="7">
        <v>2000</v>
      </c>
      <c r="M1259" s="7">
        <v>3</v>
      </c>
      <c r="N1259" s="6">
        <f t="shared" si="3059"/>
        <v>7200</v>
      </c>
      <c r="O1259" s="7">
        <f t="shared" si="3060"/>
        <v>2018</v>
      </c>
      <c r="P1259" s="2">
        <f t="shared" si="3061"/>
        <v>7200</v>
      </c>
      <c r="Q1259" s="2" t="str">
        <f t="shared" si="3062"/>
        <v/>
      </c>
      <c r="R1259" s="2" t="str">
        <f t="shared" si="3063"/>
        <v/>
      </c>
      <c r="S1259" s="2" t="str">
        <f t="shared" si="3064"/>
        <v/>
      </c>
      <c r="T1259" s="2" t="str">
        <f t="shared" si="3065"/>
        <v/>
      </c>
      <c r="U1259" s="2" t="str">
        <f t="shared" si="3066"/>
        <v/>
      </c>
      <c r="V1259" s="2" t="str">
        <f t="shared" si="3067"/>
        <v/>
      </c>
      <c r="W1259" s="2" t="str">
        <f t="shared" si="3068"/>
        <v/>
      </c>
      <c r="X1259" s="2" t="str">
        <f t="shared" si="3069"/>
        <v/>
      </c>
      <c r="Y1259" s="2" t="str">
        <f t="shared" si="3070"/>
        <v/>
      </c>
      <c r="Z1259" s="2" t="str">
        <f t="shared" si="3071"/>
        <v/>
      </c>
      <c r="AA1259" s="2" t="str">
        <f t="shared" si="3072"/>
        <v/>
      </c>
      <c r="AB1259" s="2" t="str">
        <f t="shared" si="3073"/>
        <v/>
      </c>
      <c r="AC1259" s="2" t="str">
        <f t="shared" si="3074"/>
        <v/>
      </c>
      <c r="AD1259" s="2" t="str">
        <f t="shared" si="3075"/>
        <v/>
      </c>
      <c r="AE1259" s="2" t="str">
        <f t="shared" si="3076"/>
        <v/>
      </c>
      <c r="AF1259" s="2" t="str">
        <f t="shared" si="3077"/>
        <v/>
      </c>
      <c r="AG1259" s="2" t="str">
        <f t="shared" si="3078"/>
        <v/>
      </c>
      <c r="AH1259" s="2">
        <f t="shared" si="3079"/>
        <v>11088</v>
      </c>
      <c r="AI1259" s="2" t="str">
        <f t="shared" si="3080"/>
        <v/>
      </c>
    </row>
    <row r="1260" spans="2:35" x14ac:dyDescent="0.25">
      <c r="B1260" s="41" t="s">
        <v>347</v>
      </c>
      <c r="C1260" s="41" t="s">
        <v>444</v>
      </c>
      <c r="D1260" t="s">
        <v>3</v>
      </c>
      <c r="E1260" s="42" t="s">
        <v>377</v>
      </c>
      <c r="F1260" t="s">
        <v>26</v>
      </c>
      <c r="H1260" s="7">
        <v>1152</v>
      </c>
      <c r="I1260" s="6">
        <f>IF(H1260="","",INDEX(Systems!F$4:F$981,MATCH($F1260,Systems!D$4:D$981,0),1))</f>
        <v>21.78</v>
      </c>
      <c r="J1260" s="7">
        <f>IF(H1260="","",INDEX(Systems!E$4:E$981,MATCH($F1260,Systems!D$4:D$981,0),1))</f>
        <v>25</v>
      </c>
      <c r="K1260" s="7" t="s">
        <v>96</v>
      </c>
      <c r="L1260" s="7">
        <v>2005</v>
      </c>
      <c r="M1260" s="7">
        <v>2</v>
      </c>
      <c r="N1260" s="6">
        <f t="shared" ref="N1260:N1265" si="3081">IF(H1260="","",H1260*I1260)</f>
        <v>25090.560000000001</v>
      </c>
      <c r="O1260" s="7">
        <f t="shared" ref="O1260:O1265" si="3082">IF(M1260="","",IF(IF(M1260=1,$C$1,IF(M1260=2,L1260+(0.8*J1260),IF(M1260=3,L1260+J1260)))&lt;$C$1,$C$1,(IF(M1260=1,$C$1,IF(M1260=2,L1260+(0.8*J1260),IF(M1260=3,L1260+J1260))))))</f>
        <v>2025</v>
      </c>
      <c r="P1260" s="2" t="str">
        <f t="shared" ref="P1260:P1265" si="3083">IF($B1260="","",IF($O1260=P$3,$N1260*(1+(O$2*0.03)),IF(P$3=$O1260+$J1260,$N1260*(1+(O$2*0.03)),IF(P$3=$O1260+2*$J1260,$N1260*(1+(O$2*0.03)),IF(P$3=$O1260+3*$J1260,$N1260*(1+(O$2*0.03)),IF(P$3=$O1260+4*$J1260,$N1260*(1+(O$2*0.03)),IF(P$3=$O1260+5*$J1260,$N1260*(1+(O$2*0.03)),"")))))))</f>
        <v/>
      </c>
      <c r="Q1260" s="2" t="str">
        <f t="shared" ref="Q1260:Q1265" si="3084">IF($B1260="","",IF($O1260=Q$3,$N1260*(1+(P$2*0.03)),IF(Q$3=$O1260+$J1260,$N1260*(1+(P$2*0.03)),IF(Q$3=$O1260+2*$J1260,$N1260*(1+(P$2*0.03)),IF(Q$3=$O1260+3*$J1260,$N1260*(1+(P$2*0.03)),IF(Q$3=$O1260+4*$J1260,$N1260*(1+(P$2*0.03)),IF(Q$3=$O1260+5*$J1260,$N1260*(1+(P$2*0.03)),"")))))))</f>
        <v/>
      </c>
      <c r="R1260" s="2" t="str">
        <f t="shared" ref="R1260:R1265" si="3085">IF($B1260="","",IF($O1260=R$3,$N1260*(1+(Q$2*0.03)),IF(R$3=$O1260+$J1260,$N1260*(1+(Q$2*0.03)),IF(R$3=$O1260+2*$J1260,$N1260*(1+(Q$2*0.03)),IF(R$3=$O1260+3*$J1260,$N1260*(1+(Q$2*0.03)),IF(R$3=$O1260+4*$J1260,$N1260*(1+(Q$2*0.03)),IF(R$3=$O1260+5*$J1260,$N1260*(1+(Q$2*0.03)),"")))))))</f>
        <v/>
      </c>
      <c r="S1260" s="2" t="str">
        <f t="shared" ref="S1260:S1265" si="3086">IF($B1260="","",IF($O1260=S$3,$N1260*(1+(R$2*0.03)),IF(S$3=$O1260+$J1260,$N1260*(1+(R$2*0.03)),IF(S$3=$O1260+2*$J1260,$N1260*(1+(R$2*0.03)),IF(S$3=$O1260+3*$J1260,$N1260*(1+(R$2*0.03)),IF(S$3=$O1260+4*$J1260,$N1260*(1+(R$2*0.03)),IF(S$3=$O1260+5*$J1260,$N1260*(1+(R$2*0.03)),"")))))))</f>
        <v/>
      </c>
      <c r="T1260" s="2" t="str">
        <f t="shared" ref="T1260:T1265" si="3087">IF($B1260="","",IF($O1260=T$3,$N1260*(1+(S$2*0.03)),IF(T$3=$O1260+$J1260,$N1260*(1+(S$2*0.03)),IF(T$3=$O1260+2*$J1260,$N1260*(1+(S$2*0.03)),IF(T$3=$O1260+3*$J1260,$N1260*(1+(S$2*0.03)),IF(T$3=$O1260+4*$J1260,$N1260*(1+(S$2*0.03)),IF(T$3=$O1260+5*$J1260,$N1260*(1+(S$2*0.03)),"")))))))</f>
        <v/>
      </c>
      <c r="U1260" s="2" t="str">
        <f t="shared" ref="U1260:U1265" si="3088">IF($B1260="","",IF($O1260=U$3,$N1260*(1+(T$2*0.03)),IF(U$3=$O1260+$J1260,$N1260*(1+(T$2*0.03)),IF(U$3=$O1260+2*$J1260,$N1260*(1+(T$2*0.03)),IF(U$3=$O1260+3*$J1260,$N1260*(1+(T$2*0.03)),IF(U$3=$O1260+4*$J1260,$N1260*(1+(T$2*0.03)),IF(U$3=$O1260+5*$J1260,$N1260*(1+(T$2*0.03)),"")))))))</f>
        <v/>
      </c>
      <c r="V1260" s="2" t="str">
        <f t="shared" ref="V1260:V1265" si="3089">IF($B1260="","",IF($O1260=V$3,$N1260*(1+(U$2*0.03)),IF(V$3=$O1260+$J1260,$N1260*(1+(U$2*0.03)),IF(V$3=$O1260+2*$J1260,$N1260*(1+(U$2*0.03)),IF(V$3=$O1260+3*$J1260,$N1260*(1+(U$2*0.03)),IF(V$3=$O1260+4*$J1260,$N1260*(1+(U$2*0.03)),IF(V$3=$O1260+5*$J1260,$N1260*(1+(U$2*0.03)),"")))))))</f>
        <v/>
      </c>
      <c r="W1260" s="2">
        <f t="shared" ref="W1260:W1265" si="3090">IF($B1260="","",IF($O1260=W$3,$N1260*(1+(V$2*0.03)),IF(W$3=$O1260+$J1260,$N1260*(1+(V$2*0.03)),IF(W$3=$O1260+2*$J1260,$N1260*(1+(V$2*0.03)),IF(W$3=$O1260+3*$J1260,$N1260*(1+(V$2*0.03)),IF(W$3=$O1260+4*$J1260,$N1260*(1+(V$2*0.03)),IF(W$3=$O1260+5*$J1260,$N1260*(1+(V$2*0.03)),"")))))))</f>
        <v>30359.577600000001</v>
      </c>
      <c r="X1260" s="2" t="str">
        <f t="shared" ref="X1260:X1265" si="3091">IF($B1260="","",IF($O1260=X$3,$N1260*(1+(W$2*0.03)),IF(X$3=$O1260+$J1260,$N1260*(1+(W$2*0.03)),IF(X$3=$O1260+2*$J1260,$N1260*(1+(W$2*0.03)),IF(X$3=$O1260+3*$J1260,$N1260*(1+(W$2*0.03)),IF(X$3=$O1260+4*$J1260,$N1260*(1+(W$2*0.03)),IF(X$3=$O1260+5*$J1260,$N1260*(1+(W$2*0.03)),"")))))))</f>
        <v/>
      </c>
      <c r="Y1260" s="2" t="str">
        <f t="shared" ref="Y1260:Y1265" si="3092">IF($B1260="","",IF($O1260=Y$3,$N1260*(1+(X$2*0.03)),IF(Y$3=$O1260+$J1260,$N1260*(1+(X$2*0.03)),IF(Y$3=$O1260+2*$J1260,$N1260*(1+(X$2*0.03)),IF(Y$3=$O1260+3*$J1260,$N1260*(1+(X$2*0.03)),IF(Y$3=$O1260+4*$J1260,$N1260*(1+(X$2*0.03)),IF(Y$3=$O1260+5*$J1260,$N1260*(1+(X$2*0.03)),"")))))))</f>
        <v/>
      </c>
      <c r="Z1260" s="2" t="str">
        <f t="shared" ref="Z1260:Z1265" si="3093">IF($B1260="","",IF($O1260=Z$3,$N1260*(1+(Y$2*0.03)),IF(Z$3=$O1260+$J1260,$N1260*(1+(Y$2*0.03)),IF(Z$3=$O1260+2*$J1260,$N1260*(1+(Y$2*0.03)),IF(Z$3=$O1260+3*$J1260,$N1260*(1+(Y$2*0.03)),IF(Z$3=$O1260+4*$J1260,$N1260*(1+(Y$2*0.03)),IF(Z$3=$O1260+5*$J1260,$N1260*(1+(Y$2*0.03)),"")))))))</f>
        <v/>
      </c>
      <c r="AA1260" s="2" t="str">
        <f t="shared" ref="AA1260:AA1265" si="3094">IF($B1260="","",IF($O1260=AA$3,$N1260*(1+(Z$2*0.03)),IF(AA$3=$O1260+$J1260,$N1260*(1+(Z$2*0.03)),IF(AA$3=$O1260+2*$J1260,$N1260*(1+(Z$2*0.03)),IF(AA$3=$O1260+3*$J1260,$N1260*(1+(Z$2*0.03)),IF(AA$3=$O1260+4*$J1260,$N1260*(1+(Z$2*0.03)),IF(AA$3=$O1260+5*$J1260,$N1260*(1+(Z$2*0.03)),"")))))))</f>
        <v/>
      </c>
      <c r="AB1260" s="2" t="str">
        <f t="shared" ref="AB1260:AB1265" si="3095">IF($B1260="","",IF($O1260=AB$3,$N1260*(1+(AA$2*0.03)),IF(AB$3=$O1260+$J1260,$N1260*(1+(AA$2*0.03)),IF(AB$3=$O1260+2*$J1260,$N1260*(1+(AA$2*0.03)),IF(AB$3=$O1260+3*$J1260,$N1260*(1+(AA$2*0.03)),IF(AB$3=$O1260+4*$J1260,$N1260*(1+(AA$2*0.03)),IF(AB$3=$O1260+5*$J1260,$N1260*(1+(AA$2*0.03)),"")))))))</f>
        <v/>
      </c>
      <c r="AC1260" s="2" t="str">
        <f t="shared" ref="AC1260:AC1265" si="3096">IF($B1260="","",IF($O1260=AC$3,$N1260*(1+(AB$2*0.03)),IF(AC$3=$O1260+$J1260,$N1260*(1+(AB$2*0.03)),IF(AC$3=$O1260+2*$J1260,$N1260*(1+(AB$2*0.03)),IF(AC$3=$O1260+3*$J1260,$N1260*(1+(AB$2*0.03)),IF(AC$3=$O1260+4*$J1260,$N1260*(1+(AB$2*0.03)),IF(AC$3=$O1260+5*$J1260,$N1260*(1+(AB$2*0.03)),"")))))))</f>
        <v/>
      </c>
      <c r="AD1260" s="2" t="str">
        <f t="shared" ref="AD1260:AD1265" si="3097">IF($B1260="","",IF($O1260=AD$3,$N1260*(1+(AC$2*0.03)),IF(AD$3=$O1260+$J1260,$N1260*(1+(AC$2*0.03)),IF(AD$3=$O1260+2*$J1260,$N1260*(1+(AC$2*0.03)),IF(AD$3=$O1260+3*$J1260,$N1260*(1+(AC$2*0.03)),IF(AD$3=$O1260+4*$J1260,$N1260*(1+(AC$2*0.03)),IF(AD$3=$O1260+5*$J1260,$N1260*(1+(AC$2*0.03)),"")))))))</f>
        <v/>
      </c>
      <c r="AE1260" s="2" t="str">
        <f t="shared" ref="AE1260:AE1265" si="3098">IF($B1260="","",IF($O1260=AE$3,$N1260*(1+(AD$2*0.03)),IF(AE$3=$O1260+$J1260,$N1260*(1+(AD$2*0.03)),IF(AE$3=$O1260+2*$J1260,$N1260*(1+(AD$2*0.03)),IF(AE$3=$O1260+3*$J1260,$N1260*(1+(AD$2*0.03)),IF(AE$3=$O1260+4*$J1260,$N1260*(1+(AD$2*0.03)),IF(AE$3=$O1260+5*$J1260,$N1260*(1+(AD$2*0.03)),"")))))))</f>
        <v/>
      </c>
      <c r="AF1260" s="2" t="str">
        <f t="shared" ref="AF1260:AF1265" si="3099">IF($B1260="","",IF($O1260=AF$3,$N1260*(1+(AE$2*0.03)),IF(AF$3=$O1260+$J1260,$N1260*(1+(AE$2*0.03)),IF(AF$3=$O1260+2*$J1260,$N1260*(1+(AE$2*0.03)),IF(AF$3=$O1260+3*$J1260,$N1260*(1+(AE$2*0.03)),IF(AF$3=$O1260+4*$J1260,$N1260*(1+(AE$2*0.03)),IF(AF$3=$O1260+5*$J1260,$N1260*(1+(AE$2*0.03)),"")))))))</f>
        <v/>
      </c>
      <c r="AG1260" s="2" t="str">
        <f t="shared" ref="AG1260:AG1265" si="3100">IF($B1260="","",IF($O1260=AG$3,$N1260*(1+(AF$2*0.03)),IF(AG$3=$O1260+$J1260,$N1260*(1+(AF$2*0.03)),IF(AG$3=$O1260+2*$J1260,$N1260*(1+(AF$2*0.03)),IF(AG$3=$O1260+3*$J1260,$N1260*(1+(AF$2*0.03)),IF(AG$3=$O1260+4*$J1260,$N1260*(1+(AF$2*0.03)),IF(AG$3=$O1260+5*$J1260,$N1260*(1+(AF$2*0.03)),"")))))))</f>
        <v/>
      </c>
      <c r="AH1260" s="2" t="str">
        <f t="shared" ref="AH1260:AH1265" si="3101">IF($B1260="","",IF($O1260=AH$3,$N1260*(1+(AG$2*0.03)),IF(AH$3=$O1260+$J1260,$N1260*(1+(AG$2*0.03)),IF(AH$3=$O1260+2*$J1260,$N1260*(1+(AG$2*0.03)),IF(AH$3=$O1260+3*$J1260,$N1260*(1+(AG$2*0.03)),IF(AH$3=$O1260+4*$J1260,$N1260*(1+(AG$2*0.03)),IF(AH$3=$O1260+5*$J1260,$N1260*(1+(AG$2*0.03)),"")))))))</f>
        <v/>
      </c>
      <c r="AI1260" s="2" t="str">
        <f t="shared" ref="AI1260:AI1265" si="3102">IF($B1260="","",IF($O1260=AI$3,$N1260*(1+(AH$2*0.03)),IF(AI$3=$O1260+$J1260,$N1260*(1+(AH$2*0.03)),IF(AI$3=$O1260+2*$J1260,$N1260*(1+(AH$2*0.03)),IF(AI$3=$O1260+3*$J1260,$N1260*(1+(AH$2*0.03)),IF(AI$3=$O1260+4*$J1260,$N1260*(1+(AH$2*0.03)),IF(AI$3=$O1260+5*$J1260,$N1260*(1+(AH$2*0.03)),"")))))))</f>
        <v/>
      </c>
    </row>
    <row r="1261" spans="2:35" x14ac:dyDescent="0.25">
      <c r="B1261" s="41" t="s">
        <v>347</v>
      </c>
      <c r="C1261" s="41" t="s">
        <v>444</v>
      </c>
      <c r="D1261" t="s">
        <v>7</v>
      </c>
      <c r="E1261" s="42" t="s">
        <v>377</v>
      </c>
      <c r="F1261" t="s">
        <v>50</v>
      </c>
      <c r="H1261" s="7">
        <v>1150</v>
      </c>
      <c r="I1261" s="6">
        <f>IF(H1261="","",INDEX(Systems!F$4:F$981,MATCH($F1261,Systems!D$4:D$981,0),1))</f>
        <v>1.6</v>
      </c>
      <c r="J1261" s="7">
        <f>IF(H1261="","",INDEX(Systems!E$4:E$981,MATCH($F1261,Systems!D$4:D$981,0),1))</f>
        <v>10</v>
      </c>
      <c r="K1261" s="7" t="s">
        <v>96</v>
      </c>
      <c r="L1261" s="7">
        <v>2010</v>
      </c>
      <c r="M1261" s="7">
        <v>3</v>
      </c>
      <c r="N1261" s="6">
        <f t="shared" si="3081"/>
        <v>1840</v>
      </c>
      <c r="O1261" s="7">
        <f t="shared" si="3082"/>
        <v>2020</v>
      </c>
      <c r="P1261" s="2" t="str">
        <f t="shared" si="3083"/>
        <v/>
      </c>
      <c r="Q1261" s="2" t="str">
        <f t="shared" si="3084"/>
        <v/>
      </c>
      <c r="R1261" s="2">
        <f t="shared" si="3085"/>
        <v>1950.4</v>
      </c>
      <c r="S1261" s="2" t="str">
        <f t="shared" si="3086"/>
        <v/>
      </c>
      <c r="T1261" s="2" t="str">
        <f t="shared" si="3087"/>
        <v/>
      </c>
      <c r="U1261" s="2" t="str">
        <f t="shared" si="3088"/>
        <v/>
      </c>
      <c r="V1261" s="2" t="str">
        <f t="shared" si="3089"/>
        <v/>
      </c>
      <c r="W1261" s="2" t="str">
        <f t="shared" si="3090"/>
        <v/>
      </c>
      <c r="X1261" s="2" t="str">
        <f t="shared" si="3091"/>
        <v/>
      </c>
      <c r="Y1261" s="2" t="str">
        <f t="shared" si="3092"/>
        <v/>
      </c>
      <c r="Z1261" s="2" t="str">
        <f t="shared" si="3093"/>
        <v/>
      </c>
      <c r="AA1261" s="2" t="str">
        <f t="shared" si="3094"/>
        <v/>
      </c>
      <c r="AB1261" s="2">
        <f t="shared" si="3095"/>
        <v>2502.3999999999996</v>
      </c>
      <c r="AC1261" s="2" t="str">
        <f t="shared" si="3096"/>
        <v/>
      </c>
      <c r="AD1261" s="2" t="str">
        <f t="shared" si="3097"/>
        <v/>
      </c>
      <c r="AE1261" s="2" t="str">
        <f t="shared" si="3098"/>
        <v/>
      </c>
      <c r="AF1261" s="2" t="str">
        <f t="shared" si="3099"/>
        <v/>
      </c>
      <c r="AG1261" s="2" t="str">
        <f t="shared" si="3100"/>
        <v/>
      </c>
      <c r="AH1261" s="2" t="str">
        <f t="shared" si="3101"/>
        <v/>
      </c>
      <c r="AI1261" s="2" t="str">
        <f t="shared" si="3102"/>
        <v/>
      </c>
    </row>
    <row r="1262" spans="2:35" x14ac:dyDescent="0.25">
      <c r="B1262" s="41" t="s">
        <v>347</v>
      </c>
      <c r="C1262" s="41" t="s">
        <v>444</v>
      </c>
      <c r="D1262" t="s">
        <v>7</v>
      </c>
      <c r="E1262" s="42" t="s">
        <v>377</v>
      </c>
      <c r="F1262" t="s">
        <v>47</v>
      </c>
      <c r="H1262" s="7">
        <v>960</v>
      </c>
      <c r="I1262" s="6">
        <f>IF(H1262="","",INDEX(Systems!F$4:F$981,MATCH($F1262,Systems!D$4:D$981,0),1))</f>
        <v>9.42</v>
      </c>
      <c r="J1262" s="7">
        <f>IF(H1262="","",INDEX(Systems!E$4:E$981,MATCH($F1262,Systems!D$4:D$981,0),1))</f>
        <v>20</v>
      </c>
      <c r="K1262" s="7" t="s">
        <v>96</v>
      </c>
      <c r="L1262" s="7">
        <v>2000</v>
      </c>
      <c r="M1262" s="7">
        <v>3</v>
      </c>
      <c r="N1262" s="6">
        <f t="shared" si="3081"/>
        <v>9043.2000000000007</v>
      </c>
      <c r="O1262" s="7">
        <f t="shared" si="3082"/>
        <v>2020</v>
      </c>
      <c r="P1262" s="2" t="str">
        <f t="shared" si="3083"/>
        <v/>
      </c>
      <c r="Q1262" s="2" t="str">
        <f t="shared" si="3084"/>
        <v/>
      </c>
      <c r="R1262" s="2">
        <f t="shared" si="3085"/>
        <v>9585.7920000000013</v>
      </c>
      <c r="S1262" s="2" t="str">
        <f t="shared" si="3086"/>
        <v/>
      </c>
      <c r="T1262" s="2" t="str">
        <f t="shared" si="3087"/>
        <v/>
      </c>
      <c r="U1262" s="2" t="str">
        <f t="shared" si="3088"/>
        <v/>
      </c>
      <c r="V1262" s="2" t="str">
        <f t="shared" si="3089"/>
        <v/>
      </c>
      <c r="W1262" s="2" t="str">
        <f t="shared" si="3090"/>
        <v/>
      </c>
      <c r="X1262" s="2" t="str">
        <f t="shared" si="3091"/>
        <v/>
      </c>
      <c r="Y1262" s="2" t="str">
        <f t="shared" si="3092"/>
        <v/>
      </c>
      <c r="Z1262" s="2" t="str">
        <f t="shared" si="3093"/>
        <v/>
      </c>
      <c r="AA1262" s="2" t="str">
        <f t="shared" si="3094"/>
        <v/>
      </c>
      <c r="AB1262" s="2" t="str">
        <f t="shared" si="3095"/>
        <v/>
      </c>
      <c r="AC1262" s="2" t="str">
        <f t="shared" si="3096"/>
        <v/>
      </c>
      <c r="AD1262" s="2" t="str">
        <f t="shared" si="3097"/>
        <v/>
      </c>
      <c r="AE1262" s="2" t="str">
        <f t="shared" si="3098"/>
        <v/>
      </c>
      <c r="AF1262" s="2" t="str">
        <f t="shared" si="3099"/>
        <v/>
      </c>
      <c r="AG1262" s="2" t="str">
        <f t="shared" si="3100"/>
        <v/>
      </c>
      <c r="AH1262" s="2" t="str">
        <f t="shared" si="3101"/>
        <v/>
      </c>
      <c r="AI1262" s="2" t="str">
        <f t="shared" si="3102"/>
        <v/>
      </c>
    </row>
    <row r="1263" spans="2:35" x14ac:dyDescent="0.25">
      <c r="B1263" s="41" t="s">
        <v>347</v>
      </c>
      <c r="C1263" s="41" t="s">
        <v>444</v>
      </c>
      <c r="D1263" t="s">
        <v>7</v>
      </c>
      <c r="E1263" s="42" t="s">
        <v>377</v>
      </c>
      <c r="F1263" t="s">
        <v>289</v>
      </c>
      <c r="H1263" s="7">
        <v>1150</v>
      </c>
      <c r="I1263" s="6">
        <f>IF(H1263="","",INDEX(Systems!F$4:F$981,MATCH($F1263,Systems!D$4:D$981,0),1))</f>
        <v>4.5</v>
      </c>
      <c r="J1263" s="7">
        <f>IF(H1263="","",INDEX(Systems!E$4:E$981,MATCH($F1263,Systems!D$4:D$981,0),1))</f>
        <v>15</v>
      </c>
      <c r="K1263" s="7" t="s">
        <v>96</v>
      </c>
      <c r="L1263" s="7">
        <v>2005</v>
      </c>
      <c r="M1263" s="7">
        <v>3</v>
      </c>
      <c r="N1263" s="6">
        <f t="shared" si="3081"/>
        <v>5175</v>
      </c>
      <c r="O1263" s="7">
        <f t="shared" si="3082"/>
        <v>2020</v>
      </c>
      <c r="P1263" s="2" t="str">
        <f t="shared" si="3083"/>
        <v/>
      </c>
      <c r="Q1263" s="2" t="str">
        <f t="shared" si="3084"/>
        <v/>
      </c>
      <c r="R1263" s="2">
        <f t="shared" si="3085"/>
        <v>5485.5</v>
      </c>
      <c r="S1263" s="2" t="str">
        <f t="shared" si="3086"/>
        <v/>
      </c>
      <c r="T1263" s="2" t="str">
        <f t="shared" si="3087"/>
        <v/>
      </c>
      <c r="U1263" s="2" t="str">
        <f t="shared" si="3088"/>
        <v/>
      </c>
      <c r="V1263" s="2" t="str">
        <f t="shared" si="3089"/>
        <v/>
      </c>
      <c r="W1263" s="2" t="str">
        <f t="shared" si="3090"/>
        <v/>
      </c>
      <c r="X1263" s="2" t="str">
        <f t="shared" si="3091"/>
        <v/>
      </c>
      <c r="Y1263" s="2" t="str">
        <f t="shared" si="3092"/>
        <v/>
      </c>
      <c r="Z1263" s="2" t="str">
        <f t="shared" si="3093"/>
        <v/>
      </c>
      <c r="AA1263" s="2" t="str">
        <f t="shared" si="3094"/>
        <v/>
      </c>
      <c r="AB1263" s="2" t="str">
        <f t="shared" si="3095"/>
        <v/>
      </c>
      <c r="AC1263" s="2" t="str">
        <f t="shared" si="3096"/>
        <v/>
      </c>
      <c r="AD1263" s="2" t="str">
        <f t="shared" si="3097"/>
        <v/>
      </c>
      <c r="AE1263" s="2" t="str">
        <f t="shared" si="3098"/>
        <v/>
      </c>
      <c r="AF1263" s="2" t="str">
        <f t="shared" si="3099"/>
        <v/>
      </c>
      <c r="AG1263" s="2">
        <f t="shared" si="3100"/>
        <v>7814.25</v>
      </c>
      <c r="AH1263" s="2" t="str">
        <f t="shared" si="3101"/>
        <v/>
      </c>
      <c r="AI1263" s="2" t="str">
        <f t="shared" si="3102"/>
        <v/>
      </c>
    </row>
    <row r="1264" spans="2:35" x14ac:dyDescent="0.25">
      <c r="B1264" s="41" t="s">
        <v>347</v>
      </c>
      <c r="C1264" s="41" t="s">
        <v>444</v>
      </c>
      <c r="D1264" t="s">
        <v>9</v>
      </c>
      <c r="E1264" s="42" t="s">
        <v>377</v>
      </c>
      <c r="F1264" t="s">
        <v>131</v>
      </c>
      <c r="H1264" s="7">
        <v>960</v>
      </c>
      <c r="I1264" s="6">
        <f>IF(H1264="","",INDEX(Systems!F$4:F$981,MATCH($F1264,Systems!D$4:D$981,0),1))</f>
        <v>4.95</v>
      </c>
      <c r="J1264" s="7">
        <f>IF(H1264="","",INDEX(Systems!E$4:E$981,MATCH($F1264,Systems!D$4:D$981,0),1))</f>
        <v>20</v>
      </c>
      <c r="K1264" s="7" t="s">
        <v>96</v>
      </c>
      <c r="L1264" s="7">
        <v>2017</v>
      </c>
      <c r="M1264" s="7">
        <v>3</v>
      </c>
      <c r="N1264" s="6">
        <f t="shared" si="3081"/>
        <v>4752</v>
      </c>
      <c r="O1264" s="7">
        <f t="shared" si="3082"/>
        <v>2037</v>
      </c>
      <c r="P1264" s="2" t="str">
        <f t="shared" si="3083"/>
        <v/>
      </c>
      <c r="Q1264" s="2" t="str">
        <f t="shared" si="3084"/>
        <v/>
      </c>
      <c r="R1264" s="2" t="str">
        <f t="shared" si="3085"/>
        <v/>
      </c>
      <c r="S1264" s="2" t="str">
        <f t="shared" si="3086"/>
        <v/>
      </c>
      <c r="T1264" s="2" t="str">
        <f t="shared" si="3087"/>
        <v/>
      </c>
      <c r="U1264" s="2" t="str">
        <f t="shared" si="3088"/>
        <v/>
      </c>
      <c r="V1264" s="2" t="str">
        <f t="shared" si="3089"/>
        <v/>
      </c>
      <c r="W1264" s="2" t="str">
        <f t="shared" si="3090"/>
        <v/>
      </c>
      <c r="X1264" s="2" t="str">
        <f t="shared" si="3091"/>
        <v/>
      </c>
      <c r="Y1264" s="2" t="str">
        <f t="shared" si="3092"/>
        <v/>
      </c>
      <c r="Z1264" s="2" t="str">
        <f t="shared" si="3093"/>
        <v/>
      </c>
      <c r="AA1264" s="2" t="str">
        <f t="shared" si="3094"/>
        <v/>
      </c>
      <c r="AB1264" s="2" t="str">
        <f t="shared" si="3095"/>
        <v/>
      </c>
      <c r="AC1264" s="2" t="str">
        <f t="shared" si="3096"/>
        <v/>
      </c>
      <c r="AD1264" s="2" t="str">
        <f t="shared" si="3097"/>
        <v/>
      </c>
      <c r="AE1264" s="2" t="str">
        <f t="shared" si="3098"/>
        <v/>
      </c>
      <c r="AF1264" s="2" t="str">
        <f t="shared" si="3099"/>
        <v/>
      </c>
      <c r="AG1264" s="2" t="str">
        <f t="shared" si="3100"/>
        <v/>
      </c>
      <c r="AH1264" s="2" t="str">
        <f t="shared" si="3101"/>
        <v/>
      </c>
      <c r="AI1264" s="2">
        <f t="shared" si="3102"/>
        <v>7460.6399999999994</v>
      </c>
    </row>
    <row r="1265" spans="2:35" x14ac:dyDescent="0.25">
      <c r="B1265" s="41" t="s">
        <v>347</v>
      </c>
      <c r="C1265" s="41" t="s">
        <v>444</v>
      </c>
      <c r="D1265" t="s">
        <v>5</v>
      </c>
      <c r="E1265" s="42" t="s">
        <v>377</v>
      </c>
      <c r="F1265" t="s">
        <v>60</v>
      </c>
      <c r="H1265" s="7">
        <v>1</v>
      </c>
      <c r="I1265" s="6">
        <f>IF(H1265="","",INDEX(Systems!F$4:F$981,MATCH($F1265,Systems!D$4:D$981,0),1))</f>
        <v>12000</v>
      </c>
      <c r="J1265" s="7">
        <f>IF(H1265="","",INDEX(Systems!E$4:E$981,MATCH($F1265,Systems!D$4:D$981,0),1))</f>
        <v>18</v>
      </c>
      <c r="K1265" s="7" t="s">
        <v>96</v>
      </c>
      <c r="L1265" s="7">
        <v>2000</v>
      </c>
      <c r="M1265" s="7">
        <v>3</v>
      </c>
      <c r="N1265" s="6">
        <f t="shared" si="3081"/>
        <v>12000</v>
      </c>
      <c r="O1265" s="7">
        <f t="shared" si="3082"/>
        <v>2018</v>
      </c>
      <c r="P1265" s="2">
        <f t="shared" si="3083"/>
        <v>12000</v>
      </c>
      <c r="Q1265" s="2" t="str">
        <f t="shared" si="3084"/>
        <v/>
      </c>
      <c r="R1265" s="2" t="str">
        <f t="shared" si="3085"/>
        <v/>
      </c>
      <c r="S1265" s="2" t="str">
        <f t="shared" si="3086"/>
        <v/>
      </c>
      <c r="T1265" s="2" t="str">
        <f t="shared" si="3087"/>
        <v/>
      </c>
      <c r="U1265" s="2" t="str">
        <f t="shared" si="3088"/>
        <v/>
      </c>
      <c r="V1265" s="2" t="str">
        <f t="shared" si="3089"/>
        <v/>
      </c>
      <c r="W1265" s="2" t="str">
        <f t="shared" si="3090"/>
        <v/>
      </c>
      <c r="X1265" s="2" t="str">
        <f t="shared" si="3091"/>
        <v/>
      </c>
      <c r="Y1265" s="2" t="str">
        <f t="shared" si="3092"/>
        <v/>
      </c>
      <c r="Z1265" s="2" t="str">
        <f t="shared" si="3093"/>
        <v/>
      </c>
      <c r="AA1265" s="2" t="str">
        <f t="shared" si="3094"/>
        <v/>
      </c>
      <c r="AB1265" s="2" t="str">
        <f t="shared" si="3095"/>
        <v/>
      </c>
      <c r="AC1265" s="2" t="str">
        <f t="shared" si="3096"/>
        <v/>
      </c>
      <c r="AD1265" s="2" t="str">
        <f t="shared" si="3097"/>
        <v/>
      </c>
      <c r="AE1265" s="2" t="str">
        <f t="shared" si="3098"/>
        <v/>
      </c>
      <c r="AF1265" s="2" t="str">
        <f t="shared" si="3099"/>
        <v/>
      </c>
      <c r="AG1265" s="2" t="str">
        <f t="shared" si="3100"/>
        <v/>
      </c>
      <c r="AH1265" s="2">
        <f t="shared" si="3101"/>
        <v>18480</v>
      </c>
      <c r="AI1265" s="2" t="str">
        <f t="shared" si="3102"/>
        <v/>
      </c>
    </row>
    <row r="1266" spans="2:35" x14ac:dyDescent="0.25">
      <c r="B1266" s="41" t="s">
        <v>347</v>
      </c>
      <c r="C1266" s="41" t="s">
        <v>444</v>
      </c>
      <c r="D1266" t="s">
        <v>11</v>
      </c>
      <c r="E1266" s="42" t="s">
        <v>457</v>
      </c>
      <c r="F1266" t="s">
        <v>77</v>
      </c>
      <c r="H1266" s="7">
        <v>1340</v>
      </c>
      <c r="I1266" s="6">
        <f>IF(H1266="","",INDEX(Systems!F$4:F$981,MATCH($F1266,Systems!D$4:D$981,0),1))</f>
        <v>48.42</v>
      </c>
      <c r="J1266" s="7">
        <f>IF(H1266="","",INDEX(Systems!E$4:E$981,MATCH($F1266,Systems!D$4:D$981,0),1))</f>
        <v>15</v>
      </c>
      <c r="K1266" s="7" t="s">
        <v>97</v>
      </c>
      <c r="L1266" s="7">
        <v>2005</v>
      </c>
      <c r="M1266" s="7">
        <v>3</v>
      </c>
      <c r="N1266" s="6">
        <f t="shared" si="2557"/>
        <v>64882.8</v>
      </c>
      <c r="O1266" s="7">
        <f t="shared" si="2558"/>
        <v>2020</v>
      </c>
      <c r="P1266" s="2" t="str">
        <f t="shared" ref="P1266:AI1266" si="3103">IF($B1266="","",IF($O1266=P$3,$N1266*(1+(O$2*0.03)),IF(P$3=$O1266+$J1266,$N1266*(1+(O$2*0.03)),IF(P$3=$O1266+2*$J1266,$N1266*(1+(O$2*0.03)),IF(P$3=$O1266+3*$J1266,$N1266*(1+(O$2*0.03)),IF(P$3=$O1266+4*$J1266,$N1266*(1+(O$2*0.03)),IF(P$3=$O1266+5*$J1266,$N1266*(1+(O$2*0.03)),"")))))))</f>
        <v/>
      </c>
      <c r="Q1266" s="2" t="str">
        <f t="shared" si="3103"/>
        <v/>
      </c>
      <c r="R1266" s="2">
        <f t="shared" si="3103"/>
        <v>68775.768000000011</v>
      </c>
      <c r="S1266" s="2" t="str">
        <f t="shared" si="3103"/>
        <v/>
      </c>
      <c r="T1266" s="2" t="str">
        <f t="shared" si="3103"/>
        <v/>
      </c>
      <c r="U1266" s="2" t="str">
        <f t="shared" si="3103"/>
        <v/>
      </c>
      <c r="V1266" s="2" t="str">
        <f t="shared" si="3103"/>
        <v/>
      </c>
      <c r="W1266" s="2" t="str">
        <f t="shared" si="3103"/>
        <v/>
      </c>
      <c r="X1266" s="2" t="str">
        <f t="shared" si="3103"/>
        <v/>
      </c>
      <c r="Y1266" s="2" t="str">
        <f t="shared" si="3103"/>
        <v/>
      </c>
      <c r="Z1266" s="2" t="str">
        <f t="shared" si="3103"/>
        <v/>
      </c>
      <c r="AA1266" s="2" t="str">
        <f t="shared" si="3103"/>
        <v/>
      </c>
      <c r="AB1266" s="2" t="str">
        <f t="shared" si="3103"/>
        <v/>
      </c>
      <c r="AC1266" s="2" t="str">
        <f t="shared" si="3103"/>
        <v/>
      </c>
      <c r="AD1266" s="2" t="str">
        <f t="shared" si="3103"/>
        <v/>
      </c>
      <c r="AE1266" s="2" t="str">
        <f t="shared" si="3103"/>
        <v/>
      </c>
      <c r="AF1266" s="2" t="str">
        <f t="shared" si="3103"/>
        <v/>
      </c>
      <c r="AG1266" s="2">
        <f t="shared" si="3103"/>
        <v>97973.028000000006</v>
      </c>
      <c r="AH1266" s="2" t="str">
        <f t="shared" si="3103"/>
        <v/>
      </c>
      <c r="AI1266" s="2" t="str">
        <f t="shared" si="3103"/>
        <v/>
      </c>
    </row>
    <row r="1267" spans="2:35" x14ac:dyDescent="0.25">
      <c r="B1267" s="41" t="s">
        <v>347</v>
      </c>
      <c r="C1267" s="41" t="s">
        <v>444</v>
      </c>
      <c r="D1267" t="s">
        <v>11</v>
      </c>
      <c r="E1267" s="42" t="s">
        <v>543</v>
      </c>
      <c r="F1267" t="s">
        <v>85</v>
      </c>
      <c r="H1267" s="7">
        <v>140</v>
      </c>
      <c r="I1267" s="6">
        <f>IF(H1267="","",INDEX(Systems!F$4:F$981,MATCH($F1267,Systems!D$4:D$981,0),1))</f>
        <v>110</v>
      </c>
      <c r="J1267" s="7">
        <f>IF(H1267="","",INDEX(Systems!E$4:E$981,MATCH($F1267,Systems!D$4:D$981,0),1))</f>
        <v>25</v>
      </c>
      <c r="K1267" s="7" t="s">
        <v>97</v>
      </c>
      <c r="L1267" s="7">
        <v>2005</v>
      </c>
      <c r="M1267" s="7">
        <v>2</v>
      </c>
      <c r="N1267" s="6">
        <f t="shared" si="2557"/>
        <v>15400</v>
      </c>
      <c r="O1267" s="7">
        <f t="shared" si="2558"/>
        <v>2025</v>
      </c>
      <c r="P1267" s="2" t="str">
        <f t="shared" ref="P1267:AI1267" si="3104">IF($B1267="","",IF($O1267=P$3,$N1267*(1+(O$2*0.03)),IF(P$3=$O1267+$J1267,$N1267*(1+(O$2*0.03)),IF(P$3=$O1267+2*$J1267,$N1267*(1+(O$2*0.03)),IF(P$3=$O1267+3*$J1267,$N1267*(1+(O$2*0.03)),IF(P$3=$O1267+4*$J1267,$N1267*(1+(O$2*0.03)),IF(P$3=$O1267+5*$J1267,$N1267*(1+(O$2*0.03)),"")))))))</f>
        <v/>
      </c>
      <c r="Q1267" s="2" t="str">
        <f t="shared" si="3104"/>
        <v/>
      </c>
      <c r="R1267" s="2" t="str">
        <f t="shared" si="3104"/>
        <v/>
      </c>
      <c r="S1267" s="2" t="str">
        <f t="shared" si="3104"/>
        <v/>
      </c>
      <c r="T1267" s="2" t="str">
        <f t="shared" si="3104"/>
        <v/>
      </c>
      <c r="U1267" s="2" t="str">
        <f t="shared" si="3104"/>
        <v/>
      </c>
      <c r="V1267" s="2" t="str">
        <f t="shared" si="3104"/>
        <v/>
      </c>
      <c r="W1267" s="2">
        <f t="shared" si="3104"/>
        <v>18634</v>
      </c>
      <c r="X1267" s="2" t="str">
        <f t="shared" si="3104"/>
        <v/>
      </c>
      <c r="Y1267" s="2" t="str">
        <f t="shared" si="3104"/>
        <v/>
      </c>
      <c r="Z1267" s="2" t="str">
        <f t="shared" si="3104"/>
        <v/>
      </c>
      <c r="AA1267" s="2" t="str">
        <f t="shared" si="3104"/>
        <v/>
      </c>
      <c r="AB1267" s="2" t="str">
        <f t="shared" si="3104"/>
        <v/>
      </c>
      <c r="AC1267" s="2" t="str">
        <f t="shared" si="3104"/>
        <v/>
      </c>
      <c r="AD1267" s="2" t="str">
        <f t="shared" si="3104"/>
        <v/>
      </c>
      <c r="AE1267" s="2" t="str">
        <f t="shared" si="3104"/>
        <v/>
      </c>
      <c r="AF1267" s="2" t="str">
        <f t="shared" si="3104"/>
        <v/>
      </c>
      <c r="AG1267" s="2" t="str">
        <f t="shared" si="3104"/>
        <v/>
      </c>
      <c r="AH1267" s="2" t="str">
        <f t="shared" si="3104"/>
        <v/>
      </c>
      <c r="AI1267" s="2" t="str">
        <f t="shared" si="3104"/>
        <v/>
      </c>
    </row>
    <row r="1268" spans="2:35" x14ac:dyDescent="0.25">
      <c r="B1268" s="41" t="s">
        <v>347</v>
      </c>
      <c r="C1268" s="41" t="s">
        <v>444</v>
      </c>
      <c r="D1268" t="s">
        <v>11</v>
      </c>
      <c r="E1268" s="42" t="s">
        <v>552</v>
      </c>
      <c r="F1268" t="s">
        <v>83</v>
      </c>
      <c r="G1268" s="38" t="s">
        <v>475</v>
      </c>
      <c r="H1268" s="7">
        <v>860</v>
      </c>
      <c r="I1268" s="6">
        <f>IF(H1268="","",INDEX(Systems!F$4:F$981,MATCH($F1268,Systems!D$4:D$981,0),1))</f>
        <v>40.86</v>
      </c>
      <c r="J1268" s="7">
        <f>IF(H1268="","",INDEX(Systems!E$4:E$981,MATCH($F1268,Systems!D$4:D$981,0),1))</f>
        <v>15</v>
      </c>
      <c r="K1268" s="7" t="s">
        <v>97</v>
      </c>
      <c r="L1268" s="7">
        <v>2005</v>
      </c>
      <c r="M1268" s="7">
        <v>3</v>
      </c>
      <c r="N1268" s="6">
        <f t="shared" si="2557"/>
        <v>35139.599999999999</v>
      </c>
      <c r="O1268" s="7">
        <f t="shared" si="2558"/>
        <v>2020</v>
      </c>
      <c r="P1268" s="2" t="str">
        <f t="shared" ref="P1268:AI1268" si="3105">IF($B1268="","",IF($O1268=P$3,$N1268*(1+(O$2*0.03)),IF(P$3=$O1268+$J1268,$N1268*(1+(O$2*0.03)),IF(P$3=$O1268+2*$J1268,$N1268*(1+(O$2*0.03)),IF(P$3=$O1268+3*$J1268,$N1268*(1+(O$2*0.03)),IF(P$3=$O1268+4*$J1268,$N1268*(1+(O$2*0.03)),IF(P$3=$O1268+5*$J1268,$N1268*(1+(O$2*0.03)),"")))))))</f>
        <v/>
      </c>
      <c r="Q1268" s="2" t="str">
        <f t="shared" si="3105"/>
        <v/>
      </c>
      <c r="R1268" s="2">
        <f t="shared" si="3105"/>
        <v>37247.976000000002</v>
      </c>
      <c r="S1268" s="2" t="str">
        <f t="shared" si="3105"/>
        <v/>
      </c>
      <c r="T1268" s="2" t="str">
        <f t="shared" si="3105"/>
        <v/>
      </c>
      <c r="U1268" s="2" t="str">
        <f t="shared" si="3105"/>
        <v/>
      </c>
      <c r="V1268" s="2" t="str">
        <f t="shared" si="3105"/>
        <v/>
      </c>
      <c r="W1268" s="2" t="str">
        <f t="shared" si="3105"/>
        <v/>
      </c>
      <c r="X1268" s="2" t="str">
        <f t="shared" si="3105"/>
        <v/>
      </c>
      <c r="Y1268" s="2" t="str">
        <f t="shared" si="3105"/>
        <v/>
      </c>
      <c r="Z1268" s="2" t="str">
        <f t="shared" si="3105"/>
        <v/>
      </c>
      <c r="AA1268" s="2" t="str">
        <f t="shared" si="3105"/>
        <v/>
      </c>
      <c r="AB1268" s="2" t="str">
        <f t="shared" si="3105"/>
        <v/>
      </c>
      <c r="AC1268" s="2" t="str">
        <f t="shared" si="3105"/>
        <v/>
      </c>
      <c r="AD1268" s="2" t="str">
        <f t="shared" si="3105"/>
        <v/>
      </c>
      <c r="AE1268" s="2" t="str">
        <f t="shared" si="3105"/>
        <v/>
      </c>
      <c r="AF1268" s="2" t="str">
        <f t="shared" si="3105"/>
        <v/>
      </c>
      <c r="AG1268" s="2">
        <f t="shared" si="3105"/>
        <v>53060.795999999995</v>
      </c>
      <c r="AH1268" s="2" t="str">
        <f t="shared" si="3105"/>
        <v/>
      </c>
      <c r="AI1268" s="2" t="str">
        <f t="shared" si="3105"/>
        <v/>
      </c>
    </row>
    <row r="1269" spans="2:35" x14ac:dyDescent="0.25">
      <c r="B1269" s="41" t="s">
        <v>347</v>
      </c>
      <c r="C1269" s="41" t="s">
        <v>444</v>
      </c>
      <c r="D1269" t="s">
        <v>11</v>
      </c>
      <c r="E1269" s="42" t="s">
        <v>457</v>
      </c>
      <c r="F1269" t="s">
        <v>76</v>
      </c>
      <c r="G1269" s="38" t="s">
        <v>562</v>
      </c>
      <c r="H1269" s="7">
        <v>2095</v>
      </c>
      <c r="I1269" s="6">
        <f>IF(H1269="","",INDEX(Systems!F$4:F$981,MATCH($F1269,Systems!D$4:D$981,0),1))</f>
        <v>35</v>
      </c>
      <c r="J1269" s="7">
        <f>IF(H1269="","",INDEX(Systems!E$4:E$981,MATCH($F1269,Systems!D$4:D$981,0),1))</f>
        <v>15</v>
      </c>
      <c r="K1269" s="7" t="s">
        <v>97</v>
      </c>
      <c r="L1269" s="7">
        <v>2005</v>
      </c>
      <c r="M1269" s="7">
        <v>2</v>
      </c>
      <c r="N1269" s="6">
        <f t="shared" si="2557"/>
        <v>73325</v>
      </c>
      <c r="O1269" s="7">
        <f t="shared" si="2558"/>
        <v>2018</v>
      </c>
      <c r="P1269" s="2">
        <f t="shared" ref="P1269:AI1276" si="3106">IF($B1269="","",IF($O1269=P$3,$N1269*(1+(O$2*0.03)),IF(P$3=$O1269+$J1269,$N1269*(1+(O$2*0.03)),IF(P$3=$O1269+2*$J1269,$N1269*(1+(O$2*0.03)),IF(P$3=$O1269+3*$J1269,$N1269*(1+(O$2*0.03)),IF(P$3=$O1269+4*$J1269,$N1269*(1+(O$2*0.03)),IF(P$3=$O1269+5*$J1269,$N1269*(1+(O$2*0.03)),"")))))))</f>
        <v>73325</v>
      </c>
      <c r="Q1269" s="2" t="str">
        <f t="shared" si="3106"/>
        <v/>
      </c>
      <c r="R1269" s="2" t="str">
        <f t="shared" si="3106"/>
        <v/>
      </c>
      <c r="S1269" s="2" t="str">
        <f t="shared" si="3106"/>
        <v/>
      </c>
      <c r="T1269" s="2" t="str">
        <f t="shared" si="3106"/>
        <v/>
      </c>
      <c r="U1269" s="2" t="str">
        <f t="shared" si="3106"/>
        <v/>
      </c>
      <c r="V1269" s="2" t="str">
        <f t="shared" si="3106"/>
        <v/>
      </c>
      <c r="W1269" s="2" t="str">
        <f t="shared" si="3106"/>
        <v/>
      </c>
      <c r="X1269" s="2" t="str">
        <f t="shared" si="3106"/>
        <v/>
      </c>
      <c r="Y1269" s="2" t="str">
        <f t="shared" si="3106"/>
        <v/>
      </c>
      <c r="Z1269" s="2" t="str">
        <f t="shared" si="3106"/>
        <v/>
      </c>
      <c r="AA1269" s="2" t="str">
        <f t="shared" si="3106"/>
        <v/>
      </c>
      <c r="AB1269" s="2" t="str">
        <f t="shared" si="3106"/>
        <v/>
      </c>
      <c r="AC1269" s="2" t="str">
        <f t="shared" si="3106"/>
        <v/>
      </c>
      <c r="AD1269" s="2" t="str">
        <f t="shared" si="3106"/>
        <v/>
      </c>
      <c r="AE1269" s="2">
        <f t="shared" si="3106"/>
        <v>106321.25</v>
      </c>
      <c r="AF1269" s="2" t="str">
        <f t="shared" si="3106"/>
        <v/>
      </c>
      <c r="AG1269" s="2" t="str">
        <f t="shared" si="3106"/>
        <v/>
      </c>
      <c r="AH1269" s="2" t="str">
        <f t="shared" si="3106"/>
        <v/>
      </c>
      <c r="AI1269" s="2" t="str">
        <f t="shared" si="3106"/>
        <v/>
      </c>
    </row>
    <row r="1270" spans="2:35" x14ac:dyDescent="0.25">
      <c r="B1270" s="41" t="s">
        <v>347</v>
      </c>
      <c r="C1270" s="41" t="s">
        <v>587</v>
      </c>
      <c r="D1270" t="s">
        <v>4</v>
      </c>
      <c r="E1270" s="42" t="s">
        <v>565</v>
      </c>
      <c r="F1270" t="s">
        <v>33</v>
      </c>
      <c r="H1270" s="7">
        <v>12025</v>
      </c>
      <c r="I1270" s="6">
        <f>IF(H1270="","",INDEX(Systems!F$4:F$981,MATCH($F1270,Systems!D$4:D$981,0),1))</f>
        <v>7.05</v>
      </c>
      <c r="J1270" s="7">
        <f>IF(H1270="","",INDEX(Systems!E$4:E$981,MATCH($F1270,Systems!D$4:D$981,0),1))</f>
        <v>30</v>
      </c>
      <c r="K1270" s="7" t="s">
        <v>97</v>
      </c>
      <c r="L1270" s="7">
        <v>2000</v>
      </c>
      <c r="M1270" s="7">
        <v>2</v>
      </c>
      <c r="N1270" s="6">
        <f t="shared" si="2557"/>
        <v>84776.25</v>
      </c>
      <c r="O1270" s="7">
        <f t="shared" si="2558"/>
        <v>2024</v>
      </c>
      <c r="P1270" s="2" t="str">
        <f t="shared" si="3106"/>
        <v/>
      </c>
      <c r="Q1270" s="2" t="str">
        <f t="shared" si="3106"/>
        <v/>
      </c>
      <c r="R1270" s="2" t="str">
        <f t="shared" si="3106"/>
        <v/>
      </c>
      <c r="S1270" s="2" t="str">
        <f t="shared" si="3106"/>
        <v/>
      </c>
      <c r="T1270" s="2" t="str">
        <f t="shared" si="3106"/>
        <v/>
      </c>
      <c r="U1270" s="2" t="str">
        <f t="shared" si="3106"/>
        <v/>
      </c>
      <c r="V1270" s="2">
        <f t="shared" si="3106"/>
        <v>100035.97499999999</v>
      </c>
      <c r="W1270" s="2" t="str">
        <f t="shared" si="3106"/>
        <v/>
      </c>
      <c r="X1270" s="2" t="str">
        <f t="shared" si="3106"/>
        <v/>
      </c>
      <c r="Y1270" s="2" t="str">
        <f t="shared" si="3106"/>
        <v/>
      </c>
      <c r="Z1270" s="2" t="str">
        <f t="shared" si="3106"/>
        <v/>
      </c>
      <c r="AA1270" s="2" t="str">
        <f t="shared" si="3106"/>
        <v/>
      </c>
      <c r="AB1270" s="2" t="str">
        <f t="shared" si="3106"/>
        <v/>
      </c>
      <c r="AC1270" s="2" t="str">
        <f t="shared" si="3106"/>
        <v/>
      </c>
      <c r="AD1270" s="2" t="str">
        <f t="shared" si="3106"/>
        <v/>
      </c>
      <c r="AE1270" s="2" t="str">
        <f t="shared" si="3106"/>
        <v/>
      </c>
      <c r="AF1270" s="2" t="str">
        <f t="shared" si="3106"/>
        <v/>
      </c>
      <c r="AG1270" s="2" t="str">
        <f t="shared" si="3106"/>
        <v/>
      </c>
      <c r="AH1270" s="2" t="str">
        <f t="shared" si="3106"/>
        <v/>
      </c>
      <c r="AI1270" s="2" t="str">
        <f t="shared" si="3106"/>
        <v/>
      </c>
    </row>
    <row r="1271" spans="2:35" x14ac:dyDescent="0.25">
      <c r="B1271" s="41" t="s">
        <v>347</v>
      </c>
      <c r="C1271" s="41" t="s">
        <v>587</v>
      </c>
      <c r="D1271" t="s">
        <v>4</v>
      </c>
      <c r="E1271" s="42" t="s">
        <v>565</v>
      </c>
      <c r="F1271" t="s">
        <v>98</v>
      </c>
      <c r="H1271" s="7">
        <v>12025</v>
      </c>
      <c r="I1271" s="6">
        <f>IF(H1271="","",INDEX(Systems!F$4:F$981,MATCH($F1271,Systems!D$4:D$981,0),1))</f>
        <v>0.34</v>
      </c>
      <c r="J1271" s="7">
        <f>IF(H1271="","",INDEX(Systems!E$4:E$981,MATCH($F1271,Systems!D$4:D$981,0),1))</f>
        <v>5</v>
      </c>
      <c r="K1271" s="7" t="s">
        <v>97</v>
      </c>
      <c r="L1271" s="7">
        <v>2015</v>
      </c>
      <c r="M1271" s="7">
        <v>2</v>
      </c>
      <c r="N1271" s="6">
        <f t="shared" si="2557"/>
        <v>4088.5000000000005</v>
      </c>
      <c r="O1271" s="7">
        <f t="shared" si="2558"/>
        <v>2019</v>
      </c>
      <c r="P1271" s="2" t="str">
        <f t="shared" si="3106"/>
        <v/>
      </c>
      <c r="Q1271" s="2">
        <f t="shared" si="3106"/>
        <v>4211.1550000000007</v>
      </c>
      <c r="R1271" s="2" t="str">
        <f t="shared" si="3106"/>
        <v/>
      </c>
      <c r="S1271" s="2" t="str">
        <f t="shared" si="3106"/>
        <v/>
      </c>
      <c r="T1271" s="2" t="str">
        <f t="shared" si="3106"/>
        <v/>
      </c>
      <c r="U1271" s="2" t="str">
        <f t="shared" si="3106"/>
        <v/>
      </c>
      <c r="V1271" s="2">
        <f t="shared" si="3106"/>
        <v>4824.43</v>
      </c>
      <c r="W1271" s="2" t="str">
        <f t="shared" si="3106"/>
        <v/>
      </c>
      <c r="X1271" s="2" t="str">
        <f t="shared" si="3106"/>
        <v/>
      </c>
      <c r="Y1271" s="2" t="str">
        <f t="shared" si="3106"/>
        <v/>
      </c>
      <c r="Z1271" s="2" t="str">
        <f t="shared" si="3106"/>
        <v/>
      </c>
      <c r="AA1271" s="2">
        <f t="shared" si="3106"/>
        <v>5437.7050000000008</v>
      </c>
      <c r="AB1271" s="2" t="str">
        <f t="shared" si="3106"/>
        <v/>
      </c>
      <c r="AC1271" s="2" t="str">
        <f t="shared" si="3106"/>
        <v/>
      </c>
      <c r="AD1271" s="2" t="str">
        <f t="shared" si="3106"/>
        <v/>
      </c>
      <c r="AE1271" s="2" t="str">
        <f t="shared" si="3106"/>
        <v/>
      </c>
      <c r="AF1271" s="2">
        <f t="shared" si="3106"/>
        <v>6050.9800000000005</v>
      </c>
      <c r="AG1271" s="2" t="str">
        <f t="shared" si="3106"/>
        <v/>
      </c>
      <c r="AH1271" s="2" t="str">
        <f t="shared" si="3106"/>
        <v/>
      </c>
      <c r="AI1271" s="2" t="str">
        <f t="shared" si="3106"/>
        <v/>
      </c>
    </row>
    <row r="1272" spans="2:35" x14ac:dyDescent="0.25">
      <c r="B1272" s="41" t="s">
        <v>347</v>
      </c>
      <c r="C1272" s="41" t="s">
        <v>587</v>
      </c>
      <c r="D1272" t="s">
        <v>4</v>
      </c>
      <c r="E1272" s="42" t="s">
        <v>12</v>
      </c>
      <c r="F1272" t="s">
        <v>32</v>
      </c>
      <c r="H1272" s="7">
        <v>29700</v>
      </c>
      <c r="I1272" s="6">
        <f>IF(H1272="","",INDEX(Systems!F$4:F$981,MATCH($F1272,Systems!D$4:D$981,0),1))</f>
        <v>4</v>
      </c>
      <c r="J1272" s="7">
        <f>IF(H1272="","",INDEX(Systems!E$4:E$981,MATCH($F1272,Systems!D$4:D$981,0),1))</f>
        <v>30</v>
      </c>
      <c r="K1272" s="7" t="s">
        <v>97</v>
      </c>
      <c r="L1272" s="7">
        <v>2000</v>
      </c>
      <c r="M1272" s="7">
        <v>2</v>
      </c>
      <c r="N1272" s="6">
        <f t="shared" si="2557"/>
        <v>118800</v>
      </c>
      <c r="O1272" s="7">
        <f t="shared" si="2558"/>
        <v>2024</v>
      </c>
      <c r="P1272" s="2" t="str">
        <f t="shared" si="3106"/>
        <v/>
      </c>
      <c r="Q1272" s="2" t="str">
        <f t="shared" si="3106"/>
        <v/>
      </c>
      <c r="R1272" s="2" t="str">
        <f t="shared" si="3106"/>
        <v/>
      </c>
      <c r="S1272" s="2" t="str">
        <f t="shared" si="3106"/>
        <v/>
      </c>
      <c r="T1272" s="2" t="str">
        <f t="shared" si="3106"/>
        <v/>
      </c>
      <c r="U1272" s="2" t="str">
        <f t="shared" si="3106"/>
        <v/>
      </c>
      <c r="V1272" s="2">
        <f t="shared" si="3106"/>
        <v>140184</v>
      </c>
      <c r="W1272" s="2" t="str">
        <f t="shared" si="3106"/>
        <v/>
      </c>
      <c r="X1272" s="2" t="str">
        <f t="shared" si="3106"/>
        <v/>
      </c>
      <c r="Y1272" s="2" t="str">
        <f t="shared" si="3106"/>
        <v/>
      </c>
      <c r="Z1272" s="2" t="str">
        <f t="shared" si="3106"/>
        <v/>
      </c>
      <c r="AA1272" s="2" t="str">
        <f t="shared" si="3106"/>
        <v/>
      </c>
      <c r="AB1272" s="2" t="str">
        <f t="shared" si="3106"/>
        <v/>
      </c>
      <c r="AC1272" s="2" t="str">
        <f t="shared" si="3106"/>
        <v/>
      </c>
      <c r="AD1272" s="2" t="str">
        <f t="shared" si="3106"/>
        <v/>
      </c>
      <c r="AE1272" s="2" t="str">
        <f t="shared" si="3106"/>
        <v/>
      </c>
      <c r="AF1272" s="2" t="str">
        <f t="shared" si="3106"/>
        <v/>
      </c>
      <c r="AG1272" s="2" t="str">
        <f t="shared" si="3106"/>
        <v/>
      </c>
      <c r="AH1272" s="2" t="str">
        <f t="shared" si="3106"/>
        <v/>
      </c>
      <c r="AI1272" s="2" t="str">
        <f t="shared" si="3106"/>
        <v/>
      </c>
    </row>
    <row r="1273" spans="2:35" x14ac:dyDescent="0.25">
      <c r="B1273" s="41" t="s">
        <v>347</v>
      </c>
      <c r="C1273" s="41" t="s">
        <v>587</v>
      </c>
      <c r="D1273" t="s">
        <v>4</v>
      </c>
      <c r="E1273" s="42" t="s">
        <v>12</v>
      </c>
      <c r="F1273" t="s">
        <v>98</v>
      </c>
      <c r="H1273" s="7">
        <v>29700</v>
      </c>
      <c r="I1273" s="6">
        <f>IF(H1273="","",INDEX(Systems!F$4:F$981,MATCH($F1273,Systems!D$4:D$981,0),1))</f>
        <v>0.34</v>
      </c>
      <c r="J1273" s="7">
        <f>IF(H1273="","",INDEX(Systems!E$4:E$981,MATCH($F1273,Systems!D$4:D$981,0),1))</f>
        <v>5</v>
      </c>
      <c r="K1273" s="7" t="s">
        <v>97</v>
      </c>
      <c r="L1273" s="7">
        <v>2015</v>
      </c>
      <c r="M1273" s="7">
        <v>2</v>
      </c>
      <c r="N1273" s="6">
        <f t="shared" si="2557"/>
        <v>10098</v>
      </c>
      <c r="O1273" s="7">
        <f t="shared" si="2558"/>
        <v>2019</v>
      </c>
      <c r="P1273" s="2" t="str">
        <f t="shared" si="3106"/>
        <v/>
      </c>
      <c r="Q1273" s="2">
        <f t="shared" si="3106"/>
        <v>10400.94</v>
      </c>
      <c r="R1273" s="2" t="str">
        <f t="shared" si="3106"/>
        <v/>
      </c>
      <c r="S1273" s="2" t="str">
        <f t="shared" si="3106"/>
        <v/>
      </c>
      <c r="T1273" s="2" t="str">
        <f t="shared" si="3106"/>
        <v/>
      </c>
      <c r="U1273" s="2" t="str">
        <f t="shared" si="3106"/>
        <v/>
      </c>
      <c r="V1273" s="2">
        <f t="shared" si="3106"/>
        <v>11915.64</v>
      </c>
      <c r="W1273" s="2" t="str">
        <f t="shared" si="3106"/>
        <v/>
      </c>
      <c r="X1273" s="2" t="str">
        <f t="shared" si="3106"/>
        <v/>
      </c>
      <c r="Y1273" s="2" t="str">
        <f t="shared" si="3106"/>
        <v/>
      </c>
      <c r="Z1273" s="2" t="str">
        <f t="shared" si="3106"/>
        <v/>
      </c>
      <c r="AA1273" s="2">
        <f t="shared" si="3106"/>
        <v>13430.34</v>
      </c>
      <c r="AB1273" s="2" t="str">
        <f t="shared" si="3106"/>
        <v/>
      </c>
      <c r="AC1273" s="2" t="str">
        <f t="shared" si="3106"/>
        <v/>
      </c>
      <c r="AD1273" s="2" t="str">
        <f t="shared" si="3106"/>
        <v/>
      </c>
      <c r="AE1273" s="2" t="str">
        <f t="shared" si="3106"/>
        <v/>
      </c>
      <c r="AF1273" s="2">
        <f t="shared" si="3106"/>
        <v>14945.039999999999</v>
      </c>
      <c r="AG1273" s="2" t="str">
        <f t="shared" si="3106"/>
        <v/>
      </c>
      <c r="AH1273" s="2" t="str">
        <f t="shared" si="3106"/>
        <v/>
      </c>
      <c r="AI1273" s="2" t="str">
        <f t="shared" si="3106"/>
        <v/>
      </c>
    </row>
    <row r="1274" spans="2:35" x14ac:dyDescent="0.25">
      <c r="B1274" s="41" t="s">
        <v>347</v>
      </c>
      <c r="C1274" s="41" t="s">
        <v>587</v>
      </c>
      <c r="D1274" t="s">
        <v>4</v>
      </c>
      <c r="E1274" s="42" t="s">
        <v>385</v>
      </c>
      <c r="F1274" t="s">
        <v>242</v>
      </c>
      <c r="H1274" s="7">
        <v>10740</v>
      </c>
      <c r="I1274" s="6">
        <f>IF(H1274="","",INDEX(Systems!F$4:F$981,MATCH($F1274,Systems!D$4:D$981,0),1))</f>
        <v>8.5</v>
      </c>
      <c r="J1274" s="7">
        <f>IF(H1274="","",INDEX(Systems!E$4:E$981,MATCH($F1274,Systems!D$4:D$981,0),1))</f>
        <v>50</v>
      </c>
      <c r="K1274" s="7" t="s">
        <v>97</v>
      </c>
      <c r="L1274" s="7">
        <v>2000</v>
      </c>
      <c r="M1274" s="7">
        <v>3</v>
      </c>
      <c r="N1274" s="6">
        <f t="shared" si="2557"/>
        <v>91290</v>
      </c>
      <c r="O1274" s="7">
        <f t="shared" si="2558"/>
        <v>2050</v>
      </c>
      <c r="P1274" s="2" t="str">
        <f t="shared" si="3106"/>
        <v/>
      </c>
      <c r="Q1274" s="2" t="str">
        <f t="shared" si="3106"/>
        <v/>
      </c>
      <c r="R1274" s="2" t="str">
        <f t="shared" si="3106"/>
        <v/>
      </c>
      <c r="S1274" s="2" t="str">
        <f t="shared" si="3106"/>
        <v/>
      </c>
      <c r="T1274" s="2" t="str">
        <f t="shared" si="3106"/>
        <v/>
      </c>
      <c r="U1274" s="2" t="str">
        <f t="shared" si="3106"/>
        <v/>
      </c>
      <c r="V1274" s="2" t="str">
        <f t="shared" si="3106"/>
        <v/>
      </c>
      <c r="W1274" s="2" t="str">
        <f t="shared" si="3106"/>
        <v/>
      </c>
      <c r="X1274" s="2" t="str">
        <f t="shared" si="3106"/>
        <v/>
      </c>
      <c r="Y1274" s="2" t="str">
        <f t="shared" si="3106"/>
        <v/>
      </c>
      <c r="Z1274" s="2" t="str">
        <f t="shared" si="3106"/>
        <v/>
      </c>
      <c r="AA1274" s="2" t="str">
        <f t="shared" si="3106"/>
        <v/>
      </c>
      <c r="AB1274" s="2" t="str">
        <f t="shared" si="3106"/>
        <v/>
      </c>
      <c r="AC1274" s="2" t="str">
        <f t="shared" si="3106"/>
        <v/>
      </c>
      <c r="AD1274" s="2" t="str">
        <f t="shared" si="3106"/>
        <v/>
      </c>
      <c r="AE1274" s="2" t="str">
        <f t="shared" si="3106"/>
        <v/>
      </c>
      <c r="AF1274" s="2" t="str">
        <f t="shared" si="3106"/>
        <v/>
      </c>
      <c r="AG1274" s="2" t="str">
        <f t="shared" si="3106"/>
        <v/>
      </c>
      <c r="AH1274" s="2" t="str">
        <f t="shared" si="3106"/>
        <v/>
      </c>
      <c r="AI1274" s="2" t="str">
        <f t="shared" si="3106"/>
        <v/>
      </c>
    </row>
    <row r="1275" spans="2:35" x14ac:dyDescent="0.25">
      <c r="B1275" s="41" t="s">
        <v>347</v>
      </c>
      <c r="C1275" s="41" t="s">
        <v>587</v>
      </c>
      <c r="D1275" t="s">
        <v>11</v>
      </c>
      <c r="E1275" s="42" t="s">
        <v>12</v>
      </c>
      <c r="F1275" t="s">
        <v>77</v>
      </c>
      <c r="H1275" s="7">
        <v>760</v>
      </c>
      <c r="I1275" s="6">
        <f>IF(H1275="","",INDEX(Systems!F$4:F$981,MATCH($F1275,Systems!D$4:D$981,0),1))</f>
        <v>48.42</v>
      </c>
      <c r="J1275" s="7">
        <f>IF(H1275="","",INDEX(Systems!E$4:E$981,MATCH($F1275,Systems!D$4:D$981,0),1))</f>
        <v>15</v>
      </c>
      <c r="K1275" s="7" t="s">
        <v>97</v>
      </c>
      <c r="L1275" s="7">
        <v>2010</v>
      </c>
      <c r="M1275" s="7">
        <v>3</v>
      </c>
      <c r="N1275" s="6">
        <f t="shared" si="2557"/>
        <v>36799.200000000004</v>
      </c>
      <c r="O1275" s="7">
        <f t="shared" si="2558"/>
        <v>2025</v>
      </c>
      <c r="P1275" s="2" t="str">
        <f t="shared" si="3106"/>
        <v/>
      </c>
      <c r="Q1275" s="2" t="str">
        <f t="shared" si="3106"/>
        <v/>
      </c>
      <c r="R1275" s="2" t="str">
        <f t="shared" si="3106"/>
        <v/>
      </c>
      <c r="S1275" s="2" t="str">
        <f t="shared" si="3106"/>
        <v/>
      </c>
      <c r="T1275" s="2" t="str">
        <f t="shared" si="3106"/>
        <v/>
      </c>
      <c r="U1275" s="2" t="str">
        <f t="shared" si="3106"/>
        <v/>
      </c>
      <c r="V1275" s="2" t="str">
        <f t="shared" si="3106"/>
        <v/>
      </c>
      <c r="W1275" s="2">
        <f t="shared" si="3106"/>
        <v>44527.032000000007</v>
      </c>
      <c r="X1275" s="2" t="str">
        <f t="shared" si="3106"/>
        <v/>
      </c>
      <c r="Y1275" s="2" t="str">
        <f t="shared" si="3106"/>
        <v/>
      </c>
      <c r="Z1275" s="2" t="str">
        <f t="shared" si="3106"/>
        <v/>
      </c>
      <c r="AA1275" s="2" t="str">
        <f t="shared" si="3106"/>
        <v/>
      </c>
      <c r="AB1275" s="2" t="str">
        <f t="shared" si="3106"/>
        <v/>
      </c>
      <c r="AC1275" s="2" t="str">
        <f t="shared" si="3106"/>
        <v/>
      </c>
      <c r="AD1275" s="2" t="str">
        <f t="shared" si="3106"/>
        <v/>
      </c>
      <c r="AE1275" s="2" t="str">
        <f t="shared" si="3106"/>
        <v/>
      </c>
      <c r="AF1275" s="2" t="str">
        <f t="shared" si="3106"/>
        <v/>
      </c>
      <c r="AG1275" s="2" t="str">
        <f t="shared" si="3106"/>
        <v/>
      </c>
      <c r="AH1275" s="2" t="str">
        <f t="shared" si="3106"/>
        <v/>
      </c>
      <c r="AI1275" s="2" t="str">
        <f t="shared" si="3106"/>
        <v/>
      </c>
    </row>
    <row r="1276" spans="2:35" x14ac:dyDescent="0.25">
      <c r="B1276" s="41" t="s">
        <v>347</v>
      </c>
      <c r="C1276" s="41" t="s">
        <v>587</v>
      </c>
      <c r="D1276" t="s">
        <v>11</v>
      </c>
      <c r="E1276" s="42" t="s">
        <v>563</v>
      </c>
      <c r="F1276" t="s">
        <v>85</v>
      </c>
      <c r="H1276" s="7">
        <v>205</v>
      </c>
      <c r="I1276" s="6">
        <f>IF(H1276="","",INDEX(Systems!F$4:F$981,MATCH($F1276,Systems!D$4:D$981,0),1))</f>
        <v>110</v>
      </c>
      <c r="J1276" s="7">
        <f>IF(H1276="","",INDEX(Systems!E$4:E$981,MATCH($F1276,Systems!D$4:D$981,0),1))</f>
        <v>25</v>
      </c>
      <c r="K1276" s="7" t="s">
        <v>97</v>
      </c>
      <c r="L1276" s="7">
        <v>2010</v>
      </c>
      <c r="M1276" s="7">
        <v>3</v>
      </c>
      <c r="N1276" s="6">
        <f t="shared" si="2557"/>
        <v>22550</v>
      </c>
      <c r="O1276" s="7">
        <f t="shared" si="2558"/>
        <v>2035</v>
      </c>
      <c r="P1276" s="2" t="str">
        <f t="shared" si="3106"/>
        <v/>
      </c>
      <c r="Q1276" s="2" t="str">
        <f t="shared" si="3106"/>
        <v/>
      </c>
      <c r="R1276" s="2" t="str">
        <f t="shared" si="3106"/>
        <v/>
      </c>
      <c r="S1276" s="2" t="str">
        <f t="shared" si="3106"/>
        <v/>
      </c>
      <c r="T1276" s="2" t="str">
        <f t="shared" si="3106"/>
        <v/>
      </c>
      <c r="U1276" s="2" t="str">
        <f t="shared" si="3106"/>
        <v/>
      </c>
      <c r="V1276" s="2" t="str">
        <f t="shared" si="3106"/>
        <v/>
      </c>
      <c r="W1276" s="2" t="str">
        <f t="shared" si="3106"/>
        <v/>
      </c>
      <c r="X1276" s="2" t="str">
        <f t="shared" si="3106"/>
        <v/>
      </c>
      <c r="Y1276" s="2" t="str">
        <f t="shared" si="3106"/>
        <v/>
      </c>
      <c r="Z1276" s="2" t="str">
        <f t="shared" si="3106"/>
        <v/>
      </c>
      <c r="AA1276" s="2" t="str">
        <f t="shared" si="3106"/>
        <v/>
      </c>
      <c r="AB1276" s="2" t="str">
        <f t="shared" si="3106"/>
        <v/>
      </c>
      <c r="AC1276" s="2" t="str">
        <f t="shared" si="3106"/>
        <v/>
      </c>
      <c r="AD1276" s="2" t="str">
        <f t="shared" si="3106"/>
        <v/>
      </c>
      <c r="AE1276" s="2" t="str">
        <f t="shared" si="3106"/>
        <v/>
      </c>
      <c r="AF1276" s="2" t="str">
        <f t="shared" si="3106"/>
        <v/>
      </c>
      <c r="AG1276" s="2">
        <f t="shared" si="3106"/>
        <v>34050.5</v>
      </c>
      <c r="AH1276" s="2" t="str">
        <f t="shared" si="3106"/>
        <v/>
      </c>
      <c r="AI1276" s="2" t="str">
        <f t="shared" si="3106"/>
        <v/>
      </c>
    </row>
    <row r="1277" spans="2:35" x14ac:dyDescent="0.25">
      <c r="B1277" s="41" t="s">
        <v>347</v>
      </c>
      <c r="C1277" s="41" t="s">
        <v>587</v>
      </c>
      <c r="D1277" t="s">
        <v>11</v>
      </c>
      <c r="E1277" s="42" t="s">
        <v>12</v>
      </c>
      <c r="F1277" t="s">
        <v>78</v>
      </c>
      <c r="H1277" s="7">
        <v>810</v>
      </c>
      <c r="I1277" s="6">
        <f>IF(H1277="","",INDEX(Systems!F$4:F$981,MATCH($F1277,Systems!D$4:D$981,0),1))</f>
        <v>66.069999999999993</v>
      </c>
      <c r="J1277" s="7">
        <f>IF(H1277="","",INDEX(Systems!E$4:E$981,MATCH($F1277,Systems!D$4:D$981,0),1))</f>
        <v>15</v>
      </c>
      <c r="K1277" s="7" t="s">
        <v>97</v>
      </c>
      <c r="L1277" s="7">
        <v>2010</v>
      </c>
      <c r="M1277" s="7">
        <v>3</v>
      </c>
      <c r="N1277" s="6">
        <f t="shared" ref="N1277" si="3107">IF(H1277="","",H1277*I1277)</f>
        <v>53516.7</v>
      </c>
      <c r="O1277" s="7">
        <f t="shared" ref="O1277" si="3108">IF(M1277="","",IF(IF(M1277=1,$C$1,IF(M1277=2,L1277+(0.8*J1277),IF(M1277=3,L1277+J1277)))&lt;$C$1,$C$1,(IF(M1277=1,$C$1,IF(M1277=2,L1277+(0.8*J1277),IF(M1277=3,L1277+J1277))))))</f>
        <v>2025</v>
      </c>
      <c r="P1277" s="2" t="str">
        <f t="shared" ref="P1277" si="3109">IF($B1277="","",IF($O1277=P$3,$N1277*(1+(O$2*0.03)),IF(P$3=$O1277+$J1277,$N1277*(1+(O$2*0.03)),IF(P$3=$O1277+2*$J1277,$N1277*(1+(O$2*0.03)),IF(P$3=$O1277+3*$J1277,$N1277*(1+(O$2*0.03)),IF(P$3=$O1277+4*$J1277,$N1277*(1+(O$2*0.03)),IF(P$3=$O1277+5*$J1277,$N1277*(1+(O$2*0.03)),"")))))))</f>
        <v/>
      </c>
      <c r="Q1277" s="2" t="str">
        <f t="shared" ref="Q1277" si="3110">IF($B1277="","",IF($O1277=Q$3,$N1277*(1+(P$2*0.03)),IF(Q$3=$O1277+$J1277,$N1277*(1+(P$2*0.03)),IF(Q$3=$O1277+2*$J1277,$N1277*(1+(P$2*0.03)),IF(Q$3=$O1277+3*$J1277,$N1277*(1+(P$2*0.03)),IF(Q$3=$O1277+4*$J1277,$N1277*(1+(P$2*0.03)),IF(Q$3=$O1277+5*$J1277,$N1277*(1+(P$2*0.03)),"")))))))</f>
        <v/>
      </c>
      <c r="R1277" s="2" t="str">
        <f t="shared" ref="R1277" si="3111">IF($B1277="","",IF($O1277=R$3,$N1277*(1+(Q$2*0.03)),IF(R$3=$O1277+$J1277,$N1277*(1+(Q$2*0.03)),IF(R$3=$O1277+2*$J1277,$N1277*(1+(Q$2*0.03)),IF(R$3=$O1277+3*$J1277,$N1277*(1+(Q$2*0.03)),IF(R$3=$O1277+4*$J1277,$N1277*(1+(Q$2*0.03)),IF(R$3=$O1277+5*$J1277,$N1277*(1+(Q$2*0.03)),"")))))))</f>
        <v/>
      </c>
      <c r="S1277" s="2" t="str">
        <f t="shared" ref="S1277" si="3112">IF($B1277="","",IF($O1277=S$3,$N1277*(1+(R$2*0.03)),IF(S$3=$O1277+$J1277,$N1277*(1+(R$2*0.03)),IF(S$3=$O1277+2*$J1277,$N1277*(1+(R$2*0.03)),IF(S$3=$O1277+3*$J1277,$N1277*(1+(R$2*0.03)),IF(S$3=$O1277+4*$J1277,$N1277*(1+(R$2*0.03)),IF(S$3=$O1277+5*$J1277,$N1277*(1+(R$2*0.03)),"")))))))</f>
        <v/>
      </c>
      <c r="T1277" s="2" t="str">
        <f t="shared" ref="T1277" si="3113">IF($B1277="","",IF($O1277=T$3,$N1277*(1+(S$2*0.03)),IF(T$3=$O1277+$J1277,$N1277*(1+(S$2*0.03)),IF(T$3=$O1277+2*$J1277,$N1277*(1+(S$2*0.03)),IF(T$3=$O1277+3*$J1277,$N1277*(1+(S$2*0.03)),IF(T$3=$O1277+4*$J1277,$N1277*(1+(S$2*0.03)),IF(T$3=$O1277+5*$J1277,$N1277*(1+(S$2*0.03)),"")))))))</f>
        <v/>
      </c>
      <c r="U1277" s="2" t="str">
        <f t="shared" ref="U1277" si="3114">IF($B1277="","",IF($O1277=U$3,$N1277*(1+(T$2*0.03)),IF(U$3=$O1277+$J1277,$N1277*(1+(T$2*0.03)),IF(U$3=$O1277+2*$J1277,$N1277*(1+(T$2*0.03)),IF(U$3=$O1277+3*$J1277,$N1277*(1+(T$2*0.03)),IF(U$3=$O1277+4*$J1277,$N1277*(1+(T$2*0.03)),IF(U$3=$O1277+5*$J1277,$N1277*(1+(T$2*0.03)),"")))))))</f>
        <v/>
      </c>
      <c r="V1277" s="2" t="str">
        <f t="shared" ref="V1277" si="3115">IF($B1277="","",IF($O1277=V$3,$N1277*(1+(U$2*0.03)),IF(V$3=$O1277+$J1277,$N1277*(1+(U$2*0.03)),IF(V$3=$O1277+2*$J1277,$N1277*(1+(U$2*0.03)),IF(V$3=$O1277+3*$J1277,$N1277*(1+(U$2*0.03)),IF(V$3=$O1277+4*$J1277,$N1277*(1+(U$2*0.03)),IF(V$3=$O1277+5*$J1277,$N1277*(1+(U$2*0.03)),"")))))))</f>
        <v/>
      </c>
      <c r="W1277" s="2">
        <f t="shared" ref="W1277" si="3116">IF($B1277="","",IF($O1277=W$3,$N1277*(1+(V$2*0.03)),IF(W$3=$O1277+$J1277,$N1277*(1+(V$2*0.03)),IF(W$3=$O1277+2*$J1277,$N1277*(1+(V$2*0.03)),IF(W$3=$O1277+3*$J1277,$N1277*(1+(V$2*0.03)),IF(W$3=$O1277+4*$J1277,$N1277*(1+(V$2*0.03)),IF(W$3=$O1277+5*$J1277,$N1277*(1+(V$2*0.03)),"")))))))</f>
        <v>64755.206999999995</v>
      </c>
      <c r="X1277" s="2" t="str">
        <f t="shared" ref="X1277" si="3117">IF($B1277="","",IF($O1277=X$3,$N1277*(1+(W$2*0.03)),IF(X$3=$O1277+$J1277,$N1277*(1+(W$2*0.03)),IF(X$3=$O1277+2*$J1277,$N1277*(1+(W$2*0.03)),IF(X$3=$O1277+3*$J1277,$N1277*(1+(W$2*0.03)),IF(X$3=$O1277+4*$J1277,$N1277*(1+(W$2*0.03)),IF(X$3=$O1277+5*$J1277,$N1277*(1+(W$2*0.03)),"")))))))</f>
        <v/>
      </c>
      <c r="Y1277" s="2" t="str">
        <f t="shared" ref="Y1277" si="3118">IF($B1277="","",IF($O1277=Y$3,$N1277*(1+(X$2*0.03)),IF(Y$3=$O1277+$J1277,$N1277*(1+(X$2*0.03)),IF(Y$3=$O1277+2*$J1277,$N1277*(1+(X$2*0.03)),IF(Y$3=$O1277+3*$J1277,$N1277*(1+(X$2*0.03)),IF(Y$3=$O1277+4*$J1277,$N1277*(1+(X$2*0.03)),IF(Y$3=$O1277+5*$J1277,$N1277*(1+(X$2*0.03)),"")))))))</f>
        <v/>
      </c>
      <c r="Z1277" s="2" t="str">
        <f t="shared" ref="Z1277" si="3119">IF($B1277="","",IF($O1277=Z$3,$N1277*(1+(Y$2*0.03)),IF(Z$3=$O1277+$J1277,$N1277*(1+(Y$2*0.03)),IF(Z$3=$O1277+2*$J1277,$N1277*(1+(Y$2*0.03)),IF(Z$3=$O1277+3*$J1277,$N1277*(1+(Y$2*0.03)),IF(Z$3=$O1277+4*$J1277,$N1277*(1+(Y$2*0.03)),IF(Z$3=$O1277+5*$J1277,$N1277*(1+(Y$2*0.03)),"")))))))</f>
        <v/>
      </c>
      <c r="AA1277" s="2" t="str">
        <f t="shared" ref="AA1277" si="3120">IF($B1277="","",IF($O1277=AA$3,$N1277*(1+(Z$2*0.03)),IF(AA$3=$O1277+$J1277,$N1277*(1+(Z$2*0.03)),IF(AA$3=$O1277+2*$J1277,$N1277*(1+(Z$2*0.03)),IF(AA$3=$O1277+3*$J1277,$N1277*(1+(Z$2*0.03)),IF(AA$3=$O1277+4*$J1277,$N1277*(1+(Z$2*0.03)),IF(AA$3=$O1277+5*$J1277,$N1277*(1+(Z$2*0.03)),"")))))))</f>
        <v/>
      </c>
      <c r="AB1277" s="2" t="str">
        <f t="shared" ref="AB1277" si="3121">IF($B1277="","",IF($O1277=AB$3,$N1277*(1+(AA$2*0.03)),IF(AB$3=$O1277+$J1277,$N1277*(1+(AA$2*0.03)),IF(AB$3=$O1277+2*$J1277,$N1277*(1+(AA$2*0.03)),IF(AB$3=$O1277+3*$J1277,$N1277*(1+(AA$2*0.03)),IF(AB$3=$O1277+4*$J1277,$N1277*(1+(AA$2*0.03)),IF(AB$3=$O1277+5*$J1277,$N1277*(1+(AA$2*0.03)),"")))))))</f>
        <v/>
      </c>
      <c r="AC1277" s="2" t="str">
        <f t="shared" ref="AC1277" si="3122">IF($B1277="","",IF($O1277=AC$3,$N1277*(1+(AB$2*0.03)),IF(AC$3=$O1277+$J1277,$N1277*(1+(AB$2*0.03)),IF(AC$3=$O1277+2*$J1277,$N1277*(1+(AB$2*0.03)),IF(AC$3=$O1277+3*$J1277,$N1277*(1+(AB$2*0.03)),IF(AC$3=$O1277+4*$J1277,$N1277*(1+(AB$2*0.03)),IF(AC$3=$O1277+5*$J1277,$N1277*(1+(AB$2*0.03)),"")))))))</f>
        <v/>
      </c>
      <c r="AD1277" s="2" t="str">
        <f t="shared" ref="AD1277" si="3123">IF($B1277="","",IF($O1277=AD$3,$N1277*(1+(AC$2*0.03)),IF(AD$3=$O1277+$J1277,$N1277*(1+(AC$2*0.03)),IF(AD$3=$O1277+2*$J1277,$N1277*(1+(AC$2*0.03)),IF(AD$3=$O1277+3*$J1277,$N1277*(1+(AC$2*0.03)),IF(AD$3=$O1277+4*$J1277,$N1277*(1+(AC$2*0.03)),IF(AD$3=$O1277+5*$J1277,$N1277*(1+(AC$2*0.03)),"")))))))</f>
        <v/>
      </c>
      <c r="AE1277" s="2" t="str">
        <f t="shared" ref="AE1277" si="3124">IF($B1277="","",IF($O1277=AE$3,$N1277*(1+(AD$2*0.03)),IF(AE$3=$O1277+$J1277,$N1277*(1+(AD$2*0.03)),IF(AE$3=$O1277+2*$J1277,$N1277*(1+(AD$2*0.03)),IF(AE$3=$O1277+3*$J1277,$N1277*(1+(AD$2*0.03)),IF(AE$3=$O1277+4*$J1277,$N1277*(1+(AD$2*0.03)),IF(AE$3=$O1277+5*$J1277,$N1277*(1+(AD$2*0.03)),"")))))))</f>
        <v/>
      </c>
      <c r="AF1277" s="2" t="str">
        <f t="shared" ref="AF1277" si="3125">IF($B1277="","",IF($O1277=AF$3,$N1277*(1+(AE$2*0.03)),IF(AF$3=$O1277+$J1277,$N1277*(1+(AE$2*0.03)),IF(AF$3=$O1277+2*$J1277,$N1277*(1+(AE$2*0.03)),IF(AF$3=$O1277+3*$J1277,$N1277*(1+(AE$2*0.03)),IF(AF$3=$O1277+4*$J1277,$N1277*(1+(AE$2*0.03)),IF(AF$3=$O1277+5*$J1277,$N1277*(1+(AE$2*0.03)),"")))))))</f>
        <v/>
      </c>
      <c r="AG1277" s="2" t="str">
        <f t="shared" ref="AG1277" si="3126">IF($B1277="","",IF($O1277=AG$3,$N1277*(1+(AF$2*0.03)),IF(AG$3=$O1277+$J1277,$N1277*(1+(AF$2*0.03)),IF(AG$3=$O1277+2*$J1277,$N1277*(1+(AF$2*0.03)),IF(AG$3=$O1277+3*$J1277,$N1277*(1+(AF$2*0.03)),IF(AG$3=$O1277+4*$J1277,$N1277*(1+(AF$2*0.03)),IF(AG$3=$O1277+5*$J1277,$N1277*(1+(AF$2*0.03)),"")))))))</f>
        <v/>
      </c>
      <c r="AH1277" s="2" t="str">
        <f t="shared" ref="AH1277" si="3127">IF($B1277="","",IF($O1277=AH$3,$N1277*(1+(AG$2*0.03)),IF(AH$3=$O1277+$J1277,$N1277*(1+(AG$2*0.03)),IF(AH$3=$O1277+2*$J1277,$N1277*(1+(AG$2*0.03)),IF(AH$3=$O1277+3*$J1277,$N1277*(1+(AG$2*0.03)),IF(AH$3=$O1277+4*$J1277,$N1277*(1+(AG$2*0.03)),IF(AH$3=$O1277+5*$J1277,$N1277*(1+(AG$2*0.03)),"")))))))</f>
        <v/>
      </c>
      <c r="AI1277" s="2" t="str">
        <f t="shared" ref="AI1277" si="3128">IF($B1277="","",IF($O1277=AI$3,$N1277*(1+(AH$2*0.03)),IF(AI$3=$O1277+$J1277,$N1277*(1+(AH$2*0.03)),IF(AI$3=$O1277+2*$J1277,$N1277*(1+(AH$2*0.03)),IF(AI$3=$O1277+3*$J1277,$N1277*(1+(AH$2*0.03)),IF(AI$3=$O1277+4*$J1277,$N1277*(1+(AH$2*0.03)),IF(AI$3=$O1277+5*$J1277,$N1277*(1+(AH$2*0.03)),"")))))))</f>
        <v/>
      </c>
    </row>
    <row r="1278" spans="2:35" x14ac:dyDescent="0.25">
      <c r="B1278" s="41" t="s">
        <v>347</v>
      </c>
      <c r="C1278" s="41" t="s">
        <v>587</v>
      </c>
      <c r="D1278" t="s">
        <v>3</v>
      </c>
      <c r="E1278" s="42" t="s">
        <v>422</v>
      </c>
      <c r="F1278" t="s">
        <v>501</v>
      </c>
      <c r="H1278" s="7">
        <v>6220</v>
      </c>
      <c r="I1278" s="6">
        <f>IF(H1278="","",INDEX(Systems!F$4:F$981,MATCH($F1278,Systems!D$4:D$981,0),1))</f>
        <v>16.25</v>
      </c>
      <c r="J1278" s="7">
        <f>IF(H1278="","",INDEX(Systems!E$4:E$981,MATCH($F1278,Systems!D$4:D$981,0),1))</f>
        <v>25</v>
      </c>
      <c r="K1278" s="7" t="s">
        <v>97</v>
      </c>
      <c r="L1278" s="7">
        <v>2000</v>
      </c>
      <c r="M1278" s="7">
        <v>2</v>
      </c>
      <c r="N1278" s="6">
        <f t="shared" si="2557"/>
        <v>101075</v>
      </c>
      <c r="O1278" s="7">
        <f t="shared" si="2558"/>
        <v>2020</v>
      </c>
      <c r="P1278" s="2" t="str">
        <f t="shared" ref="P1278:AI1278" si="3129">IF($B1278="","",IF($O1278=P$3,$N1278*(1+(O$2*0.03)),IF(P$3=$O1278+$J1278,$N1278*(1+(O$2*0.03)),IF(P$3=$O1278+2*$J1278,$N1278*(1+(O$2*0.03)),IF(P$3=$O1278+3*$J1278,$N1278*(1+(O$2*0.03)),IF(P$3=$O1278+4*$J1278,$N1278*(1+(O$2*0.03)),IF(P$3=$O1278+5*$J1278,$N1278*(1+(O$2*0.03)),"")))))))</f>
        <v/>
      </c>
      <c r="Q1278" s="2" t="str">
        <f t="shared" si="3129"/>
        <v/>
      </c>
      <c r="R1278" s="2">
        <f t="shared" si="3129"/>
        <v>107139.5</v>
      </c>
      <c r="S1278" s="2" t="str">
        <f t="shared" si="3129"/>
        <v/>
      </c>
      <c r="T1278" s="2" t="str">
        <f t="shared" si="3129"/>
        <v/>
      </c>
      <c r="U1278" s="2" t="str">
        <f t="shared" si="3129"/>
        <v/>
      </c>
      <c r="V1278" s="2" t="str">
        <f t="shared" si="3129"/>
        <v/>
      </c>
      <c r="W1278" s="2" t="str">
        <f t="shared" si="3129"/>
        <v/>
      </c>
      <c r="X1278" s="2" t="str">
        <f t="shared" si="3129"/>
        <v/>
      </c>
      <c r="Y1278" s="2" t="str">
        <f t="shared" si="3129"/>
        <v/>
      </c>
      <c r="Z1278" s="2" t="str">
        <f t="shared" si="3129"/>
        <v/>
      </c>
      <c r="AA1278" s="2" t="str">
        <f t="shared" si="3129"/>
        <v/>
      </c>
      <c r="AB1278" s="2" t="str">
        <f t="shared" si="3129"/>
        <v/>
      </c>
      <c r="AC1278" s="2" t="str">
        <f t="shared" si="3129"/>
        <v/>
      </c>
      <c r="AD1278" s="2" t="str">
        <f t="shared" si="3129"/>
        <v/>
      </c>
      <c r="AE1278" s="2" t="str">
        <f t="shared" si="3129"/>
        <v/>
      </c>
      <c r="AF1278" s="2" t="str">
        <f t="shared" si="3129"/>
        <v/>
      </c>
      <c r="AG1278" s="2" t="str">
        <f t="shared" si="3129"/>
        <v/>
      </c>
      <c r="AH1278" s="2" t="str">
        <f t="shared" si="3129"/>
        <v/>
      </c>
      <c r="AI1278" s="2" t="str">
        <f t="shared" si="3129"/>
        <v/>
      </c>
    </row>
    <row r="1279" spans="2:35" x14ac:dyDescent="0.25">
      <c r="B1279" s="41" t="s">
        <v>347</v>
      </c>
      <c r="C1279" s="41" t="s">
        <v>587</v>
      </c>
      <c r="D1279" t="s">
        <v>7</v>
      </c>
      <c r="E1279" s="42" t="s">
        <v>422</v>
      </c>
      <c r="F1279" t="s">
        <v>50</v>
      </c>
      <c r="H1279" s="7">
        <v>3648</v>
      </c>
      <c r="I1279" s="6">
        <f>IF(H1279="","",INDEX(Systems!F$4:F$981,MATCH($F1279,Systems!D$4:D$981,0),1))</f>
        <v>1.6</v>
      </c>
      <c r="J1279" s="7">
        <f>IF(H1279="","",INDEX(Systems!E$4:E$981,MATCH($F1279,Systems!D$4:D$981,0),1))</f>
        <v>10</v>
      </c>
      <c r="K1279" s="7" t="s">
        <v>97</v>
      </c>
      <c r="L1279" s="7">
        <v>2010</v>
      </c>
      <c r="M1279" s="7">
        <v>3</v>
      </c>
      <c r="N1279" s="6">
        <f t="shared" si="2557"/>
        <v>5836.8</v>
      </c>
      <c r="O1279" s="7">
        <f t="shared" si="2558"/>
        <v>2020</v>
      </c>
      <c r="P1279" s="2" t="str">
        <f t="shared" ref="P1279:AI1279" si="3130">IF($B1279="","",IF($O1279=P$3,$N1279*(1+(O$2*0.03)),IF(P$3=$O1279+$J1279,$N1279*(1+(O$2*0.03)),IF(P$3=$O1279+2*$J1279,$N1279*(1+(O$2*0.03)),IF(P$3=$O1279+3*$J1279,$N1279*(1+(O$2*0.03)),IF(P$3=$O1279+4*$J1279,$N1279*(1+(O$2*0.03)),IF(P$3=$O1279+5*$J1279,$N1279*(1+(O$2*0.03)),"")))))))</f>
        <v/>
      </c>
      <c r="Q1279" s="2" t="str">
        <f t="shared" si="3130"/>
        <v/>
      </c>
      <c r="R1279" s="2">
        <f t="shared" si="3130"/>
        <v>6187.0080000000007</v>
      </c>
      <c r="S1279" s="2" t="str">
        <f t="shared" si="3130"/>
        <v/>
      </c>
      <c r="T1279" s="2" t="str">
        <f t="shared" si="3130"/>
        <v/>
      </c>
      <c r="U1279" s="2" t="str">
        <f t="shared" si="3130"/>
        <v/>
      </c>
      <c r="V1279" s="2" t="str">
        <f t="shared" si="3130"/>
        <v/>
      </c>
      <c r="W1279" s="2" t="str">
        <f t="shared" si="3130"/>
        <v/>
      </c>
      <c r="X1279" s="2" t="str">
        <f t="shared" si="3130"/>
        <v/>
      </c>
      <c r="Y1279" s="2" t="str">
        <f t="shared" si="3130"/>
        <v/>
      </c>
      <c r="Z1279" s="2" t="str">
        <f t="shared" si="3130"/>
        <v/>
      </c>
      <c r="AA1279" s="2" t="str">
        <f t="shared" si="3130"/>
        <v/>
      </c>
      <c r="AB1279" s="2">
        <f t="shared" si="3130"/>
        <v>7938.0479999999998</v>
      </c>
      <c r="AC1279" s="2" t="str">
        <f t="shared" si="3130"/>
        <v/>
      </c>
      <c r="AD1279" s="2" t="str">
        <f t="shared" si="3130"/>
        <v/>
      </c>
      <c r="AE1279" s="2" t="str">
        <f t="shared" si="3130"/>
        <v/>
      </c>
      <c r="AF1279" s="2" t="str">
        <f t="shared" si="3130"/>
        <v/>
      </c>
      <c r="AG1279" s="2" t="str">
        <f t="shared" si="3130"/>
        <v/>
      </c>
      <c r="AH1279" s="2" t="str">
        <f t="shared" si="3130"/>
        <v/>
      </c>
      <c r="AI1279" s="2" t="str">
        <f t="shared" si="3130"/>
        <v/>
      </c>
    </row>
    <row r="1280" spans="2:35" x14ac:dyDescent="0.25">
      <c r="B1280" s="41" t="s">
        <v>347</v>
      </c>
      <c r="C1280" s="41" t="s">
        <v>587</v>
      </c>
      <c r="D1280" t="s">
        <v>7</v>
      </c>
      <c r="E1280" s="42" t="s">
        <v>353</v>
      </c>
      <c r="F1280" t="s">
        <v>47</v>
      </c>
      <c r="H1280" s="7">
        <v>1000</v>
      </c>
      <c r="I1280" s="6">
        <f>IF(H1280="","",INDEX(Systems!F$4:F$981,MATCH($F1280,Systems!D$4:D$981,0),1))</f>
        <v>9.42</v>
      </c>
      <c r="J1280" s="7">
        <f>IF(H1280="","",INDEX(Systems!E$4:E$981,MATCH($F1280,Systems!D$4:D$981,0),1))</f>
        <v>20</v>
      </c>
      <c r="K1280" s="7" t="s">
        <v>97</v>
      </c>
      <c r="L1280" s="7">
        <v>2005</v>
      </c>
      <c r="M1280" s="7">
        <v>3</v>
      </c>
      <c r="N1280" s="6">
        <f t="shared" si="2557"/>
        <v>9420</v>
      </c>
      <c r="O1280" s="7">
        <f t="shared" si="2558"/>
        <v>2025</v>
      </c>
      <c r="P1280" s="2" t="str">
        <f t="shared" ref="P1280:AI1280" si="3131">IF($B1280="","",IF($O1280=P$3,$N1280*(1+(O$2*0.03)),IF(P$3=$O1280+$J1280,$N1280*(1+(O$2*0.03)),IF(P$3=$O1280+2*$J1280,$N1280*(1+(O$2*0.03)),IF(P$3=$O1280+3*$J1280,$N1280*(1+(O$2*0.03)),IF(P$3=$O1280+4*$J1280,$N1280*(1+(O$2*0.03)),IF(P$3=$O1280+5*$J1280,$N1280*(1+(O$2*0.03)),"")))))))</f>
        <v/>
      </c>
      <c r="Q1280" s="2" t="str">
        <f t="shared" si="3131"/>
        <v/>
      </c>
      <c r="R1280" s="2" t="str">
        <f t="shared" si="3131"/>
        <v/>
      </c>
      <c r="S1280" s="2" t="str">
        <f t="shared" si="3131"/>
        <v/>
      </c>
      <c r="T1280" s="2" t="str">
        <f t="shared" si="3131"/>
        <v/>
      </c>
      <c r="U1280" s="2" t="str">
        <f t="shared" si="3131"/>
        <v/>
      </c>
      <c r="V1280" s="2" t="str">
        <f t="shared" si="3131"/>
        <v/>
      </c>
      <c r="W1280" s="2">
        <f t="shared" si="3131"/>
        <v>11398.199999999999</v>
      </c>
      <c r="X1280" s="2" t="str">
        <f t="shared" si="3131"/>
        <v/>
      </c>
      <c r="Y1280" s="2" t="str">
        <f t="shared" si="3131"/>
        <v/>
      </c>
      <c r="Z1280" s="2" t="str">
        <f t="shared" si="3131"/>
        <v/>
      </c>
      <c r="AA1280" s="2" t="str">
        <f t="shared" si="3131"/>
        <v/>
      </c>
      <c r="AB1280" s="2" t="str">
        <f t="shared" si="3131"/>
        <v/>
      </c>
      <c r="AC1280" s="2" t="str">
        <f t="shared" si="3131"/>
        <v/>
      </c>
      <c r="AD1280" s="2" t="str">
        <f t="shared" si="3131"/>
        <v/>
      </c>
      <c r="AE1280" s="2" t="str">
        <f t="shared" si="3131"/>
        <v/>
      </c>
      <c r="AF1280" s="2" t="str">
        <f t="shared" si="3131"/>
        <v/>
      </c>
      <c r="AG1280" s="2" t="str">
        <f t="shared" si="3131"/>
        <v/>
      </c>
      <c r="AH1280" s="2" t="str">
        <f t="shared" si="3131"/>
        <v/>
      </c>
      <c r="AI1280" s="2" t="str">
        <f t="shared" si="3131"/>
        <v/>
      </c>
    </row>
    <row r="1281" spans="2:35" x14ac:dyDescent="0.25">
      <c r="B1281" s="41" t="s">
        <v>347</v>
      </c>
      <c r="C1281" s="41" t="s">
        <v>587</v>
      </c>
      <c r="D1281" t="s">
        <v>7</v>
      </c>
      <c r="E1281" s="42" t="s">
        <v>353</v>
      </c>
      <c r="F1281" t="s">
        <v>289</v>
      </c>
      <c r="H1281" s="7">
        <v>1300</v>
      </c>
      <c r="I1281" s="6">
        <f>IF(H1281="","",INDEX(Systems!F$4:F$981,MATCH($F1281,Systems!D$4:D$981,0),1))</f>
        <v>4.5</v>
      </c>
      <c r="J1281" s="7">
        <f>IF(H1281="","",INDEX(Systems!E$4:E$981,MATCH($F1281,Systems!D$4:D$981,0),1))</f>
        <v>15</v>
      </c>
      <c r="K1281" s="7" t="s">
        <v>97</v>
      </c>
      <c r="L1281" s="7">
        <v>2010</v>
      </c>
      <c r="M1281" s="7">
        <v>3</v>
      </c>
      <c r="N1281" s="6">
        <f t="shared" si="2557"/>
        <v>5850</v>
      </c>
      <c r="O1281" s="7">
        <f t="shared" si="2558"/>
        <v>2025</v>
      </c>
      <c r="P1281" s="2" t="str">
        <f t="shared" ref="P1281:AI1281" si="3132">IF($B1281="","",IF($O1281=P$3,$N1281*(1+(O$2*0.03)),IF(P$3=$O1281+$J1281,$N1281*(1+(O$2*0.03)),IF(P$3=$O1281+2*$J1281,$N1281*(1+(O$2*0.03)),IF(P$3=$O1281+3*$J1281,$N1281*(1+(O$2*0.03)),IF(P$3=$O1281+4*$J1281,$N1281*(1+(O$2*0.03)),IF(P$3=$O1281+5*$J1281,$N1281*(1+(O$2*0.03)),"")))))))</f>
        <v/>
      </c>
      <c r="Q1281" s="2" t="str">
        <f t="shared" si="3132"/>
        <v/>
      </c>
      <c r="R1281" s="2" t="str">
        <f t="shared" si="3132"/>
        <v/>
      </c>
      <c r="S1281" s="2" t="str">
        <f t="shared" si="3132"/>
        <v/>
      </c>
      <c r="T1281" s="2" t="str">
        <f t="shared" si="3132"/>
        <v/>
      </c>
      <c r="U1281" s="2" t="str">
        <f t="shared" si="3132"/>
        <v/>
      </c>
      <c r="V1281" s="2" t="str">
        <f t="shared" si="3132"/>
        <v/>
      </c>
      <c r="W1281" s="2">
        <f t="shared" si="3132"/>
        <v>7078.5</v>
      </c>
      <c r="X1281" s="2" t="str">
        <f t="shared" si="3132"/>
        <v/>
      </c>
      <c r="Y1281" s="2" t="str">
        <f t="shared" si="3132"/>
        <v/>
      </c>
      <c r="Z1281" s="2" t="str">
        <f t="shared" si="3132"/>
        <v/>
      </c>
      <c r="AA1281" s="2" t="str">
        <f t="shared" si="3132"/>
        <v/>
      </c>
      <c r="AB1281" s="2" t="str">
        <f t="shared" si="3132"/>
        <v/>
      </c>
      <c r="AC1281" s="2" t="str">
        <f t="shared" si="3132"/>
        <v/>
      </c>
      <c r="AD1281" s="2" t="str">
        <f t="shared" si="3132"/>
        <v/>
      </c>
      <c r="AE1281" s="2" t="str">
        <f t="shared" si="3132"/>
        <v/>
      </c>
      <c r="AF1281" s="2" t="str">
        <f t="shared" si="3132"/>
        <v/>
      </c>
      <c r="AG1281" s="2" t="str">
        <f t="shared" si="3132"/>
        <v/>
      </c>
      <c r="AH1281" s="2" t="str">
        <f t="shared" si="3132"/>
        <v/>
      </c>
      <c r="AI1281" s="2" t="str">
        <f t="shared" si="3132"/>
        <v/>
      </c>
    </row>
    <row r="1282" spans="2:35" x14ac:dyDescent="0.25">
      <c r="B1282" s="41" t="s">
        <v>347</v>
      </c>
      <c r="C1282" s="41" t="s">
        <v>587</v>
      </c>
      <c r="D1282" t="s">
        <v>9</v>
      </c>
      <c r="E1282" s="42" t="s">
        <v>353</v>
      </c>
      <c r="F1282" t="s">
        <v>131</v>
      </c>
      <c r="H1282" s="7">
        <v>1000</v>
      </c>
      <c r="I1282" s="6">
        <f>IF(H1282="","",INDEX(Systems!F$4:F$981,MATCH($F1282,Systems!D$4:D$981,0),1))</f>
        <v>4.95</v>
      </c>
      <c r="J1282" s="7">
        <f>IF(H1282="","",INDEX(Systems!E$4:E$981,MATCH($F1282,Systems!D$4:D$981,0),1))</f>
        <v>20</v>
      </c>
      <c r="K1282" s="7" t="s">
        <v>97</v>
      </c>
      <c r="L1282" s="7">
        <v>2017</v>
      </c>
      <c r="M1282" s="7">
        <v>3</v>
      </c>
      <c r="N1282" s="6">
        <f t="shared" si="2557"/>
        <v>4950</v>
      </c>
      <c r="O1282" s="7">
        <f t="shared" si="2558"/>
        <v>2037</v>
      </c>
      <c r="P1282" s="2" t="str">
        <f t="shared" ref="P1282:AI1282" si="3133">IF($B1282="","",IF($O1282=P$3,$N1282*(1+(O$2*0.03)),IF(P$3=$O1282+$J1282,$N1282*(1+(O$2*0.03)),IF(P$3=$O1282+2*$J1282,$N1282*(1+(O$2*0.03)),IF(P$3=$O1282+3*$J1282,$N1282*(1+(O$2*0.03)),IF(P$3=$O1282+4*$J1282,$N1282*(1+(O$2*0.03)),IF(P$3=$O1282+5*$J1282,$N1282*(1+(O$2*0.03)),"")))))))</f>
        <v/>
      </c>
      <c r="Q1282" s="2" t="str">
        <f t="shared" si="3133"/>
        <v/>
      </c>
      <c r="R1282" s="2" t="str">
        <f t="shared" si="3133"/>
        <v/>
      </c>
      <c r="S1282" s="2" t="str">
        <f t="shared" si="3133"/>
        <v/>
      </c>
      <c r="T1282" s="2" t="str">
        <f t="shared" si="3133"/>
        <v/>
      </c>
      <c r="U1282" s="2" t="str">
        <f t="shared" si="3133"/>
        <v/>
      </c>
      <c r="V1282" s="2" t="str">
        <f t="shared" si="3133"/>
        <v/>
      </c>
      <c r="W1282" s="2" t="str">
        <f t="shared" si="3133"/>
        <v/>
      </c>
      <c r="X1282" s="2" t="str">
        <f t="shared" si="3133"/>
        <v/>
      </c>
      <c r="Y1282" s="2" t="str">
        <f t="shared" si="3133"/>
        <v/>
      </c>
      <c r="Z1282" s="2" t="str">
        <f t="shared" si="3133"/>
        <v/>
      </c>
      <c r="AA1282" s="2" t="str">
        <f t="shared" si="3133"/>
        <v/>
      </c>
      <c r="AB1282" s="2" t="str">
        <f t="shared" si="3133"/>
        <v/>
      </c>
      <c r="AC1282" s="2" t="str">
        <f t="shared" si="3133"/>
        <v/>
      </c>
      <c r="AD1282" s="2" t="str">
        <f t="shared" si="3133"/>
        <v/>
      </c>
      <c r="AE1282" s="2" t="str">
        <f t="shared" si="3133"/>
        <v/>
      </c>
      <c r="AF1282" s="2" t="str">
        <f t="shared" si="3133"/>
        <v/>
      </c>
      <c r="AG1282" s="2" t="str">
        <f t="shared" si="3133"/>
        <v/>
      </c>
      <c r="AH1282" s="2" t="str">
        <f t="shared" si="3133"/>
        <v/>
      </c>
      <c r="AI1282" s="2">
        <f t="shared" si="3133"/>
        <v>7771.4999999999991</v>
      </c>
    </row>
    <row r="1283" spans="2:35" x14ac:dyDescent="0.25">
      <c r="B1283" s="41" t="s">
        <v>347</v>
      </c>
      <c r="C1283" s="41" t="s">
        <v>587</v>
      </c>
      <c r="D1283" t="s">
        <v>5</v>
      </c>
      <c r="E1283" s="42" t="s">
        <v>353</v>
      </c>
      <c r="F1283" t="s">
        <v>117</v>
      </c>
      <c r="H1283" s="7">
        <v>1</v>
      </c>
      <c r="I1283" s="6">
        <f>IF(H1283="","",INDEX(Systems!F$4:F$981,MATCH($F1283,Systems!D$4:D$981,0),1))</f>
        <v>7200</v>
      </c>
      <c r="J1283" s="7">
        <f>IF(H1283="","",INDEX(Systems!E$4:E$981,MATCH($F1283,Systems!D$4:D$981,0),1))</f>
        <v>18</v>
      </c>
      <c r="K1283" s="7" t="s">
        <v>97</v>
      </c>
      <c r="L1283" s="7">
        <v>1996</v>
      </c>
      <c r="M1283" s="7">
        <v>3</v>
      </c>
      <c r="N1283" s="6">
        <f t="shared" ref="N1283:N1482" si="3134">IF(H1283="","",H1283*I1283)</f>
        <v>7200</v>
      </c>
      <c r="O1283" s="7">
        <f t="shared" ref="O1283:O1482" si="3135">IF(M1283="","",IF(IF(M1283=1,$C$1,IF(M1283=2,L1283+(0.8*J1283),IF(M1283=3,L1283+J1283)))&lt;$C$1,$C$1,(IF(M1283=1,$C$1,IF(M1283=2,L1283+(0.8*J1283),IF(M1283=3,L1283+J1283))))))</f>
        <v>2018</v>
      </c>
      <c r="P1283" s="2">
        <f t="shared" ref="P1283:AI1286" si="3136">IF($B1283="","",IF($O1283=P$3,$N1283*(1+(O$2*0.03)),IF(P$3=$O1283+$J1283,$N1283*(1+(O$2*0.03)),IF(P$3=$O1283+2*$J1283,$N1283*(1+(O$2*0.03)),IF(P$3=$O1283+3*$J1283,$N1283*(1+(O$2*0.03)),IF(P$3=$O1283+4*$J1283,$N1283*(1+(O$2*0.03)),IF(P$3=$O1283+5*$J1283,$N1283*(1+(O$2*0.03)),"")))))))</f>
        <v>7200</v>
      </c>
      <c r="Q1283" s="2" t="str">
        <f t="shared" si="3136"/>
        <v/>
      </c>
      <c r="R1283" s="2" t="str">
        <f t="shared" si="3136"/>
        <v/>
      </c>
      <c r="S1283" s="2" t="str">
        <f t="shared" si="3136"/>
        <v/>
      </c>
      <c r="T1283" s="2" t="str">
        <f t="shared" si="3136"/>
        <v/>
      </c>
      <c r="U1283" s="2" t="str">
        <f t="shared" si="3136"/>
        <v/>
      </c>
      <c r="V1283" s="2" t="str">
        <f t="shared" si="3136"/>
        <v/>
      </c>
      <c r="W1283" s="2" t="str">
        <f t="shared" si="3136"/>
        <v/>
      </c>
      <c r="X1283" s="2" t="str">
        <f t="shared" si="3136"/>
        <v/>
      </c>
      <c r="Y1283" s="2" t="str">
        <f t="shared" si="3136"/>
        <v/>
      </c>
      <c r="Z1283" s="2" t="str">
        <f t="shared" si="3136"/>
        <v/>
      </c>
      <c r="AA1283" s="2" t="str">
        <f t="shared" si="3136"/>
        <v/>
      </c>
      <c r="AB1283" s="2" t="str">
        <f t="shared" si="3136"/>
        <v/>
      </c>
      <c r="AC1283" s="2" t="str">
        <f t="shared" si="3136"/>
        <v/>
      </c>
      <c r="AD1283" s="2" t="str">
        <f t="shared" si="3136"/>
        <v/>
      </c>
      <c r="AE1283" s="2" t="str">
        <f t="shared" si="3136"/>
        <v/>
      </c>
      <c r="AF1283" s="2" t="str">
        <f t="shared" si="3136"/>
        <v/>
      </c>
      <c r="AG1283" s="2" t="str">
        <f t="shared" si="3136"/>
        <v/>
      </c>
      <c r="AH1283" s="2">
        <f t="shared" si="3136"/>
        <v>11088</v>
      </c>
      <c r="AI1283" s="2" t="str">
        <f t="shared" si="3136"/>
        <v/>
      </c>
    </row>
    <row r="1284" spans="2:35" x14ac:dyDescent="0.25">
      <c r="B1284" s="41" t="s">
        <v>347</v>
      </c>
      <c r="C1284" s="41" t="s">
        <v>587</v>
      </c>
      <c r="D1284" t="s">
        <v>7</v>
      </c>
      <c r="E1284" s="42" t="s">
        <v>433</v>
      </c>
      <c r="F1284" t="s">
        <v>47</v>
      </c>
      <c r="H1284" s="7">
        <v>1000</v>
      </c>
      <c r="I1284" s="6">
        <f>IF(H1284="","",INDEX(Systems!F$4:F$981,MATCH($F1284,Systems!D$4:D$981,0),1))</f>
        <v>9.42</v>
      </c>
      <c r="J1284" s="7">
        <f>IF(H1284="","",INDEX(Systems!E$4:E$981,MATCH($F1284,Systems!D$4:D$981,0),1))</f>
        <v>20</v>
      </c>
      <c r="K1284" s="7" t="s">
        <v>97</v>
      </c>
      <c r="L1284" s="7">
        <v>2005</v>
      </c>
      <c r="M1284" s="7">
        <v>3</v>
      </c>
      <c r="N1284" s="6">
        <f t="shared" si="3134"/>
        <v>9420</v>
      </c>
      <c r="O1284" s="7">
        <f t="shared" si="3135"/>
        <v>2025</v>
      </c>
      <c r="P1284" s="2" t="str">
        <f t="shared" si="3136"/>
        <v/>
      </c>
      <c r="Q1284" s="2" t="str">
        <f t="shared" si="3136"/>
        <v/>
      </c>
      <c r="R1284" s="2" t="str">
        <f t="shared" si="3136"/>
        <v/>
      </c>
      <c r="S1284" s="2" t="str">
        <f t="shared" si="3136"/>
        <v/>
      </c>
      <c r="T1284" s="2" t="str">
        <f t="shared" si="3136"/>
        <v/>
      </c>
      <c r="U1284" s="2" t="str">
        <f t="shared" si="3136"/>
        <v/>
      </c>
      <c r="V1284" s="2" t="str">
        <f t="shared" si="3136"/>
        <v/>
      </c>
      <c r="W1284" s="2">
        <f t="shared" si="3136"/>
        <v>11398.199999999999</v>
      </c>
      <c r="X1284" s="2" t="str">
        <f t="shared" si="3136"/>
        <v/>
      </c>
      <c r="Y1284" s="2" t="str">
        <f t="shared" si="3136"/>
        <v/>
      </c>
      <c r="Z1284" s="2" t="str">
        <f t="shared" si="3136"/>
        <v/>
      </c>
      <c r="AA1284" s="2" t="str">
        <f t="shared" si="3136"/>
        <v/>
      </c>
      <c r="AB1284" s="2" t="str">
        <f t="shared" si="3136"/>
        <v/>
      </c>
      <c r="AC1284" s="2" t="str">
        <f t="shared" si="3136"/>
        <v/>
      </c>
      <c r="AD1284" s="2" t="str">
        <f t="shared" si="3136"/>
        <v/>
      </c>
      <c r="AE1284" s="2" t="str">
        <f t="shared" si="3136"/>
        <v/>
      </c>
      <c r="AF1284" s="2" t="str">
        <f t="shared" si="3136"/>
        <v/>
      </c>
      <c r="AG1284" s="2" t="str">
        <f t="shared" si="3136"/>
        <v/>
      </c>
      <c r="AH1284" s="2" t="str">
        <f t="shared" si="3136"/>
        <v/>
      </c>
      <c r="AI1284" s="2" t="str">
        <f t="shared" si="3136"/>
        <v/>
      </c>
    </row>
    <row r="1285" spans="2:35" x14ac:dyDescent="0.25">
      <c r="B1285" s="41" t="s">
        <v>347</v>
      </c>
      <c r="C1285" s="41" t="s">
        <v>587</v>
      </c>
      <c r="D1285" t="s">
        <v>7</v>
      </c>
      <c r="E1285" s="42" t="s">
        <v>433</v>
      </c>
      <c r="F1285" t="s">
        <v>289</v>
      </c>
      <c r="H1285" s="7">
        <v>1300</v>
      </c>
      <c r="I1285" s="6">
        <f>IF(H1285="","",INDEX(Systems!F$4:F$981,MATCH($F1285,Systems!D$4:D$981,0),1))</f>
        <v>4.5</v>
      </c>
      <c r="J1285" s="7">
        <f>IF(H1285="","",INDEX(Systems!E$4:E$981,MATCH($F1285,Systems!D$4:D$981,0),1))</f>
        <v>15</v>
      </c>
      <c r="K1285" s="7" t="s">
        <v>97</v>
      </c>
      <c r="L1285" s="7">
        <v>2010</v>
      </c>
      <c r="M1285" s="7">
        <v>3</v>
      </c>
      <c r="N1285" s="6">
        <f t="shared" si="3134"/>
        <v>5850</v>
      </c>
      <c r="O1285" s="7">
        <f t="shared" si="3135"/>
        <v>2025</v>
      </c>
      <c r="P1285" s="2" t="str">
        <f t="shared" si="3136"/>
        <v/>
      </c>
      <c r="Q1285" s="2" t="str">
        <f t="shared" si="3136"/>
        <v/>
      </c>
      <c r="R1285" s="2" t="str">
        <f t="shared" si="3136"/>
        <v/>
      </c>
      <c r="S1285" s="2" t="str">
        <f t="shared" si="3136"/>
        <v/>
      </c>
      <c r="T1285" s="2" t="str">
        <f t="shared" si="3136"/>
        <v/>
      </c>
      <c r="U1285" s="2" t="str">
        <f t="shared" si="3136"/>
        <v/>
      </c>
      <c r="V1285" s="2" t="str">
        <f t="shared" si="3136"/>
        <v/>
      </c>
      <c r="W1285" s="2">
        <f t="shared" si="3136"/>
        <v>7078.5</v>
      </c>
      <c r="X1285" s="2" t="str">
        <f t="shared" si="3136"/>
        <v/>
      </c>
      <c r="Y1285" s="2" t="str">
        <f t="shared" si="3136"/>
        <v/>
      </c>
      <c r="Z1285" s="2" t="str">
        <f t="shared" si="3136"/>
        <v/>
      </c>
      <c r="AA1285" s="2" t="str">
        <f t="shared" si="3136"/>
        <v/>
      </c>
      <c r="AB1285" s="2" t="str">
        <f t="shared" si="3136"/>
        <v/>
      </c>
      <c r="AC1285" s="2" t="str">
        <f t="shared" si="3136"/>
        <v/>
      </c>
      <c r="AD1285" s="2" t="str">
        <f t="shared" si="3136"/>
        <v/>
      </c>
      <c r="AE1285" s="2" t="str">
        <f t="shared" si="3136"/>
        <v/>
      </c>
      <c r="AF1285" s="2" t="str">
        <f t="shared" si="3136"/>
        <v/>
      </c>
      <c r="AG1285" s="2" t="str">
        <f t="shared" si="3136"/>
        <v/>
      </c>
      <c r="AH1285" s="2" t="str">
        <f t="shared" si="3136"/>
        <v/>
      </c>
      <c r="AI1285" s="2" t="str">
        <f t="shared" si="3136"/>
        <v/>
      </c>
    </row>
    <row r="1286" spans="2:35" x14ac:dyDescent="0.25">
      <c r="B1286" s="41" t="s">
        <v>347</v>
      </c>
      <c r="C1286" s="41" t="s">
        <v>587</v>
      </c>
      <c r="D1286" t="s">
        <v>9</v>
      </c>
      <c r="E1286" s="42" t="s">
        <v>433</v>
      </c>
      <c r="F1286" t="s">
        <v>131</v>
      </c>
      <c r="H1286" s="7">
        <v>1000</v>
      </c>
      <c r="I1286" s="6">
        <f>IF(H1286="","",INDEX(Systems!F$4:F$981,MATCH($F1286,Systems!D$4:D$981,0),1))</f>
        <v>4.95</v>
      </c>
      <c r="J1286" s="7">
        <f>IF(H1286="","",INDEX(Systems!E$4:E$981,MATCH($F1286,Systems!D$4:D$981,0),1))</f>
        <v>20</v>
      </c>
      <c r="K1286" s="7" t="s">
        <v>97</v>
      </c>
      <c r="L1286" s="7">
        <v>2017</v>
      </c>
      <c r="M1286" s="7">
        <v>3</v>
      </c>
      <c r="N1286" s="6">
        <f t="shared" si="3134"/>
        <v>4950</v>
      </c>
      <c r="O1286" s="7">
        <f t="shared" si="3135"/>
        <v>2037</v>
      </c>
      <c r="P1286" s="2" t="str">
        <f t="shared" si="3136"/>
        <v/>
      </c>
      <c r="Q1286" s="2" t="str">
        <f t="shared" si="3136"/>
        <v/>
      </c>
      <c r="R1286" s="2" t="str">
        <f t="shared" si="3136"/>
        <v/>
      </c>
      <c r="S1286" s="2" t="str">
        <f t="shared" si="3136"/>
        <v/>
      </c>
      <c r="T1286" s="2" t="str">
        <f t="shared" si="3136"/>
        <v/>
      </c>
      <c r="U1286" s="2" t="str">
        <f t="shared" si="3136"/>
        <v/>
      </c>
      <c r="V1286" s="2" t="str">
        <f t="shared" si="3136"/>
        <v/>
      </c>
      <c r="W1286" s="2" t="str">
        <f t="shared" si="3136"/>
        <v/>
      </c>
      <c r="X1286" s="2" t="str">
        <f t="shared" si="3136"/>
        <v/>
      </c>
      <c r="Y1286" s="2" t="str">
        <f t="shared" si="3136"/>
        <v/>
      </c>
      <c r="Z1286" s="2" t="str">
        <f t="shared" si="3136"/>
        <v/>
      </c>
      <c r="AA1286" s="2" t="str">
        <f t="shared" si="3136"/>
        <v/>
      </c>
      <c r="AB1286" s="2" t="str">
        <f t="shared" si="3136"/>
        <v/>
      </c>
      <c r="AC1286" s="2" t="str">
        <f t="shared" si="3136"/>
        <v/>
      </c>
      <c r="AD1286" s="2" t="str">
        <f t="shared" si="3136"/>
        <v/>
      </c>
      <c r="AE1286" s="2" t="str">
        <f t="shared" si="3136"/>
        <v/>
      </c>
      <c r="AF1286" s="2" t="str">
        <f t="shared" si="3136"/>
        <v/>
      </c>
      <c r="AG1286" s="2" t="str">
        <f t="shared" si="3136"/>
        <v/>
      </c>
      <c r="AH1286" s="2" t="str">
        <f t="shared" si="3136"/>
        <v/>
      </c>
      <c r="AI1286" s="2">
        <f t="shared" si="3136"/>
        <v>7771.4999999999991</v>
      </c>
    </row>
    <row r="1287" spans="2:35" x14ac:dyDescent="0.25">
      <c r="B1287" s="41" t="s">
        <v>347</v>
      </c>
      <c r="C1287" s="41" t="s">
        <v>587</v>
      </c>
      <c r="D1287" t="s">
        <v>5</v>
      </c>
      <c r="E1287" s="42" t="s">
        <v>433</v>
      </c>
      <c r="F1287" t="s">
        <v>55</v>
      </c>
      <c r="H1287" s="7">
        <v>1</v>
      </c>
      <c r="I1287" s="6">
        <f>IF(H1287="","",INDEX(Systems!F$4:F$981,MATCH($F1287,Systems!D$4:D$981,0),1))</f>
        <v>9000</v>
      </c>
      <c r="J1287" s="7">
        <f>IF(H1287="","",INDEX(Systems!E$4:E$981,MATCH($F1287,Systems!D$4:D$981,0),1))</f>
        <v>18</v>
      </c>
      <c r="K1287" s="7" t="s">
        <v>97</v>
      </c>
      <c r="L1287" s="7">
        <v>1996</v>
      </c>
      <c r="M1287" s="7">
        <v>3</v>
      </c>
      <c r="N1287" s="6">
        <f t="shared" ref="N1287:N1290" si="3137">IF(H1287="","",H1287*I1287)</f>
        <v>9000</v>
      </c>
      <c r="O1287" s="7">
        <f t="shared" ref="O1287:O1290" si="3138">IF(M1287="","",IF(IF(M1287=1,$C$1,IF(M1287=2,L1287+(0.8*J1287),IF(M1287=3,L1287+J1287)))&lt;$C$1,$C$1,(IF(M1287=1,$C$1,IF(M1287=2,L1287+(0.8*J1287),IF(M1287=3,L1287+J1287))))))</f>
        <v>2018</v>
      </c>
      <c r="P1287" s="2">
        <f t="shared" ref="P1287:P1290" si="3139">IF($B1287="","",IF($O1287=P$3,$N1287*(1+(O$2*0.03)),IF(P$3=$O1287+$J1287,$N1287*(1+(O$2*0.03)),IF(P$3=$O1287+2*$J1287,$N1287*(1+(O$2*0.03)),IF(P$3=$O1287+3*$J1287,$N1287*(1+(O$2*0.03)),IF(P$3=$O1287+4*$J1287,$N1287*(1+(O$2*0.03)),IF(P$3=$O1287+5*$J1287,$N1287*(1+(O$2*0.03)),"")))))))</f>
        <v>9000</v>
      </c>
      <c r="Q1287" s="2" t="str">
        <f t="shared" ref="Q1287:Q1290" si="3140">IF($B1287="","",IF($O1287=Q$3,$N1287*(1+(P$2*0.03)),IF(Q$3=$O1287+$J1287,$N1287*(1+(P$2*0.03)),IF(Q$3=$O1287+2*$J1287,$N1287*(1+(P$2*0.03)),IF(Q$3=$O1287+3*$J1287,$N1287*(1+(P$2*0.03)),IF(Q$3=$O1287+4*$J1287,$N1287*(1+(P$2*0.03)),IF(Q$3=$O1287+5*$J1287,$N1287*(1+(P$2*0.03)),"")))))))</f>
        <v/>
      </c>
      <c r="R1287" s="2" t="str">
        <f t="shared" ref="R1287:R1290" si="3141">IF($B1287="","",IF($O1287=R$3,$N1287*(1+(Q$2*0.03)),IF(R$3=$O1287+$J1287,$N1287*(1+(Q$2*0.03)),IF(R$3=$O1287+2*$J1287,$N1287*(1+(Q$2*0.03)),IF(R$3=$O1287+3*$J1287,$N1287*(1+(Q$2*0.03)),IF(R$3=$O1287+4*$J1287,$N1287*(1+(Q$2*0.03)),IF(R$3=$O1287+5*$J1287,$N1287*(1+(Q$2*0.03)),"")))))))</f>
        <v/>
      </c>
      <c r="S1287" s="2" t="str">
        <f t="shared" ref="S1287:S1290" si="3142">IF($B1287="","",IF($O1287=S$3,$N1287*(1+(R$2*0.03)),IF(S$3=$O1287+$J1287,$N1287*(1+(R$2*0.03)),IF(S$3=$O1287+2*$J1287,$N1287*(1+(R$2*0.03)),IF(S$3=$O1287+3*$J1287,$N1287*(1+(R$2*0.03)),IF(S$3=$O1287+4*$J1287,$N1287*(1+(R$2*0.03)),IF(S$3=$O1287+5*$J1287,$N1287*(1+(R$2*0.03)),"")))))))</f>
        <v/>
      </c>
      <c r="T1287" s="2" t="str">
        <f t="shared" ref="T1287:T1290" si="3143">IF($B1287="","",IF($O1287=T$3,$N1287*(1+(S$2*0.03)),IF(T$3=$O1287+$J1287,$N1287*(1+(S$2*0.03)),IF(T$3=$O1287+2*$J1287,$N1287*(1+(S$2*0.03)),IF(T$3=$O1287+3*$J1287,$N1287*(1+(S$2*0.03)),IF(T$3=$O1287+4*$J1287,$N1287*(1+(S$2*0.03)),IF(T$3=$O1287+5*$J1287,$N1287*(1+(S$2*0.03)),"")))))))</f>
        <v/>
      </c>
      <c r="U1287" s="2" t="str">
        <f t="shared" ref="U1287:U1290" si="3144">IF($B1287="","",IF($O1287=U$3,$N1287*(1+(T$2*0.03)),IF(U$3=$O1287+$J1287,$N1287*(1+(T$2*0.03)),IF(U$3=$O1287+2*$J1287,$N1287*(1+(T$2*0.03)),IF(U$3=$O1287+3*$J1287,$N1287*(1+(T$2*0.03)),IF(U$3=$O1287+4*$J1287,$N1287*(1+(T$2*0.03)),IF(U$3=$O1287+5*$J1287,$N1287*(1+(T$2*0.03)),"")))))))</f>
        <v/>
      </c>
      <c r="V1287" s="2" t="str">
        <f t="shared" ref="V1287:V1290" si="3145">IF($B1287="","",IF($O1287=V$3,$N1287*(1+(U$2*0.03)),IF(V$3=$O1287+$J1287,$N1287*(1+(U$2*0.03)),IF(V$3=$O1287+2*$J1287,$N1287*(1+(U$2*0.03)),IF(V$3=$O1287+3*$J1287,$N1287*(1+(U$2*0.03)),IF(V$3=$O1287+4*$J1287,$N1287*(1+(U$2*0.03)),IF(V$3=$O1287+5*$J1287,$N1287*(1+(U$2*0.03)),"")))))))</f>
        <v/>
      </c>
      <c r="W1287" s="2" t="str">
        <f t="shared" ref="W1287:W1290" si="3146">IF($B1287="","",IF($O1287=W$3,$N1287*(1+(V$2*0.03)),IF(W$3=$O1287+$J1287,$N1287*(1+(V$2*0.03)),IF(W$3=$O1287+2*$J1287,$N1287*(1+(V$2*0.03)),IF(W$3=$O1287+3*$J1287,$N1287*(1+(V$2*0.03)),IF(W$3=$O1287+4*$J1287,$N1287*(1+(V$2*0.03)),IF(W$3=$O1287+5*$J1287,$N1287*(1+(V$2*0.03)),"")))))))</f>
        <v/>
      </c>
      <c r="X1287" s="2" t="str">
        <f t="shared" ref="X1287:X1290" si="3147">IF($B1287="","",IF($O1287=X$3,$N1287*(1+(W$2*0.03)),IF(X$3=$O1287+$J1287,$N1287*(1+(W$2*0.03)),IF(X$3=$O1287+2*$J1287,$N1287*(1+(W$2*0.03)),IF(X$3=$O1287+3*$J1287,$N1287*(1+(W$2*0.03)),IF(X$3=$O1287+4*$J1287,$N1287*(1+(W$2*0.03)),IF(X$3=$O1287+5*$J1287,$N1287*(1+(W$2*0.03)),"")))))))</f>
        <v/>
      </c>
      <c r="Y1287" s="2" t="str">
        <f t="shared" ref="Y1287:Y1290" si="3148">IF($B1287="","",IF($O1287=Y$3,$N1287*(1+(X$2*0.03)),IF(Y$3=$O1287+$J1287,$N1287*(1+(X$2*0.03)),IF(Y$3=$O1287+2*$J1287,$N1287*(1+(X$2*0.03)),IF(Y$3=$O1287+3*$J1287,$N1287*(1+(X$2*0.03)),IF(Y$3=$O1287+4*$J1287,$N1287*(1+(X$2*0.03)),IF(Y$3=$O1287+5*$J1287,$N1287*(1+(X$2*0.03)),"")))))))</f>
        <v/>
      </c>
      <c r="Z1287" s="2" t="str">
        <f t="shared" ref="Z1287:Z1290" si="3149">IF($B1287="","",IF($O1287=Z$3,$N1287*(1+(Y$2*0.03)),IF(Z$3=$O1287+$J1287,$N1287*(1+(Y$2*0.03)),IF(Z$3=$O1287+2*$J1287,$N1287*(1+(Y$2*0.03)),IF(Z$3=$O1287+3*$J1287,$N1287*(1+(Y$2*0.03)),IF(Z$3=$O1287+4*$J1287,$N1287*(1+(Y$2*0.03)),IF(Z$3=$O1287+5*$J1287,$N1287*(1+(Y$2*0.03)),"")))))))</f>
        <v/>
      </c>
      <c r="AA1287" s="2" t="str">
        <f t="shared" ref="AA1287:AA1290" si="3150">IF($B1287="","",IF($O1287=AA$3,$N1287*(1+(Z$2*0.03)),IF(AA$3=$O1287+$J1287,$N1287*(1+(Z$2*0.03)),IF(AA$3=$O1287+2*$J1287,$N1287*(1+(Z$2*0.03)),IF(AA$3=$O1287+3*$J1287,$N1287*(1+(Z$2*0.03)),IF(AA$3=$O1287+4*$J1287,$N1287*(1+(Z$2*0.03)),IF(AA$3=$O1287+5*$J1287,$N1287*(1+(Z$2*0.03)),"")))))))</f>
        <v/>
      </c>
      <c r="AB1287" s="2" t="str">
        <f t="shared" ref="AB1287:AB1290" si="3151">IF($B1287="","",IF($O1287=AB$3,$N1287*(1+(AA$2*0.03)),IF(AB$3=$O1287+$J1287,$N1287*(1+(AA$2*0.03)),IF(AB$3=$O1287+2*$J1287,$N1287*(1+(AA$2*0.03)),IF(AB$3=$O1287+3*$J1287,$N1287*(1+(AA$2*0.03)),IF(AB$3=$O1287+4*$J1287,$N1287*(1+(AA$2*0.03)),IF(AB$3=$O1287+5*$J1287,$N1287*(1+(AA$2*0.03)),"")))))))</f>
        <v/>
      </c>
      <c r="AC1287" s="2" t="str">
        <f t="shared" ref="AC1287:AC1290" si="3152">IF($B1287="","",IF($O1287=AC$3,$N1287*(1+(AB$2*0.03)),IF(AC$3=$O1287+$J1287,$N1287*(1+(AB$2*0.03)),IF(AC$3=$O1287+2*$J1287,$N1287*(1+(AB$2*0.03)),IF(AC$3=$O1287+3*$J1287,$N1287*(1+(AB$2*0.03)),IF(AC$3=$O1287+4*$J1287,$N1287*(1+(AB$2*0.03)),IF(AC$3=$O1287+5*$J1287,$N1287*(1+(AB$2*0.03)),"")))))))</f>
        <v/>
      </c>
      <c r="AD1287" s="2" t="str">
        <f t="shared" ref="AD1287:AD1290" si="3153">IF($B1287="","",IF($O1287=AD$3,$N1287*(1+(AC$2*0.03)),IF(AD$3=$O1287+$J1287,$N1287*(1+(AC$2*0.03)),IF(AD$3=$O1287+2*$J1287,$N1287*(1+(AC$2*0.03)),IF(AD$3=$O1287+3*$J1287,$N1287*(1+(AC$2*0.03)),IF(AD$3=$O1287+4*$J1287,$N1287*(1+(AC$2*0.03)),IF(AD$3=$O1287+5*$J1287,$N1287*(1+(AC$2*0.03)),"")))))))</f>
        <v/>
      </c>
      <c r="AE1287" s="2" t="str">
        <f t="shared" ref="AE1287:AE1290" si="3154">IF($B1287="","",IF($O1287=AE$3,$N1287*(1+(AD$2*0.03)),IF(AE$3=$O1287+$J1287,$N1287*(1+(AD$2*0.03)),IF(AE$3=$O1287+2*$J1287,$N1287*(1+(AD$2*0.03)),IF(AE$3=$O1287+3*$J1287,$N1287*(1+(AD$2*0.03)),IF(AE$3=$O1287+4*$J1287,$N1287*(1+(AD$2*0.03)),IF(AE$3=$O1287+5*$J1287,$N1287*(1+(AD$2*0.03)),"")))))))</f>
        <v/>
      </c>
      <c r="AF1287" s="2" t="str">
        <f t="shared" ref="AF1287:AF1290" si="3155">IF($B1287="","",IF($O1287=AF$3,$N1287*(1+(AE$2*0.03)),IF(AF$3=$O1287+$J1287,$N1287*(1+(AE$2*0.03)),IF(AF$3=$O1287+2*$J1287,$N1287*(1+(AE$2*0.03)),IF(AF$3=$O1287+3*$J1287,$N1287*(1+(AE$2*0.03)),IF(AF$3=$O1287+4*$J1287,$N1287*(1+(AE$2*0.03)),IF(AF$3=$O1287+5*$J1287,$N1287*(1+(AE$2*0.03)),"")))))))</f>
        <v/>
      </c>
      <c r="AG1287" s="2" t="str">
        <f t="shared" ref="AG1287:AG1290" si="3156">IF($B1287="","",IF($O1287=AG$3,$N1287*(1+(AF$2*0.03)),IF(AG$3=$O1287+$J1287,$N1287*(1+(AF$2*0.03)),IF(AG$3=$O1287+2*$J1287,$N1287*(1+(AF$2*0.03)),IF(AG$3=$O1287+3*$J1287,$N1287*(1+(AF$2*0.03)),IF(AG$3=$O1287+4*$J1287,$N1287*(1+(AF$2*0.03)),IF(AG$3=$O1287+5*$J1287,$N1287*(1+(AF$2*0.03)),"")))))))</f>
        <v/>
      </c>
      <c r="AH1287" s="2">
        <f t="shared" ref="AH1287:AH1290" si="3157">IF($B1287="","",IF($O1287=AH$3,$N1287*(1+(AG$2*0.03)),IF(AH$3=$O1287+$J1287,$N1287*(1+(AG$2*0.03)),IF(AH$3=$O1287+2*$J1287,$N1287*(1+(AG$2*0.03)),IF(AH$3=$O1287+3*$J1287,$N1287*(1+(AG$2*0.03)),IF(AH$3=$O1287+4*$J1287,$N1287*(1+(AG$2*0.03)),IF(AH$3=$O1287+5*$J1287,$N1287*(1+(AG$2*0.03)),"")))))))</f>
        <v>13860</v>
      </c>
      <c r="AI1287" s="2" t="str">
        <f t="shared" ref="AI1287:AI1290" si="3158">IF($B1287="","",IF($O1287=AI$3,$N1287*(1+(AH$2*0.03)),IF(AI$3=$O1287+$J1287,$N1287*(1+(AH$2*0.03)),IF(AI$3=$O1287+2*$J1287,$N1287*(1+(AH$2*0.03)),IF(AI$3=$O1287+3*$J1287,$N1287*(1+(AH$2*0.03)),IF(AI$3=$O1287+4*$J1287,$N1287*(1+(AH$2*0.03)),IF(AI$3=$O1287+5*$J1287,$N1287*(1+(AH$2*0.03)),"")))))))</f>
        <v/>
      </c>
    </row>
    <row r="1288" spans="2:35" x14ac:dyDescent="0.25">
      <c r="B1288" s="41" t="s">
        <v>347</v>
      </c>
      <c r="C1288" s="41" t="s">
        <v>587</v>
      </c>
      <c r="D1288" t="s">
        <v>7</v>
      </c>
      <c r="E1288" s="42" t="s">
        <v>396</v>
      </c>
      <c r="F1288" t="s">
        <v>47</v>
      </c>
      <c r="H1288" s="7">
        <v>1000</v>
      </c>
      <c r="I1288" s="6">
        <f>IF(H1288="","",INDEX(Systems!F$4:F$981,MATCH($F1288,Systems!D$4:D$981,0),1))</f>
        <v>9.42</v>
      </c>
      <c r="J1288" s="7">
        <f>IF(H1288="","",INDEX(Systems!E$4:E$981,MATCH($F1288,Systems!D$4:D$981,0),1))</f>
        <v>20</v>
      </c>
      <c r="K1288" s="7" t="s">
        <v>97</v>
      </c>
      <c r="L1288" s="7">
        <v>2005</v>
      </c>
      <c r="M1288" s="7">
        <v>3</v>
      </c>
      <c r="N1288" s="6">
        <f t="shared" si="3137"/>
        <v>9420</v>
      </c>
      <c r="O1288" s="7">
        <f t="shared" si="3138"/>
        <v>2025</v>
      </c>
      <c r="P1288" s="2" t="str">
        <f t="shared" si="3139"/>
        <v/>
      </c>
      <c r="Q1288" s="2" t="str">
        <f t="shared" si="3140"/>
        <v/>
      </c>
      <c r="R1288" s="2" t="str">
        <f t="shared" si="3141"/>
        <v/>
      </c>
      <c r="S1288" s="2" t="str">
        <f t="shared" si="3142"/>
        <v/>
      </c>
      <c r="T1288" s="2" t="str">
        <f t="shared" si="3143"/>
        <v/>
      </c>
      <c r="U1288" s="2" t="str">
        <f t="shared" si="3144"/>
        <v/>
      </c>
      <c r="V1288" s="2" t="str">
        <f t="shared" si="3145"/>
        <v/>
      </c>
      <c r="W1288" s="2">
        <f t="shared" si="3146"/>
        <v>11398.199999999999</v>
      </c>
      <c r="X1288" s="2" t="str">
        <f t="shared" si="3147"/>
        <v/>
      </c>
      <c r="Y1288" s="2" t="str">
        <f t="shared" si="3148"/>
        <v/>
      </c>
      <c r="Z1288" s="2" t="str">
        <f t="shared" si="3149"/>
        <v/>
      </c>
      <c r="AA1288" s="2" t="str">
        <f t="shared" si="3150"/>
        <v/>
      </c>
      <c r="AB1288" s="2" t="str">
        <f t="shared" si="3151"/>
        <v/>
      </c>
      <c r="AC1288" s="2" t="str">
        <f t="shared" si="3152"/>
        <v/>
      </c>
      <c r="AD1288" s="2" t="str">
        <f t="shared" si="3153"/>
        <v/>
      </c>
      <c r="AE1288" s="2" t="str">
        <f t="shared" si="3154"/>
        <v/>
      </c>
      <c r="AF1288" s="2" t="str">
        <f t="shared" si="3155"/>
        <v/>
      </c>
      <c r="AG1288" s="2" t="str">
        <f t="shared" si="3156"/>
        <v/>
      </c>
      <c r="AH1288" s="2" t="str">
        <f t="shared" si="3157"/>
        <v/>
      </c>
      <c r="AI1288" s="2" t="str">
        <f t="shared" si="3158"/>
        <v/>
      </c>
    </row>
    <row r="1289" spans="2:35" x14ac:dyDescent="0.25">
      <c r="B1289" s="41" t="s">
        <v>347</v>
      </c>
      <c r="C1289" s="41" t="s">
        <v>587</v>
      </c>
      <c r="D1289" t="s">
        <v>7</v>
      </c>
      <c r="E1289" s="42" t="s">
        <v>396</v>
      </c>
      <c r="F1289" t="s">
        <v>289</v>
      </c>
      <c r="H1289" s="7">
        <v>1300</v>
      </c>
      <c r="I1289" s="6">
        <f>IF(H1289="","",INDEX(Systems!F$4:F$981,MATCH($F1289,Systems!D$4:D$981,0),1))</f>
        <v>4.5</v>
      </c>
      <c r="J1289" s="7">
        <f>IF(H1289="","",INDEX(Systems!E$4:E$981,MATCH($F1289,Systems!D$4:D$981,0),1))</f>
        <v>15</v>
      </c>
      <c r="K1289" s="7" t="s">
        <v>97</v>
      </c>
      <c r="L1289" s="7">
        <v>2010</v>
      </c>
      <c r="M1289" s="7">
        <v>3</v>
      </c>
      <c r="N1289" s="6">
        <f t="shared" si="3137"/>
        <v>5850</v>
      </c>
      <c r="O1289" s="7">
        <f t="shared" si="3138"/>
        <v>2025</v>
      </c>
      <c r="P1289" s="2" t="str">
        <f t="shared" si="3139"/>
        <v/>
      </c>
      <c r="Q1289" s="2" t="str">
        <f t="shared" si="3140"/>
        <v/>
      </c>
      <c r="R1289" s="2" t="str">
        <f t="shared" si="3141"/>
        <v/>
      </c>
      <c r="S1289" s="2" t="str">
        <f t="shared" si="3142"/>
        <v/>
      </c>
      <c r="T1289" s="2" t="str">
        <f t="shared" si="3143"/>
        <v/>
      </c>
      <c r="U1289" s="2" t="str">
        <f t="shared" si="3144"/>
        <v/>
      </c>
      <c r="V1289" s="2" t="str">
        <f t="shared" si="3145"/>
        <v/>
      </c>
      <c r="W1289" s="2">
        <f t="shared" si="3146"/>
        <v>7078.5</v>
      </c>
      <c r="X1289" s="2" t="str">
        <f t="shared" si="3147"/>
        <v/>
      </c>
      <c r="Y1289" s="2" t="str">
        <f t="shared" si="3148"/>
        <v/>
      </c>
      <c r="Z1289" s="2" t="str">
        <f t="shared" si="3149"/>
        <v/>
      </c>
      <c r="AA1289" s="2" t="str">
        <f t="shared" si="3150"/>
        <v/>
      </c>
      <c r="AB1289" s="2" t="str">
        <f t="shared" si="3151"/>
        <v/>
      </c>
      <c r="AC1289" s="2" t="str">
        <f t="shared" si="3152"/>
        <v/>
      </c>
      <c r="AD1289" s="2" t="str">
        <f t="shared" si="3153"/>
        <v/>
      </c>
      <c r="AE1289" s="2" t="str">
        <f t="shared" si="3154"/>
        <v/>
      </c>
      <c r="AF1289" s="2" t="str">
        <f t="shared" si="3155"/>
        <v/>
      </c>
      <c r="AG1289" s="2" t="str">
        <f t="shared" si="3156"/>
        <v/>
      </c>
      <c r="AH1289" s="2" t="str">
        <f t="shared" si="3157"/>
        <v/>
      </c>
      <c r="AI1289" s="2" t="str">
        <f t="shared" si="3158"/>
        <v/>
      </c>
    </row>
    <row r="1290" spans="2:35" x14ac:dyDescent="0.25">
      <c r="B1290" s="41" t="s">
        <v>347</v>
      </c>
      <c r="C1290" s="41" t="s">
        <v>587</v>
      </c>
      <c r="D1290" t="s">
        <v>9</v>
      </c>
      <c r="E1290" s="42" t="s">
        <v>396</v>
      </c>
      <c r="F1290" t="s">
        <v>131</v>
      </c>
      <c r="H1290" s="7">
        <v>1000</v>
      </c>
      <c r="I1290" s="6">
        <f>IF(H1290="","",INDEX(Systems!F$4:F$981,MATCH($F1290,Systems!D$4:D$981,0),1))</f>
        <v>4.95</v>
      </c>
      <c r="J1290" s="7">
        <f>IF(H1290="","",INDEX(Systems!E$4:E$981,MATCH($F1290,Systems!D$4:D$981,0),1))</f>
        <v>20</v>
      </c>
      <c r="K1290" s="7" t="s">
        <v>97</v>
      </c>
      <c r="L1290" s="7">
        <v>2017</v>
      </c>
      <c r="M1290" s="7">
        <v>3</v>
      </c>
      <c r="N1290" s="6">
        <f t="shared" si="3137"/>
        <v>4950</v>
      </c>
      <c r="O1290" s="7">
        <f t="shared" si="3138"/>
        <v>2037</v>
      </c>
      <c r="P1290" s="2" t="str">
        <f t="shared" si="3139"/>
        <v/>
      </c>
      <c r="Q1290" s="2" t="str">
        <f t="shared" si="3140"/>
        <v/>
      </c>
      <c r="R1290" s="2" t="str">
        <f t="shared" si="3141"/>
        <v/>
      </c>
      <c r="S1290" s="2" t="str">
        <f t="shared" si="3142"/>
        <v/>
      </c>
      <c r="T1290" s="2" t="str">
        <f t="shared" si="3143"/>
        <v/>
      </c>
      <c r="U1290" s="2" t="str">
        <f t="shared" si="3144"/>
        <v/>
      </c>
      <c r="V1290" s="2" t="str">
        <f t="shared" si="3145"/>
        <v/>
      </c>
      <c r="W1290" s="2" t="str">
        <f t="shared" si="3146"/>
        <v/>
      </c>
      <c r="X1290" s="2" t="str">
        <f t="shared" si="3147"/>
        <v/>
      </c>
      <c r="Y1290" s="2" t="str">
        <f t="shared" si="3148"/>
        <v/>
      </c>
      <c r="Z1290" s="2" t="str">
        <f t="shared" si="3149"/>
        <v/>
      </c>
      <c r="AA1290" s="2" t="str">
        <f t="shared" si="3150"/>
        <v/>
      </c>
      <c r="AB1290" s="2" t="str">
        <f t="shared" si="3151"/>
        <v/>
      </c>
      <c r="AC1290" s="2" t="str">
        <f t="shared" si="3152"/>
        <v/>
      </c>
      <c r="AD1290" s="2" t="str">
        <f t="shared" si="3153"/>
        <v/>
      </c>
      <c r="AE1290" s="2" t="str">
        <f t="shared" si="3154"/>
        <v/>
      </c>
      <c r="AF1290" s="2" t="str">
        <f t="shared" si="3155"/>
        <v/>
      </c>
      <c r="AG1290" s="2" t="str">
        <f t="shared" si="3156"/>
        <v/>
      </c>
      <c r="AH1290" s="2" t="str">
        <f t="shared" si="3157"/>
        <v/>
      </c>
      <c r="AI1290" s="2">
        <f t="shared" si="3158"/>
        <v>7771.4999999999991</v>
      </c>
    </row>
    <row r="1291" spans="2:35" x14ac:dyDescent="0.25">
      <c r="B1291" s="41" t="s">
        <v>347</v>
      </c>
      <c r="C1291" s="41" t="s">
        <v>587</v>
      </c>
      <c r="D1291" t="s">
        <v>5</v>
      </c>
      <c r="E1291" s="42" t="s">
        <v>396</v>
      </c>
      <c r="F1291" t="s">
        <v>65</v>
      </c>
      <c r="H1291" s="7">
        <v>1</v>
      </c>
      <c r="I1291" s="6">
        <f>IF(H1291="","",INDEX(Systems!F$4:F$981,MATCH($F1291,Systems!D$4:D$981,0),1))</f>
        <v>6000</v>
      </c>
      <c r="J1291" s="7">
        <f>IF(H1291="","",INDEX(Systems!E$4:E$981,MATCH($F1291,Systems!D$4:D$981,0),1))</f>
        <v>10</v>
      </c>
      <c r="K1291" s="7" t="s">
        <v>97</v>
      </c>
      <c r="L1291" s="7">
        <v>1996</v>
      </c>
      <c r="M1291" s="7">
        <v>3</v>
      </c>
      <c r="N1291" s="6">
        <f t="shared" ref="N1291" si="3159">IF(H1291="","",H1291*I1291)</f>
        <v>6000</v>
      </c>
      <c r="O1291" s="7">
        <f t="shared" ref="O1291" si="3160">IF(M1291="","",IF(IF(M1291=1,$C$1,IF(M1291=2,L1291+(0.8*J1291),IF(M1291=3,L1291+J1291)))&lt;$C$1,$C$1,(IF(M1291=1,$C$1,IF(M1291=2,L1291+(0.8*J1291),IF(M1291=3,L1291+J1291))))))</f>
        <v>2018</v>
      </c>
      <c r="P1291" s="2">
        <f t="shared" ref="P1291" si="3161">IF($B1291="","",IF($O1291=P$3,$N1291*(1+(O$2*0.03)),IF(P$3=$O1291+$J1291,$N1291*(1+(O$2*0.03)),IF(P$3=$O1291+2*$J1291,$N1291*(1+(O$2*0.03)),IF(P$3=$O1291+3*$J1291,$N1291*(1+(O$2*0.03)),IF(P$3=$O1291+4*$J1291,$N1291*(1+(O$2*0.03)),IF(P$3=$O1291+5*$J1291,$N1291*(1+(O$2*0.03)),"")))))))</f>
        <v>6000</v>
      </c>
      <c r="Q1291" s="2" t="str">
        <f t="shared" ref="Q1291" si="3162">IF($B1291="","",IF($O1291=Q$3,$N1291*(1+(P$2*0.03)),IF(Q$3=$O1291+$J1291,$N1291*(1+(P$2*0.03)),IF(Q$3=$O1291+2*$J1291,$N1291*(1+(P$2*0.03)),IF(Q$3=$O1291+3*$J1291,$N1291*(1+(P$2*0.03)),IF(Q$3=$O1291+4*$J1291,$N1291*(1+(P$2*0.03)),IF(Q$3=$O1291+5*$J1291,$N1291*(1+(P$2*0.03)),"")))))))</f>
        <v/>
      </c>
      <c r="R1291" s="2" t="str">
        <f t="shared" ref="R1291" si="3163">IF($B1291="","",IF($O1291=R$3,$N1291*(1+(Q$2*0.03)),IF(R$3=$O1291+$J1291,$N1291*(1+(Q$2*0.03)),IF(R$3=$O1291+2*$J1291,$N1291*(1+(Q$2*0.03)),IF(R$3=$O1291+3*$J1291,$N1291*(1+(Q$2*0.03)),IF(R$3=$O1291+4*$J1291,$N1291*(1+(Q$2*0.03)),IF(R$3=$O1291+5*$J1291,$N1291*(1+(Q$2*0.03)),"")))))))</f>
        <v/>
      </c>
      <c r="S1291" s="2" t="str">
        <f t="shared" ref="S1291" si="3164">IF($B1291="","",IF($O1291=S$3,$N1291*(1+(R$2*0.03)),IF(S$3=$O1291+$J1291,$N1291*(1+(R$2*0.03)),IF(S$3=$O1291+2*$J1291,$N1291*(1+(R$2*0.03)),IF(S$3=$O1291+3*$J1291,$N1291*(1+(R$2*0.03)),IF(S$3=$O1291+4*$J1291,$N1291*(1+(R$2*0.03)),IF(S$3=$O1291+5*$J1291,$N1291*(1+(R$2*0.03)),"")))))))</f>
        <v/>
      </c>
      <c r="T1291" s="2" t="str">
        <f t="shared" ref="T1291" si="3165">IF($B1291="","",IF($O1291=T$3,$N1291*(1+(S$2*0.03)),IF(T$3=$O1291+$J1291,$N1291*(1+(S$2*0.03)),IF(T$3=$O1291+2*$J1291,$N1291*(1+(S$2*0.03)),IF(T$3=$O1291+3*$J1291,$N1291*(1+(S$2*0.03)),IF(T$3=$O1291+4*$J1291,$N1291*(1+(S$2*0.03)),IF(T$3=$O1291+5*$J1291,$N1291*(1+(S$2*0.03)),"")))))))</f>
        <v/>
      </c>
      <c r="U1291" s="2" t="str">
        <f t="shared" ref="U1291" si="3166">IF($B1291="","",IF($O1291=U$3,$N1291*(1+(T$2*0.03)),IF(U$3=$O1291+$J1291,$N1291*(1+(T$2*0.03)),IF(U$3=$O1291+2*$J1291,$N1291*(1+(T$2*0.03)),IF(U$3=$O1291+3*$J1291,$N1291*(1+(T$2*0.03)),IF(U$3=$O1291+4*$J1291,$N1291*(1+(T$2*0.03)),IF(U$3=$O1291+5*$J1291,$N1291*(1+(T$2*0.03)),"")))))))</f>
        <v/>
      </c>
      <c r="V1291" s="2" t="str">
        <f t="shared" ref="V1291" si="3167">IF($B1291="","",IF($O1291=V$3,$N1291*(1+(U$2*0.03)),IF(V$3=$O1291+$J1291,$N1291*(1+(U$2*0.03)),IF(V$3=$O1291+2*$J1291,$N1291*(1+(U$2*0.03)),IF(V$3=$O1291+3*$J1291,$N1291*(1+(U$2*0.03)),IF(V$3=$O1291+4*$J1291,$N1291*(1+(U$2*0.03)),IF(V$3=$O1291+5*$J1291,$N1291*(1+(U$2*0.03)),"")))))))</f>
        <v/>
      </c>
      <c r="W1291" s="2" t="str">
        <f t="shared" ref="W1291" si="3168">IF($B1291="","",IF($O1291=W$3,$N1291*(1+(V$2*0.03)),IF(W$3=$O1291+$J1291,$N1291*(1+(V$2*0.03)),IF(W$3=$O1291+2*$J1291,$N1291*(1+(V$2*0.03)),IF(W$3=$O1291+3*$J1291,$N1291*(1+(V$2*0.03)),IF(W$3=$O1291+4*$J1291,$N1291*(1+(V$2*0.03)),IF(W$3=$O1291+5*$J1291,$N1291*(1+(V$2*0.03)),"")))))))</f>
        <v/>
      </c>
      <c r="X1291" s="2" t="str">
        <f t="shared" ref="X1291" si="3169">IF($B1291="","",IF($O1291=X$3,$N1291*(1+(W$2*0.03)),IF(X$3=$O1291+$J1291,$N1291*(1+(W$2*0.03)),IF(X$3=$O1291+2*$J1291,$N1291*(1+(W$2*0.03)),IF(X$3=$O1291+3*$J1291,$N1291*(1+(W$2*0.03)),IF(X$3=$O1291+4*$J1291,$N1291*(1+(W$2*0.03)),IF(X$3=$O1291+5*$J1291,$N1291*(1+(W$2*0.03)),"")))))))</f>
        <v/>
      </c>
      <c r="Y1291" s="2" t="str">
        <f t="shared" ref="Y1291" si="3170">IF($B1291="","",IF($O1291=Y$3,$N1291*(1+(X$2*0.03)),IF(Y$3=$O1291+$J1291,$N1291*(1+(X$2*0.03)),IF(Y$3=$O1291+2*$J1291,$N1291*(1+(X$2*0.03)),IF(Y$3=$O1291+3*$J1291,$N1291*(1+(X$2*0.03)),IF(Y$3=$O1291+4*$J1291,$N1291*(1+(X$2*0.03)),IF(Y$3=$O1291+5*$J1291,$N1291*(1+(X$2*0.03)),"")))))))</f>
        <v/>
      </c>
      <c r="Z1291" s="2">
        <f t="shared" ref="Z1291" si="3171">IF($B1291="","",IF($O1291=Z$3,$N1291*(1+(Y$2*0.03)),IF(Z$3=$O1291+$J1291,$N1291*(1+(Y$2*0.03)),IF(Z$3=$O1291+2*$J1291,$N1291*(1+(Y$2*0.03)),IF(Z$3=$O1291+3*$J1291,$N1291*(1+(Y$2*0.03)),IF(Z$3=$O1291+4*$J1291,$N1291*(1+(Y$2*0.03)),IF(Z$3=$O1291+5*$J1291,$N1291*(1+(Y$2*0.03)),"")))))))</f>
        <v>7800</v>
      </c>
      <c r="AA1291" s="2" t="str">
        <f t="shared" ref="AA1291" si="3172">IF($B1291="","",IF($O1291=AA$3,$N1291*(1+(Z$2*0.03)),IF(AA$3=$O1291+$J1291,$N1291*(1+(Z$2*0.03)),IF(AA$3=$O1291+2*$J1291,$N1291*(1+(Z$2*0.03)),IF(AA$3=$O1291+3*$J1291,$N1291*(1+(Z$2*0.03)),IF(AA$3=$O1291+4*$J1291,$N1291*(1+(Z$2*0.03)),IF(AA$3=$O1291+5*$J1291,$N1291*(1+(Z$2*0.03)),"")))))))</f>
        <v/>
      </c>
      <c r="AB1291" s="2" t="str">
        <f t="shared" ref="AB1291" si="3173">IF($B1291="","",IF($O1291=AB$3,$N1291*(1+(AA$2*0.03)),IF(AB$3=$O1291+$J1291,$N1291*(1+(AA$2*0.03)),IF(AB$3=$O1291+2*$J1291,$N1291*(1+(AA$2*0.03)),IF(AB$3=$O1291+3*$J1291,$N1291*(1+(AA$2*0.03)),IF(AB$3=$O1291+4*$J1291,$N1291*(1+(AA$2*0.03)),IF(AB$3=$O1291+5*$J1291,$N1291*(1+(AA$2*0.03)),"")))))))</f>
        <v/>
      </c>
      <c r="AC1291" s="2" t="str">
        <f t="shared" ref="AC1291" si="3174">IF($B1291="","",IF($O1291=AC$3,$N1291*(1+(AB$2*0.03)),IF(AC$3=$O1291+$J1291,$N1291*(1+(AB$2*0.03)),IF(AC$3=$O1291+2*$J1291,$N1291*(1+(AB$2*0.03)),IF(AC$3=$O1291+3*$J1291,$N1291*(1+(AB$2*0.03)),IF(AC$3=$O1291+4*$J1291,$N1291*(1+(AB$2*0.03)),IF(AC$3=$O1291+5*$J1291,$N1291*(1+(AB$2*0.03)),"")))))))</f>
        <v/>
      </c>
      <c r="AD1291" s="2" t="str">
        <f t="shared" ref="AD1291" si="3175">IF($B1291="","",IF($O1291=AD$3,$N1291*(1+(AC$2*0.03)),IF(AD$3=$O1291+$J1291,$N1291*(1+(AC$2*0.03)),IF(AD$3=$O1291+2*$J1291,$N1291*(1+(AC$2*0.03)),IF(AD$3=$O1291+3*$J1291,$N1291*(1+(AC$2*0.03)),IF(AD$3=$O1291+4*$J1291,$N1291*(1+(AC$2*0.03)),IF(AD$3=$O1291+5*$J1291,$N1291*(1+(AC$2*0.03)),"")))))))</f>
        <v/>
      </c>
      <c r="AE1291" s="2" t="str">
        <f t="shared" ref="AE1291" si="3176">IF($B1291="","",IF($O1291=AE$3,$N1291*(1+(AD$2*0.03)),IF(AE$3=$O1291+$J1291,$N1291*(1+(AD$2*0.03)),IF(AE$3=$O1291+2*$J1291,$N1291*(1+(AD$2*0.03)),IF(AE$3=$O1291+3*$J1291,$N1291*(1+(AD$2*0.03)),IF(AE$3=$O1291+4*$J1291,$N1291*(1+(AD$2*0.03)),IF(AE$3=$O1291+5*$J1291,$N1291*(1+(AD$2*0.03)),"")))))))</f>
        <v/>
      </c>
      <c r="AF1291" s="2" t="str">
        <f t="shared" ref="AF1291" si="3177">IF($B1291="","",IF($O1291=AF$3,$N1291*(1+(AE$2*0.03)),IF(AF$3=$O1291+$J1291,$N1291*(1+(AE$2*0.03)),IF(AF$3=$O1291+2*$J1291,$N1291*(1+(AE$2*0.03)),IF(AF$3=$O1291+3*$J1291,$N1291*(1+(AE$2*0.03)),IF(AF$3=$O1291+4*$J1291,$N1291*(1+(AE$2*0.03)),IF(AF$3=$O1291+5*$J1291,$N1291*(1+(AE$2*0.03)),"")))))))</f>
        <v/>
      </c>
      <c r="AG1291" s="2" t="str">
        <f t="shared" ref="AG1291" si="3178">IF($B1291="","",IF($O1291=AG$3,$N1291*(1+(AF$2*0.03)),IF(AG$3=$O1291+$J1291,$N1291*(1+(AF$2*0.03)),IF(AG$3=$O1291+2*$J1291,$N1291*(1+(AF$2*0.03)),IF(AG$3=$O1291+3*$J1291,$N1291*(1+(AF$2*0.03)),IF(AG$3=$O1291+4*$J1291,$N1291*(1+(AF$2*0.03)),IF(AG$3=$O1291+5*$J1291,$N1291*(1+(AF$2*0.03)),"")))))))</f>
        <v/>
      </c>
      <c r="AH1291" s="2" t="str">
        <f t="shared" ref="AH1291" si="3179">IF($B1291="","",IF($O1291=AH$3,$N1291*(1+(AG$2*0.03)),IF(AH$3=$O1291+$J1291,$N1291*(1+(AG$2*0.03)),IF(AH$3=$O1291+2*$J1291,$N1291*(1+(AG$2*0.03)),IF(AH$3=$O1291+3*$J1291,$N1291*(1+(AG$2*0.03)),IF(AH$3=$O1291+4*$J1291,$N1291*(1+(AG$2*0.03)),IF(AH$3=$O1291+5*$J1291,$N1291*(1+(AG$2*0.03)),"")))))))</f>
        <v/>
      </c>
      <c r="AI1291" s="2" t="str">
        <f t="shared" ref="AI1291" si="3180">IF($B1291="","",IF($O1291=AI$3,$N1291*(1+(AH$2*0.03)),IF(AI$3=$O1291+$J1291,$N1291*(1+(AH$2*0.03)),IF(AI$3=$O1291+2*$J1291,$N1291*(1+(AH$2*0.03)),IF(AI$3=$O1291+3*$J1291,$N1291*(1+(AH$2*0.03)),IF(AI$3=$O1291+4*$J1291,$N1291*(1+(AH$2*0.03)),IF(AI$3=$O1291+5*$J1291,$N1291*(1+(AH$2*0.03)),"")))))))</f>
        <v/>
      </c>
    </row>
    <row r="1292" spans="2:35" x14ac:dyDescent="0.25">
      <c r="B1292" s="41" t="s">
        <v>347</v>
      </c>
      <c r="C1292" s="41" t="s">
        <v>587</v>
      </c>
      <c r="D1292" t="s">
        <v>3</v>
      </c>
      <c r="E1292" s="42" t="s">
        <v>348</v>
      </c>
      <c r="F1292" t="s">
        <v>501</v>
      </c>
      <c r="H1292" s="7">
        <v>9190</v>
      </c>
      <c r="I1292" s="6">
        <f>IF(H1292="","",INDEX(Systems!F$4:F$981,MATCH($F1292,Systems!D$4:D$981,0),1))</f>
        <v>16.25</v>
      </c>
      <c r="J1292" s="7">
        <f>IF(H1292="","",INDEX(Systems!E$4:E$981,MATCH($F1292,Systems!D$4:D$981,0),1))</f>
        <v>25</v>
      </c>
      <c r="K1292" s="7" t="s">
        <v>97</v>
      </c>
      <c r="L1292" s="7">
        <v>2000</v>
      </c>
      <c r="M1292" s="7">
        <v>2</v>
      </c>
      <c r="N1292" s="6">
        <f t="shared" si="3134"/>
        <v>149337.5</v>
      </c>
      <c r="O1292" s="7">
        <f t="shared" si="3135"/>
        <v>2020</v>
      </c>
      <c r="P1292" s="2" t="str">
        <f t="shared" ref="P1292:AI1292" si="3181">IF($B1292="","",IF($O1292=P$3,$N1292*(1+(O$2*0.03)),IF(P$3=$O1292+$J1292,$N1292*(1+(O$2*0.03)),IF(P$3=$O1292+2*$J1292,$N1292*(1+(O$2*0.03)),IF(P$3=$O1292+3*$J1292,$N1292*(1+(O$2*0.03)),IF(P$3=$O1292+4*$J1292,$N1292*(1+(O$2*0.03)),IF(P$3=$O1292+5*$J1292,$N1292*(1+(O$2*0.03)),"")))))))</f>
        <v/>
      </c>
      <c r="Q1292" s="2" t="str">
        <f t="shared" si="3181"/>
        <v/>
      </c>
      <c r="R1292" s="2">
        <f t="shared" si="3181"/>
        <v>158297.75</v>
      </c>
      <c r="S1292" s="2" t="str">
        <f t="shared" si="3181"/>
        <v/>
      </c>
      <c r="T1292" s="2" t="str">
        <f t="shared" si="3181"/>
        <v/>
      </c>
      <c r="U1292" s="2" t="str">
        <f t="shared" si="3181"/>
        <v/>
      </c>
      <c r="V1292" s="2" t="str">
        <f t="shared" si="3181"/>
        <v/>
      </c>
      <c r="W1292" s="2" t="str">
        <f t="shared" si="3181"/>
        <v/>
      </c>
      <c r="X1292" s="2" t="str">
        <f t="shared" si="3181"/>
        <v/>
      </c>
      <c r="Y1292" s="2" t="str">
        <f t="shared" si="3181"/>
        <v/>
      </c>
      <c r="Z1292" s="2" t="str">
        <f t="shared" si="3181"/>
        <v/>
      </c>
      <c r="AA1292" s="2" t="str">
        <f t="shared" si="3181"/>
        <v/>
      </c>
      <c r="AB1292" s="2" t="str">
        <f t="shared" si="3181"/>
        <v/>
      </c>
      <c r="AC1292" s="2" t="str">
        <f t="shared" si="3181"/>
        <v/>
      </c>
      <c r="AD1292" s="2" t="str">
        <f t="shared" si="3181"/>
        <v/>
      </c>
      <c r="AE1292" s="2" t="str">
        <f t="shared" si="3181"/>
        <v/>
      </c>
      <c r="AF1292" s="2" t="str">
        <f t="shared" si="3181"/>
        <v/>
      </c>
      <c r="AG1292" s="2" t="str">
        <f t="shared" si="3181"/>
        <v/>
      </c>
      <c r="AH1292" s="2" t="str">
        <f t="shared" si="3181"/>
        <v/>
      </c>
      <c r="AI1292" s="2" t="str">
        <f t="shared" si="3181"/>
        <v/>
      </c>
    </row>
    <row r="1293" spans="2:35" x14ac:dyDescent="0.25">
      <c r="B1293" s="41" t="s">
        <v>347</v>
      </c>
      <c r="C1293" s="41" t="s">
        <v>587</v>
      </c>
      <c r="D1293" t="s">
        <v>7</v>
      </c>
      <c r="E1293" s="42" t="s">
        <v>348</v>
      </c>
      <c r="F1293" t="s">
        <v>50</v>
      </c>
      <c r="H1293" s="7">
        <v>5690</v>
      </c>
      <c r="I1293" s="6">
        <f>IF(H1293="","",INDEX(Systems!F$4:F$981,MATCH($F1293,Systems!D$4:D$981,0),1))</f>
        <v>1.6</v>
      </c>
      <c r="J1293" s="7">
        <f>IF(H1293="","",INDEX(Systems!E$4:E$981,MATCH($F1293,Systems!D$4:D$981,0),1))</f>
        <v>10</v>
      </c>
      <c r="K1293" s="7" t="s">
        <v>97</v>
      </c>
      <c r="L1293" s="7">
        <v>2010</v>
      </c>
      <c r="M1293" s="7">
        <v>3</v>
      </c>
      <c r="N1293" s="6">
        <f t="shared" si="3134"/>
        <v>9104</v>
      </c>
      <c r="O1293" s="7">
        <f t="shared" si="3135"/>
        <v>2020</v>
      </c>
      <c r="P1293" s="2" t="str">
        <f t="shared" ref="P1293:AI1293" si="3182">IF($B1293="","",IF($O1293=P$3,$N1293*(1+(O$2*0.03)),IF(P$3=$O1293+$J1293,$N1293*(1+(O$2*0.03)),IF(P$3=$O1293+2*$J1293,$N1293*(1+(O$2*0.03)),IF(P$3=$O1293+3*$J1293,$N1293*(1+(O$2*0.03)),IF(P$3=$O1293+4*$J1293,$N1293*(1+(O$2*0.03)),IF(P$3=$O1293+5*$J1293,$N1293*(1+(O$2*0.03)),"")))))))</f>
        <v/>
      </c>
      <c r="Q1293" s="2" t="str">
        <f t="shared" si="3182"/>
        <v/>
      </c>
      <c r="R1293" s="2">
        <f t="shared" si="3182"/>
        <v>9650.24</v>
      </c>
      <c r="S1293" s="2" t="str">
        <f t="shared" si="3182"/>
        <v/>
      </c>
      <c r="T1293" s="2" t="str">
        <f t="shared" si="3182"/>
        <v/>
      </c>
      <c r="U1293" s="2" t="str">
        <f t="shared" si="3182"/>
        <v/>
      </c>
      <c r="V1293" s="2" t="str">
        <f t="shared" si="3182"/>
        <v/>
      </c>
      <c r="W1293" s="2" t="str">
        <f t="shared" si="3182"/>
        <v/>
      </c>
      <c r="X1293" s="2" t="str">
        <f t="shared" si="3182"/>
        <v/>
      </c>
      <c r="Y1293" s="2" t="str">
        <f t="shared" si="3182"/>
        <v/>
      </c>
      <c r="Z1293" s="2" t="str">
        <f t="shared" si="3182"/>
        <v/>
      </c>
      <c r="AA1293" s="2" t="str">
        <f t="shared" si="3182"/>
        <v/>
      </c>
      <c r="AB1293" s="2">
        <f t="shared" si="3182"/>
        <v>12381.439999999999</v>
      </c>
      <c r="AC1293" s="2" t="str">
        <f t="shared" si="3182"/>
        <v/>
      </c>
      <c r="AD1293" s="2" t="str">
        <f t="shared" si="3182"/>
        <v/>
      </c>
      <c r="AE1293" s="2" t="str">
        <f t="shared" si="3182"/>
        <v/>
      </c>
      <c r="AF1293" s="2" t="str">
        <f t="shared" si="3182"/>
        <v/>
      </c>
      <c r="AG1293" s="2" t="str">
        <f t="shared" si="3182"/>
        <v/>
      </c>
      <c r="AH1293" s="2" t="str">
        <f t="shared" si="3182"/>
        <v/>
      </c>
      <c r="AI1293" s="2" t="str">
        <f t="shared" si="3182"/>
        <v/>
      </c>
    </row>
    <row r="1294" spans="2:35" x14ac:dyDescent="0.25">
      <c r="B1294" s="41" t="s">
        <v>347</v>
      </c>
      <c r="C1294" s="41" t="s">
        <v>587</v>
      </c>
      <c r="D1294" t="s">
        <v>114</v>
      </c>
      <c r="E1294" s="42" t="s">
        <v>563</v>
      </c>
      <c r="F1294" t="s">
        <v>113</v>
      </c>
      <c r="H1294" s="7">
        <v>1</v>
      </c>
      <c r="I1294" s="6">
        <f>IF(H1294="","",INDEX(Systems!F$4:F$981,MATCH($F1294,Systems!D$4:D$981,0),1))</f>
        <v>15000</v>
      </c>
      <c r="J1294" s="7">
        <f>IF(H1294="","",INDEX(Systems!E$4:E$981,MATCH($F1294,Systems!D$4:D$981,0),1))</f>
        <v>15</v>
      </c>
      <c r="K1294" s="7" t="s">
        <v>97</v>
      </c>
      <c r="L1294" s="7">
        <v>2003</v>
      </c>
      <c r="M1294" s="7">
        <v>3</v>
      </c>
      <c r="N1294" s="6">
        <f t="shared" si="3134"/>
        <v>15000</v>
      </c>
      <c r="O1294" s="7">
        <f t="shared" si="3135"/>
        <v>2018</v>
      </c>
      <c r="P1294" s="2">
        <f t="shared" ref="P1294:AI1294" si="3183">IF($B1294="","",IF($O1294=P$3,$N1294*(1+(O$2*0.03)),IF(P$3=$O1294+$J1294,$N1294*(1+(O$2*0.03)),IF(P$3=$O1294+2*$J1294,$N1294*(1+(O$2*0.03)),IF(P$3=$O1294+3*$J1294,$N1294*(1+(O$2*0.03)),IF(P$3=$O1294+4*$J1294,$N1294*(1+(O$2*0.03)),IF(P$3=$O1294+5*$J1294,$N1294*(1+(O$2*0.03)),"")))))))</f>
        <v>15000</v>
      </c>
      <c r="Q1294" s="2" t="str">
        <f t="shared" si="3183"/>
        <v/>
      </c>
      <c r="R1294" s="2" t="str">
        <f t="shared" si="3183"/>
        <v/>
      </c>
      <c r="S1294" s="2" t="str">
        <f t="shared" si="3183"/>
        <v/>
      </c>
      <c r="T1294" s="2" t="str">
        <f t="shared" si="3183"/>
        <v/>
      </c>
      <c r="U1294" s="2" t="str">
        <f t="shared" si="3183"/>
        <v/>
      </c>
      <c r="V1294" s="2" t="str">
        <f t="shared" si="3183"/>
        <v/>
      </c>
      <c r="W1294" s="2" t="str">
        <f t="shared" si="3183"/>
        <v/>
      </c>
      <c r="X1294" s="2" t="str">
        <f t="shared" si="3183"/>
        <v/>
      </c>
      <c r="Y1294" s="2" t="str">
        <f t="shared" si="3183"/>
        <v/>
      </c>
      <c r="Z1294" s="2" t="str">
        <f t="shared" si="3183"/>
        <v/>
      </c>
      <c r="AA1294" s="2" t="str">
        <f t="shared" si="3183"/>
        <v/>
      </c>
      <c r="AB1294" s="2" t="str">
        <f t="shared" si="3183"/>
        <v/>
      </c>
      <c r="AC1294" s="2" t="str">
        <f t="shared" si="3183"/>
        <v/>
      </c>
      <c r="AD1294" s="2" t="str">
        <f t="shared" si="3183"/>
        <v/>
      </c>
      <c r="AE1294" s="2">
        <f t="shared" si="3183"/>
        <v>21750</v>
      </c>
      <c r="AF1294" s="2" t="str">
        <f t="shared" si="3183"/>
        <v/>
      </c>
      <c r="AG1294" s="2" t="str">
        <f t="shared" si="3183"/>
        <v/>
      </c>
      <c r="AH1294" s="2" t="str">
        <f t="shared" si="3183"/>
        <v/>
      </c>
      <c r="AI1294" s="2" t="str">
        <f t="shared" si="3183"/>
        <v/>
      </c>
    </row>
    <row r="1295" spans="2:35" x14ac:dyDescent="0.25">
      <c r="B1295" s="41" t="s">
        <v>347</v>
      </c>
      <c r="C1295" s="41" t="s">
        <v>587</v>
      </c>
      <c r="D1295" t="s">
        <v>114</v>
      </c>
      <c r="E1295" s="42" t="s">
        <v>563</v>
      </c>
      <c r="F1295" t="s">
        <v>127</v>
      </c>
      <c r="H1295" s="7">
        <v>1</v>
      </c>
      <c r="I1295" s="6">
        <f>IF(H1295="","",INDEX(Systems!F$4:F$981,MATCH($F1295,Systems!D$4:D$981,0),1))</f>
        <v>40000</v>
      </c>
      <c r="J1295" s="7">
        <f>IF(H1295="","",INDEX(Systems!E$4:E$981,MATCH($F1295,Systems!D$4:D$981,0),1))</f>
        <v>20</v>
      </c>
      <c r="K1295" s="7" t="s">
        <v>97</v>
      </c>
      <c r="L1295" s="7">
        <v>2000</v>
      </c>
      <c r="M1295" s="7">
        <v>3</v>
      </c>
      <c r="N1295" s="6">
        <f t="shared" si="3134"/>
        <v>40000</v>
      </c>
      <c r="O1295" s="7">
        <f t="shared" si="3135"/>
        <v>2020</v>
      </c>
      <c r="P1295" s="2" t="str">
        <f t="shared" ref="P1295:AI1303" si="3184">IF($B1295="","",IF($O1295=P$3,$N1295*(1+(O$2*0.03)),IF(P$3=$O1295+$J1295,$N1295*(1+(O$2*0.03)),IF(P$3=$O1295+2*$J1295,$N1295*(1+(O$2*0.03)),IF(P$3=$O1295+3*$J1295,$N1295*(1+(O$2*0.03)),IF(P$3=$O1295+4*$J1295,$N1295*(1+(O$2*0.03)),IF(P$3=$O1295+5*$J1295,$N1295*(1+(O$2*0.03)),"")))))))</f>
        <v/>
      </c>
      <c r="Q1295" s="2" t="str">
        <f t="shared" si="3184"/>
        <v/>
      </c>
      <c r="R1295" s="2">
        <f t="shared" si="3184"/>
        <v>42400</v>
      </c>
      <c r="S1295" s="2" t="str">
        <f t="shared" si="3184"/>
        <v/>
      </c>
      <c r="T1295" s="2" t="str">
        <f t="shared" si="3184"/>
        <v/>
      </c>
      <c r="U1295" s="2" t="str">
        <f t="shared" si="3184"/>
        <v/>
      </c>
      <c r="V1295" s="2" t="str">
        <f t="shared" si="3184"/>
        <v/>
      </c>
      <c r="W1295" s="2" t="str">
        <f t="shared" si="3184"/>
        <v/>
      </c>
      <c r="X1295" s="2" t="str">
        <f t="shared" si="3184"/>
        <v/>
      </c>
      <c r="Y1295" s="2" t="str">
        <f t="shared" si="3184"/>
        <v/>
      </c>
      <c r="Z1295" s="2" t="str">
        <f t="shared" si="3184"/>
        <v/>
      </c>
      <c r="AA1295" s="2" t="str">
        <f t="shared" si="3184"/>
        <v/>
      </c>
      <c r="AB1295" s="2" t="str">
        <f t="shared" si="3184"/>
        <v/>
      </c>
      <c r="AC1295" s="2" t="str">
        <f t="shared" si="3184"/>
        <v/>
      </c>
      <c r="AD1295" s="2" t="str">
        <f t="shared" si="3184"/>
        <v/>
      </c>
      <c r="AE1295" s="2" t="str">
        <f t="shared" si="3184"/>
        <v/>
      </c>
      <c r="AF1295" s="2" t="str">
        <f t="shared" si="3184"/>
        <v/>
      </c>
      <c r="AG1295" s="2" t="str">
        <f t="shared" si="3184"/>
        <v/>
      </c>
      <c r="AH1295" s="2" t="str">
        <f t="shared" si="3184"/>
        <v/>
      </c>
      <c r="AI1295" s="2" t="str">
        <f t="shared" si="3184"/>
        <v/>
      </c>
    </row>
    <row r="1296" spans="2:35" x14ac:dyDescent="0.25">
      <c r="B1296" s="41" t="s">
        <v>347</v>
      </c>
      <c r="C1296" s="41" t="s">
        <v>587</v>
      </c>
      <c r="D1296" t="s">
        <v>7</v>
      </c>
      <c r="E1296" s="42" t="s">
        <v>563</v>
      </c>
      <c r="F1296" t="s">
        <v>47</v>
      </c>
      <c r="H1296" s="7">
        <v>1000</v>
      </c>
      <c r="I1296" s="6">
        <f>IF(H1296="","",INDEX(Systems!F$4:F$981,MATCH($F1296,Systems!D$4:D$981,0),1))</f>
        <v>9.42</v>
      </c>
      <c r="J1296" s="7">
        <f>IF(H1296="","",INDEX(Systems!E$4:E$981,MATCH($F1296,Systems!D$4:D$981,0),1))</f>
        <v>20</v>
      </c>
      <c r="K1296" s="7" t="s">
        <v>97</v>
      </c>
      <c r="L1296" s="7">
        <v>2005</v>
      </c>
      <c r="M1296" s="7">
        <v>3</v>
      </c>
      <c r="N1296" s="6">
        <f t="shared" si="3134"/>
        <v>9420</v>
      </c>
      <c r="O1296" s="7">
        <f t="shared" si="3135"/>
        <v>2025</v>
      </c>
      <c r="P1296" s="2" t="str">
        <f t="shared" si="3184"/>
        <v/>
      </c>
      <c r="Q1296" s="2" t="str">
        <f t="shared" si="3184"/>
        <v/>
      </c>
      <c r="R1296" s="2" t="str">
        <f t="shared" si="3184"/>
        <v/>
      </c>
      <c r="S1296" s="2" t="str">
        <f t="shared" si="3184"/>
        <v/>
      </c>
      <c r="T1296" s="2" t="str">
        <f t="shared" si="3184"/>
        <v/>
      </c>
      <c r="U1296" s="2" t="str">
        <f t="shared" si="3184"/>
        <v/>
      </c>
      <c r="V1296" s="2" t="str">
        <f t="shared" si="3184"/>
        <v/>
      </c>
      <c r="W1296" s="2">
        <f t="shared" si="3184"/>
        <v>11398.199999999999</v>
      </c>
      <c r="X1296" s="2" t="str">
        <f t="shared" si="3184"/>
        <v/>
      </c>
      <c r="Y1296" s="2" t="str">
        <f t="shared" si="3184"/>
        <v/>
      </c>
      <c r="Z1296" s="2" t="str">
        <f t="shared" si="3184"/>
        <v/>
      </c>
      <c r="AA1296" s="2" t="str">
        <f t="shared" si="3184"/>
        <v/>
      </c>
      <c r="AB1296" s="2" t="str">
        <f t="shared" si="3184"/>
        <v/>
      </c>
      <c r="AC1296" s="2" t="str">
        <f t="shared" si="3184"/>
        <v/>
      </c>
      <c r="AD1296" s="2" t="str">
        <f t="shared" si="3184"/>
        <v/>
      </c>
      <c r="AE1296" s="2" t="str">
        <f t="shared" si="3184"/>
        <v/>
      </c>
      <c r="AF1296" s="2" t="str">
        <f t="shared" si="3184"/>
        <v/>
      </c>
      <c r="AG1296" s="2" t="str">
        <f t="shared" si="3184"/>
        <v/>
      </c>
      <c r="AH1296" s="2" t="str">
        <f t="shared" si="3184"/>
        <v/>
      </c>
      <c r="AI1296" s="2" t="str">
        <f t="shared" si="3184"/>
        <v/>
      </c>
    </row>
    <row r="1297" spans="2:35" x14ac:dyDescent="0.25">
      <c r="B1297" s="41" t="s">
        <v>347</v>
      </c>
      <c r="C1297" s="41" t="s">
        <v>587</v>
      </c>
      <c r="D1297" t="s">
        <v>7</v>
      </c>
      <c r="E1297" s="42" t="s">
        <v>563</v>
      </c>
      <c r="F1297" t="s">
        <v>51</v>
      </c>
      <c r="H1297" s="7">
        <v>1400</v>
      </c>
      <c r="I1297" s="6">
        <f>IF(H1297="","",INDEX(Systems!F$4:F$981,MATCH($F1297,Systems!D$4:D$981,0),1))</f>
        <v>1.5</v>
      </c>
      <c r="J1297" s="7">
        <f>IF(H1297="","",INDEX(Systems!E$4:E$981,MATCH($F1297,Systems!D$4:D$981,0),1))</f>
        <v>10</v>
      </c>
      <c r="K1297" s="7" t="s">
        <v>97</v>
      </c>
      <c r="L1297" s="7">
        <v>2010</v>
      </c>
      <c r="M1297" s="7">
        <v>3</v>
      </c>
      <c r="N1297" s="6">
        <f t="shared" si="3134"/>
        <v>2100</v>
      </c>
      <c r="O1297" s="7">
        <f t="shared" si="3135"/>
        <v>2020</v>
      </c>
      <c r="P1297" s="2" t="str">
        <f t="shared" si="3184"/>
        <v/>
      </c>
      <c r="Q1297" s="2" t="str">
        <f t="shared" si="3184"/>
        <v/>
      </c>
      <c r="R1297" s="2">
        <f t="shared" si="3184"/>
        <v>2226</v>
      </c>
      <c r="S1297" s="2" t="str">
        <f t="shared" si="3184"/>
        <v/>
      </c>
      <c r="T1297" s="2" t="str">
        <f t="shared" si="3184"/>
        <v/>
      </c>
      <c r="U1297" s="2" t="str">
        <f t="shared" si="3184"/>
        <v/>
      </c>
      <c r="V1297" s="2" t="str">
        <f t="shared" si="3184"/>
        <v/>
      </c>
      <c r="W1297" s="2" t="str">
        <f t="shared" si="3184"/>
        <v/>
      </c>
      <c r="X1297" s="2" t="str">
        <f t="shared" si="3184"/>
        <v/>
      </c>
      <c r="Y1297" s="2" t="str">
        <f t="shared" si="3184"/>
        <v/>
      </c>
      <c r="Z1297" s="2" t="str">
        <f t="shared" si="3184"/>
        <v/>
      </c>
      <c r="AA1297" s="2" t="str">
        <f t="shared" si="3184"/>
        <v/>
      </c>
      <c r="AB1297" s="2">
        <f t="shared" si="3184"/>
        <v>2855.9999999999995</v>
      </c>
      <c r="AC1297" s="2" t="str">
        <f t="shared" si="3184"/>
        <v/>
      </c>
      <c r="AD1297" s="2" t="str">
        <f t="shared" si="3184"/>
        <v/>
      </c>
      <c r="AE1297" s="2" t="str">
        <f t="shared" si="3184"/>
        <v/>
      </c>
      <c r="AF1297" s="2" t="str">
        <f t="shared" si="3184"/>
        <v/>
      </c>
      <c r="AG1297" s="2" t="str">
        <f t="shared" si="3184"/>
        <v/>
      </c>
      <c r="AH1297" s="2" t="str">
        <f t="shared" si="3184"/>
        <v/>
      </c>
      <c r="AI1297" s="2" t="str">
        <f t="shared" si="3184"/>
        <v/>
      </c>
    </row>
    <row r="1298" spans="2:35" x14ac:dyDescent="0.25">
      <c r="B1298" s="41" t="s">
        <v>347</v>
      </c>
      <c r="C1298" s="41" t="s">
        <v>587</v>
      </c>
      <c r="D1298" t="s">
        <v>9</v>
      </c>
      <c r="E1298" s="42" t="s">
        <v>563</v>
      </c>
      <c r="F1298" t="s">
        <v>131</v>
      </c>
      <c r="H1298" s="7">
        <v>1500</v>
      </c>
      <c r="I1298" s="6">
        <f>IF(H1298="","",INDEX(Systems!F$4:F$981,MATCH($F1298,Systems!D$4:D$981,0),1))</f>
        <v>4.95</v>
      </c>
      <c r="J1298" s="7">
        <f>IF(H1298="","",INDEX(Systems!E$4:E$981,MATCH($F1298,Systems!D$4:D$981,0),1))</f>
        <v>20</v>
      </c>
      <c r="K1298" s="7" t="s">
        <v>97</v>
      </c>
      <c r="L1298" s="7">
        <v>2017</v>
      </c>
      <c r="M1298" s="7">
        <v>3</v>
      </c>
      <c r="N1298" s="6">
        <f t="shared" si="3134"/>
        <v>7425</v>
      </c>
      <c r="O1298" s="7">
        <f t="shared" si="3135"/>
        <v>2037</v>
      </c>
      <c r="P1298" s="2" t="str">
        <f t="shared" si="3184"/>
        <v/>
      </c>
      <c r="Q1298" s="2" t="str">
        <f t="shared" si="3184"/>
        <v/>
      </c>
      <c r="R1298" s="2" t="str">
        <f t="shared" si="3184"/>
        <v/>
      </c>
      <c r="S1298" s="2" t="str">
        <f t="shared" si="3184"/>
        <v/>
      </c>
      <c r="T1298" s="2" t="str">
        <f t="shared" si="3184"/>
        <v/>
      </c>
      <c r="U1298" s="2" t="str">
        <f t="shared" si="3184"/>
        <v/>
      </c>
      <c r="V1298" s="2" t="str">
        <f t="shared" si="3184"/>
        <v/>
      </c>
      <c r="W1298" s="2" t="str">
        <f t="shared" si="3184"/>
        <v/>
      </c>
      <c r="X1298" s="2" t="str">
        <f t="shared" si="3184"/>
        <v/>
      </c>
      <c r="Y1298" s="2" t="str">
        <f t="shared" si="3184"/>
        <v/>
      </c>
      <c r="Z1298" s="2" t="str">
        <f t="shared" si="3184"/>
        <v/>
      </c>
      <c r="AA1298" s="2" t="str">
        <f t="shared" si="3184"/>
        <v/>
      </c>
      <c r="AB1298" s="2" t="str">
        <f t="shared" si="3184"/>
        <v/>
      </c>
      <c r="AC1298" s="2" t="str">
        <f t="shared" si="3184"/>
        <v/>
      </c>
      <c r="AD1298" s="2" t="str">
        <f t="shared" si="3184"/>
        <v/>
      </c>
      <c r="AE1298" s="2" t="str">
        <f t="shared" si="3184"/>
        <v/>
      </c>
      <c r="AF1298" s="2" t="str">
        <f t="shared" si="3184"/>
        <v/>
      </c>
      <c r="AG1298" s="2" t="str">
        <f t="shared" si="3184"/>
        <v/>
      </c>
      <c r="AH1298" s="2" t="str">
        <f t="shared" si="3184"/>
        <v/>
      </c>
      <c r="AI1298" s="2">
        <f t="shared" si="3184"/>
        <v>11657.249999999998</v>
      </c>
    </row>
    <row r="1299" spans="2:35" x14ac:dyDescent="0.25">
      <c r="B1299" s="41" t="s">
        <v>347</v>
      </c>
      <c r="C1299" s="41" t="s">
        <v>587</v>
      </c>
      <c r="D1299" t="s">
        <v>7</v>
      </c>
      <c r="E1299" s="42" t="s">
        <v>563</v>
      </c>
      <c r="F1299" t="s">
        <v>40</v>
      </c>
      <c r="G1299" s="38" t="s">
        <v>591</v>
      </c>
      <c r="H1299" s="7">
        <v>500</v>
      </c>
      <c r="I1299" s="6">
        <f>IF(H1299="","",INDEX(Systems!F$4:F$981,MATCH($F1299,Systems!D$4:D$981,0),1))</f>
        <v>9.75</v>
      </c>
      <c r="J1299" s="7">
        <f>IF(H1299="","",INDEX(Systems!E$4:E$981,MATCH($F1299,Systems!D$4:D$981,0),1))</f>
        <v>12</v>
      </c>
      <c r="K1299" s="7" t="s">
        <v>97</v>
      </c>
      <c r="L1299" s="7">
        <v>2000</v>
      </c>
      <c r="M1299" s="7">
        <v>3</v>
      </c>
      <c r="N1299" s="6">
        <f t="shared" ref="N1299:N1303" si="3185">IF(H1299="","",H1299*I1299)</f>
        <v>4875</v>
      </c>
      <c r="O1299" s="7">
        <f t="shared" ref="O1299:O1303" si="3186">IF(M1299="","",IF(IF(M1299=1,$C$1,IF(M1299=2,L1299+(0.8*J1299),IF(M1299=3,L1299+J1299)))&lt;$C$1,$C$1,(IF(M1299=1,$C$1,IF(M1299=2,L1299+(0.8*J1299),IF(M1299=3,L1299+J1299))))))</f>
        <v>2018</v>
      </c>
      <c r="P1299" s="2">
        <f t="shared" si="3184"/>
        <v>4875</v>
      </c>
      <c r="Q1299" s="2" t="str">
        <f t="shared" si="3184"/>
        <v/>
      </c>
      <c r="R1299" s="2" t="str">
        <f t="shared" si="3184"/>
        <v/>
      </c>
      <c r="S1299" s="2" t="str">
        <f t="shared" si="3184"/>
        <v/>
      </c>
      <c r="T1299" s="2" t="str">
        <f t="shared" si="3184"/>
        <v/>
      </c>
      <c r="U1299" s="2" t="str">
        <f t="shared" si="3184"/>
        <v/>
      </c>
      <c r="V1299" s="2" t="str">
        <f t="shared" si="3184"/>
        <v/>
      </c>
      <c r="W1299" s="2" t="str">
        <f t="shared" si="3184"/>
        <v/>
      </c>
      <c r="X1299" s="2" t="str">
        <f t="shared" si="3184"/>
        <v/>
      </c>
      <c r="Y1299" s="2" t="str">
        <f t="shared" si="3184"/>
        <v/>
      </c>
      <c r="Z1299" s="2" t="str">
        <f t="shared" si="3184"/>
        <v/>
      </c>
      <c r="AA1299" s="2" t="str">
        <f t="shared" si="3184"/>
        <v/>
      </c>
      <c r="AB1299" s="2">
        <f t="shared" si="3184"/>
        <v>6629.9999999999991</v>
      </c>
      <c r="AC1299" s="2" t="str">
        <f t="shared" si="3184"/>
        <v/>
      </c>
      <c r="AD1299" s="2" t="str">
        <f t="shared" si="3184"/>
        <v/>
      </c>
      <c r="AE1299" s="2" t="str">
        <f t="shared" si="3184"/>
        <v/>
      </c>
      <c r="AF1299" s="2" t="str">
        <f t="shared" si="3184"/>
        <v/>
      </c>
      <c r="AG1299" s="2" t="str">
        <f t="shared" si="3184"/>
        <v/>
      </c>
      <c r="AH1299" s="2" t="str">
        <f t="shared" si="3184"/>
        <v/>
      </c>
      <c r="AI1299" s="2" t="str">
        <f t="shared" si="3184"/>
        <v/>
      </c>
    </row>
    <row r="1300" spans="2:35" x14ac:dyDescent="0.25">
      <c r="B1300" s="41" t="s">
        <v>347</v>
      </c>
      <c r="C1300" s="41" t="s">
        <v>587</v>
      </c>
      <c r="D1300" t="s">
        <v>7</v>
      </c>
      <c r="E1300" s="42" t="s">
        <v>351</v>
      </c>
      <c r="F1300" t="s">
        <v>311</v>
      </c>
      <c r="H1300" s="7">
        <v>1000</v>
      </c>
      <c r="I1300" s="6">
        <f>IF(H1300="","",INDEX(Systems!F$4:F$981,MATCH($F1300,Systems!D$4:D$981,0),1))</f>
        <v>8.11</v>
      </c>
      <c r="J1300" s="7">
        <f>IF(H1300="","",INDEX(Systems!E$4:E$981,MATCH($F1300,Systems!D$4:D$981,0),1))</f>
        <v>20</v>
      </c>
      <c r="K1300" s="7" t="s">
        <v>97</v>
      </c>
      <c r="L1300" s="7">
        <v>2005</v>
      </c>
      <c r="M1300" s="7">
        <v>3</v>
      </c>
      <c r="N1300" s="6">
        <f t="shared" si="3185"/>
        <v>8109.9999999999991</v>
      </c>
      <c r="O1300" s="7">
        <f t="shared" si="3186"/>
        <v>2025</v>
      </c>
      <c r="P1300" s="2" t="str">
        <f t="shared" si="3184"/>
        <v/>
      </c>
      <c r="Q1300" s="2" t="str">
        <f t="shared" si="3184"/>
        <v/>
      </c>
      <c r="R1300" s="2" t="str">
        <f t="shared" si="3184"/>
        <v/>
      </c>
      <c r="S1300" s="2" t="str">
        <f t="shared" si="3184"/>
        <v/>
      </c>
      <c r="T1300" s="2" t="str">
        <f t="shared" si="3184"/>
        <v/>
      </c>
      <c r="U1300" s="2" t="str">
        <f t="shared" si="3184"/>
        <v/>
      </c>
      <c r="V1300" s="2" t="str">
        <f t="shared" si="3184"/>
        <v/>
      </c>
      <c r="W1300" s="2">
        <f t="shared" si="3184"/>
        <v>9813.0999999999985</v>
      </c>
      <c r="X1300" s="2" t="str">
        <f t="shared" si="3184"/>
        <v/>
      </c>
      <c r="Y1300" s="2" t="str">
        <f t="shared" si="3184"/>
        <v/>
      </c>
      <c r="Z1300" s="2" t="str">
        <f t="shared" si="3184"/>
        <v/>
      </c>
      <c r="AA1300" s="2" t="str">
        <f t="shared" si="3184"/>
        <v/>
      </c>
      <c r="AB1300" s="2" t="str">
        <f t="shared" si="3184"/>
        <v/>
      </c>
      <c r="AC1300" s="2" t="str">
        <f t="shared" si="3184"/>
        <v/>
      </c>
      <c r="AD1300" s="2" t="str">
        <f t="shared" si="3184"/>
        <v/>
      </c>
      <c r="AE1300" s="2" t="str">
        <f t="shared" si="3184"/>
        <v/>
      </c>
      <c r="AF1300" s="2" t="str">
        <f t="shared" si="3184"/>
        <v/>
      </c>
      <c r="AG1300" s="2" t="str">
        <f t="shared" si="3184"/>
        <v/>
      </c>
      <c r="AH1300" s="2" t="str">
        <f t="shared" si="3184"/>
        <v/>
      </c>
      <c r="AI1300" s="2" t="str">
        <f t="shared" si="3184"/>
        <v/>
      </c>
    </row>
    <row r="1301" spans="2:35" x14ac:dyDescent="0.25">
      <c r="B1301" s="41" t="s">
        <v>347</v>
      </c>
      <c r="C1301" s="41" t="s">
        <v>587</v>
      </c>
      <c r="D1301" t="s">
        <v>7</v>
      </c>
      <c r="E1301" s="42" t="s">
        <v>351</v>
      </c>
      <c r="F1301" t="s">
        <v>289</v>
      </c>
      <c r="H1301" s="7">
        <v>1300</v>
      </c>
      <c r="I1301" s="6">
        <f>IF(H1301="","",INDEX(Systems!F$4:F$981,MATCH($F1301,Systems!D$4:D$981,0),1))</f>
        <v>4.5</v>
      </c>
      <c r="J1301" s="7">
        <f>IF(H1301="","",INDEX(Systems!E$4:E$981,MATCH($F1301,Systems!D$4:D$981,0),1))</f>
        <v>15</v>
      </c>
      <c r="K1301" s="7" t="s">
        <v>97</v>
      </c>
      <c r="L1301" s="7">
        <v>2010</v>
      </c>
      <c r="M1301" s="7">
        <v>3</v>
      </c>
      <c r="N1301" s="6">
        <f t="shared" si="3185"/>
        <v>5850</v>
      </c>
      <c r="O1301" s="7">
        <f t="shared" si="3186"/>
        <v>2025</v>
      </c>
      <c r="P1301" s="2" t="str">
        <f t="shared" si="3184"/>
        <v/>
      </c>
      <c r="Q1301" s="2" t="str">
        <f t="shared" si="3184"/>
        <v/>
      </c>
      <c r="R1301" s="2" t="str">
        <f t="shared" si="3184"/>
        <v/>
      </c>
      <c r="S1301" s="2" t="str">
        <f t="shared" si="3184"/>
        <v/>
      </c>
      <c r="T1301" s="2" t="str">
        <f t="shared" si="3184"/>
        <v/>
      </c>
      <c r="U1301" s="2" t="str">
        <f t="shared" si="3184"/>
        <v/>
      </c>
      <c r="V1301" s="2" t="str">
        <f t="shared" si="3184"/>
        <v/>
      </c>
      <c r="W1301" s="2">
        <f t="shared" si="3184"/>
        <v>7078.5</v>
      </c>
      <c r="X1301" s="2" t="str">
        <f t="shared" si="3184"/>
        <v/>
      </c>
      <c r="Y1301" s="2" t="str">
        <f t="shared" si="3184"/>
        <v/>
      </c>
      <c r="Z1301" s="2" t="str">
        <f t="shared" si="3184"/>
        <v/>
      </c>
      <c r="AA1301" s="2" t="str">
        <f t="shared" si="3184"/>
        <v/>
      </c>
      <c r="AB1301" s="2" t="str">
        <f t="shared" si="3184"/>
        <v/>
      </c>
      <c r="AC1301" s="2" t="str">
        <f t="shared" si="3184"/>
        <v/>
      </c>
      <c r="AD1301" s="2" t="str">
        <f t="shared" si="3184"/>
        <v/>
      </c>
      <c r="AE1301" s="2" t="str">
        <f t="shared" si="3184"/>
        <v/>
      </c>
      <c r="AF1301" s="2" t="str">
        <f t="shared" si="3184"/>
        <v/>
      </c>
      <c r="AG1301" s="2" t="str">
        <f t="shared" si="3184"/>
        <v/>
      </c>
      <c r="AH1301" s="2" t="str">
        <f t="shared" si="3184"/>
        <v/>
      </c>
      <c r="AI1301" s="2" t="str">
        <f t="shared" si="3184"/>
        <v/>
      </c>
    </row>
    <row r="1302" spans="2:35" x14ac:dyDescent="0.25">
      <c r="B1302" s="41" t="s">
        <v>347</v>
      </c>
      <c r="C1302" s="41" t="s">
        <v>587</v>
      </c>
      <c r="D1302" t="s">
        <v>9</v>
      </c>
      <c r="E1302" s="42" t="s">
        <v>351</v>
      </c>
      <c r="F1302" t="s">
        <v>131</v>
      </c>
      <c r="H1302" s="7">
        <v>1000</v>
      </c>
      <c r="I1302" s="6">
        <f>IF(H1302="","",INDEX(Systems!F$4:F$981,MATCH($F1302,Systems!D$4:D$981,0),1))</f>
        <v>4.95</v>
      </c>
      <c r="J1302" s="7">
        <f>IF(H1302="","",INDEX(Systems!E$4:E$981,MATCH($F1302,Systems!D$4:D$981,0),1))</f>
        <v>20</v>
      </c>
      <c r="K1302" s="7" t="s">
        <v>97</v>
      </c>
      <c r="L1302" s="7">
        <v>2017</v>
      </c>
      <c r="M1302" s="7">
        <v>3</v>
      </c>
      <c r="N1302" s="6">
        <f t="shared" si="3185"/>
        <v>4950</v>
      </c>
      <c r="O1302" s="7">
        <f t="shared" si="3186"/>
        <v>2037</v>
      </c>
      <c r="P1302" s="2" t="str">
        <f t="shared" si="3184"/>
        <v/>
      </c>
      <c r="Q1302" s="2" t="str">
        <f t="shared" si="3184"/>
        <v/>
      </c>
      <c r="R1302" s="2" t="str">
        <f t="shared" si="3184"/>
        <v/>
      </c>
      <c r="S1302" s="2" t="str">
        <f t="shared" si="3184"/>
        <v/>
      </c>
      <c r="T1302" s="2" t="str">
        <f t="shared" si="3184"/>
        <v/>
      </c>
      <c r="U1302" s="2" t="str">
        <f t="shared" si="3184"/>
        <v/>
      </c>
      <c r="V1302" s="2" t="str">
        <f t="shared" si="3184"/>
        <v/>
      </c>
      <c r="W1302" s="2" t="str">
        <f t="shared" si="3184"/>
        <v/>
      </c>
      <c r="X1302" s="2" t="str">
        <f t="shared" si="3184"/>
        <v/>
      </c>
      <c r="Y1302" s="2" t="str">
        <f t="shared" si="3184"/>
        <v/>
      </c>
      <c r="Z1302" s="2" t="str">
        <f t="shared" si="3184"/>
        <v/>
      </c>
      <c r="AA1302" s="2" t="str">
        <f t="shared" si="3184"/>
        <v/>
      </c>
      <c r="AB1302" s="2" t="str">
        <f t="shared" si="3184"/>
        <v/>
      </c>
      <c r="AC1302" s="2" t="str">
        <f t="shared" si="3184"/>
        <v/>
      </c>
      <c r="AD1302" s="2" t="str">
        <f t="shared" si="3184"/>
        <v/>
      </c>
      <c r="AE1302" s="2" t="str">
        <f t="shared" si="3184"/>
        <v/>
      </c>
      <c r="AF1302" s="2" t="str">
        <f t="shared" si="3184"/>
        <v/>
      </c>
      <c r="AG1302" s="2" t="str">
        <f t="shared" si="3184"/>
        <v/>
      </c>
      <c r="AH1302" s="2" t="str">
        <f t="shared" si="3184"/>
        <v/>
      </c>
      <c r="AI1302" s="2">
        <f t="shared" si="3184"/>
        <v>7771.4999999999991</v>
      </c>
    </row>
    <row r="1303" spans="2:35" x14ac:dyDescent="0.25">
      <c r="B1303" s="41" t="s">
        <v>347</v>
      </c>
      <c r="C1303" s="41" t="s">
        <v>587</v>
      </c>
      <c r="D1303" t="s">
        <v>5</v>
      </c>
      <c r="E1303" s="42" t="s">
        <v>351</v>
      </c>
      <c r="F1303" t="s">
        <v>55</v>
      </c>
      <c r="H1303" s="7">
        <v>1</v>
      </c>
      <c r="I1303" s="6">
        <f>IF(H1303="","",INDEX(Systems!F$4:F$981,MATCH($F1303,Systems!D$4:D$981,0),1))</f>
        <v>9000</v>
      </c>
      <c r="J1303" s="7">
        <f>IF(H1303="","",INDEX(Systems!E$4:E$981,MATCH($F1303,Systems!D$4:D$981,0),1))</f>
        <v>18</v>
      </c>
      <c r="K1303" s="7" t="s">
        <v>97</v>
      </c>
      <c r="L1303" s="7">
        <v>1999</v>
      </c>
      <c r="M1303" s="7">
        <v>3</v>
      </c>
      <c r="N1303" s="6">
        <f t="shared" si="3185"/>
        <v>9000</v>
      </c>
      <c r="O1303" s="7">
        <f t="shared" si="3186"/>
        <v>2018</v>
      </c>
      <c r="P1303" s="2">
        <f t="shared" si="3184"/>
        <v>9000</v>
      </c>
      <c r="Q1303" s="2" t="str">
        <f t="shared" si="3184"/>
        <v/>
      </c>
      <c r="R1303" s="2" t="str">
        <f t="shared" si="3184"/>
        <v/>
      </c>
      <c r="S1303" s="2" t="str">
        <f t="shared" si="3184"/>
        <v/>
      </c>
      <c r="T1303" s="2" t="str">
        <f t="shared" si="3184"/>
        <v/>
      </c>
      <c r="U1303" s="2" t="str">
        <f t="shared" si="3184"/>
        <v/>
      </c>
      <c r="V1303" s="2" t="str">
        <f t="shared" si="3184"/>
        <v/>
      </c>
      <c r="W1303" s="2" t="str">
        <f t="shared" si="3184"/>
        <v/>
      </c>
      <c r="X1303" s="2" t="str">
        <f t="shared" si="3184"/>
        <v/>
      </c>
      <c r="Y1303" s="2" t="str">
        <f t="shared" si="3184"/>
        <v/>
      </c>
      <c r="Z1303" s="2" t="str">
        <f t="shared" si="3184"/>
        <v/>
      </c>
      <c r="AA1303" s="2" t="str">
        <f t="shared" si="3184"/>
        <v/>
      </c>
      <c r="AB1303" s="2" t="str">
        <f t="shared" si="3184"/>
        <v/>
      </c>
      <c r="AC1303" s="2" t="str">
        <f t="shared" si="3184"/>
        <v/>
      </c>
      <c r="AD1303" s="2" t="str">
        <f t="shared" si="3184"/>
        <v/>
      </c>
      <c r="AE1303" s="2" t="str">
        <f t="shared" si="3184"/>
        <v/>
      </c>
      <c r="AF1303" s="2" t="str">
        <f t="shared" si="3184"/>
        <v/>
      </c>
      <c r="AG1303" s="2" t="str">
        <f t="shared" si="3184"/>
        <v/>
      </c>
      <c r="AH1303" s="2">
        <f t="shared" si="3184"/>
        <v>13860</v>
      </c>
      <c r="AI1303" s="2" t="str">
        <f t="shared" si="3184"/>
        <v/>
      </c>
    </row>
    <row r="1304" spans="2:35" x14ac:dyDescent="0.25">
      <c r="B1304" s="41" t="s">
        <v>347</v>
      </c>
      <c r="C1304" s="41" t="s">
        <v>587</v>
      </c>
      <c r="D1304" t="s">
        <v>5</v>
      </c>
      <c r="E1304" s="42" t="s">
        <v>563</v>
      </c>
      <c r="F1304" t="s">
        <v>65</v>
      </c>
      <c r="H1304" s="7">
        <v>2</v>
      </c>
      <c r="I1304" s="6">
        <f>IF(H1304="","",INDEX(Systems!F$4:F$981,MATCH($F1304,Systems!D$4:D$981,0),1))</f>
        <v>6000</v>
      </c>
      <c r="J1304" s="7">
        <f>IF(H1304="","",INDEX(Systems!E$4:E$981,MATCH($F1304,Systems!D$4:D$981,0),1))</f>
        <v>10</v>
      </c>
      <c r="K1304" s="7" t="s">
        <v>97</v>
      </c>
      <c r="L1304" s="7">
        <v>2010</v>
      </c>
      <c r="M1304" s="7">
        <v>3</v>
      </c>
      <c r="N1304" s="6">
        <f t="shared" si="3134"/>
        <v>12000</v>
      </c>
      <c r="O1304" s="7">
        <f t="shared" si="3135"/>
        <v>2020</v>
      </c>
      <c r="P1304" s="2" t="str">
        <f t="shared" ref="P1304:AI1308" si="3187">IF($B1304="","",IF($O1304=P$3,$N1304*(1+(O$2*0.03)),IF(P$3=$O1304+$J1304,$N1304*(1+(O$2*0.03)),IF(P$3=$O1304+2*$J1304,$N1304*(1+(O$2*0.03)),IF(P$3=$O1304+3*$J1304,$N1304*(1+(O$2*0.03)),IF(P$3=$O1304+4*$J1304,$N1304*(1+(O$2*0.03)),IF(P$3=$O1304+5*$J1304,$N1304*(1+(O$2*0.03)),"")))))))</f>
        <v/>
      </c>
      <c r="Q1304" s="2" t="str">
        <f t="shared" si="3187"/>
        <v/>
      </c>
      <c r="R1304" s="2">
        <f t="shared" si="3187"/>
        <v>12720</v>
      </c>
      <c r="S1304" s="2" t="str">
        <f t="shared" si="3187"/>
        <v/>
      </c>
      <c r="T1304" s="2" t="str">
        <f t="shared" si="3187"/>
        <v/>
      </c>
      <c r="U1304" s="2" t="str">
        <f t="shared" si="3187"/>
        <v/>
      </c>
      <c r="V1304" s="2" t="str">
        <f t="shared" si="3187"/>
        <v/>
      </c>
      <c r="W1304" s="2" t="str">
        <f t="shared" si="3187"/>
        <v/>
      </c>
      <c r="X1304" s="2" t="str">
        <f t="shared" si="3187"/>
        <v/>
      </c>
      <c r="Y1304" s="2" t="str">
        <f t="shared" si="3187"/>
        <v/>
      </c>
      <c r="Z1304" s="2" t="str">
        <f t="shared" si="3187"/>
        <v/>
      </c>
      <c r="AA1304" s="2" t="str">
        <f t="shared" si="3187"/>
        <v/>
      </c>
      <c r="AB1304" s="2">
        <f t="shared" si="3187"/>
        <v>16319.999999999998</v>
      </c>
      <c r="AC1304" s="2" t="str">
        <f t="shared" si="3187"/>
        <v/>
      </c>
      <c r="AD1304" s="2" t="str">
        <f t="shared" si="3187"/>
        <v/>
      </c>
      <c r="AE1304" s="2" t="str">
        <f t="shared" si="3187"/>
        <v/>
      </c>
      <c r="AF1304" s="2" t="str">
        <f t="shared" si="3187"/>
        <v/>
      </c>
      <c r="AG1304" s="2" t="str">
        <f t="shared" si="3187"/>
        <v/>
      </c>
      <c r="AH1304" s="2" t="str">
        <f t="shared" si="3187"/>
        <v/>
      </c>
      <c r="AI1304" s="2" t="str">
        <f t="shared" si="3187"/>
        <v/>
      </c>
    </row>
    <row r="1305" spans="2:35" x14ac:dyDescent="0.25">
      <c r="B1305" s="41" t="s">
        <v>347</v>
      </c>
      <c r="C1305" s="41" t="s">
        <v>587</v>
      </c>
      <c r="D1305" t="s">
        <v>7</v>
      </c>
      <c r="E1305" s="42" t="s">
        <v>349</v>
      </c>
      <c r="F1305" t="s">
        <v>311</v>
      </c>
      <c r="H1305" s="7">
        <v>1000</v>
      </c>
      <c r="I1305" s="6">
        <f>IF(H1305="","",INDEX(Systems!F$4:F$981,MATCH($F1305,Systems!D$4:D$981,0),1))</f>
        <v>8.11</v>
      </c>
      <c r="J1305" s="7">
        <f>IF(H1305="","",INDEX(Systems!E$4:E$981,MATCH($F1305,Systems!D$4:D$981,0),1))</f>
        <v>20</v>
      </c>
      <c r="K1305" s="7" t="s">
        <v>97</v>
      </c>
      <c r="L1305" s="7">
        <v>2005</v>
      </c>
      <c r="M1305" s="7">
        <v>3</v>
      </c>
      <c r="N1305" s="6">
        <f t="shared" si="3134"/>
        <v>8109.9999999999991</v>
      </c>
      <c r="O1305" s="7">
        <f t="shared" si="3135"/>
        <v>2025</v>
      </c>
      <c r="P1305" s="2" t="str">
        <f t="shared" si="3187"/>
        <v/>
      </c>
      <c r="Q1305" s="2" t="str">
        <f t="shared" si="3187"/>
        <v/>
      </c>
      <c r="R1305" s="2" t="str">
        <f t="shared" si="3187"/>
        <v/>
      </c>
      <c r="S1305" s="2" t="str">
        <f t="shared" si="3187"/>
        <v/>
      </c>
      <c r="T1305" s="2" t="str">
        <f t="shared" si="3187"/>
        <v/>
      </c>
      <c r="U1305" s="2" t="str">
        <f t="shared" si="3187"/>
        <v/>
      </c>
      <c r="V1305" s="2" t="str">
        <f t="shared" si="3187"/>
        <v/>
      </c>
      <c r="W1305" s="2">
        <f t="shared" si="3187"/>
        <v>9813.0999999999985</v>
      </c>
      <c r="X1305" s="2" t="str">
        <f t="shared" si="3187"/>
        <v/>
      </c>
      <c r="Y1305" s="2" t="str">
        <f t="shared" si="3187"/>
        <v/>
      </c>
      <c r="Z1305" s="2" t="str">
        <f t="shared" si="3187"/>
        <v/>
      </c>
      <c r="AA1305" s="2" t="str">
        <f t="shared" si="3187"/>
        <v/>
      </c>
      <c r="AB1305" s="2" t="str">
        <f t="shared" si="3187"/>
        <v/>
      </c>
      <c r="AC1305" s="2" t="str">
        <f t="shared" si="3187"/>
        <v/>
      </c>
      <c r="AD1305" s="2" t="str">
        <f t="shared" si="3187"/>
        <v/>
      </c>
      <c r="AE1305" s="2" t="str">
        <f t="shared" si="3187"/>
        <v/>
      </c>
      <c r="AF1305" s="2" t="str">
        <f t="shared" si="3187"/>
        <v/>
      </c>
      <c r="AG1305" s="2" t="str">
        <f t="shared" si="3187"/>
        <v/>
      </c>
      <c r="AH1305" s="2" t="str">
        <f t="shared" si="3187"/>
        <v/>
      </c>
      <c r="AI1305" s="2" t="str">
        <f t="shared" si="3187"/>
        <v/>
      </c>
    </row>
    <row r="1306" spans="2:35" x14ac:dyDescent="0.25">
      <c r="B1306" s="41" t="s">
        <v>347</v>
      </c>
      <c r="C1306" s="41" t="s">
        <v>587</v>
      </c>
      <c r="D1306" t="s">
        <v>7</v>
      </c>
      <c r="E1306" s="42" t="s">
        <v>349</v>
      </c>
      <c r="F1306" t="s">
        <v>289</v>
      </c>
      <c r="H1306" s="7">
        <v>1300</v>
      </c>
      <c r="I1306" s="6">
        <f>IF(H1306="","",INDEX(Systems!F$4:F$981,MATCH($F1306,Systems!D$4:D$981,0),1))</f>
        <v>4.5</v>
      </c>
      <c r="J1306" s="7">
        <f>IF(H1306="","",INDEX(Systems!E$4:E$981,MATCH($F1306,Systems!D$4:D$981,0),1))</f>
        <v>15</v>
      </c>
      <c r="K1306" s="7" t="s">
        <v>97</v>
      </c>
      <c r="L1306" s="7">
        <v>2010</v>
      </c>
      <c r="M1306" s="7">
        <v>3</v>
      </c>
      <c r="N1306" s="6">
        <f t="shared" si="3134"/>
        <v>5850</v>
      </c>
      <c r="O1306" s="7">
        <f t="shared" si="3135"/>
        <v>2025</v>
      </c>
      <c r="P1306" s="2" t="str">
        <f t="shared" si="3187"/>
        <v/>
      </c>
      <c r="Q1306" s="2" t="str">
        <f t="shared" si="3187"/>
        <v/>
      </c>
      <c r="R1306" s="2" t="str">
        <f t="shared" si="3187"/>
        <v/>
      </c>
      <c r="S1306" s="2" t="str">
        <f t="shared" si="3187"/>
        <v/>
      </c>
      <c r="T1306" s="2" t="str">
        <f t="shared" si="3187"/>
        <v/>
      </c>
      <c r="U1306" s="2" t="str">
        <f t="shared" si="3187"/>
        <v/>
      </c>
      <c r="V1306" s="2" t="str">
        <f t="shared" si="3187"/>
        <v/>
      </c>
      <c r="W1306" s="2">
        <f t="shared" si="3187"/>
        <v>7078.5</v>
      </c>
      <c r="X1306" s="2" t="str">
        <f t="shared" si="3187"/>
        <v/>
      </c>
      <c r="Y1306" s="2" t="str">
        <f t="shared" si="3187"/>
        <v/>
      </c>
      <c r="Z1306" s="2" t="str">
        <f t="shared" si="3187"/>
        <v/>
      </c>
      <c r="AA1306" s="2" t="str">
        <f t="shared" si="3187"/>
        <v/>
      </c>
      <c r="AB1306" s="2" t="str">
        <f t="shared" si="3187"/>
        <v/>
      </c>
      <c r="AC1306" s="2" t="str">
        <f t="shared" si="3187"/>
        <v/>
      </c>
      <c r="AD1306" s="2" t="str">
        <f t="shared" si="3187"/>
        <v/>
      </c>
      <c r="AE1306" s="2" t="str">
        <f t="shared" si="3187"/>
        <v/>
      </c>
      <c r="AF1306" s="2" t="str">
        <f t="shared" si="3187"/>
        <v/>
      </c>
      <c r="AG1306" s="2" t="str">
        <f t="shared" si="3187"/>
        <v/>
      </c>
      <c r="AH1306" s="2" t="str">
        <f t="shared" si="3187"/>
        <v/>
      </c>
      <c r="AI1306" s="2" t="str">
        <f t="shared" si="3187"/>
        <v/>
      </c>
    </row>
    <row r="1307" spans="2:35" x14ac:dyDescent="0.25">
      <c r="B1307" s="41" t="s">
        <v>347</v>
      </c>
      <c r="C1307" s="41" t="s">
        <v>587</v>
      </c>
      <c r="D1307" t="s">
        <v>9</v>
      </c>
      <c r="E1307" s="42" t="s">
        <v>349</v>
      </c>
      <c r="F1307" t="s">
        <v>131</v>
      </c>
      <c r="H1307" s="7">
        <v>1000</v>
      </c>
      <c r="I1307" s="6">
        <f>IF(H1307="","",INDEX(Systems!F$4:F$981,MATCH($F1307,Systems!D$4:D$981,0),1))</f>
        <v>4.95</v>
      </c>
      <c r="J1307" s="7">
        <f>IF(H1307="","",INDEX(Systems!E$4:E$981,MATCH($F1307,Systems!D$4:D$981,0),1))</f>
        <v>20</v>
      </c>
      <c r="K1307" s="7" t="s">
        <v>97</v>
      </c>
      <c r="L1307" s="7">
        <v>2017</v>
      </c>
      <c r="M1307" s="7">
        <v>3</v>
      </c>
      <c r="N1307" s="6">
        <f t="shared" si="3134"/>
        <v>4950</v>
      </c>
      <c r="O1307" s="7">
        <f t="shared" si="3135"/>
        <v>2037</v>
      </c>
      <c r="P1307" s="2" t="str">
        <f t="shared" si="3187"/>
        <v/>
      </c>
      <c r="Q1307" s="2" t="str">
        <f t="shared" si="3187"/>
        <v/>
      </c>
      <c r="R1307" s="2" t="str">
        <f t="shared" si="3187"/>
        <v/>
      </c>
      <c r="S1307" s="2" t="str">
        <f t="shared" si="3187"/>
        <v/>
      </c>
      <c r="T1307" s="2" t="str">
        <f t="shared" si="3187"/>
        <v/>
      </c>
      <c r="U1307" s="2" t="str">
        <f t="shared" si="3187"/>
        <v/>
      </c>
      <c r="V1307" s="2" t="str">
        <f t="shared" si="3187"/>
        <v/>
      </c>
      <c r="W1307" s="2" t="str">
        <f t="shared" si="3187"/>
        <v/>
      </c>
      <c r="X1307" s="2" t="str">
        <f t="shared" si="3187"/>
        <v/>
      </c>
      <c r="Y1307" s="2" t="str">
        <f t="shared" si="3187"/>
        <v/>
      </c>
      <c r="Z1307" s="2" t="str">
        <f t="shared" si="3187"/>
        <v/>
      </c>
      <c r="AA1307" s="2" t="str">
        <f t="shared" si="3187"/>
        <v/>
      </c>
      <c r="AB1307" s="2" t="str">
        <f t="shared" si="3187"/>
        <v/>
      </c>
      <c r="AC1307" s="2" t="str">
        <f t="shared" si="3187"/>
        <v/>
      </c>
      <c r="AD1307" s="2" t="str">
        <f t="shared" si="3187"/>
        <v/>
      </c>
      <c r="AE1307" s="2" t="str">
        <f t="shared" si="3187"/>
        <v/>
      </c>
      <c r="AF1307" s="2" t="str">
        <f t="shared" si="3187"/>
        <v/>
      </c>
      <c r="AG1307" s="2" t="str">
        <f t="shared" si="3187"/>
        <v/>
      </c>
      <c r="AH1307" s="2" t="str">
        <f t="shared" si="3187"/>
        <v/>
      </c>
      <c r="AI1307" s="2">
        <f t="shared" si="3187"/>
        <v>7771.4999999999991</v>
      </c>
    </row>
    <row r="1308" spans="2:35" x14ac:dyDescent="0.25">
      <c r="B1308" s="41" t="s">
        <v>347</v>
      </c>
      <c r="C1308" s="41" t="s">
        <v>587</v>
      </c>
      <c r="D1308" t="s">
        <v>5</v>
      </c>
      <c r="E1308" s="42" t="s">
        <v>349</v>
      </c>
      <c r="F1308" t="s">
        <v>55</v>
      </c>
      <c r="H1308" s="7">
        <v>1</v>
      </c>
      <c r="I1308" s="6">
        <f>IF(H1308="","",INDEX(Systems!F$4:F$981,MATCH($F1308,Systems!D$4:D$981,0),1))</f>
        <v>9000</v>
      </c>
      <c r="J1308" s="7">
        <f>IF(H1308="","",INDEX(Systems!E$4:E$981,MATCH($F1308,Systems!D$4:D$981,0),1))</f>
        <v>18</v>
      </c>
      <c r="K1308" s="7" t="s">
        <v>97</v>
      </c>
      <c r="L1308" s="7">
        <v>1999</v>
      </c>
      <c r="M1308" s="7">
        <v>3</v>
      </c>
      <c r="N1308" s="6">
        <f t="shared" si="3134"/>
        <v>9000</v>
      </c>
      <c r="O1308" s="7">
        <f t="shared" si="3135"/>
        <v>2018</v>
      </c>
      <c r="P1308" s="2">
        <f t="shared" si="3187"/>
        <v>9000</v>
      </c>
      <c r="Q1308" s="2" t="str">
        <f t="shared" si="3187"/>
        <v/>
      </c>
      <c r="R1308" s="2" t="str">
        <f t="shared" si="3187"/>
        <v/>
      </c>
      <c r="S1308" s="2" t="str">
        <f t="shared" si="3187"/>
        <v/>
      </c>
      <c r="T1308" s="2" t="str">
        <f t="shared" si="3187"/>
        <v/>
      </c>
      <c r="U1308" s="2" t="str">
        <f t="shared" si="3187"/>
        <v/>
      </c>
      <c r="V1308" s="2" t="str">
        <f t="shared" si="3187"/>
        <v/>
      </c>
      <c r="W1308" s="2" t="str">
        <f t="shared" si="3187"/>
        <v/>
      </c>
      <c r="X1308" s="2" t="str">
        <f t="shared" si="3187"/>
        <v/>
      </c>
      <c r="Y1308" s="2" t="str">
        <f t="shared" si="3187"/>
        <v/>
      </c>
      <c r="Z1308" s="2" t="str">
        <f t="shared" si="3187"/>
        <v/>
      </c>
      <c r="AA1308" s="2" t="str">
        <f t="shared" si="3187"/>
        <v/>
      </c>
      <c r="AB1308" s="2" t="str">
        <f t="shared" si="3187"/>
        <v/>
      </c>
      <c r="AC1308" s="2" t="str">
        <f t="shared" si="3187"/>
        <v/>
      </c>
      <c r="AD1308" s="2" t="str">
        <f t="shared" si="3187"/>
        <v/>
      </c>
      <c r="AE1308" s="2" t="str">
        <f t="shared" si="3187"/>
        <v/>
      </c>
      <c r="AF1308" s="2" t="str">
        <f t="shared" si="3187"/>
        <v/>
      </c>
      <c r="AG1308" s="2" t="str">
        <f t="shared" si="3187"/>
        <v/>
      </c>
      <c r="AH1308" s="2">
        <f t="shared" si="3187"/>
        <v>13860</v>
      </c>
      <c r="AI1308" s="2" t="str">
        <f t="shared" si="3187"/>
        <v/>
      </c>
    </row>
    <row r="1309" spans="2:35" x14ac:dyDescent="0.25">
      <c r="B1309" s="41" t="s">
        <v>347</v>
      </c>
      <c r="C1309" s="41" t="s">
        <v>587</v>
      </c>
      <c r="D1309" t="s">
        <v>7</v>
      </c>
      <c r="E1309" s="42" t="s">
        <v>350</v>
      </c>
      <c r="F1309" t="s">
        <v>311</v>
      </c>
      <c r="H1309" s="7">
        <v>1000</v>
      </c>
      <c r="I1309" s="6">
        <f>IF(H1309="","",INDEX(Systems!F$4:F$981,MATCH($F1309,Systems!D$4:D$981,0),1))</f>
        <v>8.11</v>
      </c>
      <c r="J1309" s="7">
        <f>IF(H1309="","",INDEX(Systems!E$4:E$981,MATCH($F1309,Systems!D$4:D$981,0),1))</f>
        <v>20</v>
      </c>
      <c r="K1309" s="7" t="s">
        <v>97</v>
      </c>
      <c r="L1309" s="7">
        <v>2005</v>
      </c>
      <c r="M1309" s="7">
        <v>3</v>
      </c>
      <c r="N1309" s="6">
        <f t="shared" ref="N1309:N1312" si="3188">IF(H1309="","",H1309*I1309)</f>
        <v>8109.9999999999991</v>
      </c>
      <c r="O1309" s="7">
        <f t="shared" ref="O1309:O1312" si="3189">IF(M1309="","",IF(IF(M1309=1,$C$1,IF(M1309=2,L1309+(0.8*J1309),IF(M1309=3,L1309+J1309)))&lt;$C$1,$C$1,(IF(M1309=1,$C$1,IF(M1309=2,L1309+(0.8*J1309),IF(M1309=3,L1309+J1309))))))</f>
        <v>2025</v>
      </c>
      <c r="P1309" s="2" t="str">
        <f t="shared" ref="P1309:P1312" si="3190">IF($B1309="","",IF($O1309=P$3,$N1309*(1+(O$2*0.03)),IF(P$3=$O1309+$J1309,$N1309*(1+(O$2*0.03)),IF(P$3=$O1309+2*$J1309,$N1309*(1+(O$2*0.03)),IF(P$3=$O1309+3*$J1309,$N1309*(1+(O$2*0.03)),IF(P$3=$O1309+4*$J1309,$N1309*(1+(O$2*0.03)),IF(P$3=$O1309+5*$J1309,$N1309*(1+(O$2*0.03)),"")))))))</f>
        <v/>
      </c>
      <c r="Q1309" s="2" t="str">
        <f t="shared" ref="Q1309:Q1312" si="3191">IF($B1309="","",IF($O1309=Q$3,$N1309*(1+(P$2*0.03)),IF(Q$3=$O1309+$J1309,$N1309*(1+(P$2*0.03)),IF(Q$3=$O1309+2*$J1309,$N1309*(1+(P$2*0.03)),IF(Q$3=$O1309+3*$J1309,$N1309*(1+(P$2*0.03)),IF(Q$3=$O1309+4*$J1309,$N1309*(1+(P$2*0.03)),IF(Q$3=$O1309+5*$J1309,$N1309*(1+(P$2*0.03)),"")))))))</f>
        <v/>
      </c>
      <c r="R1309" s="2" t="str">
        <f t="shared" ref="R1309:R1312" si="3192">IF($B1309="","",IF($O1309=R$3,$N1309*(1+(Q$2*0.03)),IF(R$3=$O1309+$J1309,$N1309*(1+(Q$2*0.03)),IF(R$3=$O1309+2*$J1309,$N1309*(1+(Q$2*0.03)),IF(R$3=$O1309+3*$J1309,$N1309*(1+(Q$2*0.03)),IF(R$3=$O1309+4*$J1309,$N1309*(1+(Q$2*0.03)),IF(R$3=$O1309+5*$J1309,$N1309*(1+(Q$2*0.03)),"")))))))</f>
        <v/>
      </c>
      <c r="S1309" s="2" t="str">
        <f t="shared" ref="S1309:S1312" si="3193">IF($B1309="","",IF($O1309=S$3,$N1309*(1+(R$2*0.03)),IF(S$3=$O1309+$J1309,$N1309*(1+(R$2*0.03)),IF(S$3=$O1309+2*$J1309,$N1309*(1+(R$2*0.03)),IF(S$3=$O1309+3*$J1309,$N1309*(1+(R$2*0.03)),IF(S$3=$O1309+4*$J1309,$N1309*(1+(R$2*0.03)),IF(S$3=$O1309+5*$J1309,$N1309*(1+(R$2*0.03)),"")))))))</f>
        <v/>
      </c>
      <c r="T1309" s="2" t="str">
        <f t="shared" ref="T1309:T1312" si="3194">IF($B1309="","",IF($O1309=T$3,$N1309*(1+(S$2*0.03)),IF(T$3=$O1309+$J1309,$N1309*(1+(S$2*0.03)),IF(T$3=$O1309+2*$J1309,$N1309*(1+(S$2*0.03)),IF(T$3=$O1309+3*$J1309,$N1309*(1+(S$2*0.03)),IF(T$3=$O1309+4*$J1309,$N1309*(1+(S$2*0.03)),IF(T$3=$O1309+5*$J1309,$N1309*(1+(S$2*0.03)),"")))))))</f>
        <v/>
      </c>
      <c r="U1309" s="2" t="str">
        <f t="shared" ref="U1309:U1312" si="3195">IF($B1309="","",IF($O1309=U$3,$N1309*(1+(T$2*0.03)),IF(U$3=$O1309+$J1309,$N1309*(1+(T$2*0.03)),IF(U$3=$O1309+2*$J1309,$N1309*(1+(T$2*0.03)),IF(U$3=$O1309+3*$J1309,$N1309*(1+(T$2*0.03)),IF(U$3=$O1309+4*$J1309,$N1309*(1+(T$2*0.03)),IF(U$3=$O1309+5*$J1309,$N1309*(1+(T$2*0.03)),"")))))))</f>
        <v/>
      </c>
      <c r="V1309" s="2" t="str">
        <f t="shared" ref="V1309:V1312" si="3196">IF($B1309="","",IF($O1309=V$3,$N1309*(1+(U$2*0.03)),IF(V$3=$O1309+$J1309,$N1309*(1+(U$2*0.03)),IF(V$3=$O1309+2*$J1309,$N1309*(1+(U$2*0.03)),IF(V$3=$O1309+3*$J1309,$N1309*(1+(U$2*0.03)),IF(V$3=$O1309+4*$J1309,$N1309*(1+(U$2*0.03)),IF(V$3=$O1309+5*$J1309,$N1309*(1+(U$2*0.03)),"")))))))</f>
        <v/>
      </c>
      <c r="W1309" s="2">
        <f t="shared" ref="W1309:W1312" si="3197">IF($B1309="","",IF($O1309=W$3,$N1309*(1+(V$2*0.03)),IF(W$3=$O1309+$J1309,$N1309*(1+(V$2*0.03)),IF(W$3=$O1309+2*$J1309,$N1309*(1+(V$2*0.03)),IF(W$3=$O1309+3*$J1309,$N1309*(1+(V$2*0.03)),IF(W$3=$O1309+4*$J1309,$N1309*(1+(V$2*0.03)),IF(W$3=$O1309+5*$J1309,$N1309*(1+(V$2*0.03)),"")))))))</f>
        <v>9813.0999999999985</v>
      </c>
      <c r="X1309" s="2" t="str">
        <f t="shared" ref="X1309:X1312" si="3198">IF($B1309="","",IF($O1309=X$3,$N1309*(1+(W$2*0.03)),IF(X$3=$O1309+$J1309,$N1309*(1+(W$2*0.03)),IF(X$3=$O1309+2*$J1309,$N1309*(1+(W$2*0.03)),IF(X$3=$O1309+3*$J1309,$N1309*(1+(W$2*0.03)),IF(X$3=$O1309+4*$J1309,$N1309*(1+(W$2*0.03)),IF(X$3=$O1309+5*$J1309,$N1309*(1+(W$2*0.03)),"")))))))</f>
        <v/>
      </c>
      <c r="Y1309" s="2" t="str">
        <f t="shared" ref="Y1309:Y1312" si="3199">IF($B1309="","",IF($O1309=Y$3,$N1309*(1+(X$2*0.03)),IF(Y$3=$O1309+$J1309,$N1309*(1+(X$2*0.03)),IF(Y$3=$O1309+2*$J1309,$N1309*(1+(X$2*0.03)),IF(Y$3=$O1309+3*$J1309,$N1309*(1+(X$2*0.03)),IF(Y$3=$O1309+4*$J1309,$N1309*(1+(X$2*0.03)),IF(Y$3=$O1309+5*$J1309,$N1309*(1+(X$2*0.03)),"")))))))</f>
        <v/>
      </c>
      <c r="Z1309" s="2" t="str">
        <f t="shared" ref="Z1309:Z1312" si="3200">IF($B1309="","",IF($O1309=Z$3,$N1309*(1+(Y$2*0.03)),IF(Z$3=$O1309+$J1309,$N1309*(1+(Y$2*0.03)),IF(Z$3=$O1309+2*$J1309,$N1309*(1+(Y$2*0.03)),IF(Z$3=$O1309+3*$J1309,$N1309*(1+(Y$2*0.03)),IF(Z$3=$O1309+4*$J1309,$N1309*(1+(Y$2*0.03)),IF(Z$3=$O1309+5*$J1309,$N1309*(1+(Y$2*0.03)),"")))))))</f>
        <v/>
      </c>
      <c r="AA1309" s="2" t="str">
        <f t="shared" ref="AA1309:AA1312" si="3201">IF($B1309="","",IF($O1309=AA$3,$N1309*(1+(Z$2*0.03)),IF(AA$3=$O1309+$J1309,$N1309*(1+(Z$2*0.03)),IF(AA$3=$O1309+2*$J1309,$N1309*(1+(Z$2*0.03)),IF(AA$3=$O1309+3*$J1309,$N1309*(1+(Z$2*0.03)),IF(AA$3=$O1309+4*$J1309,$N1309*(1+(Z$2*0.03)),IF(AA$3=$O1309+5*$J1309,$N1309*(1+(Z$2*0.03)),"")))))))</f>
        <v/>
      </c>
      <c r="AB1309" s="2" t="str">
        <f t="shared" ref="AB1309:AB1312" si="3202">IF($B1309="","",IF($O1309=AB$3,$N1309*(1+(AA$2*0.03)),IF(AB$3=$O1309+$J1309,$N1309*(1+(AA$2*0.03)),IF(AB$3=$O1309+2*$J1309,$N1309*(1+(AA$2*0.03)),IF(AB$3=$O1309+3*$J1309,$N1309*(1+(AA$2*0.03)),IF(AB$3=$O1309+4*$J1309,$N1309*(1+(AA$2*0.03)),IF(AB$3=$O1309+5*$J1309,$N1309*(1+(AA$2*0.03)),"")))))))</f>
        <v/>
      </c>
      <c r="AC1309" s="2" t="str">
        <f t="shared" ref="AC1309:AC1312" si="3203">IF($B1309="","",IF($O1309=AC$3,$N1309*(1+(AB$2*0.03)),IF(AC$3=$O1309+$J1309,$N1309*(1+(AB$2*0.03)),IF(AC$3=$O1309+2*$J1309,$N1309*(1+(AB$2*0.03)),IF(AC$3=$O1309+3*$J1309,$N1309*(1+(AB$2*0.03)),IF(AC$3=$O1309+4*$J1309,$N1309*(1+(AB$2*0.03)),IF(AC$3=$O1309+5*$J1309,$N1309*(1+(AB$2*0.03)),"")))))))</f>
        <v/>
      </c>
      <c r="AD1309" s="2" t="str">
        <f t="shared" ref="AD1309:AD1312" si="3204">IF($B1309="","",IF($O1309=AD$3,$N1309*(1+(AC$2*0.03)),IF(AD$3=$O1309+$J1309,$N1309*(1+(AC$2*0.03)),IF(AD$3=$O1309+2*$J1309,$N1309*(1+(AC$2*0.03)),IF(AD$3=$O1309+3*$J1309,$N1309*(1+(AC$2*0.03)),IF(AD$3=$O1309+4*$J1309,$N1309*(1+(AC$2*0.03)),IF(AD$3=$O1309+5*$J1309,$N1309*(1+(AC$2*0.03)),"")))))))</f>
        <v/>
      </c>
      <c r="AE1309" s="2" t="str">
        <f t="shared" ref="AE1309:AE1312" si="3205">IF($B1309="","",IF($O1309=AE$3,$N1309*(1+(AD$2*0.03)),IF(AE$3=$O1309+$J1309,$N1309*(1+(AD$2*0.03)),IF(AE$3=$O1309+2*$J1309,$N1309*(1+(AD$2*0.03)),IF(AE$3=$O1309+3*$J1309,$N1309*(1+(AD$2*0.03)),IF(AE$3=$O1309+4*$J1309,$N1309*(1+(AD$2*0.03)),IF(AE$3=$O1309+5*$J1309,$N1309*(1+(AD$2*0.03)),"")))))))</f>
        <v/>
      </c>
      <c r="AF1309" s="2" t="str">
        <f t="shared" ref="AF1309:AF1312" si="3206">IF($B1309="","",IF($O1309=AF$3,$N1309*(1+(AE$2*0.03)),IF(AF$3=$O1309+$J1309,$N1309*(1+(AE$2*0.03)),IF(AF$3=$O1309+2*$J1309,$N1309*(1+(AE$2*0.03)),IF(AF$3=$O1309+3*$J1309,$N1309*(1+(AE$2*0.03)),IF(AF$3=$O1309+4*$J1309,$N1309*(1+(AE$2*0.03)),IF(AF$3=$O1309+5*$J1309,$N1309*(1+(AE$2*0.03)),"")))))))</f>
        <v/>
      </c>
      <c r="AG1309" s="2" t="str">
        <f t="shared" ref="AG1309:AG1312" si="3207">IF($B1309="","",IF($O1309=AG$3,$N1309*(1+(AF$2*0.03)),IF(AG$3=$O1309+$J1309,$N1309*(1+(AF$2*0.03)),IF(AG$3=$O1309+2*$J1309,$N1309*(1+(AF$2*0.03)),IF(AG$3=$O1309+3*$J1309,$N1309*(1+(AF$2*0.03)),IF(AG$3=$O1309+4*$J1309,$N1309*(1+(AF$2*0.03)),IF(AG$3=$O1309+5*$J1309,$N1309*(1+(AF$2*0.03)),"")))))))</f>
        <v/>
      </c>
      <c r="AH1309" s="2" t="str">
        <f t="shared" ref="AH1309:AH1312" si="3208">IF($B1309="","",IF($O1309=AH$3,$N1309*(1+(AG$2*0.03)),IF(AH$3=$O1309+$J1309,$N1309*(1+(AG$2*0.03)),IF(AH$3=$O1309+2*$J1309,$N1309*(1+(AG$2*0.03)),IF(AH$3=$O1309+3*$J1309,$N1309*(1+(AG$2*0.03)),IF(AH$3=$O1309+4*$J1309,$N1309*(1+(AG$2*0.03)),IF(AH$3=$O1309+5*$J1309,$N1309*(1+(AG$2*0.03)),"")))))))</f>
        <v/>
      </c>
      <c r="AI1309" s="2" t="str">
        <f t="shared" ref="AI1309:AI1312" si="3209">IF($B1309="","",IF($O1309=AI$3,$N1309*(1+(AH$2*0.03)),IF(AI$3=$O1309+$J1309,$N1309*(1+(AH$2*0.03)),IF(AI$3=$O1309+2*$J1309,$N1309*(1+(AH$2*0.03)),IF(AI$3=$O1309+3*$J1309,$N1309*(1+(AH$2*0.03)),IF(AI$3=$O1309+4*$J1309,$N1309*(1+(AH$2*0.03)),IF(AI$3=$O1309+5*$J1309,$N1309*(1+(AH$2*0.03)),"")))))))</f>
        <v/>
      </c>
    </row>
    <row r="1310" spans="2:35" x14ac:dyDescent="0.25">
      <c r="B1310" s="41" t="s">
        <v>347</v>
      </c>
      <c r="C1310" s="41" t="s">
        <v>587</v>
      </c>
      <c r="D1310" t="s">
        <v>7</v>
      </c>
      <c r="E1310" s="42" t="s">
        <v>350</v>
      </c>
      <c r="F1310" t="s">
        <v>289</v>
      </c>
      <c r="H1310" s="7">
        <v>1300</v>
      </c>
      <c r="I1310" s="6">
        <f>IF(H1310="","",INDEX(Systems!F$4:F$981,MATCH($F1310,Systems!D$4:D$981,0),1))</f>
        <v>4.5</v>
      </c>
      <c r="J1310" s="7">
        <f>IF(H1310="","",INDEX(Systems!E$4:E$981,MATCH($F1310,Systems!D$4:D$981,0),1))</f>
        <v>15</v>
      </c>
      <c r="K1310" s="7" t="s">
        <v>97</v>
      </c>
      <c r="L1310" s="7">
        <v>2010</v>
      </c>
      <c r="M1310" s="7">
        <v>3</v>
      </c>
      <c r="N1310" s="6">
        <f t="shared" si="3188"/>
        <v>5850</v>
      </c>
      <c r="O1310" s="7">
        <f t="shared" si="3189"/>
        <v>2025</v>
      </c>
      <c r="P1310" s="2" t="str">
        <f t="shared" si="3190"/>
        <v/>
      </c>
      <c r="Q1310" s="2" t="str">
        <f t="shared" si="3191"/>
        <v/>
      </c>
      <c r="R1310" s="2" t="str">
        <f t="shared" si="3192"/>
        <v/>
      </c>
      <c r="S1310" s="2" t="str">
        <f t="shared" si="3193"/>
        <v/>
      </c>
      <c r="T1310" s="2" t="str">
        <f t="shared" si="3194"/>
        <v/>
      </c>
      <c r="U1310" s="2" t="str">
        <f t="shared" si="3195"/>
        <v/>
      </c>
      <c r="V1310" s="2" t="str">
        <f t="shared" si="3196"/>
        <v/>
      </c>
      <c r="W1310" s="2">
        <f t="shared" si="3197"/>
        <v>7078.5</v>
      </c>
      <c r="X1310" s="2" t="str">
        <f t="shared" si="3198"/>
        <v/>
      </c>
      <c r="Y1310" s="2" t="str">
        <f t="shared" si="3199"/>
        <v/>
      </c>
      <c r="Z1310" s="2" t="str">
        <f t="shared" si="3200"/>
        <v/>
      </c>
      <c r="AA1310" s="2" t="str">
        <f t="shared" si="3201"/>
        <v/>
      </c>
      <c r="AB1310" s="2" t="str">
        <f t="shared" si="3202"/>
        <v/>
      </c>
      <c r="AC1310" s="2" t="str">
        <f t="shared" si="3203"/>
        <v/>
      </c>
      <c r="AD1310" s="2" t="str">
        <f t="shared" si="3204"/>
        <v/>
      </c>
      <c r="AE1310" s="2" t="str">
        <f t="shared" si="3205"/>
        <v/>
      </c>
      <c r="AF1310" s="2" t="str">
        <f t="shared" si="3206"/>
        <v/>
      </c>
      <c r="AG1310" s="2" t="str">
        <f t="shared" si="3207"/>
        <v/>
      </c>
      <c r="AH1310" s="2" t="str">
        <f t="shared" si="3208"/>
        <v/>
      </c>
      <c r="AI1310" s="2" t="str">
        <f t="shared" si="3209"/>
        <v/>
      </c>
    </row>
    <row r="1311" spans="2:35" x14ac:dyDescent="0.25">
      <c r="B1311" s="41" t="s">
        <v>347</v>
      </c>
      <c r="C1311" s="41" t="s">
        <v>587</v>
      </c>
      <c r="D1311" t="s">
        <v>9</v>
      </c>
      <c r="E1311" s="42" t="s">
        <v>350</v>
      </c>
      <c r="F1311" t="s">
        <v>131</v>
      </c>
      <c r="H1311" s="7">
        <v>1000</v>
      </c>
      <c r="I1311" s="6">
        <f>IF(H1311="","",INDEX(Systems!F$4:F$981,MATCH($F1311,Systems!D$4:D$981,0),1))</f>
        <v>4.95</v>
      </c>
      <c r="J1311" s="7">
        <f>IF(H1311="","",INDEX(Systems!E$4:E$981,MATCH($F1311,Systems!D$4:D$981,0),1))</f>
        <v>20</v>
      </c>
      <c r="K1311" s="7" t="s">
        <v>97</v>
      </c>
      <c r="L1311" s="7">
        <v>2017</v>
      </c>
      <c r="M1311" s="7">
        <v>3</v>
      </c>
      <c r="N1311" s="6">
        <f t="shared" si="3188"/>
        <v>4950</v>
      </c>
      <c r="O1311" s="7">
        <f t="shared" si="3189"/>
        <v>2037</v>
      </c>
      <c r="P1311" s="2" t="str">
        <f t="shared" si="3190"/>
        <v/>
      </c>
      <c r="Q1311" s="2" t="str">
        <f t="shared" si="3191"/>
        <v/>
      </c>
      <c r="R1311" s="2" t="str">
        <f t="shared" si="3192"/>
        <v/>
      </c>
      <c r="S1311" s="2" t="str">
        <f t="shared" si="3193"/>
        <v/>
      </c>
      <c r="T1311" s="2" t="str">
        <f t="shared" si="3194"/>
        <v/>
      </c>
      <c r="U1311" s="2" t="str">
        <f t="shared" si="3195"/>
        <v/>
      </c>
      <c r="V1311" s="2" t="str">
        <f t="shared" si="3196"/>
        <v/>
      </c>
      <c r="W1311" s="2" t="str">
        <f t="shared" si="3197"/>
        <v/>
      </c>
      <c r="X1311" s="2" t="str">
        <f t="shared" si="3198"/>
        <v/>
      </c>
      <c r="Y1311" s="2" t="str">
        <f t="shared" si="3199"/>
        <v/>
      </c>
      <c r="Z1311" s="2" t="str">
        <f t="shared" si="3200"/>
        <v/>
      </c>
      <c r="AA1311" s="2" t="str">
        <f t="shared" si="3201"/>
        <v/>
      </c>
      <c r="AB1311" s="2" t="str">
        <f t="shared" si="3202"/>
        <v/>
      </c>
      <c r="AC1311" s="2" t="str">
        <f t="shared" si="3203"/>
        <v/>
      </c>
      <c r="AD1311" s="2" t="str">
        <f t="shared" si="3204"/>
        <v/>
      </c>
      <c r="AE1311" s="2" t="str">
        <f t="shared" si="3205"/>
        <v/>
      </c>
      <c r="AF1311" s="2" t="str">
        <f t="shared" si="3206"/>
        <v/>
      </c>
      <c r="AG1311" s="2" t="str">
        <f t="shared" si="3207"/>
        <v/>
      </c>
      <c r="AH1311" s="2" t="str">
        <f t="shared" si="3208"/>
        <v/>
      </c>
      <c r="AI1311" s="2">
        <f t="shared" si="3209"/>
        <v>7771.4999999999991</v>
      </c>
    </row>
    <row r="1312" spans="2:35" x14ac:dyDescent="0.25">
      <c r="B1312" s="41" t="s">
        <v>347</v>
      </c>
      <c r="C1312" s="41" t="s">
        <v>587</v>
      </c>
      <c r="D1312" t="s">
        <v>5</v>
      </c>
      <c r="E1312" s="42" t="s">
        <v>350</v>
      </c>
      <c r="F1312" t="s">
        <v>55</v>
      </c>
      <c r="H1312" s="7">
        <v>1</v>
      </c>
      <c r="I1312" s="6">
        <f>IF(H1312="","",INDEX(Systems!F$4:F$981,MATCH($F1312,Systems!D$4:D$981,0),1))</f>
        <v>9000</v>
      </c>
      <c r="J1312" s="7">
        <f>IF(H1312="","",INDEX(Systems!E$4:E$981,MATCH($F1312,Systems!D$4:D$981,0),1))</f>
        <v>18</v>
      </c>
      <c r="K1312" s="7" t="s">
        <v>97</v>
      </c>
      <c r="L1312" s="7">
        <v>1999</v>
      </c>
      <c r="M1312" s="7">
        <v>3</v>
      </c>
      <c r="N1312" s="6">
        <f t="shared" si="3188"/>
        <v>9000</v>
      </c>
      <c r="O1312" s="7">
        <f t="shared" si="3189"/>
        <v>2018</v>
      </c>
      <c r="P1312" s="2">
        <f t="shared" si="3190"/>
        <v>9000</v>
      </c>
      <c r="Q1312" s="2" t="str">
        <f t="shared" si="3191"/>
        <v/>
      </c>
      <c r="R1312" s="2" t="str">
        <f t="shared" si="3192"/>
        <v/>
      </c>
      <c r="S1312" s="2" t="str">
        <f t="shared" si="3193"/>
        <v/>
      </c>
      <c r="T1312" s="2" t="str">
        <f t="shared" si="3194"/>
        <v/>
      </c>
      <c r="U1312" s="2" t="str">
        <f t="shared" si="3195"/>
        <v/>
      </c>
      <c r="V1312" s="2" t="str">
        <f t="shared" si="3196"/>
        <v/>
      </c>
      <c r="W1312" s="2" t="str">
        <f t="shared" si="3197"/>
        <v/>
      </c>
      <c r="X1312" s="2" t="str">
        <f t="shared" si="3198"/>
        <v/>
      </c>
      <c r="Y1312" s="2" t="str">
        <f t="shared" si="3199"/>
        <v/>
      </c>
      <c r="Z1312" s="2" t="str">
        <f t="shared" si="3200"/>
        <v/>
      </c>
      <c r="AA1312" s="2" t="str">
        <f t="shared" si="3201"/>
        <v/>
      </c>
      <c r="AB1312" s="2" t="str">
        <f t="shared" si="3202"/>
        <v/>
      </c>
      <c r="AC1312" s="2" t="str">
        <f t="shared" si="3203"/>
        <v/>
      </c>
      <c r="AD1312" s="2" t="str">
        <f t="shared" si="3204"/>
        <v/>
      </c>
      <c r="AE1312" s="2" t="str">
        <f t="shared" si="3205"/>
        <v/>
      </c>
      <c r="AF1312" s="2" t="str">
        <f t="shared" si="3206"/>
        <v/>
      </c>
      <c r="AG1312" s="2" t="str">
        <f t="shared" si="3207"/>
        <v/>
      </c>
      <c r="AH1312" s="2">
        <f t="shared" si="3208"/>
        <v>13860</v>
      </c>
      <c r="AI1312" s="2" t="str">
        <f t="shared" si="3209"/>
        <v/>
      </c>
    </row>
    <row r="1313" spans="2:35" x14ac:dyDescent="0.25">
      <c r="B1313" s="41" t="s">
        <v>347</v>
      </c>
      <c r="C1313" s="41" t="s">
        <v>587</v>
      </c>
      <c r="D1313" t="s">
        <v>7</v>
      </c>
      <c r="E1313" s="42" t="s">
        <v>352</v>
      </c>
      <c r="F1313" t="s">
        <v>311</v>
      </c>
      <c r="H1313" s="7">
        <v>1000</v>
      </c>
      <c r="I1313" s="6">
        <f>IF(H1313="","",INDEX(Systems!F$4:F$981,MATCH($F1313,Systems!D$4:D$981,0),1))</f>
        <v>8.11</v>
      </c>
      <c r="J1313" s="7">
        <f>IF(H1313="","",INDEX(Systems!E$4:E$981,MATCH($F1313,Systems!D$4:D$981,0),1))</f>
        <v>20</v>
      </c>
      <c r="K1313" s="7" t="s">
        <v>97</v>
      </c>
      <c r="L1313" s="7">
        <v>2005</v>
      </c>
      <c r="M1313" s="7">
        <v>3</v>
      </c>
      <c r="N1313" s="6">
        <f t="shared" ref="N1313:N1316" si="3210">IF(H1313="","",H1313*I1313)</f>
        <v>8109.9999999999991</v>
      </c>
      <c r="O1313" s="7">
        <f t="shared" ref="O1313:O1316" si="3211">IF(M1313="","",IF(IF(M1313=1,$C$1,IF(M1313=2,L1313+(0.8*J1313),IF(M1313=3,L1313+J1313)))&lt;$C$1,$C$1,(IF(M1313=1,$C$1,IF(M1313=2,L1313+(0.8*J1313),IF(M1313=3,L1313+J1313))))))</f>
        <v>2025</v>
      </c>
      <c r="P1313" s="2" t="str">
        <f t="shared" ref="P1313:P1316" si="3212">IF($B1313="","",IF($O1313=P$3,$N1313*(1+(O$2*0.03)),IF(P$3=$O1313+$J1313,$N1313*(1+(O$2*0.03)),IF(P$3=$O1313+2*$J1313,$N1313*(1+(O$2*0.03)),IF(P$3=$O1313+3*$J1313,$N1313*(1+(O$2*0.03)),IF(P$3=$O1313+4*$J1313,$N1313*(1+(O$2*0.03)),IF(P$3=$O1313+5*$J1313,$N1313*(1+(O$2*0.03)),"")))))))</f>
        <v/>
      </c>
      <c r="Q1313" s="2" t="str">
        <f t="shared" ref="Q1313:Q1316" si="3213">IF($B1313="","",IF($O1313=Q$3,$N1313*(1+(P$2*0.03)),IF(Q$3=$O1313+$J1313,$N1313*(1+(P$2*0.03)),IF(Q$3=$O1313+2*$J1313,$N1313*(1+(P$2*0.03)),IF(Q$3=$O1313+3*$J1313,$N1313*(1+(P$2*0.03)),IF(Q$3=$O1313+4*$J1313,$N1313*(1+(P$2*0.03)),IF(Q$3=$O1313+5*$J1313,$N1313*(1+(P$2*0.03)),"")))))))</f>
        <v/>
      </c>
      <c r="R1313" s="2" t="str">
        <f t="shared" ref="R1313:R1316" si="3214">IF($B1313="","",IF($O1313=R$3,$N1313*(1+(Q$2*0.03)),IF(R$3=$O1313+$J1313,$N1313*(1+(Q$2*0.03)),IF(R$3=$O1313+2*$J1313,$N1313*(1+(Q$2*0.03)),IF(R$3=$O1313+3*$J1313,$N1313*(1+(Q$2*0.03)),IF(R$3=$O1313+4*$J1313,$N1313*(1+(Q$2*0.03)),IF(R$3=$O1313+5*$J1313,$N1313*(1+(Q$2*0.03)),"")))))))</f>
        <v/>
      </c>
      <c r="S1313" s="2" t="str">
        <f t="shared" ref="S1313:S1316" si="3215">IF($B1313="","",IF($O1313=S$3,$N1313*(1+(R$2*0.03)),IF(S$3=$O1313+$J1313,$N1313*(1+(R$2*0.03)),IF(S$3=$O1313+2*$J1313,$N1313*(1+(R$2*0.03)),IF(S$3=$O1313+3*$J1313,$N1313*(1+(R$2*0.03)),IF(S$3=$O1313+4*$J1313,$N1313*(1+(R$2*0.03)),IF(S$3=$O1313+5*$J1313,$N1313*(1+(R$2*0.03)),"")))))))</f>
        <v/>
      </c>
      <c r="T1313" s="2" t="str">
        <f t="shared" ref="T1313:T1316" si="3216">IF($B1313="","",IF($O1313=T$3,$N1313*(1+(S$2*0.03)),IF(T$3=$O1313+$J1313,$N1313*(1+(S$2*0.03)),IF(T$3=$O1313+2*$J1313,$N1313*(1+(S$2*0.03)),IF(T$3=$O1313+3*$J1313,$N1313*(1+(S$2*0.03)),IF(T$3=$O1313+4*$J1313,$N1313*(1+(S$2*0.03)),IF(T$3=$O1313+5*$J1313,$N1313*(1+(S$2*0.03)),"")))))))</f>
        <v/>
      </c>
      <c r="U1313" s="2" t="str">
        <f t="shared" ref="U1313:U1316" si="3217">IF($B1313="","",IF($O1313=U$3,$N1313*(1+(T$2*0.03)),IF(U$3=$O1313+$J1313,$N1313*(1+(T$2*0.03)),IF(U$3=$O1313+2*$J1313,$N1313*(1+(T$2*0.03)),IF(U$3=$O1313+3*$J1313,$N1313*(1+(T$2*0.03)),IF(U$3=$O1313+4*$J1313,$N1313*(1+(T$2*0.03)),IF(U$3=$O1313+5*$J1313,$N1313*(1+(T$2*0.03)),"")))))))</f>
        <v/>
      </c>
      <c r="V1313" s="2" t="str">
        <f t="shared" ref="V1313:V1316" si="3218">IF($B1313="","",IF($O1313=V$3,$N1313*(1+(U$2*0.03)),IF(V$3=$O1313+$J1313,$N1313*(1+(U$2*0.03)),IF(V$3=$O1313+2*$J1313,$N1313*(1+(U$2*0.03)),IF(V$3=$O1313+3*$J1313,$N1313*(1+(U$2*0.03)),IF(V$3=$O1313+4*$J1313,$N1313*(1+(U$2*0.03)),IF(V$3=$O1313+5*$J1313,$N1313*(1+(U$2*0.03)),"")))))))</f>
        <v/>
      </c>
      <c r="W1313" s="2">
        <f t="shared" ref="W1313:W1316" si="3219">IF($B1313="","",IF($O1313=W$3,$N1313*(1+(V$2*0.03)),IF(W$3=$O1313+$J1313,$N1313*(1+(V$2*0.03)),IF(W$3=$O1313+2*$J1313,$N1313*(1+(V$2*0.03)),IF(W$3=$O1313+3*$J1313,$N1313*(1+(V$2*0.03)),IF(W$3=$O1313+4*$J1313,$N1313*(1+(V$2*0.03)),IF(W$3=$O1313+5*$J1313,$N1313*(1+(V$2*0.03)),"")))))))</f>
        <v>9813.0999999999985</v>
      </c>
      <c r="X1313" s="2" t="str">
        <f t="shared" ref="X1313:X1316" si="3220">IF($B1313="","",IF($O1313=X$3,$N1313*(1+(W$2*0.03)),IF(X$3=$O1313+$J1313,$N1313*(1+(W$2*0.03)),IF(X$3=$O1313+2*$J1313,$N1313*(1+(W$2*0.03)),IF(X$3=$O1313+3*$J1313,$N1313*(1+(W$2*0.03)),IF(X$3=$O1313+4*$J1313,$N1313*(1+(W$2*0.03)),IF(X$3=$O1313+5*$J1313,$N1313*(1+(W$2*0.03)),"")))))))</f>
        <v/>
      </c>
      <c r="Y1313" s="2" t="str">
        <f t="shared" ref="Y1313:Y1316" si="3221">IF($B1313="","",IF($O1313=Y$3,$N1313*(1+(X$2*0.03)),IF(Y$3=$O1313+$J1313,$N1313*(1+(X$2*0.03)),IF(Y$3=$O1313+2*$J1313,$N1313*(1+(X$2*0.03)),IF(Y$3=$O1313+3*$J1313,$N1313*(1+(X$2*0.03)),IF(Y$3=$O1313+4*$J1313,$N1313*(1+(X$2*0.03)),IF(Y$3=$O1313+5*$J1313,$N1313*(1+(X$2*0.03)),"")))))))</f>
        <v/>
      </c>
      <c r="Z1313" s="2" t="str">
        <f t="shared" ref="Z1313:Z1316" si="3222">IF($B1313="","",IF($O1313=Z$3,$N1313*(1+(Y$2*0.03)),IF(Z$3=$O1313+$J1313,$N1313*(1+(Y$2*0.03)),IF(Z$3=$O1313+2*$J1313,$N1313*(1+(Y$2*0.03)),IF(Z$3=$O1313+3*$J1313,$N1313*(1+(Y$2*0.03)),IF(Z$3=$O1313+4*$J1313,$N1313*(1+(Y$2*0.03)),IF(Z$3=$O1313+5*$J1313,$N1313*(1+(Y$2*0.03)),"")))))))</f>
        <v/>
      </c>
      <c r="AA1313" s="2" t="str">
        <f t="shared" ref="AA1313:AA1316" si="3223">IF($B1313="","",IF($O1313=AA$3,$N1313*(1+(Z$2*0.03)),IF(AA$3=$O1313+$J1313,$N1313*(1+(Z$2*0.03)),IF(AA$3=$O1313+2*$J1313,$N1313*(1+(Z$2*0.03)),IF(AA$3=$O1313+3*$J1313,$N1313*(1+(Z$2*0.03)),IF(AA$3=$O1313+4*$J1313,$N1313*(1+(Z$2*0.03)),IF(AA$3=$O1313+5*$J1313,$N1313*(1+(Z$2*0.03)),"")))))))</f>
        <v/>
      </c>
      <c r="AB1313" s="2" t="str">
        <f t="shared" ref="AB1313:AB1316" si="3224">IF($B1313="","",IF($O1313=AB$3,$N1313*(1+(AA$2*0.03)),IF(AB$3=$O1313+$J1313,$N1313*(1+(AA$2*0.03)),IF(AB$3=$O1313+2*$J1313,$N1313*(1+(AA$2*0.03)),IF(AB$3=$O1313+3*$J1313,$N1313*(1+(AA$2*0.03)),IF(AB$3=$O1313+4*$J1313,$N1313*(1+(AA$2*0.03)),IF(AB$3=$O1313+5*$J1313,$N1313*(1+(AA$2*0.03)),"")))))))</f>
        <v/>
      </c>
      <c r="AC1313" s="2" t="str">
        <f t="shared" ref="AC1313:AC1316" si="3225">IF($B1313="","",IF($O1313=AC$3,$N1313*(1+(AB$2*0.03)),IF(AC$3=$O1313+$J1313,$N1313*(1+(AB$2*0.03)),IF(AC$3=$O1313+2*$J1313,$N1313*(1+(AB$2*0.03)),IF(AC$3=$O1313+3*$J1313,$N1313*(1+(AB$2*0.03)),IF(AC$3=$O1313+4*$J1313,$N1313*(1+(AB$2*0.03)),IF(AC$3=$O1313+5*$J1313,$N1313*(1+(AB$2*0.03)),"")))))))</f>
        <v/>
      </c>
      <c r="AD1313" s="2" t="str">
        <f t="shared" ref="AD1313:AD1316" si="3226">IF($B1313="","",IF($O1313=AD$3,$N1313*(1+(AC$2*0.03)),IF(AD$3=$O1313+$J1313,$N1313*(1+(AC$2*0.03)),IF(AD$3=$O1313+2*$J1313,$N1313*(1+(AC$2*0.03)),IF(AD$3=$O1313+3*$J1313,$N1313*(1+(AC$2*0.03)),IF(AD$3=$O1313+4*$J1313,$N1313*(1+(AC$2*0.03)),IF(AD$3=$O1313+5*$J1313,$N1313*(1+(AC$2*0.03)),"")))))))</f>
        <v/>
      </c>
      <c r="AE1313" s="2" t="str">
        <f t="shared" ref="AE1313:AE1316" si="3227">IF($B1313="","",IF($O1313=AE$3,$N1313*(1+(AD$2*0.03)),IF(AE$3=$O1313+$J1313,$N1313*(1+(AD$2*0.03)),IF(AE$3=$O1313+2*$J1313,$N1313*(1+(AD$2*0.03)),IF(AE$3=$O1313+3*$J1313,$N1313*(1+(AD$2*0.03)),IF(AE$3=$O1313+4*$J1313,$N1313*(1+(AD$2*0.03)),IF(AE$3=$O1313+5*$J1313,$N1313*(1+(AD$2*0.03)),"")))))))</f>
        <v/>
      </c>
      <c r="AF1313" s="2" t="str">
        <f t="shared" ref="AF1313:AF1316" si="3228">IF($B1313="","",IF($O1313=AF$3,$N1313*(1+(AE$2*0.03)),IF(AF$3=$O1313+$J1313,$N1313*(1+(AE$2*0.03)),IF(AF$3=$O1313+2*$J1313,$N1313*(1+(AE$2*0.03)),IF(AF$3=$O1313+3*$J1313,$N1313*(1+(AE$2*0.03)),IF(AF$3=$O1313+4*$J1313,$N1313*(1+(AE$2*0.03)),IF(AF$3=$O1313+5*$J1313,$N1313*(1+(AE$2*0.03)),"")))))))</f>
        <v/>
      </c>
      <c r="AG1313" s="2" t="str">
        <f t="shared" ref="AG1313:AG1316" si="3229">IF($B1313="","",IF($O1313=AG$3,$N1313*(1+(AF$2*0.03)),IF(AG$3=$O1313+$J1313,$N1313*(1+(AF$2*0.03)),IF(AG$3=$O1313+2*$J1313,$N1313*(1+(AF$2*0.03)),IF(AG$3=$O1313+3*$J1313,$N1313*(1+(AF$2*0.03)),IF(AG$3=$O1313+4*$J1313,$N1313*(1+(AF$2*0.03)),IF(AG$3=$O1313+5*$J1313,$N1313*(1+(AF$2*0.03)),"")))))))</f>
        <v/>
      </c>
      <c r="AH1313" s="2" t="str">
        <f t="shared" ref="AH1313:AH1316" si="3230">IF($B1313="","",IF($O1313=AH$3,$N1313*(1+(AG$2*0.03)),IF(AH$3=$O1313+$J1313,$N1313*(1+(AG$2*0.03)),IF(AH$3=$O1313+2*$J1313,$N1313*(1+(AG$2*0.03)),IF(AH$3=$O1313+3*$J1313,$N1313*(1+(AG$2*0.03)),IF(AH$3=$O1313+4*$J1313,$N1313*(1+(AG$2*0.03)),IF(AH$3=$O1313+5*$J1313,$N1313*(1+(AG$2*0.03)),"")))))))</f>
        <v/>
      </c>
      <c r="AI1313" s="2" t="str">
        <f t="shared" ref="AI1313:AI1316" si="3231">IF($B1313="","",IF($O1313=AI$3,$N1313*(1+(AH$2*0.03)),IF(AI$3=$O1313+$J1313,$N1313*(1+(AH$2*0.03)),IF(AI$3=$O1313+2*$J1313,$N1313*(1+(AH$2*0.03)),IF(AI$3=$O1313+3*$J1313,$N1313*(1+(AH$2*0.03)),IF(AI$3=$O1313+4*$J1313,$N1313*(1+(AH$2*0.03)),IF(AI$3=$O1313+5*$J1313,$N1313*(1+(AH$2*0.03)),"")))))))</f>
        <v/>
      </c>
    </row>
    <row r="1314" spans="2:35" x14ac:dyDescent="0.25">
      <c r="B1314" s="41" t="s">
        <v>347</v>
      </c>
      <c r="C1314" s="41" t="s">
        <v>587</v>
      </c>
      <c r="D1314" t="s">
        <v>7</v>
      </c>
      <c r="E1314" s="42" t="s">
        <v>352</v>
      </c>
      <c r="F1314" t="s">
        <v>289</v>
      </c>
      <c r="H1314" s="7">
        <v>1300</v>
      </c>
      <c r="I1314" s="6">
        <f>IF(H1314="","",INDEX(Systems!F$4:F$981,MATCH($F1314,Systems!D$4:D$981,0),1))</f>
        <v>4.5</v>
      </c>
      <c r="J1314" s="7">
        <f>IF(H1314="","",INDEX(Systems!E$4:E$981,MATCH($F1314,Systems!D$4:D$981,0),1))</f>
        <v>15</v>
      </c>
      <c r="K1314" s="7" t="s">
        <v>97</v>
      </c>
      <c r="L1314" s="7">
        <v>2010</v>
      </c>
      <c r="M1314" s="7">
        <v>3</v>
      </c>
      <c r="N1314" s="6">
        <f t="shared" si="3210"/>
        <v>5850</v>
      </c>
      <c r="O1314" s="7">
        <f t="shared" si="3211"/>
        <v>2025</v>
      </c>
      <c r="P1314" s="2" t="str">
        <f t="shared" si="3212"/>
        <v/>
      </c>
      <c r="Q1314" s="2" t="str">
        <f t="shared" si="3213"/>
        <v/>
      </c>
      <c r="R1314" s="2" t="str">
        <f t="shared" si="3214"/>
        <v/>
      </c>
      <c r="S1314" s="2" t="str">
        <f t="shared" si="3215"/>
        <v/>
      </c>
      <c r="T1314" s="2" t="str">
        <f t="shared" si="3216"/>
        <v/>
      </c>
      <c r="U1314" s="2" t="str">
        <f t="shared" si="3217"/>
        <v/>
      </c>
      <c r="V1314" s="2" t="str">
        <f t="shared" si="3218"/>
        <v/>
      </c>
      <c r="W1314" s="2">
        <f t="shared" si="3219"/>
        <v>7078.5</v>
      </c>
      <c r="X1314" s="2" t="str">
        <f t="shared" si="3220"/>
        <v/>
      </c>
      <c r="Y1314" s="2" t="str">
        <f t="shared" si="3221"/>
        <v/>
      </c>
      <c r="Z1314" s="2" t="str">
        <f t="shared" si="3222"/>
        <v/>
      </c>
      <c r="AA1314" s="2" t="str">
        <f t="shared" si="3223"/>
        <v/>
      </c>
      <c r="AB1314" s="2" t="str">
        <f t="shared" si="3224"/>
        <v/>
      </c>
      <c r="AC1314" s="2" t="str">
        <f t="shared" si="3225"/>
        <v/>
      </c>
      <c r="AD1314" s="2" t="str">
        <f t="shared" si="3226"/>
        <v/>
      </c>
      <c r="AE1314" s="2" t="str">
        <f t="shared" si="3227"/>
        <v/>
      </c>
      <c r="AF1314" s="2" t="str">
        <f t="shared" si="3228"/>
        <v/>
      </c>
      <c r="AG1314" s="2" t="str">
        <f t="shared" si="3229"/>
        <v/>
      </c>
      <c r="AH1314" s="2" t="str">
        <f t="shared" si="3230"/>
        <v/>
      </c>
      <c r="AI1314" s="2" t="str">
        <f t="shared" si="3231"/>
        <v/>
      </c>
    </row>
    <row r="1315" spans="2:35" x14ac:dyDescent="0.25">
      <c r="B1315" s="41" t="s">
        <v>347</v>
      </c>
      <c r="C1315" s="41" t="s">
        <v>587</v>
      </c>
      <c r="D1315" t="s">
        <v>9</v>
      </c>
      <c r="E1315" s="42" t="s">
        <v>352</v>
      </c>
      <c r="F1315" t="s">
        <v>131</v>
      </c>
      <c r="H1315" s="7">
        <v>1000</v>
      </c>
      <c r="I1315" s="6">
        <f>IF(H1315="","",INDEX(Systems!F$4:F$981,MATCH($F1315,Systems!D$4:D$981,0),1))</f>
        <v>4.95</v>
      </c>
      <c r="J1315" s="7">
        <f>IF(H1315="","",INDEX(Systems!E$4:E$981,MATCH($F1315,Systems!D$4:D$981,0),1))</f>
        <v>20</v>
      </c>
      <c r="K1315" s="7" t="s">
        <v>97</v>
      </c>
      <c r="L1315" s="7">
        <v>2017</v>
      </c>
      <c r="M1315" s="7">
        <v>3</v>
      </c>
      <c r="N1315" s="6">
        <f t="shared" si="3210"/>
        <v>4950</v>
      </c>
      <c r="O1315" s="7">
        <f t="shared" si="3211"/>
        <v>2037</v>
      </c>
      <c r="P1315" s="2" t="str">
        <f t="shared" si="3212"/>
        <v/>
      </c>
      <c r="Q1315" s="2" t="str">
        <f t="shared" si="3213"/>
        <v/>
      </c>
      <c r="R1315" s="2" t="str">
        <f t="shared" si="3214"/>
        <v/>
      </c>
      <c r="S1315" s="2" t="str">
        <f t="shared" si="3215"/>
        <v/>
      </c>
      <c r="T1315" s="2" t="str">
        <f t="shared" si="3216"/>
        <v/>
      </c>
      <c r="U1315" s="2" t="str">
        <f t="shared" si="3217"/>
        <v/>
      </c>
      <c r="V1315" s="2" t="str">
        <f t="shared" si="3218"/>
        <v/>
      </c>
      <c r="W1315" s="2" t="str">
        <f t="shared" si="3219"/>
        <v/>
      </c>
      <c r="X1315" s="2" t="str">
        <f t="shared" si="3220"/>
        <v/>
      </c>
      <c r="Y1315" s="2" t="str">
        <f t="shared" si="3221"/>
        <v/>
      </c>
      <c r="Z1315" s="2" t="str">
        <f t="shared" si="3222"/>
        <v/>
      </c>
      <c r="AA1315" s="2" t="str">
        <f t="shared" si="3223"/>
        <v/>
      </c>
      <c r="AB1315" s="2" t="str">
        <f t="shared" si="3224"/>
        <v/>
      </c>
      <c r="AC1315" s="2" t="str">
        <f t="shared" si="3225"/>
        <v/>
      </c>
      <c r="AD1315" s="2" t="str">
        <f t="shared" si="3226"/>
        <v/>
      </c>
      <c r="AE1315" s="2" t="str">
        <f t="shared" si="3227"/>
        <v/>
      </c>
      <c r="AF1315" s="2" t="str">
        <f t="shared" si="3228"/>
        <v/>
      </c>
      <c r="AG1315" s="2" t="str">
        <f t="shared" si="3229"/>
        <v/>
      </c>
      <c r="AH1315" s="2" t="str">
        <f t="shared" si="3230"/>
        <v/>
      </c>
      <c r="AI1315" s="2">
        <f t="shared" si="3231"/>
        <v>7771.4999999999991</v>
      </c>
    </row>
    <row r="1316" spans="2:35" x14ac:dyDescent="0.25">
      <c r="B1316" s="41" t="s">
        <v>347</v>
      </c>
      <c r="C1316" s="41" t="s">
        <v>587</v>
      </c>
      <c r="D1316" t="s">
        <v>5</v>
      </c>
      <c r="E1316" s="42" t="s">
        <v>352</v>
      </c>
      <c r="F1316" t="s">
        <v>55</v>
      </c>
      <c r="H1316" s="7">
        <v>1</v>
      </c>
      <c r="I1316" s="6">
        <f>IF(H1316="","",INDEX(Systems!F$4:F$981,MATCH($F1316,Systems!D$4:D$981,0),1))</f>
        <v>9000</v>
      </c>
      <c r="J1316" s="7">
        <f>IF(H1316="","",INDEX(Systems!E$4:E$981,MATCH($F1316,Systems!D$4:D$981,0),1))</f>
        <v>18</v>
      </c>
      <c r="K1316" s="7" t="s">
        <v>97</v>
      </c>
      <c r="L1316" s="7">
        <v>1999</v>
      </c>
      <c r="M1316" s="7">
        <v>3</v>
      </c>
      <c r="N1316" s="6">
        <f t="shared" si="3210"/>
        <v>9000</v>
      </c>
      <c r="O1316" s="7">
        <f t="shared" si="3211"/>
        <v>2018</v>
      </c>
      <c r="P1316" s="2">
        <f t="shared" si="3212"/>
        <v>9000</v>
      </c>
      <c r="Q1316" s="2" t="str">
        <f t="shared" si="3213"/>
        <v/>
      </c>
      <c r="R1316" s="2" t="str">
        <f t="shared" si="3214"/>
        <v/>
      </c>
      <c r="S1316" s="2" t="str">
        <f t="shared" si="3215"/>
        <v/>
      </c>
      <c r="T1316" s="2" t="str">
        <f t="shared" si="3216"/>
        <v/>
      </c>
      <c r="U1316" s="2" t="str">
        <f t="shared" si="3217"/>
        <v/>
      </c>
      <c r="V1316" s="2" t="str">
        <f t="shared" si="3218"/>
        <v/>
      </c>
      <c r="W1316" s="2" t="str">
        <f t="shared" si="3219"/>
        <v/>
      </c>
      <c r="X1316" s="2" t="str">
        <f t="shared" si="3220"/>
        <v/>
      </c>
      <c r="Y1316" s="2" t="str">
        <f t="shared" si="3221"/>
        <v/>
      </c>
      <c r="Z1316" s="2" t="str">
        <f t="shared" si="3222"/>
        <v/>
      </c>
      <c r="AA1316" s="2" t="str">
        <f t="shared" si="3223"/>
        <v/>
      </c>
      <c r="AB1316" s="2" t="str">
        <f t="shared" si="3224"/>
        <v/>
      </c>
      <c r="AC1316" s="2" t="str">
        <f t="shared" si="3225"/>
        <v/>
      </c>
      <c r="AD1316" s="2" t="str">
        <f t="shared" si="3226"/>
        <v/>
      </c>
      <c r="AE1316" s="2" t="str">
        <f t="shared" si="3227"/>
        <v/>
      </c>
      <c r="AF1316" s="2" t="str">
        <f t="shared" si="3228"/>
        <v/>
      </c>
      <c r="AG1316" s="2" t="str">
        <f t="shared" si="3229"/>
        <v/>
      </c>
      <c r="AH1316" s="2">
        <f t="shared" si="3230"/>
        <v>13860</v>
      </c>
      <c r="AI1316" s="2" t="str">
        <f t="shared" si="3231"/>
        <v/>
      </c>
    </row>
    <row r="1317" spans="2:35" x14ac:dyDescent="0.25">
      <c r="B1317" s="41" t="s">
        <v>347</v>
      </c>
      <c r="C1317" s="41" t="s">
        <v>587</v>
      </c>
      <c r="D1317" t="s">
        <v>8</v>
      </c>
      <c r="E1317" s="42" t="s">
        <v>563</v>
      </c>
      <c r="F1317" t="s">
        <v>126</v>
      </c>
      <c r="H1317" s="7">
        <v>1000</v>
      </c>
      <c r="I1317" s="6">
        <f>IF(H1317="","",INDEX(Systems!F$4:F$981,MATCH($F1317,Systems!D$4:D$981,0),1))</f>
        <v>18</v>
      </c>
      <c r="J1317" s="7">
        <f>IF(H1317="","",INDEX(Systems!E$4:E$981,MATCH($F1317,Systems!D$4:D$981,0),1))</f>
        <v>30</v>
      </c>
      <c r="K1317" s="7" t="s">
        <v>97</v>
      </c>
      <c r="L1317" s="7">
        <v>2000</v>
      </c>
      <c r="M1317" s="7">
        <v>3</v>
      </c>
      <c r="N1317" s="6">
        <f t="shared" si="3134"/>
        <v>18000</v>
      </c>
      <c r="O1317" s="7">
        <f t="shared" si="3135"/>
        <v>2030</v>
      </c>
      <c r="P1317" s="2" t="str">
        <f t="shared" ref="P1317:AI1317" si="3232">IF($B1317="","",IF($O1317=P$3,$N1317*(1+(O$2*0.03)),IF(P$3=$O1317+$J1317,$N1317*(1+(O$2*0.03)),IF(P$3=$O1317+2*$J1317,$N1317*(1+(O$2*0.03)),IF(P$3=$O1317+3*$J1317,$N1317*(1+(O$2*0.03)),IF(P$3=$O1317+4*$J1317,$N1317*(1+(O$2*0.03)),IF(P$3=$O1317+5*$J1317,$N1317*(1+(O$2*0.03)),"")))))))</f>
        <v/>
      </c>
      <c r="Q1317" s="2" t="str">
        <f t="shared" si="3232"/>
        <v/>
      </c>
      <c r="R1317" s="2" t="str">
        <f t="shared" si="3232"/>
        <v/>
      </c>
      <c r="S1317" s="2" t="str">
        <f t="shared" si="3232"/>
        <v/>
      </c>
      <c r="T1317" s="2" t="str">
        <f t="shared" si="3232"/>
        <v/>
      </c>
      <c r="U1317" s="2" t="str">
        <f t="shared" si="3232"/>
        <v/>
      </c>
      <c r="V1317" s="2" t="str">
        <f t="shared" si="3232"/>
        <v/>
      </c>
      <c r="W1317" s="2" t="str">
        <f t="shared" si="3232"/>
        <v/>
      </c>
      <c r="X1317" s="2" t="str">
        <f t="shared" si="3232"/>
        <v/>
      </c>
      <c r="Y1317" s="2" t="str">
        <f t="shared" si="3232"/>
        <v/>
      </c>
      <c r="Z1317" s="2" t="str">
        <f t="shared" si="3232"/>
        <v/>
      </c>
      <c r="AA1317" s="2" t="str">
        <f t="shared" si="3232"/>
        <v/>
      </c>
      <c r="AB1317" s="2">
        <f t="shared" si="3232"/>
        <v>24479.999999999996</v>
      </c>
      <c r="AC1317" s="2" t="str">
        <f t="shared" si="3232"/>
        <v/>
      </c>
      <c r="AD1317" s="2" t="str">
        <f t="shared" si="3232"/>
        <v/>
      </c>
      <c r="AE1317" s="2" t="str">
        <f t="shared" si="3232"/>
        <v/>
      </c>
      <c r="AF1317" s="2" t="str">
        <f t="shared" si="3232"/>
        <v/>
      </c>
      <c r="AG1317" s="2" t="str">
        <f t="shared" si="3232"/>
        <v/>
      </c>
      <c r="AH1317" s="2" t="str">
        <f t="shared" si="3232"/>
        <v/>
      </c>
      <c r="AI1317" s="2" t="str">
        <f t="shared" si="3232"/>
        <v/>
      </c>
    </row>
    <row r="1318" spans="2:35" x14ac:dyDescent="0.25">
      <c r="B1318" s="41" t="s">
        <v>347</v>
      </c>
      <c r="C1318" s="41" t="s">
        <v>587</v>
      </c>
      <c r="D1318" t="s">
        <v>8</v>
      </c>
      <c r="E1318" s="42" t="s">
        <v>563</v>
      </c>
      <c r="F1318" t="s">
        <v>134</v>
      </c>
      <c r="H1318" s="7">
        <v>1</v>
      </c>
      <c r="I1318" s="6">
        <f>IF(H1318="","",INDEX(Systems!F$4:F$981,MATCH($F1318,Systems!D$4:D$981,0),1))</f>
        <v>650</v>
      </c>
      <c r="J1318" s="7">
        <f>IF(H1318="","",INDEX(Systems!E$4:E$981,MATCH($F1318,Systems!D$4:D$981,0),1))</f>
        <v>30</v>
      </c>
      <c r="K1318" s="7" t="s">
        <v>97</v>
      </c>
      <c r="L1318" s="7">
        <v>2000</v>
      </c>
      <c r="M1318" s="7">
        <v>3</v>
      </c>
      <c r="N1318" s="6">
        <f t="shared" si="3134"/>
        <v>650</v>
      </c>
      <c r="O1318" s="7">
        <f t="shared" si="3135"/>
        <v>2030</v>
      </c>
      <c r="P1318" s="2" t="str">
        <f t="shared" ref="P1318:AI1318" si="3233">IF($B1318="","",IF($O1318=P$3,$N1318*(1+(O$2*0.03)),IF(P$3=$O1318+$J1318,$N1318*(1+(O$2*0.03)),IF(P$3=$O1318+2*$J1318,$N1318*(1+(O$2*0.03)),IF(P$3=$O1318+3*$J1318,$N1318*(1+(O$2*0.03)),IF(P$3=$O1318+4*$J1318,$N1318*(1+(O$2*0.03)),IF(P$3=$O1318+5*$J1318,$N1318*(1+(O$2*0.03)),"")))))))</f>
        <v/>
      </c>
      <c r="Q1318" s="2" t="str">
        <f t="shared" si="3233"/>
        <v/>
      </c>
      <c r="R1318" s="2" t="str">
        <f t="shared" si="3233"/>
        <v/>
      </c>
      <c r="S1318" s="2" t="str">
        <f t="shared" si="3233"/>
        <v/>
      </c>
      <c r="T1318" s="2" t="str">
        <f t="shared" si="3233"/>
        <v/>
      </c>
      <c r="U1318" s="2" t="str">
        <f t="shared" si="3233"/>
        <v/>
      </c>
      <c r="V1318" s="2" t="str">
        <f t="shared" si="3233"/>
        <v/>
      </c>
      <c r="W1318" s="2" t="str">
        <f t="shared" si="3233"/>
        <v/>
      </c>
      <c r="X1318" s="2" t="str">
        <f t="shared" si="3233"/>
        <v/>
      </c>
      <c r="Y1318" s="2" t="str">
        <f t="shared" si="3233"/>
        <v/>
      </c>
      <c r="Z1318" s="2" t="str">
        <f t="shared" si="3233"/>
        <v/>
      </c>
      <c r="AA1318" s="2" t="str">
        <f t="shared" si="3233"/>
        <v/>
      </c>
      <c r="AB1318" s="2">
        <f t="shared" si="3233"/>
        <v>883.99999999999989</v>
      </c>
      <c r="AC1318" s="2" t="str">
        <f t="shared" si="3233"/>
        <v/>
      </c>
      <c r="AD1318" s="2" t="str">
        <f t="shared" si="3233"/>
        <v/>
      </c>
      <c r="AE1318" s="2" t="str">
        <f t="shared" si="3233"/>
        <v/>
      </c>
      <c r="AF1318" s="2" t="str">
        <f t="shared" si="3233"/>
        <v/>
      </c>
      <c r="AG1318" s="2" t="str">
        <f t="shared" si="3233"/>
        <v/>
      </c>
      <c r="AH1318" s="2" t="str">
        <f t="shared" si="3233"/>
        <v/>
      </c>
      <c r="AI1318" s="2" t="str">
        <f t="shared" si="3233"/>
        <v/>
      </c>
    </row>
    <row r="1319" spans="2:35" x14ac:dyDescent="0.25">
      <c r="B1319" s="41" t="s">
        <v>347</v>
      </c>
      <c r="C1319" s="41" t="s">
        <v>587</v>
      </c>
      <c r="D1319" t="s">
        <v>8</v>
      </c>
      <c r="E1319" s="42" t="s">
        <v>563</v>
      </c>
      <c r="F1319" t="s">
        <v>34</v>
      </c>
      <c r="H1319" s="7">
        <v>1</v>
      </c>
      <c r="I1319" s="6">
        <f>IF(H1319="","",INDEX(Systems!F$4:F$981,MATCH($F1319,Systems!D$4:D$981,0),1))</f>
        <v>900</v>
      </c>
      <c r="J1319" s="7">
        <f>IF(H1319="","",INDEX(Systems!E$4:E$981,MATCH($F1319,Systems!D$4:D$981,0),1))</f>
        <v>30</v>
      </c>
      <c r="K1319" s="7" t="s">
        <v>97</v>
      </c>
      <c r="L1319" s="7">
        <v>2000</v>
      </c>
      <c r="M1319" s="7">
        <v>3</v>
      </c>
      <c r="N1319" s="6">
        <f t="shared" si="3134"/>
        <v>900</v>
      </c>
      <c r="O1319" s="7">
        <f t="shared" si="3135"/>
        <v>2030</v>
      </c>
      <c r="P1319" s="2" t="str">
        <f t="shared" ref="P1319:AI1319" si="3234">IF($B1319="","",IF($O1319=P$3,$N1319*(1+(O$2*0.03)),IF(P$3=$O1319+$J1319,$N1319*(1+(O$2*0.03)),IF(P$3=$O1319+2*$J1319,$N1319*(1+(O$2*0.03)),IF(P$3=$O1319+3*$J1319,$N1319*(1+(O$2*0.03)),IF(P$3=$O1319+4*$J1319,$N1319*(1+(O$2*0.03)),IF(P$3=$O1319+5*$J1319,$N1319*(1+(O$2*0.03)),"")))))))</f>
        <v/>
      </c>
      <c r="Q1319" s="2" t="str">
        <f t="shared" si="3234"/>
        <v/>
      </c>
      <c r="R1319" s="2" t="str">
        <f t="shared" si="3234"/>
        <v/>
      </c>
      <c r="S1319" s="2" t="str">
        <f t="shared" si="3234"/>
        <v/>
      </c>
      <c r="T1319" s="2" t="str">
        <f t="shared" si="3234"/>
        <v/>
      </c>
      <c r="U1319" s="2" t="str">
        <f t="shared" si="3234"/>
        <v/>
      </c>
      <c r="V1319" s="2" t="str">
        <f t="shared" si="3234"/>
        <v/>
      </c>
      <c r="W1319" s="2" t="str">
        <f t="shared" si="3234"/>
        <v/>
      </c>
      <c r="X1319" s="2" t="str">
        <f t="shared" si="3234"/>
        <v/>
      </c>
      <c r="Y1319" s="2" t="str">
        <f t="shared" si="3234"/>
        <v/>
      </c>
      <c r="Z1319" s="2" t="str">
        <f t="shared" si="3234"/>
        <v/>
      </c>
      <c r="AA1319" s="2" t="str">
        <f t="shared" si="3234"/>
        <v/>
      </c>
      <c r="AB1319" s="2">
        <f t="shared" si="3234"/>
        <v>1224</v>
      </c>
      <c r="AC1319" s="2" t="str">
        <f t="shared" si="3234"/>
        <v/>
      </c>
      <c r="AD1319" s="2" t="str">
        <f t="shared" si="3234"/>
        <v/>
      </c>
      <c r="AE1319" s="2" t="str">
        <f t="shared" si="3234"/>
        <v/>
      </c>
      <c r="AF1319" s="2" t="str">
        <f t="shared" si="3234"/>
        <v/>
      </c>
      <c r="AG1319" s="2" t="str">
        <f t="shared" si="3234"/>
        <v/>
      </c>
      <c r="AH1319" s="2" t="str">
        <f t="shared" si="3234"/>
        <v/>
      </c>
      <c r="AI1319" s="2" t="str">
        <f t="shared" si="3234"/>
        <v/>
      </c>
    </row>
    <row r="1320" spans="2:35" x14ac:dyDescent="0.25">
      <c r="B1320" s="41" t="s">
        <v>347</v>
      </c>
      <c r="C1320" s="41" t="s">
        <v>587</v>
      </c>
      <c r="D1320" t="s">
        <v>8</v>
      </c>
      <c r="E1320" s="42" t="s">
        <v>348</v>
      </c>
      <c r="F1320" t="s">
        <v>126</v>
      </c>
      <c r="H1320" s="7">
        <v>1200</v>
      </c>
      <c r="I1320" s="6">
        <f>IF(H1320="","",INDEX(Systems!F$4:F$981,MATCH($F1320,Systems!D$4:D$981,0),1))</f>
        <v>18</v>
      </c>
      <c r="J1320" s="7">
        <f>IF(H1320="","",INDEX(Systems!E$4:E$981,MATCH($F1320,Systems!D$4:D$981,0),1))</f>
        <v>30</v>
      </c>
      <c r="K1320" s="7" t="s">
        <v>97</v>
      </c>
      <c r="L1320" s="7">
        <v>2000</v>
      </c>
      <c r="M1320" s="7">
        <v>3</v>
      </c>
      <c r="N1320" s="6">
        <f t="shared" si="3134"/>
        <v>21600</v>
      </c>
      <c r="O1320" s="7">
        <f t="shared" si="3135"/>
        <v>2030</v>
      </c>
      <c r="P1320" s="2" t="str">
        <f t="shared" ref="P1320:AI1320" si="3235">IF($B1320="","",IF($O1320=P$3,$N1320*(1+(O$2*0.03)),IF(P$3=$O1320+$J1320,$N1320*(1+(O$2*0.03)),IF(P$3=$O1320+2*$J1320,$N1320*(1+(O$2*0.03)),IF(P$3=$O1320+3*$J1320,$N1320*(1+(O$2*0.03)),IF(P$3=$O1320+4*$J1320,$N1320*(1+(O$2*0.03)),IF(P$3=$O1320+5*$J1320,$N1320*(1+(O$2*0.03)),"")))))))</f>
        <v/>
      </c>
      <c r="Q1320" s="2" t="str">
        <f t="shared" si="3235"/>
        <v/>
      </c>
      <c r="R1320" s="2" t="str">
        <f t="shared" si="3235"/>
        <v/>
      </c>
      <c r="S1320" s="2" t="str">
        <f t="shared" si="3235"/>
        <v/>
      </c>
      <c r="T1320" s="2" t="str">
        <f t="shared" si="3235"/>
        <v/>
      </c>
      <c r="U1320" s="2" t="str">
        <f t="shared" si="3235"/>
        <v/>
      </c>
      <c r="V1320" s="2" t="str">
        <f t="shared" si="3235"/>
        <v/>
      </c>
      <c r="W1320" s="2" t="str">
        <f t="shared" si="3235"/>
        <v/>
      </c>
      <c r="X1320" s="2" t="str">
        <f t="shared" si="3235"/>
        <v/>
      </c>
      <c r="Y1320" s="2" t="str">
        <f t="shared" si="3235"/>
        <v/>
      </c>
      <c r="Z1320" s="2" t="str">
        <f t="shared" si="3235"/>
        <v/>
      </c>
      <c r="AA1320" s="2" t="str">
        <f t="shared" si="3235"/>
        <v/>
      </c>
      <c r="AB1320" s="2">
        <f t="shared" si="3235"/>
        <v>29375.999999999996</v>
      </c>
      <c r="AC1320" s="2" t="str">
        <f t="shared" si="3235"/>
        <v/>
      </c>
      <c r="AD1320" s="2" t="str">
        <f t="shared" si="3235"/>
        <v/>
      </c>
      <c r="AE1320" s="2" t="str">
        <f t="shared" si="3235"/>
        <v/>
      </c>
      <c r="AF1320" s="2" t="str">
        <f t="shared" si="3235"/>
        <v/>
      </c>
      <c r="AG1320" s="2" t="str">
        <f t="shared" si="3235"/>
        <v/>
      </c>
      <c r="AH1320" s="2" t="str">
        <f t="shared" si="3235"/>
        <v/>
      </c>
      <c r="AI1320" s="2" t="str">
        <f t="shared" si="3235"/>
        <v/>
      </c>
    </row>
    <row r="1321" spans="2:35" x14ac:dyDescent="0.25">
      <c r="B1321" s="41" t="s">
        <v>347</v>
      </c>
      <c r="C1321" s="41" t="s">
        <v>587</v>
      </c>
      <c r="D1321" t="s">
        <v>8</v>
      </c>
      <c r="E1321" s="42" t="s">
        <v>348</v>
      </c>
      <c r="F1321" t="s">
        <v>133</v>
      </c>
      <c r="H1321" s="7">
        <v>3</v>
      </c>
      <c r="I1321" s="6">
        <f>IF(H1321="","",INDEX(Systems!F$4:F$981,MATCH($F1321,Systems!D$4:D$981,0),1))</f>
        <v>750</v>
      </c>
      <c r="J1321" s="7">
        <f>IF(H1321="","",INDEX(Systems!E$4:E$981,MATCH($F1321,Systems!D$4:D$981,0),1))</f>
        <v>30</v>
      </c>
      <c r="K1321" s="7" t="s">
        <v>97</v>
      </c>
      <c r="L1321" s="7">
        <v>2000</v>
      </c>
      <c r="M1321" s="7">
        <v>3</v>
      </c>
      <c r="N1321" s="6">
        <f t="shared" si="3134"/>
        <v>2250</v>
      </c>
      <c r="O1321" s="7">
        <f t="shared" si="3135"/>
        <v>2030</v>
      </c>
      <c r="P1321" s="2" t="str">
        <f t="shared" ref="P1321:AI1321" si="3236">IF($B1321="","",IF($O1321=P$3,$N1321*(1+(O$2*0.03)),IF(P$3=$O1321+$J1321,$N1321*(1+(O$2*0.03)),IF(P$3=$O1321+2*$J1321,$N1321*(1+(O$2*0.03)),IF(P$3=$O1321+3*$J1321,$N1321*(1+(O$2*0.03)),IF(P$3=$O1321+4*$J1321,$N1321*(1+(O$2*0.03)),IF(P$3=$O1321+5*$J1321,$N1321*(1+(O$2*0.03)),"")))))))</f>
        <v/>
      </c>
      <c r="Q1321" s="2" t="str">
        <f t="shared" si="3236"/>
        <v/>
      </c>
      <c r="R1321" s="2" t="str">
        <f t="shared" si="3236"/>
        <v/>
      </c>
      <c r="S1321" s="2" t="str">
        <f t="shared" si="3236"/>
        <v/>
      </c>
      <c r="T1321" s="2" t="str">
        <f t="shared" si="3236"/>
        <v/>
      </c>
      <c r="U1321" s="2" t="str">
        <f t="shared" si="3236"/>
        <v/>
      </c>
      <c r="V1321" s="2" t="str">
        <f t="shared" si="3236"/>
        <v/>
      </c>
      <c r="W1321" s="2" t="str">
        <f t="shared" si="3236"/>
        <v/>
      </c>
      <c r="X1321" s="2" t="str">
        <f t="shared" si="3236"/>
        <v/>
      </c>
      <c r="Y1321" s="2" t="str">
        <f t="shared" si="3236"/>
        <v/>
      </c>
      <c r="Z1321" s="2" t="str">
        <f t="shared" si="3236"/>
        <v/>
      </c>
      <c r="AA1321" s="2" t="str">
        <f t="shared" si="3236"/>
        <v/>
      </c>
      <c r="AB1321" s="2">
        <f t="shared" si="3236"/>
        <v>3059.9999999999995</v>
      </c>
      <c r="AC1321" s="2" t="str">
        <f t="shared" si="3236"/>
        <v/>
      </c>
      <c r="AD1321" s="2" t="str">
        <f t="shared" si="3236"/>
        <v/>
      </c>
      <c r="AE1321" s="2" t="str">
        <f t="shared" si="3236"/>
        <v/>
      </c>
      <c r="AF1321" s="2" t="str">
        <f t="shared" si="3236"/>
        <v/>
      </c>
      <c r="AG1321" s="2" t="str">
        <f t="shared" si="3236"/>
        <v/>
      </c>
      <c r="AH1321" s="2" t="str">
        <f t="shared" si="3236"/>
        <v/>
      </c>
      <c r="AI1321" s="2" t="str">
        <f t="shared" si="3236"/>
        <v/>
      </c>
    </row>
    <row r="1322" spans="2:35" x14ac:dyDescent="0.25">
      <c r="B1322" s="41" t="s">
        <v>347</v>
      </c>
      <c r="C1322" s="41" t="s">
        <v>587</v>
      </c>
      <c r="D1322" t="s">
        <v>8</v>
      </c>
      <c r="E1322" s="42" t="s">
        <v>348</v>
      </c>
      <c r="F1322" t="s">
        <v>34</v>
      </c>
      <c r="H1322" s="7">
        <v>6</v>
      </c>
      <c r="I1322" s="6">
        <f>IF(H1322="","",INDEX(Systems!F$4:F$981,MATCH($F1322,Systems!D$4:D$981,0),1))</f>
        <v>900</v>
      </c>
      <c r="J1322" s="7">
        <f>IF(H1322="","",INDEX(Systems!E$4:E$981,MATCH($F1322,Systems!D$4:D$981,0),1))</f>
        <v>30</v>
      </c>
      <c r="K1322" s="7" t="s">
        <v>97</v>
      </c>
      <c r="L1322" s="7">
        <v>2000</v>
      </c>
      <c r="M1322" s="7">
        <v>3</v>
      </c>
      <c r="N1322" s="6">
        <f t="shared" si="3134"/>
        <v>5400</v>
      </c>
      <c r="O1322" s="7">
        <f t="shared" si="3135"/>
        <v>2030</v>
      </c>
      <c r="P1322" s="2" t="str">
        <f t="shared" ref="P1322:AI1322" si="3237">IF($B1322="","",IF($O1322=P$3,$N1322*(1+(O$2*0.03)),IF(P$3=$O1322+$J1322,$N1322*(1+(O$2*0.03)),IF(P$3=$O1322+2*$J1322,$N1322*(1+(O$2*0.03)),IF(P$3=$O1322+3*$J1322,$N1322*(1+(O$2*0.03)),IF(P$3=$O1322+4*$J1322,$N1322*(1+(O$2*0.03)),IF(P$3=$O1322+5*$J1322,$N1322*(1+(O$2*0.03)),"")))))))</f>
        <v/>
      </c>
      <c r="Q1322" s="2" t="str">
        <f t="shared" si="3237"/>
        <v/>
      </c>
      <c r="R1322" s="2" t="str">
        <f t="shared" si="3237"/>
        <v/>
      </c>
      <c r="S1322" s="2" t="str">
        <f t="shared" si="3237"/>
        <v/>
      </c>
      <c r="T1322" s="2" t="str">
        <f t="shared" si="3237"/>
        <v/>
      </c>
      <c r="U1322" s="2" t="str">
        <f t="shared" si="3237"/>
        <v/>
      </c>
      <c r="V1322" s="2" t="str">
        <f t="shared" si="3237"/>
        <v/>
      </c>
      <c r="W1322" s="2" t="str">
        <f t="shared" si="3237"/>
        <v/>
      </c>
      <c r="X1322" s="2" t="str">
        <f t="shared" si="3237"/>
        <v/>
      </c>
      <c r="Y1322" s="2" t="str">
        <f t="shared" si="3237"/>
        <v/>
      </c>
      <c r="Z1322" s="2" t="str">
        <f t="shared" si="3237"/>
        <v/>
      </c>
      <c r="AA1322" s="2" t="str">
        <f t="shared" si="3237"/>
        <v/>
      </c>
      <c r="AB1322" s="2">
        <f t="shared" si="3237"/>
        <v>7343.9999999999991</v>
      </c>
      <c r="AC1322" s="2" t="str">
        <f t="shared" si="3237"/>
        <v/>
      </c>
      <c r="AD1322" s="2" t="str">
        <f t="shared" si="3237"/>
        <v/>
      </c>
      <c r="AE1322" s="2" t="str">
        <f t="shared" si="3237"/>
        <v/>
      </c>
      <c r="AF1322" s="2" t="str">
        <f t="shared" si="3237"/>
        <v/>
      </c>
      <c r="AG1322" s="2" t="str">
        <f t="shared" si="3237"/>
        <v/>
      </c>
      <c r="AH1322" s="2" t="str">
        <f t="shared" si="3237"/>
        <v/>
      </c>
      <c r="AI1322" s="2" t="str">
        <f t="shared" si="3237"/>
        <v/>
      </c>
    </row>
    <row r="1323" spans="2:35" x14ac:dyDescent="0.25">
      <c r="B1323" s="41" t="s">
        <v>347</v>
      </c>
      <c r="C1323" s="41" t="s">
        <v>587</v>
      </c>
      <c r="D1323" t="s">
        <v>8</v>
      </c>
      <c r="E1323" s="42" t="s">
        <v>348</v>
      </c>
      <c r="F1323" t="s">
        <v>134</v>
      </c>
      <c r="H1323" s="7">
        <v>4</v>
      </c>
      <c r="I1323" s="6">
        <f>IF(H1323="","",INDEX(Systems!F$4:F$981,MATCH($F1323,Systems!D$4:D$981,0),1))</f>
        <v>650</v>
      </c>
      <c r="J1323" s="7">
        <f>IF(H1323="","",INDEX(Systems!E$4:E$981,MATCH($F1323,Systems!D$4:D$981,0),1))</f>
        <v>30</v>
      </c>
      <c r="K1323" s="7" t="s">
        <v>97</v>
      </c>
      <c r="L1323" s="7">
        <v>2000</v>
      </c>
      <c r="M1323" s="7">
        <v>3</v>
      </c>
      <c r="N1323" s="6">
        <f t="shared" si="3134"/>
        <v>2600</v>
      </c>
      <c r="O1323" s="7">
        <f t="shared" si="3135"/>
        <v>2030</v>
      </c>
      <c r="P1323" s="2" t="str">
        <f t="shared" ref="P1323:AI1323" si="3238">IF($B1323="","",IF($O1323=P$3,$N1323*(1+(O$2*0.03)),IF(P$3=$O1323+$J1323,$N1323*(1+(O$2*0.03)),IF(P$3=$O1323+2*$J1323,$N1323*(1+(O$2*0.03)),IF(P$3=$O1323+3*$J1323,$N1323*(1+(O$2*0.03)),IF(P$3=$O1323+4*$J1323,$N1323*(1+(O$2*0.03)),IF(P$3=$O1323+5*$J1323,$N1323*(1+(O$2*0.03)),"")))))))</f>
        <v/>
      </c>
      <c r="Q1323" s="2" t="str">
        <f t="shared" si="3238"/>
        <v/>
      </c>
      <c r="R1323" s="2" t="str">
        <f t="shared" si="3238"/>
        <v/>
      </c>
      <c r="S1323" s="2" t="str">
        <f t="shared" si="3238"/>
        <v/>
      </c>
      <c r="T1323" s="2" t="str">
        <f t="shared" si="3238"/>
        <v/>
      </c>
      <c r="U1323" s="2" t="str">
        <f t="shared" si="3238"/>
        <v/>
      </c>
      <c r="V1323" s="2" t="str">
        <f t="shared" si="3238"/>
        <v/>
      </c>
      <c r="W1323" s="2" t="str">
        <f t="shared" si="3238"/>
        <v/>
      </c>
      <c r="X1323" s="2" t="str">
        <f t="shared" si="3238"/>
        <v/>
      </c>
      <c r="Y1323" s="2" t="str">
        <f t="shared" si="3238"/>
        <v/>
      </c>
      <c r="Z1323" s="2" t="str">
        <f t="shared" si="3238"/>
        <v/>
      </c>
      <c r="AA1323" s="2" t="str">
        <f t="shared" si="3238"/>
        <v/>
      </c>
      <c r="AB1323" s="2">
        <f t="shared" si="3238"/>
        <v>3535.9999999999995</v>
      </c>
      <c r="AC1323" s="2" t="str">
        <f t="shared" si="3238"/>
        <v/>
      </c>
      <c r="AD1323" s="2" t="str">
        <f t="shared" si="3238"/>
        <v/>
      </c>
      <c r="AE1323" s="2" t="str">
        <f t="shared" si="3238"/>
        <v/>
      </c>
      <c r="AF1323" s="2" t="str">
        <f t="shared" si="3238"/>
        <v/>
      </c>
      <c r="AG1323" s="2" t="str">
        <f t="shared" si="3238"/>
        <v/>
      </c>
      <c r="AH1323" s="2" t="str">
        <f t="shared" si="3238"/>
        <v/>
      </c>
      <c r="AI1323" s="2" t="str">
        <f t="shared" si="3238"/>
        <v/>
      </c>
    </row>
    <row r="1324" spans="2:35" x14ac:dyDescent="0.25">
      <c r="B1324" s="41" t="s">
        <v>347</v>
      </c>
      <c r="C1324" s="41" t="s">
        <v>587</v>
      </c>
      <c r="D1324" t="s">
        <v>3</v>
      </c>
      <c r="E1324" s="42" t="s">
        <v>354</v>
      </c>
      <c r="F1324" t="s">
        <v>501</v>
      </c>
      <c r="H1324" s="7">
        <v>8980</v>
      </c>
      <c r="I1324" s="6">
        <f>IF(H1324="","",INDEX(Systems!F$4:F$981,MATCH($F1324,Systems!D$4:D$981,0),1))</f>
        <v>16.25</v>
      </c>
      <c r="J1324" s="7">
        <f>IF(H1324="","",INDEX(Systems!E$4:E$981,MATCH($F1324,Systems!D$4:D$981,0),1))</f>
        <v>25</v>
      </c>
      <c r="K1324" s="7" t="s">
        <v>97</v>
      </c>
      <c r="L1324" s="7">
        <v>2000</v>
      </c>
      <c r="M1324" s="7">
        <v>2</v>
      </c>
      <c r="N1324" s="6">
        <f t="shared" si="3134"/>
        <v>145925</v>
      </c>
      <c r="O1324" s="7">
        <f t="shared" si="3135"/>
        <v>2020</v>
      </c>
      <c r="P1324" s="2" t="str">
        <f t="shared" ref="P1324:AI1324" si="3239">IF($B1324="","",IF($O1324=P$3,$N1324*(1+(O$2*0.03)),IF(P$3=$O1324+$J1324,$N1324*(1+(O$2*0.03)),IF(P$3=$O1324+2*$J1324,$N1324*(1+(O$2*0.03)),IF(P$3=$O1324+3*$J1324,$N1324*(1+(O$2*0.03)),IF(P$3=$O1324+4*$J1324,$N1324*(1+(O$2*0.03)),IF(P$3=$O1324+5*$J1324,$N1324*(1+(O$2*0.03)),"")))))))</f>
        <v/>
      </c>
      <c r="Q1324" s="2" t="str">
        <f t="shared" si="3239"/>
        <v/>
      </c>
      <c r="R1324" s="2">
        <f t="shared" si="3239"/>
        <v>154680.5</v>
      </c>
      <c r="S1324" s="2" t="str">
        <f t="shared" si="3239"/>
        <v/>
      </c>
      <c r="T1324" s="2" t="str">
        <f t="shared" si="3239"/>
        <v/>
      </c>
      <c r="U1324" s="2" t="str">
        <f t="shared" si="3239"/>
        <v/>
      </c>
      <c r="V1324" s="2" t="str">
        <f t="shared" si="3239"/>
        <v/>
      </c>
      <c r="W1324" s="2" t="str">
        <f t="shared" si="3239"/>
        <v/>
      </c>
      <c r="X1324" s="2" t="str">
        <f t="shared" si="3239"/>
        <v/>
      </c>
      <c r="Y1324" s="2" t="str">
        <f t="shared" si="3239"/>
        <v/>
      </c>
      <c r="Z1324" s="2" t="str">
        <f t="shared" si="3239"/>
        <v/>
      </c>
      <c r="AA1324" s="2" t="str">
        <f t="shared" si="3239"/>
        <v/>
      </c>
      <c r="AB1324" s="2" t="str">
        <f t="shared" si="3239"/>
        <v/>
      </c>
      <c r="AC1324" s="2" t="str">
        <f t="shared" si="3239"/>
        <v/>
      </c>
      <c r="AD1324" s="2" t="str">
        <f t="shared" si="3239"/>
        <v/>
      </c>
      <c r="AE1324" s="2" t="str">
        <f t="shared" si="3239"/>
        <v/>
      </c>
      <c r="AF1324" s="2" t="str">
        <f t="shared" si="3239"/>
        <v/>
      </c>
      <c r="AG1324" s="2" t="str">
        <f t="shared" si="3239"/>
        <v/>
      </c>
      <c r="AH1324" s="2" t="str">
        <f t="shared" si="3239"/>
        <v/>
      </c>
      <c r="AI1324" s="2" t="str">
        <f t="shared" si="3239"/>
        <v/>
      </c>
    </row>
    <row r="1325" spans="2:35" x14ac:dyDescent="0.25">
      <c r="B1325" s="41" t="s">
        <v>347</v>
      </c>
      <c r="C1325" s="41" t="s">
        <v>587</v>
      </c>
      <c r="D1325" t="s">
        <v>7</v>
      </c>
      <c r="E1325" s="42" t="s">
        <v>354</v>
      </c>
      <c r="F1325" t="s">
        <v>50</v>
      </c>
      <c r="H1325" s="7">
        <v>5568</v>
      </c>
      <c r="I1325" s="6">
        <f>IF(H1325="","",INDEX(Systems!F$4:F$981,MATCH($F1325,Systems!D$4:D$981,0),1))</f>
        <v>1.6</v>
      </c>
      <c r="J1325" s="7">
        <f>IF(H1325="","",INDEX(Systems!E$4:E$981,MATCH($F1325,Systems!D$4:D$981,0),1))</f>
        <v>10</v>
      </c>
      <c r="K1325" s="7" t="s">
        <v>97</v>
      </c>
      <c r="L1325" s="7">
        <v>2010</v>
      </c>
      <c r="M1325" s="7">
        <v>3</v>
      </c>
      <c r="N1325" s="6">
        <f t="shared" si="3134"/>
        <v>8908.8000000000011</v>
      </c>
      <c r="O1325" s="7">
        <f t="shared" si="3135"/>
        <v>2020</v>
      </c>
      <c r="P1325" s="2" t="str">
        <f t="shared" ref="P1325:AI1329" si="3240">IF($B1325="","",IF($O1325=P$3,$N1325*(1+(O$2*0.03)),IF(P$3=$O1325+$J1325,$N1325*(1+(O$2*0.03)),IF(P$3=$O1325+2*$J1325,$N1325*(1+(O$2*0.03)),IF(P$3=$O1325+3*$J1325,$N1325*(1+(O$2*0.03)),IF(P$3=$O1325+4*$J1325,$N1325*(1+(O$2*0.03)),IF(P$3=$O1325+5*$J1325,$N1325*(1+(O$2*0.03)),"")))))))</f>
        <v/>
      </c>
      <c r="Q1325" s="2" t="str">
        <f t="shared" si="3240"/>
        <v/>
      </c>
      <c r="R1325" s="2">
        <f t="shared" si="3240"/>
        <v>9443.3280000000013</v>
      </c>
      <c r="S1325" s="2" t="str">
        <f t="shared" si="3240"/>
        <v/>
      </c>
      <c r="T1325" s="2" t="str">
        <f t="shared" si="3240"/>
        <v/>
      </c>
      <c r="U1325" s="2" t="str">
        <f t="shared" si="3240"/>
        <v/>
      </c>
      <c r="V1325" s="2" t="str">
        <f t="shared" si="3240"/>
        <v/>
      </c>
      <c r="W1325" s="2" t="str">
        <f t="shared" si="3240"/>
        <v/>
      </c>
      <c r="X1325" s="2" t="str">
        <f t="shared" si="3240"/>
        <v/>
      </c>
      <c r="Y1325" s="2" t="str">
        <f t="shared" si="3240"/>
        <v/>
      </c>
      <c r="Z1325" s="2" t="str">
        <f t="shared" si="3240"/>
        <v/>
      </c>
      <c r="AA1325" s="2" t="str">
        <f t="shared" si="3240"/>
        <v/>
      </c>
      <c r="AB1325" s="2">
        <f t="shared" si="3240"/>
        <v>12115.968000000001</v>
      </c>
      <c r="AC1325" s="2" t="str">
        <f t="shared" si="3240"/>
        <v/>
      </c>
      <c r="AD1325" s="2" t="str">
        <f t="shared" si="3240"/>
        <v/>
      </c>
      <c r="AE1325" s="2" t="str">
        <f t="shared" si="3240"/>
        <v/>
      </c>
      <c r="AF1325" s="2" t="str">
        <f t="shared" si="3240"/>
        <v/>
      </c>
      <c r="AG1325" s="2" t="str">
        <f t="shared" si="3240"/>
        <v/>
      </c>
      <c r="AH1325" s="2" t="str">
        <f t="shared" si="3240"/>
        <v/>
      </c>
      <c r="AI1325" s="2" t="str">
        <f t="shared" si="3240"/>
        <v/>
      </c>
    </row>
    <row r="1326" spans="2:35" x14ac:dyDescent="0.25">
      <c r="B1326" s="41" t="s">
        <v>347</v>
      </c>
      <c r="C1326" s="41" t="s">
        <v>587</v>
      </c>
      <c r="D1326" t="s">
        <v>7</v>
      </c>
      <c r="E1326" s="42" t="s">
        <v>355</v>
      </c>
      <c r="F1326" t="s">
        <v>311</v>
      </c>
      <c r="H1326" s="7">
        <v>1200</v>
      </c>
      <c r="I1326" s="6">
        <f>IF(H1326="","",INDEX(Systems!F$4:F$981,MATCH($F1326,Systems!D$4:D$981,0),1))</f>
        <v>8.11</v>
      </c>
      <c r="J1326" s="7">
        <f>IF(H1326="","",INDEX(Systems!E$4:E$981,MATCH($F1326,Systems!D$4:D$981,0),1))</f>
        <v>20</v>
      </c>
      <c r="K1326" s="7" t="s">
        <v>97</v>
      </c>
      <c r="L1326" s="7">
        <v>2005</v>
      </c>
      <c r="M1326" s="7">
        <v>3</v>
      </c>
      <c r="N1326" s="6">
        <f t="shared" ref="N1326:N1329" si="3241">IF(H1326="","",H1326*I1326)</f>
        <v>9732</v>
      </c>
      <c r="O1326" s="7">
        <f t="shared" ref="O1326:O1329" si="3242">IF(M1326="","",IF(IF(M1326=1,$C$1,IF(M1326=2,L1326+(0.8*J1326),IF(M1326=3,L1326+J1326)))&lt;$C$1,$C$1,(IF(M1326=1,$C$1,IF(M1326=2,L1326+(0.8*J1326),IF(M1326=3,L1326+J1326))))))</f>
        <v>2025</v>
      </c>
      <c r="P1326" s="2" t="str">
        <f t="shared" si="3240"/>
        <v/>
      </c>
      <c r="Q1326" s="2" t="str">
        <f t="shared" si="3240"/>
        <v/>
      </c>
      <c r="R1326" s="2" t="str">
        <f t="shared" si="3240"/>
        <v/>
      </c>
      <c r="S1326" s="2" t="str">
        <f t="shared" si="3240"/>
        <v/>
      </c>
      <c r="T1326" s="2" t="str">
        <f t="shared" si="3240"/>
        <v/>
      </c>
      <c r="U1326" s="2" t="str">
        <f t="shared" si="3240"/>
        <v/>
      </c>
      <c r="V1326" s="2" t="str">
        <f t="shared" si="3240"/>
        <v/>
      </c>
      <c r="W1326" s="2">
        <f t="shared" si="3240"/>
        <v>11775.72</v>
      </c>
      <c r="X1326" s="2" t="str">
        <f t="shared" si="3240"/>
        <v/>
      </c>
      <c r="Y1326" s="2" t="str">
        <f t="shared" si="3240"/>
        <v/>
      </c>
      <c r="Z1326" s="2" t="str">
        <f t="shared" si="3240"/>
        <v/>
      </c>
      <c r="AA1326" s="2" t="str">
        <f t="shared" si="3240"/>
        <v/>
      </c>
      <c r="AB1326" s="2" t="str">
        <f t="shared" si="3240"/>
        <v/>
      </c>
      <c r="AC1326" s="2" t="str">
        <f t="shared" si="3240"/>
        <v/>
      </c>
      <c r="AD1326" s="2" t="str">
        <f t="shared" si="3240"/>
        <v/>
      </c>
      <c r="AE1326" s="2" t="str">
        <f t="shared" si="3240"/>
        <v/>
      </c>
      <c r="AF1326" s="2" t="str">
        <f t="shared" si="3240"/>
        <v/>
      </c>
      <c r="AG1326" s="2" t="str">
        <f t="shared" si="3240"/>
        <v/>
      </c>
      <c r="AH1326" s="2" t="str">
        <f t="shared" si="3240"/>
        <v/>
      </c>
      <c r="AI1326" s="2" t="str">
        <f t="shared" si="3240"/>
        <v/>
      </c>
    </row>
    <row r="1327" spans="2:35" x14ac:dyDescent="0.25">
      <c r="B1327" s="41" t="s">
        <v>347</v>
      </c>
      <c r="C1327" s="41" t="s">
        <v>587</v>
      </c>
      <c r="D1327" t="s">
        <v>7</v>
      </c>
      <c r="E1327" s="42" t="s">
        <v>355</v>
      </c>
      <c r="F1327" t="s">
        <v>289</v>
      </c>
      <c r="H1327" s="7">
        <v>1500</v>
      </c>
      <c r="I1327" s="6">
        <f>IF(H1327="","",INDEX(Systems!F$4:F$981,MATCH($F1327,Systems!D$4:D$981,0),1))</f>
        <v>4.5</v>
      </c>
      <c r="J1327" s="7">
        <f>IF(H1327="","",INDEX(Systems!E$4:E$981,MATCH($F1327,Systems!D$4:D$981,0),1))</f>
        <v>15</v>
      </c>
      <c r="K1327" s="7" t="s">
        <v>97</v>
      </c>
      <c r="L1327" s="7">
        <v>2010</v>
      </c>
      <c r="M1327" s="7">
        <v>3</v>
      </c>
      <c r="N1327" s="6">
        <f t="shared" si="3241"/>
        <v>6750</v>
      </c>
      <c r="O1327" s="7">
        <f t="shared" si="3242"/>
        <v>2025</v>
      </c>
      <c r="P1327" s="2" t="str">
        <f t="shared" si="3240"/>
        <v/>
      </c>
      <c r="Q1327" s="2" t="str">
        <f t="shared" si="3240"/>
        <v/>
      </c>
      <c r="R1327" s="2" t="str">
        <f t="shared" si="3240"/>
        <v/>
      </c>
      <c r="S1327" s="2" t="str">
        <f t="shared" si="3240"/>
        <v/>
      </c>
      <c r="T1327" s="2" t="str">
        <f t="shared" si="3240"/>
        <v/>
      </c>
      <c r="U1327" s="2" t="str">
        <f t="shared" si="3240"/>
        <v/>
      </c>
      <c r="V1327" s="2" t="str">
        <f t="shared" si="3240"/>
        <v/>
      </c>
      <c r="W1327" s="2">
        <f t="shared" si="3240"/>
        <v>8167.5</v>
      </c>
      <c r="X1327" s="2" t="str">
        <f t="shared" si="3240"/>
        <v/>
      </c>
      <c r="Y1327" s="2" t="str">
        <f t="shared" si="3240"/>
        <v/>
      </c>
      <c r="Z1327" s="2" t="str">
        <f t="shared" si="3240"/>
        <v/>
      </c>
      <c r="AA1327" s="2" t="str">
        <f t="shared" si="3240"/>
        <v/>
      </c>
      <c r="AB1327" s="2" t="str">
        <f t="shared" si="3240"/>
        <v/>
      </c>
      <c r="AC1327" s="2" t="str">
        <f t="shared" si="3240"/>
        <v/>
      </c>
      <c r="AD1327" s="2" t="str">
        <f t="shared" si="3240"/>
        <v/>
      </c>
      <c r="AE1327" s="2" t="str">
        <f t="shared" si="3240"/>
        <v/>
      </c>
      <c r="AF1327" s="2" t="str">
        <f t="shared" si="3240"/>
        <v/>
      </c>
      <c r="AG1327" s="2" t="str">
        <f t="shared" si="3240"/>
        <v/>
      </c>
      <c r="AH1327" s="2" t="str">
        <f t="shared" si="3240"/>
        <v/>
      </c>
      <c r="AI1327" s="2" t="str">
        <f t="shared" si="3240"/>
        <v/>
      </c>
    </row>
    <row r="1328" spans="2:35" x14ac:dyDescent="0.25">
      <c r="B1328" s="41" t="s">
        <v>347</v>
      </c>
      <c r="C1328" s="41" t="s">
        <v>587</v>
      </c>
      <c r="D1328" t="s">
        <v>9</v>
      </c>
      <c r="E1328" s="42" t="s">
        <v>355</v>
      </c>
      <c r="F1328" t="s">
        <v>131</v>
      </c>
      <c r="H1328" s="7">
        <v>1200</v>
      </c>
      <c r="I1328" s="6">
        <f>IF(H1328="","",INDEX(Systems!F$4:F$981,MATCH($F1328,Systems!D$4:D$981,0),1))</f>
        <v>4.95</v>
      </c>
      <c r="J1328" s="7">
        <f>IF(H1328="","",INDEX(Systems!E$4:E$981,MATCH($F1328,Systems!D$4:D$981,0),1))</f>
        <v>20</v>
      </c>
      <c r="K1328" s="7" t="s">
        <v>97</v>
      </c>
      <c r="L1328" s="7">
        <v>2017</v>
      </c>
      <c r="M1328" s="7">
        <v>3</v>
      </c>
      <c r="N1328" s="6">
        <f t="shared" si="3241"/>
        <v>5940</v>
      </c>
      <c r="O1328" s="7">
        <f t="shared" si="3242"/>
        <v>2037</v>
      </c>
      <c r="P1328" s="2" t="str">
        <f t="shared" si="3240"/>
        <v/>
      </c>
      <c r="Q1328" s="2" t="str">
        <f t="shared" si="3240"/>
        <v/>
      </c>
      <c r="R1328" s="2" t="str">
        <f t="shared" si="3240"/>
        <v/>
      </c>
      <c r="S1328" s="2" t="str">
        <f t="shared" si="3240"/>
        <v/>
      </c>
      <c r="T1328" s="2" t="str">
        <f t="shared" si="3240"/>
        <v/>
      </c>
      <c r="U1328" s="2" t="str">
        <f t="shared" si="3240"/>
        <v/>
      </c>
      <c r="V1328" s="2" t="str">
        <f t="shared" si="3240"/>
        <v/>
      </c>
      <c r="W1328" s="2" t="str">
        <f t="shared" si="3240"/>
        <v/>
      </c>
      <c r="X1328" s="2" t="str">
        <f t="shared" si="3240"/>
        <v/>
      </c>
      <c r="Y1328" s="2" t="str">
        <f t="shared" si="3240"/>
        <v/>
      </c>
      <c r="Z1328" s="2" t="str">
        <f t="shared" si="3240"/>
        <v/>
      </c>
      <c r="AA1328" s="2" t="str">
        <f t="shared" si="3240"/>
        <v/>
      </c>
      <c r="AB1328" s="2" t="str">
        <f t="shared" si="3240"/>
        <v/>
      </c>
      <c r="AC1328" s="2" t="str">
        <f t="shared" si="3240"/>
        <v/>
      </c>
      <c r="AD1328" s="2" t="str">
        <f t="shared" si="3240"/>
        <v/>
      </c>
      <c r="AE1328" s="2" t="str">
        <f t="shared" si="3240"/>
        <v/>
      </c>
      <c r="AF1328" s="2" t="str">
        <f t="shared" si="3240"/>
        <v/>
      </c>
      <c r="AG1328" s="2" t="str">
        <f t="shared" si="3240"/>
        <v/>
      </c>
      <c r="AH1328" s="2" t="str">
        <f t="shared" si="3240"/>
        <v/>
      </c>
      <c r="AI1328" s="2">
        <f t="shared" si="3240"/>
        <v>9325.7999999999993</v>
      </c>
    </row>
    <row r="1329" spans="2:35" x14ac:dyDescent="0.25">
      <c r="B1329" s="41" t="s">
        <v>347</v>
      </c>
      <c r="C1329" s="41" t="s">
        <v>587</v>
      </c>
      <c r="D1329" t="s">
        <v>5</v>
      </c>
      <c r="E1329" s="42" t="s">
        <v>355</v>
      </c>
      <c r="F1329" t="s">
        <v>306</v>
      </c>
      <c r="H1329" s="7">
        <v>1</v>
      </c>
      <c r="I1329" s="6">
        <f>IF(H1329="","",INDEX(Systems!F$4:F$981,MATCH($F1329,Systems!D$4:D$981,0),1))</f>
        <v>10800</v>
      </c>
      <c r="J1329" s="7">
        <f>IF(H1329="","",INDEX(Systems!E$4:E$981,MATCH($F1329,Systems!D$4:D$981,0),1))</f>
        <v>18</v>
      </c>
      <c r="K1329" s="7" t="s">
        <v>97</v>
      </c>
      <c r="L1329" s="7">
        <v>1999</v>
      </c>
      <c r="M1329" s="7">
        <v>3</v>
      </c>
      <c r="N1329" s="6">
        <f t="shared" si="3241"/>
        <v>10800</v>
      </c>
      <c r="O1329" s="7">
        <f t="shared" si="3242"/>
        <v>2018</v>
      </c>
      <c r="P1329" s="2">
        <f t="shared" si="3240"/>
        <v>10800</v>
      </c>
      <c r="Q1329" s="2" t="str">
        <f t="shared" si="3240"/>
        <v/>
      </c>
      <c r="R1329" s="2" t="str">
        <f t="shared" si="3240"/>
        <v/>
      </c>
      <c r="S1329" s="2" t="str">
        <f t="shared" si="3240"/>
        <v/>
      </c>
      <c r="T1329" s="2" t="str">
        <f t="shared" si="3240"/>
        <v/>
      </c>
      <c r="U1329" s="2" t="str">
        <f t="shared" si="3240"/>
        <v/>
      </c>
      <c r="V1329" s="2" t="str">
        <f t="shared" si="3240"/>
        <v/>
      </c>
      <c r="W1329" s="2" t="str">
        <f t="shared" si="3240"/>
        <v/>
      </c>
      <c r="X1329" s="2" t="str">
        <f t="shared" si="3240"/>
        <v/>
      </c>
      <c r="Y1329" s="2" t="str">
        <f t="shared" si="3240"/>
        <v/>
      </c>
      <c r="Z1329" s="2" t="str">
        <f t="shared" si="3240"/>
        <v/>
      </c>
      <c r="AA1329" s="2" t="str">
        <f t="shared" si="3240"/>
        <v/>
      </c>
      <c r="AB1329" s="2" t="str">
        <f t="shared" si="3240"/>
        <v/>
      </c>
      <c r="AC1329" s="2" t="str">
        <f t="shared" si="3240"/>
        <v/>
      </c>
      <c r="AD1329" s="2" t="str">
        <f t="shared" si="3240"/>
        <v/>
      </c>
      <c r="AE1329" s="2" t="str">
        <f t="shared" si="3240"/>
        <v/>
      </c>
      <c r="AF1329" s="2" t="str">
        <f t="shared" si="3240"/>
        <v/>
      </c>
      <c r="AG1329" s="2" t="str">
        <f t="shared" si="3240"/>
        <v/>
      </c>
      <c r="AH1329" s="2">
        <f t="shared" si="3240"/>
        <v>16632</v>
      </c>
      <c r="AI1329" s="2" t="str">
        <f t="shared" si="3240"/>
        <v/>
      </c>
    </row>
    <row r="1330" spans="2:35" x14ac:dyDescent="0.25">
      <c r="B1330" s="41" t="s">
        <v>347</v>
      </c>
      <c r="C1330" s="41" t="s">
        <v>587</v>
      </c>
      <c r="D1330" t="s">
        <v>7</v>
      </c>
      <c r="E1330" s="42" t="s">
        <v>356</v>
      </c>
      <c r="F1330" t="s">
        <v>311</v>
      </c>
      <c r="H1330" s="7">
        <v>1000</v>
      </c>
      <c r="I1330" s="6">
        <f>IF(H1330="","",INDEX(Systems!F$4:F$981,MATCH($F1330,Systems!D$4:D$981,0),1))</f>
        <v>8.11</v>
      </c>
      <c r="J1330" s="7">
        <f>IF(H1330="","",INDEX(Systems!E$4:E$981,MATCH($F1330,Systems!D$4:D$981,0),1))</f>
        <v>20</v>
      </c>
      <c r="K1330" s="7" t="s">
        <v>97</v>
      </c>
      <c r="L1330" s="7">
        <v>2005</v>
      </c>
      <c r="M1330" s="7">
        <v>3</v>
      </c>
      <c r="N1330" s="6">
        <f t="shared" ref="N1330:N1333" si="3243">IF(H1330="","",H1330*I1330)</f>
        <v>8109.9999999999991</v>
      </c>
      <c r="O1330" s="7">
        <f t="shared" ref="O1330:O1333" si="3244">IF(M1330="","",IF(IF(M1330=1,$C$1,IF(M1330=2,L1330+(0.8*J1330),IF(M1330=3,L1330+J1330)))&lt;$C$1,$C$1,(IF(M1330=1,$C$1,IF(M1330=2,L1330+(0.8*J1330),IF(M1330=3,L1330+J1330))))))</f>
        <v>2025</v>
      </c>
      <c r="P1330" s="2" t="str">
        <f t="shared" ref="P1330:P1333" si="3245">IF($B1330="","",IF($O1330=P$3,$N1330*(1+(O$2*0.03)),IF(P$3=$O1330+$J1330,$N1330*(1+(O$2*0.03)),IF(P$3=$O1330+2*$J1330,$N1330*(1+(O$2*0.03)),IF(P$3=$O1330+3*$J1330,$N1330*(1+(O$2*0.03)),IF(P$3=$O1330+4*$J1330,$N1330*(1+(O$2*0.03)),IF(P$3=$O1330+5*$J1330,$N1330*(1+(O$2*0.03)),"")))))))</f>
        <v/>
      </c>
      <c r="Q1330" s="2" t="str">
        <f t="shared" ref="Q1330:Q1333" si="3246">IF($B1330="","",IF($O1330=Q$3,$N1330*(1+(P$2*0.03)),IF(Q$3=$O1330+$J1330,$N1330*(1+(P$2*0.03)),IF(Q$3=$O1330+2*$J1330,$N1330*(1+(P$2*0.03)),IF(Q$3=$O1330+3*$J1330,$N1330*(1+(P$2*0.03)),IF(Q$3=$O1330+4*$J1330,$N1330*(1+(P$2*0.03)),IF(Q$3=$O1330+5*$J1330,$N1330*(1+(P$2*0.03)),"")))))))</f>
        <v/>
      </c>
      <c r="R1330" s="2" t="str">
        <f t="shared" ref="R1330:R1333" si="3247">IF($B1330="","",IF($O1330=R$3,$N1330*(1+(Q$2*0.03)),IF(R$3=$O1330+$J1330,$N1330*(1+(Q$2*0.03)),IF(R$3=$O1330+2*$J1330,$N1330*(1+(Q$2*0.03)),IF(R$3=$O1330+3*$J1330,$N1330*(1+(Q$2*0.03)),IF(R$3=$O1330+4*$J1330,$N1330*(1+(Q$2*0.03)),IF(R$3=$O1330+5*$J1330,$N1330*(1+(Q$2*0.03)),"")))))))</f>
        <v/>
      </c>
      <c r="S1330" s="2" t="str">
        <f t="shared" ref="S1330:S1333" si="3248">IF($B1330="","",IF($O1330=S$3,$N1330*(1+(R$2*0.03)),IF(S$3=$O1330+$J1330,$N1330*(1+(R$2*0.03)),IF(S$3=$O1330+2*$J1330,$N1330*(1+(R$2*0.03)),IF(S$3=$O1330+3*$J1330,$N1330*(1+(R$2*0.03)),IF(S$3=$O1330+4*$J1330,$N1330*(1+(R$2*0.03)),IF(S$3=$O1330+5*$J1330,$N1330*(1+(R$2*0.03)),"")))))))</f>
        <v/>
      </c>
      <c r="T1330" s="2" t="str">
        <f t="shared" ref="T1330:T1333" si="3249">IF($B1330="","",IF($O1330=T$3,$N1330*(1+(S$2*0.03)),IF(T$3=$O1330+$J1330,$N1330*(1+(S$2*0.03)),IF(T$3=$O1330+2*$J1330,$N1330*(1+(S$2*0.03)),IF(T$3=$O1330+3*$J1330,$N1330*(1+(S$2*0.03)),IF(T$3=$O1330+4*$J1330,$N1330*(1+(S$2*0.03)),IF(T$3=$O1330+5*$J1330,$N1330*(1+(S$2*0.03)),"")))))))</f>
        <v/>
      </c>
      <c r="U1330" s="2" t="str">
        <f t="shared" ref="U1330:U1333" si="3250">IF($B1330="","",IF($O1330=U$3,$N1330*(1+(T$2*0.03)),IF(U$3=$O1330+$J1330,$N1330*(1+(T$2*0.03)),IF(U$3=$O1330+2*$J1330,$N1330*(1+(T$2*0.03)),IF(U$3=$O1330+3*$J1330,$N1330*(1+(T$2*0.03)),IF(U$3=$O1330+4*$J1330,$N1330*(1+(T$2*0.03)),IF(U$3=$O1330+5*$J1330,$N1330*(1+(T$2*0.03)),"")))))))</f>
        <v/>
      </c>
      <c r="V1330" s="2" t="str">
        <f t="shared" ref="V1330:V1333" si="3251">IF($B1330="","",IF($O1330=V$3,$N1330*(1+(U$2*0.03)),IF(V$3=$O1330+$J1330,$N1330*(1+(U$2*0.03)),IF(V$3=$O1330+2*$J1330,$N1330*(1+(U$2*0.03)),IF(V$3=$O1330+3*$J1330,$N1330*(1+(U$2*0.03)),IF(V$3=$O1330+4*$J1330,$N1330*(1+(U$2*0.03)),IF(V$3=$O1330+5*$J1330,$N1330*(1+(U$2*0.03)),"")))))))</f>
        <v/>
      </c>
      <c r="W1330" s="2">
        <f t="shared" ref="W1330:W1333" si="3252">IF($B1330="","",IF($O1330=W$3,$N1330*(1+(V$2*0.03)),IF(W$3=$O1330+$J1330,$N1330*(1+(V$2*0.03)),IF(W$3=$O1330+2*$J1330,$N1330*(1+(V$2*0.03)),IF(W$3=$O1330+3*$J1330,$N1330*(1+(V$2*0.03)),IF(W$3=$O1330+4*$J1330,$N1330*(1+(V$2*0.03)),IF(W$3=$O1330+5*$J1330,$N1330*(1+(V$2*0.03)),"")))))))</f>
        <v>9813.0999999999985</v>
      </c>
      <c r="X1330" s="2" t="str">
        <f t="shared" ref="X1330:X1333" si="3253">IF($B1330="","",IF($O1330=X$3,$N1330*(1+(W$2*0.03)),IF(X$3=$O1330+$J1330,$N1330*(1+(W$2*0.03)),IF(X$3=$O1330+2*$J1330,$N1330*(1+(W$2*0.03)),IF(X$3=$O1330+3*$J1330,$N1330*(1+(W$2*0.03)),IF(X$3=$O1330+4*$J1330,$N1330*(1+(W$2*0.03)),IF(X$3=$O1330+5*$J1330,$N1330*(1+(W$2*0.03)),"")))))))</f>
        <v/>
      </c>
      <c r="Y1330" s="2" t="str">
        <f t="shared" ref="Y1330:Y1333" si="3254">IF($B1330="","",IF($O1330=Y$3,$N1330*(1+(X$2*0.03)),IF(Y$3=$O1330+$J1330,$N1330*(1+(X$2*0.03)),IF(Y$3=$O1330+2*$J1330,$N1330*(1+(X$2*0.03)),IF(Y$3=$O1330+3*$J1330,$N1330*(1+(X$2*0.03)),IF(Y$3=$O1330+4*$J1330,$N1330*(1+(X$2*0.03)),IF(Y$3=$O1330+5*$J1330,$N1330*(1+(X$2*0.03)),"")))))))</f>
        <v/>
      </c>
      <c r="Z1330" s="2" t="str">
        <f t="shared" ref="Z1330:Z1333" si="3255">IF($B1330="","",IF($O1330=Z$3,$N1330*(1+(Y$2*0.03)),IF(Z$3=$O1330+$J1330,$N1330*(1+(Y$2*0.03)),IF(Z$3=$O1330+2*$J1330,$N1330*(1+(Y$2*0.03)),IF(Z$3=$O1330+3*$J1330,$N1330*(1+(Y$2*0.03)),IF(Z$3=$O1330+4*$J1330,$N1330*(1+(Y$2*0.03)),IF(Z$3=$O1330+5*$J1330,$N1330*(1+(Y$2*0.03)),"")))))))</f>
        <v/>
      </c>
      <c r="AA1330" s="2" t="str">
        <f t="shared" ref="AA1330:AA1333" si="3256">IF($B1330="","",IF($O1330=AA$3,$N1330*(1+(Z$2*0.03)),IF(AA$3=$O1330+$J1330,$N1330*(1+(Z$2*0.03)),IF(AA$3=$O1330+2*$J1330,$N1330*(1+(Z$2*0.03)),IF(AA$3=$O1330+3*$J1330,$N1330*(1+(Z$2*0.03)),IF(AA$3=$O1330+4*$J1330,$N1330*(1+(Z$2*0.03)),IF(AA$3=$O1330+5*$J1330,$N1330*(1+(Z$2*0.03)),"")))))))</f>
        <v/>
      </c>
      <c r="AB1330" s="2" t="str">
        <f t="shared" ref="AB1330:AB1333" si="3257">IF($B1330="","",IF($O1330=AB$3,$N1330*(1+(AA$2*0.03)),IF(AB$3=$O1330+$J1330,$N1330*(1+(AA$2*0.03)),IF(AB$3=$O1330+2*$J1330,$N1330*(1+(AA$2*0.03)),IF(AB$3=$O1330+3*$J1330,$N1330*(1+(AA$2*0.03)),IF(AB$3=$O1330+4*$J1330,$N1330*(1+(AA$2*0.03)),IF(AB$3=$O1330+5*$J1330,$N1330*(1+(AA$2*0.03)),"")))))))</f>
        <v/>
      </c>
      <c r="AC1330" s="2" t="str">
        <f t="shared" ref="AC1330:AC1333" si="3258">IF($B1330="","",IF($O1330=AC$3,$N1330*(1+(AB$2*0.03)),IF(AC$3=$O1330+$J1330,$N1330*(1+(AB$2*0.03)),IF(AC$3=$O1330+2*$J1330,$N1330*(1+(AB$2*0.03)),IF(AC$3=$O1330+3*$J1330,$N1330*(1+(AB$2*0.03)),IF(AC$3=$O1330+4*$J1330,$N1330*(1+(AB$2*0.03)),IF(AC$3=$O1330+5*$J1330,$N1330*(1+(AB$2*0.03)),"")))))))</f>
        <v/>
      </c>
      <c r="AD1330" s="2" t="str">
        <f t="shared" ref="AD1330:AD1333" si="3259">IF($B1330="","",IF($O1330=AD$3,$N1330*(1+(AC$2*0.03)),IF(AD$3=$O1330+$J1330,$N1330*(1+(AC$2*0.03)),IF(AD$3=$O1330+2*$J1330,$N1330*(1+(AC$2*0.03)),IF(AD$3=$O1330+3*$J1330,$N1330*(1+(AC$2*0.03)),IF(AD$3=$O1330+4*$J1330,$N1330*(1+(AC$2*0.03)),IF(AD$3=$O1330+5*$J1330,$N1330*(1+(AC$2*0.03)),"")))))))</f>
        <v/>
      </c>
      <c r="AE1330" s="2" t="str">
        <f t="shared" ref="AE1330:AE1333" si="3260">IF($B1330="","",IF($O1330=AE$3,$N1330*(1+(AD$2*0.03)),IF(AE$3=$O1330+$J1330,$N1330*(1+(AD$2*0.03)),IF(AE$3=$O1330+2*$J1330,$N1330*(1+(AD$2*0.03)),IF(AE$3=$O1330+3*$J1330,$N1330*(1+(AD$2*0.03)),IF(AE$3=$O1330+4*$J1330,$N1330*(1+(AD$2*0.03)),IF(AE$3=$O1330+5*$J1330,$N1330*(1+(AD$2*0.03)),"")))))))</f>
        <v/>
      </c>
      <c r="AF1330" s="2" t="str">
        <f t="shared" ref="AF1330:AF1333" si="3261">IF($B1330="","",IF($O1330=AF$3,$N1330*(1+(AE$2*0.03)),IF(AF$3=$O1330+$J1330,$N1330*(1+(AE$2*0.03)),IF(AF$3=$O1330+2*$J1330,$N1330*(1+(AE$2*0.03)),IF(AF$3=$O1330+3*$J1330,$N1330*(1+(AE$2*0.03)),IF(AF$3=$O1330+4*$J1330,$N1330*(1+(AE$2*0.03)),IF(AF$3=$O1330+5*$J1330,$N1330*(1+(AE$2*0.03)),"")))))))</f>
        <v/>
      </c>
      <c r="AG1330" s="2" t="str">
        <f t="shared" ref="AG1330:AG1333" si="3262">IF($B1330="","",IF($O1330=AG$3,$N1330*(1+(AF$2*0.03)),IF(AG$3=$O1330+$J1330,$N1330*(1+(AF$2*0.03)),IF(AG$3=$O1330+2*$J1330,$N1330*(1+(AF$2*0.03)),IF(AG$3=$O1330+3*$J1330,$N1330*(1+(AF$2*0.03)),IF(AG$3=$O1330+4*$J1330,$N1330*(1+(AF$2*0.03)),IF(AG$3=$O1330+5*$J1330,$N1330*(1+(AF$2*0.03)),"")))))))</f>
        <v/>
      </c>
      <c r="AH1330" s="2" t="str">
        <f t="shared" ref="AH1330:AH1333" si="3263">IF($B1330="","",IF($O1330=AH$3,$N1330*(1+(AG$2*0.03)),IF(AH$3=$O1330+$J1330,$N1330*(1+(AG$2*0.03)),IF(AH$3=$O1330+2*$J1330,$N1330*(1+(AG$2*0.03)),IF(AH$3=$O1330+3*$J1330,$N1330*(1+(AG$2*0.03)),IF(AH$3=$O1330+4*$J1330,$N1330*(1+(AG$2*0.03)),IF(AH$3=$O1330+5*$J1330,$N1330*(1+(AG$2*0.03)),"")))))))</f>
        <v/>
      </c>
      <c r="AI1330" s="2" t="str">
        <f t="shared" ref="AI1330:AI1333" si="3264">IF($B1330="","",IF($O1330=AI$3,$N1330*(1+(AH$2*0.03)),IF(AI$3=$O1330+$J1330,$N1330*(1+(AH$2*0.03)),IF(AI$3=$O1330+2*$J1330,$N1330*(1+(AH$2*0.03)),IF(AI$3=$O1330+3*$J1330,$N1330*(1+(AH$2*0.03)),IF(AI$3=$O1330+4*$J1330,$N1330*(1+(AH$2*0.03)),IF(AI$3=$O1330+5*$J1330,$N1330*(1+(AH$2*0.03)),"")))))))</f>
        <v/>
      </c>
    </row>
    <row r="1331" spans="2:35" x14ac:dyDescent="0.25">
      <c r="B1331" s="41" t="s">
        <v>347</v>
      </c>
      <c r="C1331" s="41" t="s">
        <v>587</v>
      </c>
      <c r="D1331" t="s">
        <v>7</v>
      </c>
      <c r="E1331" s="42" t="s">
        <v>356</v>
      </c>
      <c r="F1331" t="s">
        <v>289</v>
      </c>
      <c r="H1331" s="7">
        <v>1300</v>
      </c>
      <c r="I1331" s="6">
        <f>IF(H1331="","",INDEX(Systems!F$4:F$981,MATCH($F1331,Systems!D$4:D$981,0),1))</f>
        <v>4.5</v>
      </c>
      <c r="J1331" s="7">
        <f>IF(H1331="","",INDEX(Systems!E$4:E$981,MATCH($F1331,Systems!D$4:D$981,0),1))</f>
        <v>15</v>
      </c>
      <c r="K1331" s="7" t="s">
        <v>97</v>
      </c>
      <c r="L1331" s="7">
        <v>2010</v>
      </c>
      <c r="M1331" s="7">
        <v>3</v>
      </c>
      <c r="N1331" s="6">
        <f t="shared" si="3243"/>
        <v>5850</v>
      </c>
      <c r="O1331" s="7">
        <f t="shared" si="3244"/>
        <v>2025</v>
      </c>
      <c r="P1331" s="2" t="str">
        <f t="shared" si="3245"/>
        <v/>
      </c>
      <c r="Q1331" s="2" t="str">
        <f t="shared" si="3246"/>
        <v/>
      </c>
      <c r="R1331" s="2" t="str">
        <f t="shared" si="3247"/>
        <v/>
      </c>
      <c r="S1331" s="2" t="str">
        <f t="shared" si="3248"/>
        <v/>
      </c>
      <c r="T1331" s="2" t="str">
        <f t="shared" si="3249"/>
        <v/>
      </c>
      <c r="U1331" s="2" t="str">
        <f t="shared" si="3250"/>
        <v/>
      </c>
      <c r="V1331" s="2" t="str">
        <f t="shared" si="3251"/>
        <v/>
      </c>
      <c r="W1331" s="2">
        <f t="shared" si="3252"/>
        <v>7078.5</v>
      </c>
      <c r="X1331" s="2" t="str">
        <f t="shared" si="3253"/>
        <v/>
      </c>
      <c r="Y1331" s="2" t="str">
        <f t="shared" si="3254"/>
        <v/>
      </c>
      <c r="Z1331" s="2" t="str">
        <f t="shared" si="3255"/>
        <v/>
      </c>
      <c r="AA1331" s="2" t="str">
        <f t="shared" si="3256"/>
        <v/>
      </c>
      <c r="AB1331" s="2" t="str">
        <f t="shared" si="3257"/>
        <v/>
      </c>
      <c r="AC1331" s="2" t="str">
        <f t="shared" si="3258"/>
        <v/>
      </c>
      <c r="AD1331" s="2" t="str">
        <f t="shared" si="3259"/>
        <v/>
      </c>
      <c r="AE1331" s="2" t="str">
        <f t="shared" si="3260"/>
        <v/>
      </c>
      <c r="AF1331" s="2" t="str">
        <f t="shared" si="3261"/>
        <v/>
      </c>
      <c r="AG1331" s="2" t="str">
        <f t="shared" si="3262"/>
        <v/>
      </c>
      <c r="AH1331" s="2" t="str">
        <f t="shared" si="3263"/>
        <v/>
      </c>
      <c r="AI1331" s="2" t="str">
        <f t="shared" si="3264"/>
        <v/>
      </c>
    </row>
    <row r="1332" spans="2:35" x14ac:dyDescent="0.25">
      <c r="B1332" s="41" t="s">
        <v>347</v>
      </c>
      <c r="C1332" s="41" t="s">
        <v>587</v>
      </c>
      <c r="D1332" t="s">
        <v>9</v>
      </c>
      <c r="E1332" s="42" t="s">
        <v>356</v>
      </c>
      <c r="F1332" t="s">
        <v>131</v>
      </c>
      <c r="H1332" s="7">
        <v>1000</v>
      </c>
      <c r="I1332" s="6">
        <f>IF(H1332="","",INDEX(Systems!F$4:F$981,MATCH($F1332,Systems!D$4:D$981,0),1))</f>
        <v>4.95</v>
      </c>
      <c r="J1332" s="7">
        <f>IF(H1332="","",INDEX(Systems!E$4:E$981,MATCH($F1332,Systems!D$4:D$981,0),1))</f>
        <v>20</v>
      </c>
      <c r="K1332" s="7" t="s">
        <v>97</v>
      </c>
      <c r="L1332" s="7">
        <v>2017</v>
      </c>
      <c r="M1332" s="7">
        <v>3</v>
      </c>
      <c r="N1332" s="6">
        <f t="shared" si="3243"/>
        <v>4950</v>
      </c>
      <c r="O1332" s="7">
        <f t="shared" si="3244"/>
        <v>2037</v>
      </c>
      <c r="P1332" s="2" t="str">
        <f t="shared" si="3245"/>
        <v/>
      </c>
      <c r="Q1332" s="2" t="str">
        <f t="shared" si="3246"/>
        <v/>
      </c>
      <c r="R1332" s="2" t="str">
        <f t="shared" si="3247"/>
        <v/>
      </c>
      <c r="S1332" s="2" t="str">
        <f t="shared" si="3248"/>
        <v/>
      </c>
      <c r="T1332" s="2" t="str">
        <f t="shared" si="3249"/>
        <v/>
      </c>
      <c r="U1332" s="2" t="str">
        <f t="shared" si="3250"/>
        <v/>
      </c>
      <c r="V1332" s="2" t="str">
        <f t="shared" si="3251"/>
        <v/>
      </c>
      <c r="W1332" s="2" t="str">
        <f t="shared" si="3252"/>
        <v/>
      </c>
      <c r="X1332" s="2" t="str">
        <f t="shared" si="3253"/>
        <v/>
      </c>
      <c r="Y1332" s="2" t="str">
        <f t="shared" si="3254"/>
        <v/>
      </c>
      <c r="Z1332" s="2" t="str">
        <f t="shared" si="3255"/>
        <v/>
      </c>
      <c r="AA1332" s="2" t="str">
        <f t="shared" si="3256"/>
        <v/>
      </c>
      <c r="AB1332" s="2" t="str">
        <f t="shared" si="3257"/>
        <v/>
      </c>
      <c r="AC1332" s="2" t="str">
        <f t="shared" si="3258"/>
        <v/>
      </c>
      <c r="AD1332" s="2" t="str">
        <f t="shared" si="3259"/>
        <v/>
      </c>
      <c r="AE1332" s="2" t="str">
        <f t="shared" si="3260"/>
        <v/>
      </c>
      <c r="AF1332" s="2" t="str">
        <f t="shared" si="3261"/>
        <v/>
      </c>
      <c r="AG1332" s="2" t="str">
        <f t="shared" si="3262"/>
        <v/>
      </c>
      <c r="AH1332" s="2" t="str">
        <f t="shared" si="3263"/>
        <v/>
      </c>
      <c r="AI1332" s="2">
        <f t="shared" si="3264"/>
        <v>7771.4999999999991</v>
      </c>
    </row>
    <row r="1333" spans="2:35" x14ac:dyDescent="0.25">
      <c r="B1333" s="41" t="s">
        <v>347</v>
      </c>
      <c r="C1333" s="41" t="s">
        <v>587</v>
      </c>
      <c r="D1333" t="s">
        <v>5</v>
      </c>
      <c r="E1333" s="42" t="s">
        <v>356</v>
      </c>
      <c r="F1333" t="s">
        <v>65</v>
      </c>
      <c r="H1333" s="7">
        <v>1</v>
      </c>
      <c r="I1333" s="6">
        <f>IF(H1333="","",INDEX(Systems!F$4:F$981,MATCH($F1333,Systems!D$4:D$981,0),1))</f>
        <v>6000</v>
      </c>
      <c r="J1333" s="7">
        <f>IF(H1333="","",INDEX(Systems!E$4:E$981,MATCH($F1333,Systems!D$4:D$981,0),1))</f>
        <v>10</v>
      </c>
      <c r="K1333" s="7" t="s">
        <v>97</v>
      </c>
      <c r="L1333" s="7">
        <v>1999</v>
      </c>
      <c r="M1333" s="7">
        <v>3</v>
      </c>
      <c r="N1333" s="6">
        <f t="shared" si="3243"/>
        <v>6000</v>
      </c>
      <c r="O1333" s="7">
        <f t="shared" si="3244"/>
        <v>2018</v>
      </c>
      <c r="P1333" s="2">
        <f t="shared" si="3245"/>
        <v>6000</v>
      </c>
      <c r="Q1333" s="2" t="str">
        <f t="shared" si="3246"/>
        <v/>
      </c>
      <c r="R1333" s="2" t="str">
        <f t="shared" si="3247"/>
        <v/>
      </c>
      <c r="S1333" s="2" t="str">
        <f t="shared" si="3248"/>
        <v/>
      </c>
      <c r="T1333" s="2" t="str">
        <f t="shared" si="3249"/>
        <v/>
      </c>
      <c r="U1333" s="2" t="str">
        <f t="shared" si="3250"/>
        <v/>
      </c>
      <c r="V1333" s="2" t="str">
        <f t="shared" si="3251"/>
        <v/>
      </c>
      <c r="W1333" s="2" t="str">
        <f t="shared" si="3252"/>
        <v/>
      </c>
      <c r="X1333" s="2" t="str">
        <f t="shared" si="3253"/>
        <v/>
      </c>
      <c r="Y1333" s="2" t="str">
        <f t="shared" si="3254"/>
        <v/>
      </c>
      <c r="Z1333" s="2">
        <f t="shared" si="3255"/>
        <v>7800</v>
      </c>
      <c r="AA1333" s="2" t="str">
        <f t="shared" si="3256"/>
        <v/>
      </c>
      <c r="AB1333" s="2" t="str">
        <f t="shared" si="3257"/>
        <v/>
      </c>
      <c r="AC1333" s="2" t="str">
        <f t="shared" si="3258"/>
        <v/>
      </c>
      <c r="AD1333" s="2" t="str">
        <f t="shared" si="3259"/>
        <v/>
      </c>
      <c r="AE1333" s="2" t="str">
        <f t="shared" si="3260"/>
        <v/>
      </c>
      <c r="AF1333" s="2" t="str">
        <f t="shared" si="3261"/>
        <v/>
      </c>
      <c r="AG1333" s="2" t="str">
        <f t="shared" si="3262"/>
        <v/>
      </c>
      <c r="AH1333" s="2" t="str">
        <f t="shared" si="3263"/>
        <v/>
      </c>
      <c r="AI1333" s="2" t="str">
        <f t="shared" si="3264"/>
        <v/>
      </c>
    </row>
    <row r="1334" spans="2:35" x14ac:dyDescent="0.25">
      <c r="B1334" s="41" t="s">
        <v>347</v>
      </c>
      <c r="C1334" s="41" t="s">
        <v>587</v>
      </c>
      <c r="D1334" t="s">
        <v>7</v>
      </c>
      <c r="E1334" s="42" t="s">
        <v>357</v>
      </c>
      <c r="F1334" t="s">
        <v>311</v>
      </c>
      <c r="H1334" s="7">
        <v>500</v>
      </c>
      <c r="I1334" s="6">
        <f>IF(H1334="","",INDEX(Systems!F$4:F$981,MATCH($F1334,Systems!D$4:D$981,0),1))</f>
        <v>8.11</v>
      </c>
      <c r="J1334" s="7">
        <f>IF(H1334="","",INDEX(Systems!E$4:E$981,MATCH($F1334,Systems!D$4:D$981,0),1))</f>
        <v>20</v>
      </c>
      <c r="K1334" s="7" t="s">
        <v>97</v>
      </c>
      <c r="L1334" s="7">
        <v>2005</v>
      </c>
      <c r="M1334" s="7">
        <v>3</v>
      </c>
      <c r="N1334" s="6">
        <f t="shared" ref="N1334:N1341" si="3265">IF(H1334="","",H1334*I1334)</f>
        <v>4054.9999999999995</v>
      </c>
      <c r="O1334" s="7">
        <f t="shared" ref="O1334:O1341" si="3266">IF(M1334="","",IF(IF(M1334=1,$C$1,IF(M1334=2,L1334+(0.8*J1334),IF(M1334=3,L1334+J1334)))&lt;$C$1,$C$1,(IF(M1334=1,$C$1,IF(M1334=2,L1334+(0.8*J1334),IF(M1334=3,L1334+J1334))))))</f>
        <v>2025</v>
      </c>
      <c r="P1334" s="2" t="str">
        <f t="shared" ref="P1334:P1341" si="3267">IF($B1334="","",IF($O1334=P$3,$N1334*(1+(O$2*0.03)),IF(P$3=$O1334+$J1334,$N1334*(1+(O$2*0.03)),IF(P$3=$O1334+2*$J1334,$N1334*(1+(O$2*0.03)),IF(P$3=$O1334+3*$J1334,$N1334*(1+(O$2*0.03)),IF(P$3=$O1334+4*$J1334,$N1334*(1+(O$2*0.03)),IF(P$3=$O1334+5*$J1334,$N1334*(1+(O$2*0.03)),"")))))))</f>
        <v/>
      </c>
      <c r="Q1334" s="2" t="str">
        <f t="shared" ref="Q1334:Q1341" si="3268">IF($B1334="","",IF($O1334=Q$3,$N1334*(1+(P$2*0.03)),IF(Q$3=$O1334+$J1334,$N1334*(1+(P$2*0.03)),IF(Q$3=$O1334+2*$J1334,$N1334*(1+(P$2*0.03)),IF(Q$3=$O1334+3*$J1334,$N1334*(1+(P$2*0.03)),IF(Q$3=$O1334+4*$J1334,$N1334*(1+(P$2*0.03)),IF(Q$3=$O1334+5*$J1334,$N1334*(1+(P$2*0.03)),"")))))))</f>
        <v/>
      </c>
      <c r="R1334" s="2" t="str">
        <f t="shared" ref="R1334:R1341" si="3269">IF($B1334="","",IF($O1334=R$3,$N1334*(1+(Q$2*0.03)),IF(R$3=$O1334+$J1334,$N1334*(1+(Q$2*0.03)),IF(R$3=$O1334+2*$J1334,$N1334*(1+(Q$2*0.03)),IF(R$3=$O1334+3*$J1334,$N1334*(1+(Q$2*0.03)),IF(R$3=$O1334+4*$J1334,$N1334*(1+(Q$2*0.03)),IF(R$3=$O1334+5*$J1334,$N1334*(1+(Q$2*0.03)),"")))))))</f>
        <v/>
      </c>
      <c r="S1334" s="2" t="str">
        <f t="shared" ref="S1334:S1341" si="3270">IF($B1334="","",IF($O1334=S$3,$N1334*(1+(R$2*0.03)),IF(S$3=$O1334+$J1334,$N1334*(1+(R$2*0.03)),IF(S$3=$O1334+2*$J1334,$N1334*(1+(R$2*0.03)),IF(S$3=$O1334+3*$J1334,$N1334*(1+(R$2*0.03)),IF(S$3=$O1334+4*$J1334,$N1334*(1+(R$2*0.03)),IF(S$3=$O1334+5*$J1334,$N1334*(1+(R$2*0.03)),"")))))))</f>
        <v/>
      </c>
      <c r="T1334" s="2" t="str">
        <f t="shared" ref="T1334:T1341" si="3271">IF($B1334="","",IF($O1334=T$3,$N1334*(1+(S$2*0.03)),IF(T$3=$O1334+$J1334,$N1334*(1+(S$2*0.03)),IF(T$3=$O1334+2*$J1334,$N1334*(1+(S$2*0.03)),IF(T$3=$O1334+3*$J1334,$N1334*(1+(S$2*0.03)),IF(T$3=$O1334+4*$J1334,$N1334*(1+(S$2*0.03)),IF(T$3=$O1334+5*$J1334,$N1334*(1+(S$2*0.03)),"")))))))</f>
        <v/>
      </c>
      <c r="U1334" s="2" t="str">
        <f t="shared" ref="U1334:U1341" si="3272">IF($B1334="","",IF($O1334=U$3,$N1334*(1+(T$2*0.03)),IF(U$3=$O1334+$J1334,$N1334*(1+(T$2*0.03)),IF(U$3=$O1334+2*$J1334,$N1334*(1+(T$2*0.03)),IF(U$3=$O1334+3*$J1334,$N1334*(1+(T$2*0.03)),IF(U$3=$O1334+4*$J1334,$N1334*(1+(T$2*0.03)),IF(U$3=$O1334+5*$J1334,$N1334*(1+(T$2*0.03)),"")))))))</f>
        <v/>
      </c>
      <c r="V1334" s="2" t="str">
        <f t="shared" ref="V1334:V1341" si="3273">IF($B1334="","",IF($O1334=V$3,$N1334*(1+(U$2*0.03)),IF(V$3=$O1334+$J1334,$N1334*(1+(U$2*0.03)),IF(V$3=$O1334+2*$J1334,$N1334*(1+(U$2*0.03)),IF(V$3=$O1334+3*$J1334,$N1334*(1+(U$2*0.03)),IF(V$3=$O1334+4*$J1334,$N1334*(1+(U$2*0.03)),IF(V$3=$O1334+5*$J1334,$N1334*(1+(U$2*0.03)),"")))))))</f>
        <v/>
      </c>
      <c r="W1334" s="2">
        <f t="shared" ref="W1334:W1341" si="3274">IF($B1334="","",IF($O1334=W$3,$N1334*(1+(V$2*0.03)),IF(W$3=$O1334+$J1334,$N1334*(1+(V$2*0.03)),IF(W$3=$O1334+2*$J1334,$N1334*(1+(V$2*0.03)),IF(W$3=$O1334+3*$J1334,$N1334*(1+(V$2*0.03)),IF(W$3=$O1334+4*$J1334,$N1334*(1+(V$2*0.03)),IF(W$3=$O1334+5*$J1334,$N1334*(1+(V$2*0.03)),"")))))))</f>
        <v>4906.5499999999993</v>
      </c>
      <c r="X1334" s="2" t="str">
        <f t="shared" ref="X1334:X1341" si="3275">IF($B1334="","",IF($O1334=X$3,$N1334*(1+(W$2*0.03)),IF(X$3=$O1334+$J1334,$N1334*(1+(W$2*0.03)),IF(X$3=$O1334+2*$J1334,$N1334*(1+(W$2*0.03)),IF(X$3=$O1334+3*$J1334,$N1334*(1+(W$2*0.03)),IF(X$3=$O1334+4*$J1334,$N1334*(1+(W$2*0.03)),IF(X$3=$O1334+5*$J1334,$N1334*(1+(W$2*0.03)),"")))))))</f>
        <v/>
      </c>
      <c r="Y1334" s="2" t="str">
        <f t="shared" ref="Y1334:Y1341" si="3276">IF($B1334="","",IF($O1334=Y$3,$N1334*(1+(X$2*0.03)),IF(Y$3=$O1334+$J1334,$N1334*(1+(X$2*0.03)),IF(Y$3=$O1334+2*$J1334,$N1334*(1+(X$2*0.03)),IF(Y$3=$O1334+3*$J1334,$N1334*(1+(X$2*0.03)),IF(Y$3=$O1334+4*$J1334,$N1334*(1+(X$2*0.03)),IF(Y$3=$O1334+5*$J1334,$N1334*(1+(X$2*0.03)),"")))))))</f>
        <v/>
      </c>
      <c r="Z1334" s="2" t="str">
        <f t="shared" ref="Z1334:Z1341" si="3277">IF($B1334="","",IF($O1334=Z$3,$N1334*(1+(Y$2*0.03)),IF(Z$3=$O1334+$J1334,$N1334*(1+(Y$2*0.03)),IF(Z$3=$O1334+2*$J1334,$N1334*(1+(Y$2*0.03)),IF(Z$3=$O1334+3*$J1334,$N1334*(1+(Y$2*0.03)),IF(Z$3=$O1334+4*$J1334,$N1334*(1+(Y$2*0.03)),IF(Z$3=$O1334+5*$J1334,$N1334*(1+(Y$2*0.03)),"")))))))</f>
        <v/>
      </c>
      <c r="AA1334" s="2" t="str">
        <f t="shared" ref="AA1334:AA1341" si="3278">IF($B1334="","",IF($O1334=AA$3,$N1334*(1+(Z$2*0.03)),IF(AA$3=$O1334+$J1334,$N1334*(1+(Z$2*0.03)),IF(AA$3=$O1334+2*$J1334,$N1334*(1+(Z$2*0.03)),IF(AA$3=$O1334+3*$J1334,$N1334*(1+(Z$2*0.03)),IF(AA$3=$O1334+4*$J1334,$N1334*(1+(Z$2*0.03)),IF(AA$3=$O1334+5*$J1334,$N1334*(1+(Z$2*0.03)),"")))))))</f>
        <v/>
      </c>
      <c r="AB1334" s="2" t="str">
        <f t="shared" ref="AB1334:AB1341" si="3279">IF($B1334="","",IF($O1334=AB$3,$N1334*(1+(AA$2*0.03)),IF(AB$3=$O1334+$J1334,$N1334*(1+(AA$2*0.03)),IF(AB$3=$O1334+2*$J1334,$N1334*(1+(AA$2*0.03)),IF(AB$3=$O1334+3*$J1334,$N1334*(1+(AA$2*0.03)),IF(AB$3=$O1334+4*$J1334,$N1334*(1+(AA$2*0.03)),IF(AB$3=$O1334+5*$J1334,$N1334*(1+(AA$2*0.03)),"")))))))</f>
        <v/>
      </c>
      <c r="AC1334" s="2" t="str">
        <f t="shared" ref="AC1334:AC1341" si="3280">IF($B1334="","",IF($O1334=AC$3,$N1334*(1+(AB$2*0.03)),IF(AC$3=$O1334+$J1334,$N1334*(1+(AB$2*0.03)),IF(AC$3=$O1334+2*$J1334,$N1334*(1+(AB$2*0.03)),IF(AC$3=$O1334+3*$J1334,$N1334*(1+(AB$2*0.03)),IF(AC$3=$O1334+4*$J1334,$N1334*(1+(AB$2*0.03)),IF(AC$3=$O1334+5*$J1334,$N1334*(1+(AB$2*0.03)),"")))))))</f>
        <v/>
      </c>
      <c r="AD1334" s="2" t="str">
        <f t="shared" ref="AD1334:AD1341" si="3281">IF($B1334="","",IF($O1334=AD$3,$N1334*(1+(AC$2*0.03)),IF(AD$3=$O1334+$J1334,$N1334*(1+(AC$2*0.03)),IF(AD$3=$O1334+2*$J1334,$N1334*(1+(AC$2*0.03)),IF(AD$3=$O1334+3*$J1334,$N1334*(1+(AC$2*0.03)),IF(AD$3=$O1334+4*$J1334,$N1334*(1+(AC$2*0.03)),IF(AD$3=$O1334+5*$J1334,$N1334*(1+(AC$2*0.03)),"")))))))</f>
        <v/>
      </c>
      <c r="AE1334" s="2" t="str">
        <f t="shared" ref="AE1334:AE1341" si="3282">IF($B1334="","",IF($O1334=AE$3,$N1334*(1+(AD$2*0.03)),IF(AE$3=$O1334+$J1334,$N1334*(1+(AD$2*0.03)),IF(AE$3=$O1334+2*$J1334,$N1334*(1+(AD$2*0.03)),IF(AE$3=$O1334+3*$J1334,$N1334*(1+(AD$2*0.03)),IF(AE$3=$O1334+4*$J1334,$N1334*(1+(AD$2*0.03)),IF(AE$3=$O1334+5*$J1334,$N1334*(1+(AD$2*0.03)),"")))))))</f>
        <v/>
      </c>
      <c r="AF1334" s="2" t="str">
        <f t="shared" ref="AF1334:AF1341" si="3283">IF($B1334="","",IF($O1334=AF$3,$N1334*(1+(AE$2*0.03)),IF(AF$3=$O1334+$J1334,$N1334*(1+(AE$2*0.03)),IF(AF$3=$O1334+2*$J1334,$N1334*(1+(AE$2*0.03)),IF(AF$3=$O1334+3*$J1334,$N1334*(1+(AE$2*0.03)),IF(AF$3=$O1334+4*$J1334,$N1334*(1+(AE$2*0.03)),IF(AF$3=$O1334+5*$J1334,$N1334*(1+(AE$2*0.03)),"")))))))</f>
        <v/>
      </c>
      <c r="AG1334" s="2" t="str">
        <f t="shared" ref="AG1334:AG1341" si="3284">IF($B1334="","",IF($O1334=AG$3,$N1334*(1+(AF$2*0.03)),IF(AG$3=$O1334+$J1334,$N1334*(1+(AF$2*0.03)),IF(AG$3=$O1334+2*$J1334,$N1334*(1+(AF$2*0.03)),IF(AG$3=$O1334+3*$J1334,$N1334*(1+(AF$2*0.03)),IF(AG$3=$O1334+4*$J1334,$N1334*(1+(AF$2*0.03)),IF(AG$3=$O1334+5*$J1334,$N1334*(1+(AF$2*0.03)),"")))))))</f>
        <v/>
      </c>
      <c r="AH1334" s="2" t="str">
        <f t="shared" ref="AH1334:AH1341" si="3285">IF($B1334="","",IF($O1334=AH$3,$N1334*(1+(AG$2*0.03)),IF(AH$3=$O1334+$J1334,$N1334*(1+(AG$2*0.03)),IF(AH$3=$O1334+2*$J1334,$N1334*(1+(AG$2*0.03)),IF(AH$3=$O1334+3*$J1334,$N1334*(1+(AG$2*0.03)),IF(AH$3=$O1334+4*$J1334,$N1334*(1+(AG$2*0.03)),IF(AH$3=$O1334+5*$J1334,$N1334*(1+(AG$2*0.03)),"")))))))</f>
        <v/>
      </c>
      <c r="AI1334" s="2" t="str">
        <f t="shared" ref="AI1334:AI1341" si="3286">IF($B1334="","",IF($O1334=AI$3,$N1334*(1+(AH$2*0.03)),IF(AI$3=$O1334+$J1334,$N1334*(1+(AH$2*0.03)),IF(AI$3=$O1334+2*$J1334,$N1334*(1+(AH$2*0.03)),IF(AI$3=$O1334+3*$J1334,$N1334*(1+(AH$2*0.03)),IF(AI$3=$O1334+4*$J1334,$N1334*(1+(AH$2*0.03)),IF(AI$3=$O1334+5*$J1334,$N1334*(1+(AH$2*0.03)),"")))))))</f>
        <v/>
      </c>
    </row>
    <row r="1335" spans="2:35" x14ac:dyDescent="0.25">
      <c r="B1335" s="41" t="s">
        <v>347</v>
      </c>
      <c r="C1335" s="41" t="s">
        <v>587</v>
      </c>
      <c r="D1335" t="s">
        <v>7</v>
      </c>
      <c r="E1335" s="42" t="s">
        <v>357</v>
      </c>
      <c r="F1335" t="s">
        <v>289</v>
      </c>
      <c r="H1335" s="7">
        <v>750</v>
      </c>
      <c r="I1335" s="6">
        <f>IF(H1335="","",INDEX(Systems!F$4:F$981,MATCH($F1335,Systems!D$4:D$981,0),1))</f>
        <v>4.5</v>
      </c>
      <c r="J1335" s="7">
        <f>IF(H1335="","",INDEX(Systems!E$4:E$981,MATCH($F1335,Systems!D$4:D$981,0),1))</f>
        <v>15</v>
      </c>
      <c r="K1335" s="7" t="s">
        <v>97</v>
      </c>
      <c r="L1335" s="7">
        <v>2010</v>
      </c>
      <c r="M1335" s="7">
        <v>3</v>
      </c>
      <c r="N1335" s="6">
        <f t="shared" si="3265"/>
        <v>3375</v>
      </c>
      <c r="O1335" s="7">
        <f t="shared" si="3266"/>
        <v>2025</v>
      </c>
      <c r="P1335" s="2" t="str">
        <f t="shared" si="3267"/>
        <v/>
      </c>
      <c r="Q1335" s="2" t="str">
        <f t="shared" si="3268"/>
        <v/>
      </c>
      <c r="R1335" s="2" t="str">
        <f t="shared" si="3269"/>
        <v/>
      </c>
      <c r="S1335" s="2" t="str">
        <f t="shared" si="3270"/>
        <v/>
      </c>
      <c r="T1335" s="2" t="str">
        <f t="shared" si="3271"/>
        <v/>
      </c>
      <c r="U1335" s="2" t="str">
        <f t="shared" si="3272"/>
        <v/>
      </c>
      <c r="V1335" s="2" t="str">
        <f t="shared" si="3273"/>
        <v/>
      </c>
      <c r="W1335" s="2">
        <f t="shared" si="3274"/>
        <v>4083.75</v>
      </c>
      <c r="X1335" s="2" t="str">
        <f t="shared" si="3275"/>
        <v/>
      </c>
      <c r="Y1335" s="2" t="str">
        <f t="shared" si="3276"/>
        <v/>
      </c>
      <c r="Z1335" s="2" t="str">
        <f t="shared" si="3277"/>
        <v/>
      </c>
      <c r="AA1335" s="2" t="str">
        <f t="shared" si="3278"/>
        <v/>
      </c>
      <c r="AB1335" s="2" t="str">
        <f t="shared" si="3279"/>
        <v/>
      </c>
      <c r="AC1335" s="2" t="str">
        <f t="shared" si="3280"/>
        <v/>
      </c>
      <c r="AD1335" s="2" t="str">
        <f t="shared" si="3281"/>
        <v/>
      </c>
      <c r="AE1335" s="2" t="str">
        <f t="shared" si="3282"/>
        <v/>
      </c>
      <c r="AF1335" s="2" t="str">
        <f t="shared" si="3283"/>
        <v/>
      </c>
      <c r="AG1335" s="2" t="str">
        <f t="shared" si="3284"/>
        <v/>
      </c>
      <c r="AH1335" s="2" t="str">
        <f t="shared" si="3285"/>
        <v/>
      </c>
      <c r="AI1335" s="2" t="str">
        <f t="shared" si="3286"/>
        <v/>
      </c>
    </row>
    <row r="1336" spans="2:35" x14ac:dyDescent="0.25">
      <c r="B1336" s="41" t="s">
        <v>347</v>
      </c>
      <c r="C1336" s="41" t="s">
        <v>587</v>
      </c>
      <c r="D1336" t="s">
        <v>9</v>
      </c>
      <c r="E1336" s="42" t="s">
        <v>357</v>
      </c>
      <c r="F1336" t="s">
        <v>131</v>
      </c>
      <c r="H1336" s="7">
        <v>500</v>
      </c>
      <c r="I1336" s="6">
        <f>IF(H1336="","",INDEX(Systems!F$4:F$981,MATCH($F1336,Systems!D$4:D$981,0),1))</f>
        <v>4.95</v>
      </c>
      <c r="J1336" s="7">
        <f>IF(H1336="","",INDEX(Systems!E$4:E$981,MATCH($F1336,Systems!D$4:D$981,0),1))</f>
        <v>20</v>
      </c>
      <c r="K1336" s="7" t="s">
        <v>97</v>
      </c>
      <c r="L1336" s="7">
        <v>2017</v>
      </c>
      <c r="M1336" s="7">
        <v>3</v>
      </c>
      <c r="N1336" s="6">
        <f t="shared" si="3265"/>
        <v>2475</v>
      </c>
      <c r="O1336" s="7">
        <f t="shared" si="3266"/>
        <v>2037</v>
      </c>
      <c r="P1336" s="2" t="str">
        <f t="shared" si="3267"/>
        <v/>
      </c>
      <c r="Q1336" s="2" t="str">
        <f t="shared" si="3268"/>
        <v/>
      </c>
      <c r="R1336" s="2" t="str">
        <f t="shared" si="3269"/>
        <v/>
      </c>
      <c r="S1336" s="2" t="str">
        <f t="shared" si="3270"/>
        <v/>
      </c>
      <c r="T1336" s="2" t="str">
        <f t="shared" si="3271"/>
        <v/>
      </c>
      <c r="U1336" s="2" t="str">
        <f t="shared" si="3272"/>
        <v/>
      </c>
      <c r="V1336" s="2" t="str">
        <f t="shared" si="3273"/>
        <v/>
      </c>
      <c r="W1336" s="2" t="str">
        <f t="shared" si="3274"/>
        <v/>
      </c>
      <c r="X1336" s="2" t="str">
        <f t="shared" si="3275"/>
        <v/>
      </c>
      <c r="Y1336" s="2" t="str">
        <f t="shared" si="3276"/>
        <v/>
      </c>
      <c r="Z1336" s="2" t="str">
        <f t="shared" si="3277"/>
        <v/>
      </c>
      <c r="AA1336" s="2" t="str">
        <f t="shared" si="3278"/>
        <v/>
      </c>
      <c r="AB1336" s="2" t="str">
        <f t="shared" si="3279"/>
        <v/>
      </c>
      <c r="AC1336" s="2" t="str">
        <f t="shared" si="3280"/>
        <v/>
      </c>
      <c r="AD1336" s="2" t="str">
        <f t="shared" si="3281"/>
        <v/>
      </c>
      <c r="AE1336" s="2" t="str">
        <f t="shared" si="3282"/>
        <v/>
      </c>
      <c r="AF1336" s="2" t="str">
        <f t="shared" si="3283"/>
        <v/>
      </c>
      <c r="AG1336" s="2" t="str">
        <f t="shared" si="3284"/>
        <v/>
      </c>
      <c r="AH1336" s="2" t="str">
        <f t="shared" si="3285"/>
        <v/>
      </c>
      <c r="AI1336" s="2">
        <f t="shared" si="3286"/>
        <v>3885.7499999999995</v>
      </c>
    </row>
    <row r="1337" spans="2:35" x14ac:dyDescent="0.25">
      <c r="B1337" s="41" t="s">
        <v>347</v>
      </c>
      <c r="C1337" s="41" t="s">
        <v>587</v>
      </c>
      <c r="D1337" t="s">
        <v>5</v>
      </c>
      <c r="E1337" s="42" t="s">
        <v>357</v>
      </c>
      <c r="F1337" t="s">
        <v>65</v>
      </c>
      <c r="H1337" s="7">
        <v>1</v>
      </c>
      <c r="I1337" s="6">
        <f>IF(H1337="","",INDEX(Systems!F$4:F$981,MATCH($F1337,Systems!D$4:D$981,0),1))</f>
        <v>6000</v>
      </c>
      <c r="J1337" s="7">
        <f>IF(H1337="","",INDEX(Systems!E$4:E$981,MATCH($F1337,Systems!D$4:D$981,0),1))</f>
        <v>10</v>
      </c>
      <c r="K1337" s="7" t="s">
        <v>97</v>
      </c>
      <c r="L1337" s="7">
        <v>1999</v>
      </c>
      <c r="M1337" s="7">
        <v>3</v>
      </c>
      <c r="N1337" s="6">
        <f t="shared" si="3265"/>
        <v>6000</v>
      </c>
      <c r="O1337" s="7">
        <f t="shared" si="3266"/>
        <v>2018</v>
      </c>
      <c r="P1337" s="2">
        <f t="shared" si="3267"/>
        <v>6000</v>
      </c>
      <c r="Q1337" s="2" t="str">
        <f t="shared" si="3268"/>
        <v/>
      </c>
      <c r="R1337" s="2" t="str">
        <f t="shared" si="3269"/>
        <v/>
      </c>
      <c r="S1337" s="2" t="str">
        <f t="shared" si="3270"/>
        <v/>
      </c>
      <c r="T1337" s="2" t="str">
        <f t="shared" si="3271"/>
        <v/>
      </c>
      <c r="U1337" s="2" t="str">
        <f t="shared" si="3272"/>
        <v/>
      </c>
      <c r="V1337" s="2" t="str">
        <f t="shared" si="3273"/>
        <v/>
      </c>
      <c r="W1337" s="2" t="str">
        <f t="shared" si="3274"/>
        <v/>
      </c>
      <c r="X1337" s="2" t="str">
        <f t="shared" si="3275"/>
        <v/>
      </c>
      <c r="Y1337" s="2" t="str">
        <f t="shared" si="3276"/>
        <v/>
      </c>
      <c r="Z1337" s="2">
        <f t="shared" si="3277"/>
        <v>7800</v>
      </c>
      <c r="AA1337" s="2" t="str">
        <f t="shared" si="3278"/>
        <v/>
      </c>
      <c r="AB1337" s="2" t="str">
        <f t="shared" si="3279"/>
        <v/>
      </c>
      <c r="AC1337" s="2" t="str">
        <f t="shared" si="3280"/>
        <v/>
      </c>
      <c r="AD1337" s="2" t="str">
        <f t="shared" si="3281"/>
        <v/>
      </c>
      <c r="AE1337" s="2" t="str">
        <f t="shared" si="3282"/>
        <v/>
      </c>
      <c r="AF1337" s="2" t="str">
        <f t="shared" si="3283"/>
        <v/>
      </c>
      <c r="AG1337" s="2" t="str">
        <f t="shared" si="3284"/>
        <v/>
      </c>
      <c r="AH1337" s="2" t="str">
        <f t="shared" si="3285"/>
        <v/>
      </c>
      <c r="AI1337" s="2" t="str">
        <f t="shared" si="3286"/>
        <v/>
      </c>
    </row>
    <row r="1338" spans="2:35" x14ac:dyDescent="0.25">
      <c r="B1338" s="41" t="s">
        <v>347</v>
      </c>
      <c r="C1338" s="41" t="s">
        <v>587</v>
      </c>
      <c r="D1338" t="s">
        <v>7</v>
      </c>
      <c r="E1338" s="42" t="s">
        <v>358</v>
      </c>
      <c r="F1338" t="s">
        <v>311</v>
      </c>
      <c r="H1338" s="7">
        <v>1000</v>
      </c>
      <c r="I1338" s="6">
        <f>IF(H1338="","",INDEX(Systems!F$4:F$981,MATCH($F1338,Systems!D$4:D$981,0),1))</f>
        <v>8.11</v>
      </c>
      <c r="J1338" s="7">
        <f>IF(H1338="","",INDEX(Systems!E$4:E$981,MATCH($F1338,Systems!D$4:D$981,0),1))</f>
        <v>20</v>
      </c>
      <c r="K1338" s="7" t="s">
        <v>97</v>
      </c>
      <c r="L1338" s="7">
        <v>2005</v>
      </c>
      <c r="M1338" s="7">
        <v>3</v>
      </c>
      <c r="N1338" s="6">
        <f t="shared" si="3265"/>
        <v>8109.9999999999991</v>
      </c>
      <c r="O1338" s="7">
        <f t="shared" si="3266"/>
        <v>2025</v>
      </c>
      <c r="P1338" s="2" t="str">
        <f t="shared" si="3267"/>
        <v/>
      </c>
      <c r="Q1338" s="2" t="str">
        <f t="shared" si="3268"/>
        <v/>
      </c>
      <c r="R1338" s="2" t="str">
        <f t="shared" si="3269"/>
        <v/>
      </c>
      <c r="S1338" s="2" t="str">
        <f t="shared" si="3270"/>
        <v/>
      </c>
      <c r="T1338" s="2" t="str">
        <f t="shared" si="3271"/>
        <v/>
      </c>
      <c r="U1338" s="2" t="str">
        <f t="shared" si="3272"/>
        <v/>
      </c>
      <c r="V1338" s="2" t="str">
        <f t="shared" si="3273"/>
        <v/>
      </c>
      <c r="W1338" s="2">
        <f t="shared" si="3274"/>
        <v>9813.0999999999985</v>
      </c>
      <c r="X1338" s="2" t="str">
        <f t="shared" si="3275"/>
        <v/>
      </c>
      <c r="Y1338" s="2" t="str">
        <f t="shared" si="3276"/>
        <v/>
      </c>
      <c r="Z1338" s="2" t="str">
        <f t="shared" si="3277"/>
        <v/>
      </c>
      <c r="AA1338" s="2" t="str">
        <f t="shared" si="3278"/>
        <v/>
      </c>
      <c r="AB1338" s="2" t="str">
        <f t="shared" si="3279"/>
        <v/>
      </c>
      <c r="AC1338" s="2" t="str">
        <f t="shared" si="3280"/>
        <v/>
      </c>
      <c r="AD1338" s="2" t="str">
        <f t="shared" si="3281"/>
        <v/>
      </c>
      <c r="AE1338" s="2" t="str">
        <f t="shared" si="3282"/>
        <v/>
      </c>
      <c r="AF1338" s="2" t="str">
        <f t="shared" si="3283"/>
        <v/>
      </c>
      <c r="AG1338" s="2" t="str">
        <f t="shared" si="3284"/>
        <v/>
      </c>
      <c r="AH1338" s="2" t="str">
        <f t="shared" si="3285"/>
        <v/>
      </c>
      <c r="AI1338" s="2" t="str">
        <f t="shared" si="3286"/>
        <v/>
      </c>
    </row>
    <row r="1339" spans="2:35" x14ac:dyDescent="0.25">
      <c r="B1339" s="41" t="s">
        <v>347</v>
      </c>
      <c r="C1339" s="41" t="s">
        <v>587</v>
      </c>
      <c r="D1339" t="s">
        <v>7</v>
      </c>
      <c r="E1339" s="42" t="s">
        <v>358</v>
      </c>
      <c r="F1339" t="s">
        <v>289</v>
      </c>
      <c r="H1339" s="7">
        <v>1300</v>
      </c>
      <c r="I1339" s="6">
        <f>IF(H1339="","",INDEX(Systems!F$4:F$981,MATCH($F1339,Systems!D$4:D$981,0),1))</f>
        <v>4.5</v>
      </c>
      <c r="J1339" s="7">
        <f>IF(H1339="","",INDEX(Systems!E$4:E$981,MATCH($F1339,Systems!D$4:D$981,0),1))</f>
        <v>15</v>
      </c>
      <c r="K1339" s="7" t="s">
        <v>97</v>
      </c>
      <c r="L1339" s="7">
        <v>2010</v>
      </c>
      <c r="M1339" s="7">
        <v>3</v>
      </c>
      <c r="N1339" s="6">
        <f t="shared" si="3265"/>
        <v>5850</v>
      </c>
      <c r="O1339" s="7">
        <f t="shared" si="3266"/>
        <v>2025</v>
      </c>
      <c r="P1339" s="2" t="str">
        <f t="shared" si="3267"/>
        <v/>
      </c>
      <c r="Q1339" s="2" t="str">
        <f t="shared" si="3268"/>
        <v/>
      </c>
      <c r="R1339" s="2" t="str">
        <f t="shared" si="3269"/>
        <v/>
      </c>
      <c r="S1339" s="2" t="str">
        <f t="shared" si="3270"/>
        <v/>
      </c>
      <c r="T1339" s="2" t="str">
        <f t="shared" si="3271"/>
        <v/>
      </c>
      <c r="U1339" s="2" t="str">
        <f t="shared" si="3272"/>
        <v/>
      </c>
      <c r="V1339" s="2" t="str">
        <f t="shared" si="3273"/>
        <v/>
      </c>
      <c r="W1339" s="2">
        <f t="shared" si="3274"/>
        <v>7078.5</v>
      </c>
      <c r="X1339" s="2" t="str">
        <f t="shared" si="3275"/>
        <v/>
      </c>
      <c r="Y1339" s="2" t="str">
        <f t="shared" si="3276"/>
        <v/>
      </c>
      <c r="Z1339" s="2" t="str">
        <f t="shared" si="3277"/>
        <v/>
      </c>
      <c r="AA1339" s="2" t="str">
        <f t="shared" si="3278"/>
        <v/>
      </c>
      <c r="AB1339" s="2" t="str">
        <f t="shared" si="3279"/>
        <v/>
      </c>
      <c r="AC1339" s="2" t="str">
        <f t="shared" si="3280"/>
        <v/>
      </c>
      <c r="AD1339" s="2" t="str">
        <f t="shared" si="3281"/>
        <v/>
      </c>
      <c r="AE1339" s="2" t="str">
        <f t="shared" si="3282"/>
        <v/>
      </c>
      <c r="AF1339" s="2" t="str">
        <f t="shared" si="3283"/>
        <v/>
      </c>
      <c r="AG1339" s="2" t="str">
        <f t="shared" si="3284"/>
        <v/>
      </c>
      <c r="AH1339" s="2" t="str">
        <f t="shared" si="3285"/>
        <v/>
      </c>
      <c r="AI1339" s="2" t="str">
        <f t="shared" si="3286"/>
        <v/>
      </c>
    </row>
    <row r="1340" spans="2:35" x14ac:dyDescent="0.25">
      <c r="B1340" s="41" t="s">
        <v>347</v>
      </c>
      <c r="C1340" s="41" t="s">
        <v>587</v>
      </c>
      <c r="D1340" t="s">
        <v>9</v>
      </c>
      <c r="E1340" s="42" t="s">
        <v>358</v>
      </c>
      <c r="F1340" t="s">
        <v>131</v>
      </c>
      <c r="H1340" s="7">
        <v>1000</v>
      </c>
      <c r="I1340" s="6">
        <f>IF(H1340="","",INDEX(Systems!F$4:F$981,MATCH($F1340,Systems!D$4:D$981,0),1))</f>
        <v>4.95</v>
      </c>
      <c r="J1340" s="7">
        <f>IF(H1340="","",INDEX(Systems!E$4:E$981,MATCH($F1340,Systems!D$4:D$981,0),1))</f>
        <v>20</v>
      </c>
      <c r="K1340" s="7" t="s">
        <v>97</v>
      </c>
      <c r="L1340" s="7">
        <v>2017</v>
      </c>
      <c r="M1340" s="7">
        <v>3</v>
      </c>
      <c r="N1340" s="6">
        <f t="shared" si="3265"/>
        <v>4950</v>
      </c>
      <c r="O1340" s="7">
        <f t="shared" si="3266"/>
        <v>2037</v>
      </c>
      <c r="P1340" s="2" t="str">
        <f t="shared" si="3267"/>
        <v/>
      </c>
      <c r="Q1340" s="2" t="str">
        <f t="shared" si="3268"/>
        <v/>
      </c>
      <c r="R1340" s="2" t="str">
        <f t="shared" si="3269"/>
        <v/>
      </c>
      <c r="S1340" s="2" t="str">
        <f t="shared" si="3270"/>
        <v/>
      </c>
      <c r="T1340" s="2" t="str">
        <f t="shared" si="3271"/>
        <v/>
      </c>
      <c r="U1340" s="2" t="str">
        <f t="shared" si="3272"/>
        <v/>
      </c>
      <c r="V1340" s="2" t="str">
        <f t="shared" si="3273"/>
        <v/>
      </c>
      <c r="W1340" s="2" t="str">
        <f t="shared" si="3274"/>
        <v/>
      </c>
      <c r="X1340" s="2" t="str">
        <f t="shared" si="3275"/>
        <v/>
      </c>
      <c r="Y1340" s="2" t="str">
        <f t="shared" si="3276"/>
        <v/>
      </c>
      <c r="Z1340" s="2" t="str">
        <f t="shared" si="3277"/>
        <v/>
      </c>
      <c r="AA1340" s="2" t="str">
        <f t="shared" si="3278"/>
        <v/>
      </c>
      <c r="AB1340" s="2" t="str">
        <f t="shared" si="3279"/>
        <v/>
      </c>
      <c r="AC1340" s="2" t="str">
        <f t="shared" si="3280"/>
        <v/>
      </c>
      <c r="AD1340" s="2" t="str">
        <f t="shared" si="3281"/>
        <v/>
      </c>
      <c r="AE1340" s="2" t="str">
        <f t="shared" si="3282"/>
        <v/>
      </c>
      <c r="AF1340" s="2" t="str">
        <f t="shared" si="3283"/>
        <v/>
      </c>
      <c r="AG1340" s="2" t="str">
        <f t="shared" si="3284"/>
        <v/>
      </c>
      <c r="AH1340" s="2" t="str">
        <f t="shared" si="3285"/>
        <v/>
      </c>
      <c r="AI1340" s="2">
        <f t="shared" si="3286"/>
        <v>7771.4999999999991</v>
      </c>
    </row>
    <row r="1341" spans="2:35" x14ac:dyDescent="0.25">
      <c r="B1341" s="41" t="s">
        <v>347</v>
      </c>
      <c r="C1341" s="41" t="s">
        <v>587</v>
      </c>
      <c r="D1341" t="s">
        <v>5</v>
      </c>
      <c r="E1341" s="42" t="s">
        <v>358</v>
      </c>
      <c r="F1341" t="s">
        <v>306</v>
      </c>
      <c r="H1341" s="7">
        <v>1</v>
      </c>
      <c r="I1341" s="6">
        <f>IF(H1341="","",INDEX(Systems!F$4:F$981,MATCH($F1341,Systems!D$4:D$981,0),1))</f>
        <v>10800</v>
      </c>
      <c r="J1341" s="7">
        <f>IF(H1341="","",INDEX(Systems!E$4:E$981,MATCH($F1341,Systems!D$4:D$981,0),1))</f>
        <v>18</v>
      </c>
      <c r="K1341" s="7" t="s">
        <v>97</v>
      </c>
      <c r="L1341" s="7">
        <v>1999</v>
      </c>
      <c r="M1341" s="7">
        <v>3</v>
      </c>
      <c r="N1341" s="6">
        <f t="shared" si="3265"/>
        <v>10800</v>
      </c>
      <c r="O1341" s="7">
        <f t="shared" si="3266"/>
        <v>2018</v>
      </c>
      <c r="P1341" s="2">
        <f t="shared" si="3267"/>
        <v>10800</v>
      </c>
      <c r="Q1341" s="2" t="str">
        <f t="shared" si="3268"/>
        <v/>
      </c>
      <c r="R1341" s="2" t="str">
        <f t="shared" si="3269"/>
        <v/>
      </c>
      <c r="S1341" s="2" t="str">
        <f t="shared" si="3270"/>
        <v/>
      </c>
      <c r="T1341" s="2" t="str">
        <f t="shared" si="3271"/>
        <v/>
      </c>
      <c r="U1341" s="2" t="str">
        <f t="shared" si="3272"/>
        <v/>
      </c>
      <c r="V1341" s="2" t="str">
        <f t="shared" si="3273"/>
        <v/>
      </c>
      <c r="W1341" s="2" t="str">
        <f t="shared" si="3274"/>
        <v/>
      </c>
      <c r="X1341" s="2" t="str">
        <f t="shared" si="3275"/>
        <v/>
      </c>
      <c r="Y1341" s="2" t="str">
        <f t="shared" si="3276"/>
        <v/>
      </c>
      <c r="Z1341" s="2" t="str">
        <f t="shared" si="3277"/>
        <v/>
      </c>
      <c r="AA1341" s="2" t="str">
        <f t="shared" si="3278"/>
        <v/>
      </c>
      <c r="AB1341" s="2" t="str">
        <f t="shared" si="3279"/>
        <v/>
      </c>
      <c r="AC1341" s="2" t="str">
        <f t="shared" si="3280"/>
        <v/>
      </c>
      <c r="AD1341" s="2" t="str">
        <f t="shared" si="3281"/>
        <v/>
      </c>
      <c r="AE1341" s="2" t="str">
        <f t="shared" si="3282"/>
        <v/>
      </c>
      <c r="AF1341" s="2" t="str">
        <f t="shared" si="3283"/>
        <v/>
      </c>
      <c r="AG1341" s="2" t="str">
        <f t="shared" si="3284"/>
        <v/>
      </c>
      <c r="AH1341" s="2">
        <f t="shared" si="3285"/>
        <v>16632</v>
      </c>
      <c r="AI1341" s="2" t="str">
        <f t="shared" si="3286"/>
        <v/>
      </c>
    </row>
    <row r="1342" spans="2:35" x14ac:dyDescent="0.25">
      <c r="B1342" s="41" t="s">
        <v>347</v>
      </c>
      <c r="C1342" s="41" t="s">
        <v>587</v>
      </c>
      <c r="D1342" t="s">
        <v>7</v>
      </c>
      <c r="E1342" s="42" t="s">
        <v>359</v>
      </c>
      <c r="F1342" t="s">
        <v>311</v>
      </c>
      <c r="H1342" s="7">
        <v>1000</v>
      </c>
      <c r="I1342" s="6">
        <f>IF(H1342="","",INDEX(Systems!F$4:F$981,MATCH($F1342,Systems!D$4:D$981,0),1))</f>
        <v>8.11</v>
      </c>
      <c r="J1342" s="7">
        <f>IF(H1342="","",INDEX(Systems!E$4:E$981,MATCH($F1342,Systems!D$4:D$981,0),1))</f>
        <v>20</v>
      </c>
      <c r="K1342" s="7" t="s">
        <v>97</v>
      </c>
      <c r="L1342" s="7">
        <v>2005</v>
      </c>
      <c r="M1342" s="7">
        <v>3</v>
      </c>
      <c r="N1342" s="6">
        <f t="shared" ref="N1342:N1345" si="3287">IF(H1342="","",H1342*I1342)</f>
        <v>8109.9999999999991</v>
      </c>
      <c r="O1342" s="7">
        <f t="shared" ref="O1342:O1345" si="3288">IF(M1342="","",IF(IF(M1342=1,$C$1,IF(M1342=2,L1342+(0.8*J1342),IF(M1342=3,L1342+J1342)))&lt;$C$1,$C$1,(IF(M1342=1,$C$1,IF(M1342=2,L1342+(0.8*J1342),IF(M1342=3,L1342+J1342))))))</f>
        <v>2025</v>
      </c>
      <c r="P1342" s="2" t="str">
        <f t="shared" ref="P1342:P1345" si="3289">IF($B1342="","",IF($O1342=P$3,$N1342*(1+(O$2*0.03)),IF(P$3=$O1342+$J1342,$N1342*(1+(O$2*0.03)),IF(P$3=$O1342+2*$J1342,$N1342*(1+(O$2*0.03)),IF(P$3=$O1342+3*$J1342,$N1342*(1+(O$2*0.03)),IF(P$3=$O1342+4*$J1342,$N1342*(1+(O$2*0.03)),IF(P$3=$O1342+5*$J1342,$N1342*(1+(O$2*0.03)),"")))))))</f>
        <v/>
      </c>
      <c r="Q1342" s="2" t="str">
        <f t="shared" ref="Q1342:Q1345" si="3290">IF($B1342="","",IF($O1342=Q$3,$N1342*(1+(P$2*0.03)),IF(Q$3=$O1342+$J1342,$N1342*(1+(P$2*0.03)),IF(Q$3=$O1342+2*$J1342,$N1342*(1+(P$2*0.03)),IF(Q$3=$O1342+3*$J1342,$N1342*(1+(P$2*0.03)),IF(Q$3=$O1342+4*$J1342,$N1342*(1+(P$2*0.03)),IF(Q$3=$O1342+5*$J1342,$N1342*(1+(P$2*0.03)),"")))))))</f>
        <v/>
      </c>
      <c r="R1342" s="2" t="str">
        <f t="shared" ref="R1342:R1345" si="3291">IF($B1342="","",IF($O1342=R$3,$N1342*(1+(Q$2*0.03)),IF(R$3=$O1342+$J1342,$N1342*(1+(Q$2*0.03)),IF(R$3=$O1342+2*$J1342,$N1342*(1+(Q$2*0.03)),IF(R$3=$O1342+3*$J1342,$N1342*(1+(Q$2*0.03)),IF(R$3=$O1342+4*$J1342,$N1342*(1+(Q$2*0.03)),IF(R$3=$O1342+5*$J1342,$N1342*(1+(Q$2*0.03)),"")))))))</f>
        <v/>
      </c>
      <c r="S1342" s="2" t="str">
        <f t="shared" ref="S1342:S1345" si="3292">IF($B1342="","",IF($O1342=S$3,$N1342*(1+(R$2*0.03)),IF(S$3=$O1342+$J1342,$N1342*(1+(R$2*0.03)),IF(S$3=$O1342+2*$J1342,$N1342*(1+(R$2*0.03)),IF(S$3=$O1342+3*$J1342,$N1342*(1+(R$2*0.03)),IF(S$3=$O1342+4*$J1342,$N1342*(1+(R$2*0.03)),IF(S$3=$O1342+5*$J1342,$N1342*(1+(R$2*0.03)),"")))))))</f>
        <v/>
      </c>
      <c r="T1342" s="2" t="str">
        <f t="shared" ref="T1342:T1345" si="3293">IF($B1342="","",IF($O1342=T$3,$N1342*(1+(S$2*0.03)),IF(T$3=$O1342+$J1342,$N1342*(1+(S$2*0.03)),IF(T$3=$O1342+2*$J1342,$N1342*(1+(S$2*0.03)),IF(T$3=$O1342+3*$J1342,$N1342*(1+(S$2*0.03)),IF(T$3=$O1342+4*$J1342,$N1342*(1+(S$2*0.03)),IF(T$3=$O1342+5*$J1342,$N1342*(1+(S$2*0.03)),"")))))))</f>
        <v/>
      </c>
      <c r="U1342" s="2" t="str">
        <f t="shared" ref="U1342:U1345" si="3294">IF($B1342="","",IF($O1342=U$3,$N1342*(1+(T$2*0.03)),IF(U$3=$O1342+$J1342,$N1342*(1+(T$2*0.03)),IF(U$3=$O1342+2*$J1342,$N1342*(1+(T$2*0.03)),IF(U$3=$O1342+3*$J1342,$N1342*(1+(T$2*0.03)),IF(U$3=$O1342+4*$J1342,$N1342*(1+(T$2*0.03)),IF(U$3=$O1342+5*$J1342,$N1342*(1+(T$2*0.03)),"")))))))</f>
        <v/>
      </c>
      <c r="V1342" s="2" t="str">
        <f t="shared" ref="V1342:V1345" si="3295">IF($B1342="","",IF($O1342=V$3,$N1342*(1+(U$2*0.03)),IF(V$3=$O1342+$J1342,$N1342*(1+(U$2*0.03)),IF(V$3=$O1342+2*$J1342,$N1342*(1+(U$2*0.03)),IF(V$3=$O1342+3*$J1342,$N1342*(1+(U$2*0.03)),IF(V$3=$O1342+4*$J1342,$N1342*(1+(U$2*0.03)),IF(V$3=$O1342+5*$J1342,$N1342*(1+(U$2*0.03)),"")))))))</f>
        <v/>
      </c>
      <c r="W1342" s="2">
        <f t="shared" ref="W1342:W1345" si="3296">IF($B1342="","",IF($O1342=W$3,$N1342*(1+(V$2*0.03)),IF(W$3=$O1342+$J1342,$N1342*(1+(V$2*0.03)),IF(W$3=$O1342+2*$J1342,$N1342*(1+(V$2*0.03)),IF(W$3=$O1342+3*$J1342,$N1342*(1+(V$2*0.03)),IF(W$3=$O1342+4*$J1342,$N1342*(1+(V$2*0.03)),IF(W$3=$O1342+5*$J1342,$N1342*(1+(V$2*0.03)),"")))))))</f>
        <v>9813.0999999999985</v>
      </c>
      <c r="X1342" s="2" t="str">
        <f t="shared" ref="X1342:X1345" si="3297">IF($B1342="","",IF($O1342=X$3,$N1342*(1+(W$2*0.03)),IF(X$3=$O1342+$J1342,$N1342*(1+(W$2*0.03)),IF(X$3=$O1342+2*$J1342,$N1342*(1+(W$2*0.03)),IF(X$3=$O1342+3*$J1342,$N1342*(1+(W$2*0.03)),IF(X$3=$O1342+4*$J1342,$N1342*(1+(W$2*0.03)),IF(X$3=$O1342+5*$J1342,$N1342*(1+(W$2*0.03)),"")))))))</f>
        <v/>
      </c>
      <c r="Y1342" s="2" t="str">
        <f t="shared" ref="Y1342:Y1345" si="3298">IF($B1342="","",IF($O1342=Y$3,$N1342*(1+(X$2*0.03)),IF(Y$3=$O1342+$J1342,$N1342*(1+(X$2*0.03)),IF(Y$3=$O1342+2*$J1342,$N1342*(1+(X$2*0.03)),IF(Y$3=$O1342+3*$J1342,$N1342*(1+(X$2*0.03)),IF(Y$3=$O1342+4*$J1342,$N1342*(1+(X$2*0.03)),IF(Y$3=$O1342+5*$J1342,$N1342*(1+(X$2*0.03)),"")))))))</f>
        <v/>
      </c>
      <c r="Z1342" s="2" t="str">
        <f t="shared" ref="Z1342:Z1345" si="3299">IF($B1342="","",IF($O1342=Z$3,$N1342*(1+(Y$2*0.03)),IF(Z$3=$O1342+$J1342,$N1342*(1+(Y$2*0.03)),IF(Z$3=$O1342+2*$J1342,$N1342*(1+(Y$2*0.03)),IF(Z$3=$O1342+3*$J1342,$N1342*(1+(Y$2*0.03)),IF(Z$3=$O1342+4*$J1342,$N1342*(1+(Y$2*0.03)),IF(Z$3=$O1342+5*$J1342,$N1342*(1+(Y$2*0.03)),"")))))))</f>
        <v/>
      </c>
      <c r="AA1342" s="2" t="str">
        <f t="shared" ref="AA1342:AA1345" si="3300">IF($B1342="","",IF($O1342=AA$3,$N1342*(1+(Z$2*0.03)),IF(AA$3=$O1342+$J1342,$N1342*(1+(Z$2*0.03)),IF(AA$3=$O1342+2*$J1342,$N1342*(1+(Z$2*0.03)),IF(AA$3=$O1342+3*$J1342,$N1342*(1+(Z$2*0.03)),IF(AA$3=$O1342+4*$J1342,$N1342*(1+(Z$2*0.03)),IF(AA$3=$O1342+5*$J1342,$N1342*(1+(Z$2*0.03)),"")))))))</f>
        <v/>
      </c>
      <c r="AB1342" s="2" t="str">
        <f t="shared" ref="AB1342:AB1345" si="3301">IF($B1342="","",IF($O1342=AB$3,$N1342*(1+(AA$2*0.03)),IF(AB$3=$O1342+$J1342,$N1342*(1+(AA$2*0.03)),IF(AB$3=$O1342+2*$J1342,$N1342*(1+(AA$2*0.03)),IF(AB$3=$O1342+3*$J1342,$N1342*(1+(AA$2*0.03)),IF(AB$3=$O1342+4*$J1342,$N1342*(1+(AA$2*0.03)),IF(AB$3=$O1342+5*$J1342,$N1342*(1+(AA$2*0.03)),"")))))))</f>
        <v/>
      </c>
      <c r="AC1342" s="2" t="str">
        <f t="shared" ref="AC1342:AC1345" si="3302">IF($B1342="","",IF($O1342=AC$3,$N1342*(1+(AB$2*0.03)),IF(AC$3=$O1342+$J1342,$N1342*(1+(AB$2*0.03)),IF(AC$3=$O1342+2*$J1342,$N1342*(1+(AB$2*0.03)),IF(AC$3=$O1342+3*$J1342,$N1342*(1+(AB$2*0.03)),IF(AC$3=$O1342+4*$J1342,$N1342*(1+(AB$2*0.03)),IF(AC$3=$O1342+5*$J1342,$N1342*(1+(AB$2*0.03)),"")))))))</f>
        <v/>
      </c>
      <c r="AD1342" s="2" t="str">
        <f t="shared" ref="AD1342:AD1345" si="3303">IF($B1342="","",IF($O1342=AD$3,$N1342*(1+(AC$2*0.03)),IF(AD$3=$O1342+$J1342,$N1342*(1+(AC$2*0.03)),IF(AD$3=$O1342+2*$J1342,$N1342*(1+(AC$2*0.03)),IF(AD$3=$O1342+3*$J1342,$N1342*(1+(AC$2*0.03)),IF(AD$3=$O1342+4*$J1342,$N1342*(1+(AC$2*0.03)),IF(AD$3=$O1342+5*$J1342,$N1342*(1+(AC$2*0.03)),"")))))))</f>
        <v/>
      </c>
      <c r="AE1342" s="2" t="str">
        <f t="shared" ref="AE1342:AE1345" si="3304">IF($B1342="","",IF($O1342=AE$3,$N1342*(1+(AD$2*0.03)),IF(AE$3=$O1342+$J1342,$N1342*(1+(AD$2*0.03)),IF(AE$3=$O1342+2*$J1342,$N1342*(1+(AD$2*0.03)),IF(AE$3=$O1342+3*$J1342,$N1342*(1+(AD$2*0.03)),IF(AE$3=$O1342+4*$J1342,$N1342*(1+(AD$2*0.03)),IF(AE$3=$O1342+5*$J1342,$N1342*(1+(AD$2*0.03)),"")))))))</f>
        <v/>
      </c>
      <c r="AF1342" s="2" t="str">
        <f t="shared" ref="AF1342:AF1345" si="3305">IF($B1342="","",IF($O1342=AF$3,$N1342*(1+(AE$2*0.03)),IF(AF$3=$O1342+$J1342,$N1342*(1+(AE$2*0.03)),IF(AF$3=$O1342+2*$J1342,$N1342*(1+(AE$2*0.03)),IF(AF$3=$O1342+3*$J1342,$N1342*(1+(AE$2*0.03)),IF(AF$3=$O1342+4*$J1342,$N1342*(1+(AE$2*0.03)),IF(AF$3=$O1342+5*$J1342,$N1342*(1+(AE$2*0.03)),"")))))))</f>
        <v/>
      </c>
      <c r="AG1342" s="2" t="str">
        <f t="shared" ref="AG1342:AG1345" si="3306">IF($B1342="","",IF($O1342=AG$3,$N1342*(1+(AF$2*0.03)),IF(AG$3=$O1342+$J1342,$N1342*(1+(AF$2*0.03)),IF(AG$3=$O1342+2*$J1342,$N1342*(1+(AF$2*0.03)),IF(AG$3=$O1342+3*$J1342,$N1342*(1+(AF$2*0.03)),IF(AG$3=$O1342+4*$J1342,$N1342*(1+(AF$2*0.03)),IF(AG$3=$O1342+5*$J1342,$N1342*(1+(AF$2*0.03)),"")))))))</f>
        <v/>
      </c>
      <c r="AH1342" s="2" t="str">
        <f t="shared" ref="AH1342:AH1345" si="3307">IF($B1342="","",IF($O1342=AH$3,$N1342*(1+(AG$2*0.03)),IF(AH$3=$O1342+$J1342,$N1342*(1+(AG$2*0.03)),IF(AH$3=$O1342+2*$J1342,$N1342*(1+(AG$2*0.03)),IF(AH$3=$O1342+3*$J1342,$N1342*(1+(AG$2*0.03)),IF(AH$3=$O1342+4*$J1342,$N1342*(1+(AG$2*0.03)),IF(AH$3=$O1342+5*$J1342,$N1342*(1+(AG$2*0.03)),"")))))))</f>
        <v/>
      </c>
      <c r="AI1342" s="2" t="str">
        <f t="shared" ref="AI1342:AI1345" si="3308">IF($B1342="","",IF($O1342=AI$3,$N1342*(1+(AH$2*0.03)),IF(AI$3=$O1342+$J1342,$N1342*(1+(AH$2*0.03)),IF(AI$3=$O1342+2*$J1342,$N1342*(1+(AH$2*0.03)),IF(AI$3=$O1342+3*$J1342,$N1342*(1+(AH$2*0.03)),IF(AI$3=$O1342+4*$J1342,$N1342*(1+(AH$2*0.03)),IF(AI$3=$O1342+5*$J1342,$N1342*(1+(AH$2*0.03)),"")))))))</f>
        <v/>
      </c>
    </row>
    <row r="1343" spans="2:35" x14ac:dyDescent="0.25">
      <c r="B1343" s="41" t="s">
        <v>347</v>
      </c>
      <c r="C1343" s="41" t="s">
        <v>587</v>
      </c>
      <c r="D1343" t="s">
        <v>7</v>
      </c>
      <c r="E1343" s="42" t="s">
        <v>359</v>
      </c>
      <c r="F1343" t="s">
        <v>289</v>
      </c>
      <c r="H1343" s="7">
        <v>1300</v>
      </c>
      <c r="I1343" s="6">
        <f>IF(H1343="","",INDEX(Systems!F$4:F$981,MATCH($F1343,Systems!D$4:D$981,0),1))</f>
        <v>4.5</v>
      </c>
      <c r="J1343" s="7">
        <f>IF(H1343="","",INDEX(Systems!E$4:E$981,MATCH($F1343,Systems!D$4:D$981,0),1))</f>
        <v>15</v>
      </c>
      <c r="K1343" s="7" t="s">
        <v>97</v>
      </c>
      <c r="L1343" s="7">
        <v>2010</v>
      </c>
      <c r="M1343" s="7">
        <v>3</v>
      </c>
      <c r="N1343" s="6">
        <f t="shared" si="3287"/>
        <v>5850</v>
      </c>
      <c r="O1343" s="7">
        <f t="shared" si="3288"/>
        <v>2025</v>
      </c>
      <c r="P1343" s="2" t="str">
        <f t="shared" si="3289"/>
        <v/>
      </c>
      <c r="Q1343" s="2" t="str">
        <f t="shared" si="3290"/>
        <v/>
      </c>
      <c r="R1343" s="2" t="str">
        <f t="shared" si="3291"/>
        <v/>
      </c>
      <c r="S1343" s="2" t="str">
        <f t="shared" si="3292"/>
        <v/>
      </c>
      <c r="T1343" s="2" t="str">
        <f t="shared" si="3293"/>
        <v/>
      </c>
      <c r="U1343" s="2" t="str">
        <f t="shared" si="3294"/>
        <v/>
      </c>
      <c r="V1343" s="2" t="str">
        <f t="shared" si="3295"/>
        <v/>
      </c>
      <c r="W1343" s="2">
        <f t="shared" si="3296"/>
        <v>7078.5</v>
      </c>
      <c r="X1343" s="2" t="str">
        <f t="shared" si="3297"/>
        <v/>
      </c>
      <c r="Y1343" s="2" t="str">
        <f t="shared" si="3298"/>
        <v/>
      </c>
      <c r="Z1343" s="2" t="str">
        <f t="shared" si="3299"/>
        <v/>
      </c>
      <c r="AA1343" s="2" t="str">
        <f t="shared" si="3300"/>
        <v/>
      </c>
      <c r="AB1343" s="2" t="str">
        <f t="shared" si="3301"/>
        <v/>
      </c>
      <c r="AC1343" s="2" t="str">
        <f t="shared" si="3302"/>
        <v/>
      </c>
      <c r="AD1343" s="2" t="str">
        <f t="shared" si="3303"/>
        <v/>
      </c>
      <c r="AE1343" s="2" t="str">
        <f t="shared" si="3304"/>
        <v/>
      </c>
      <c r="AF1343" s="2" t="str">
        <f t="shared" si="3305"/>
        <v/>
      </c>
      <c r="AG1343" s="2" t="str">
        <f t="shared" si="3306"/>
        <v/>
      </c>
      <c r="AH1343" s="2" t="str">
        <f t="shared" si="3307"/>
        <v/>
      </c>
      <c r="AI1343" s="2" t="str">
        <f t="shared" si="3308"/>
        <v/>
      </c>
    </row>
    <row r="1344" spans="2:35" x14ac:dyDescent="0.25">
      <c r="B1344" s="41" t="s">
        <v>347</v>
      </c>
      <c r="C1344" s="41" t="s">
        <v>587</v>
      </c>
      <c r="D1344" t="s">
        <v>9</v>
      </c>
      <c r="E1344" s="42" t="s">
        <v>359</v>
      </c>
      <c r="F1344" t="s">
        <v>131</v>
      </c>
      <c r="H1344" s="7">
        <v>1000</v>
      </c>
      <c r="I1344" s="6">
        <f>IF(H1344="","",INDEX(Systems!F$4:F$981,MATCH($F1344,Systems!D$4:D$981,0),1))</f>
        <v>4.95</v>
      </c>
      <c r="J1344" s="7">
        <f>IF(H1344="","",INDEX(Systems!E$4:E$981,MATCH($F1344,Systems!D$4:D$981,0),1))</f>
        <v>20</v>
      </c>
      <c r="K1344" s="7" t="s">
        <v>97</v>
      </c>
      <c r="L1344" s="7">
        <v>2017</v>
      </c>
      <c r="M1344" s="7">
        <v>3</v>
      </c>
      <c r="N1344" s="6">
        <f t="shared" si="3287"/>
        <v>4950</v>
      </c>
      <c r="O1344" s="7">
        <f t="shared" si="3288"/>
        <v>2037</v>
      </c>
      <c r="P1344" s="2" t="str">
        <f t="shared" si="3289"/>
        <v/>
      </c>
      <c r="Q1344" s="2" t="str">
        <f t="shared" si="3290"/>
        <v/>
      </c>
      <c r="R1344" s="2" t="str">
        <f t="shared" si="3291"/>
        <v/>
      </c>
      <c r="S1344" s="2" t="str">
        <f t="shared" si="3292"/>
        <v/>
      </c>
      <c r="T1344" s="2" t="str">
        <f t="shared" si="3293"/>
        <v/>
      </c>
      <c r="U1344" s="2" t="str">
        <f t="shared" si="3294"/>
        <v/>
      </c>
      <c r="V1344" s="2" t="str">
        <f t="shared" si="3295"/>
        <v/>
      </c>
      <c r="W1344" s="2" t="str">
        <f t="shared" si="3296"/>
        <v/>
      </c>
      <c r="X1344" s="2" t="str">
        <f t="shared" si="3297"/>
        <v/>
      </c>
      <c r="Y1344" s="2" t="str">
        <f t="shared" si="3298"/>
        <v/>
      </c>
      <c r="Z1344" s="2" t="str">
        <f t="shared" si="3299"/>
        <v/>
      </c>
      <c r="AA1344" s="2" t="str">
        <f t="shared" si="3300"/>
        <v/>
      </c>
      <c r="AB1344" s="2" t="str">
        <f t="shared" si="3301"/>
        <v/>
      </c>
      <c r="AC1344" s="2" t="str">
        <f t="shared" si="3302"/>
        <v/>
      </c>
      <c r="AD1344" s="2" t="str">
        <f t="shared" si="3303"/>
        <v/>
      </c>
      <c r="AE1344" s="2" t="str">
        <f t="shared" si="3304"/>
        <v/>
      </c>
      <c r="AF1344" s="2" t="str">
        <f t="shared" si="3305"/>
        <v/>
      </c>
      <c r="AG1344" s="2" t="str">
        <f t="shared" si="3306"/>
        <v/>
      </c>
      <c r="AH1344" s="2" t="str">
        <f t="shared" si="3307"/>
        <v/>
      </c>
      <c r="AI1344" s="2">
        <f t="shared" si="3308"/>
        <v>7771.4999999999991</v>
      </c>
    </row>
    <row r="1345" spans="2:35" x14ac:dyDescent="0.25">
      <c r="B1345" s="41" t="s">
        <v>347</v>
      </c>
      <c r="C1345" s="41" t="s">
        <v>587</v>
      </c>
      <c r="D1345" t="s">
        <v>5</v>
      </c>
      <c r="E1345" s="42" t="s">
        <v>359</v>
      </c>
      <c r="F1345" t="s">
        <v>306</v>
      </c>
      <c r="H1345" s="7">
        <v>1</v>
      </c>
      <c r="I1345" s="6">
        <f>IF(H1345="","",INDEX(Systems!F$4:F$981,MATCH($F1345,Systems!D$4:D$981,0),1))</f>
        <v>10800</v>
      </c>
      <c r="J1345" s="7">
        <f>IF(H1345="","",INDEX(Systems!E$4:E$981,MATCH($F1345,Systems!D$4:D$981,0),1))</f>
        <v>18</v>
      </c>
      <c r="K1345" s="7" t="s">
        <v>97</v>
      </c>
      <c r="L1345" s="7">
        <v>1999</v>
      </c>
      <c r="M1345" s="7">
        <v>3</v>
      </c>
      <c r="N1345" s="6">
        <f t="shared" si="3287"/>
        <v>10800</v>
      </c>
      <c r="O1345" s="7">
        <f t="shared" si="3288"/>
        <v>2018</v>
      </c>
      <c r="P1345" s="2">
        <f t="shared" si="3289"/>
        <v>10800</v>
      </c>
      <c r="Q1345" s="2" t="str">
        <f t="shared" si="3290"/>
        <v/>
      </c>
      <c r="R1345" s="2" t="str">
        <f t="shared" si="3291"/>
        <v/>
      </c>
      <c r="S1345" s="2" t="str">
        <f t="shared" si="3292"/>
        <v/>
      </c>
      <c r="T1345" s="2" t="str">
        <f t="shared" si="3293"/>
        <v/>
      </c>
      <c r="U1345" s="2" t="str">
        <f t="shared" si="3294"/>
        <v/>
      </c>
      <c r="V1345" s="2" t="str">
        <f t="shared" si="3295"/>
        <v/>
      </c>
      <c r="W1345" s="2" t="str">
        <f t="shared" si="3296"/>
        <v/>
      </c>
      <c r="X1345" s="2" t="str">
        <f t="shared" si="3297"/>
        <v/>
      </c>
      <c r="Y1345" s="2" t="str">
        <f t="shared" si="3298"/>
        <v/>
      </c>
      <c r="Z1345" s="2" t="str">
        <f t="shared" si="3299"/>
        <v/>
      </c>
      <c r="AA1345" s="2" t="str">
        <f t="shared" si="3300"/>
        <v/>
      </c>
      <c r="AB1345" s="2" t="str">
        <f t="shared" si="3301"/>
        <v/>
      </c>
      <c r="AC1345" s="2" t="str">
        <f t="shared" si="3302"/>
        <v/>
      </c>
      <c r="AD1345" s="2" t="str">
        <f t="shared" si="3303"/>
        <v/>
      </c>
      <c r="AE1345" s="2" t="str">
        <f t="shared" si="3304"/>
        <v/>
      </c>
      <c r="AF1345" s="2" t="str">
        <f t="shared" si="3305"/>
        <v/>
      </c>
      <c r="AG1345" s="2" t="str">
        <f t="shared" si="3306"/>
        <v/>
      </c>
      <c r="AH1345" s="2">
        <f t="shared" si="3307"/>
        <v>16632</v>
      </c>
      <c r="AI1345" s="2" t="str">
        <f t="shared" si="3308"/>
        <v/>
      </c>
    </row>
    <row r="1346" spans="2:35" x14ac:dyDescent="0.25">
      <c r="B1346" s="41" t="s">
        <v>347</v>
      </c>
      <c r="C1346" s="41" t="s">
        <v>587</v>
      </c>
      <c r="D1346" t="s">
        <v>7</v>
      </c>
      <c r="E1346" s="42" t="s">
        <v>397</v>
      </c>
      <c r="F1346" t="s">
        <v>311</v>
      </c>
      <c r="H1346" s="7">
        <v>1000</v>
      </c>
      <c r="I1346" s="6">
        <f>IF(H1346="","",INDEX(Systems!F$4:F$981,MATCH($F1346,Systems!D$4:D$981,0),1))</f>
        <v>8.11</v>
      </c>
      <c r="J1346" s="7">
        <f>IF(H1346="","",INDEX(Systems!E$4:E$981,MATCH($F1346,Systems!D$4:D$981,0),1))</f>
        <v>20</v>
      </c>
      <c r="K1346" s="7" t="s">
        <v>97</v>
      </c>
      <c r="L1346" s="7">
        <v>2005</v>
      </c>
      <c r="M1346" s="7">
        <v>3</v>
      </c>
      <c r="N1346" s="6">
        <f t="shared" ref="N1346:N1351" si="3309">IF(H1346="","",H1346*I1346)</f>
        <v>8109.9999999999991</v>
      </c>
      <c r="O1346" s="7">
        <f t="shared" ref="O1346:O1351" si="3310">IF(M1346="","",IF(IF(M1346=1,$C$1,IF(M1346=2,L1346+(0.8*J1346),IF(M1346=3,L1346+J1346)))&lt;$C$1,$C$1,(IF(M1346=1,$C$1,IF(M1346=2,L1346+(0.8*J1346),IF(M1346=3,L1346+J1346))))))</f>
        <v>2025</v>
      </c>
      <c r="P1346" s="2" t="str">
        <f t="shared" ref="P1346:P1351" si="3311">IF($B1346="","",IF($O1346=P$3,$N1346*(1+(O$2*0.03)),IF(P$3=$O1346+$J1346,$N1346*(1+(O$2*0.03)),IF(P$3=$O1346+2*$J1346,$N1346*(1+(O$2*0.03)),IF(P$3=$O1346+3*$J1346,$N1346*(1+(O$2*0.03)),IF(P$3=$O1346+4*$J1346,$N1346*(1+(O$2*0.03)),IF(P$3=$O1346+5*$J1346,$N1346*(1+(O$2*0.03)),"")))))))</f>
        <v/>
      </c>
      <c r="Q1346" s="2" t="str">
        <f t="shared" ref="Q1346:Q1351" si="3312">IF($B1346="","",IF($O1346=Q$3,$N1346*(1+(P$2*0.03)),IF(Q$3=$O1346+$J1346,$N1346*(1+(P$2*0.03)),IF(Q$3=$O1346+2*$J1346,$N1346*(1+(P$2*0.03)),IF(Q$3=$O1346+3*$J1346,$N1346*(1+(P$2*0.03)),IF(Q$3=$O1346+4*$J1346,$N1346*(1+(P$2*0.03)),IF(Q$3=$O1346+5*$J1346,$N1346*(1+(P$2*0.03)),"")))))))</f>
        <v/>
      </c>
      <c r="R1346" s="2" t="str">
        <f t="shared" ref="R1346:R1351" si="3313">IF($B1346="","",IF($O1346=R$3,$N1346*(1+(Q$2*0.03)),IF(R$3=$O1346+$J1346,$N1346*(1+(Q$2*0.03)),IF(R$3=$O1346+2*$J1346,$N1346*(1+(Q$2*0.03)),IF(R$3=$O1346+3*$J1346,$N1346*(1+(Q$2*0.03)),IF(R$3=$O1346+4*$J1346,$N1346*(1+(Q$2*0.03)),IF(R$3=$O1346+5*$J1346,$N1346*(1+(Q$2*0.03)),"")))))))</f>
        <v/>
      </c>
      <c r="S1346" s="2" t="str">
        <f t="shared" ref="S1346:S1351" si="3314">IF($B1346="","",IF($O1346=S$3,$N1346*(1+(R$2*0.03)),IF(S$3=$O1346+$J1346,$N1346*(1+(R$2*0.03)),IF(S$3=$O1346+2*$J1346,$N1346*(1+(R$2*0.03)),IF(S$3=$O1346+3*$J1346,$N1346*(1+(R$2*0.03)),IF(S$3=$O1346+4*$J1346,$N1346*(1+(R$2*0.03)),IF(S$3=$O1346+5*$J1346,$N1346*(1+(R$2*0.03)),"")))))))</f>
        <v/>
      </c>
      <c r="T1346" s="2" t="str">
        <f t="shared" ref="T1346:T1351" si="3315">IF($B1346="","",IF($O1346=T$3,$N1346*(1+(S$2*0.03)),IF(T$3=$O1346+$J1346,$N1346*(1+(S$2*0.03)),IF(T$3=$O1346+2*$J1346,$N1346*(1+(S$2*0.03)),IF(T$3=$O1346+3*$J1346,$N1346*(1+(S$2*0.03)),IF(T$3=$O1346+4*$J1346,$N1346*(1+(S$2*0.03)),IF(T$3=$O1346+5*$J1346,$N1346*(1+(S$2*0.03)),"")))))))</f>
        <v/>
      </c>
      <c r="U1346" s="2" t="str">
        <f t="shared" ref="U1346:U1351" si="3316">IF($B1346="","",IF($O1346=U$3,$N1346*(1+(T$2*0.03)),IF(U$3=$O1346+$J1346,$N1346*(1+(T$2*0.03)),IF(U$3=$O1346+2*$J1346,$N1346*(1+(T$2*0.03)),IF(U$3=$O1346+3*$J1346,$N1346*(1+(T$2*0.03)),IF(U$3=$O1346+4*$J1346,$N1346*(1+(T$2*0.03)),IF(U$3=$O1346+5*$J1346,$N1346*(1+(T$2*0.03)),"")))))))</f>
        <v/>
      </c>
      <c r="V1346" s="2" t="str">
        <f t="shared" ref="V1346:V1351" si="3317">IF($B1346="","",IF($O1346=V$3,$N1346*(1+(U$2*0.03)),IF(V$3=$O1346+$J1346,$N1346*(1+(U$2*0.03)),IF(V$3=$O1346+2*$J1346,$N1346*(1+(U$2*0.03)),IF(V$3=$O1346+3*$J1346,$N1346*(1+(U$2*0.03)),IF(V$3=$O1346+4*$J1346,$N1346*(1+(U$2*0.03)),IF(V$3=$O1346+5*$J1346,$N1346*(1+(U$2*0.03)),"")))))))</f>
        <v/>
      </c>
      <c r="W1346" s="2">
        <f t="shared" ref="W1346:W1351" si="3318">IF($B1346="","",IF($O1346=W$3,$N1346*(1+(V$2*0.03)),IF(W$3=$O1346+$J1346,$N1346*(1+(V$2*0.03)),IF(W$3=$O1346+2*$J1346,$N1346*(1+(V$2*0.03)),IF(W$3=$O1346+3*$J1346,$N1346*(1+(V$2*0.03)),IF(W$3=$O1346+4*$J1346,$N1346*(1+(V$2*0.03)),IF(W$3=$O1346+5*$J1346,$N1346*(1+(V$2*0.03)),"")))))))</f>
        <v>9813.0999999999985</v>
      </c>
      <c r="X1346" s="2" t="str">
        <f t="shared" ref="X1346:X1351" si="3319">IF($B1346="","",IF($O1346=X$3,$N1346*(1+(W$2*0.03)),IF(X$3=$O1346+$J1346,$N1346*(1+(W$2*0.03)),IF(X$3=$O1346+2*$J1346,$N1346*(1+(W$2*0.03)),IF(X$3=$O1346+3*$J1346,$N1346*(1+(W$2*0.03)),IF(X$3=$O1346+4*$J1346,$N1346*(1+(W$2*0.03)),IF(X$3=$O1346+5*$J1346,$N1346*(1+(W$2*0.03)),"")))))))</f>
        <v/>
      </c>
      <c r="Y1346" s="2" t="str">
        <f t="shared" ref="Y1346:Y1351" si="3320">IF($B1346="","",IF($O1346=Y$3,$N1346*(1+(X$2*0.03)),IF(Y$3=$O1346+$J1346,$N1346*(1+(X$2*0.03)),IF(Y$3=$O1346+2*$J1346,$N1346*(1+(X$2*0.03)),IF(Y$3=$O1346+3*$J1346,$N1346*(1+(X$2*0.03)),IF(Y$3=$O1346+4*$J1346,$N1346*(1+(X$2*0.03)),IF(Y$3=$O1346+5*$J1346,$N1346*(1+(X$2*0.03)),"")))))))</f>
        <v/>
      </c>
      <c r="Z1346" s="2" t="str">
        <f t="shared" ref="Z1346:Z1351" si="3321">IF($B1346="","",IF($O1346=Z$3,$N1346*(1+(Y$2*0.03)),IF(Z$3=$O1346+$J1346,$N1346*(1+(Y$2*0.03)),IF(Z$3=$O1346+2*$J1346,$N1346*(1+(Y$2*0.03)),IF(Z$3=$O1346+3*$J1346,$N1346*(1+(Y$2*0.03)),IF(Z$3=$O1346+4*$J1346,$N1346*(1+(Y$2*0.03)),IF(Z$3=$O1346+5*$J1346,$N1346*(1+(Y$2*0.03)),"")))))))</f>
        <v/>
      </c>
      <c r="AA1346" s="2" t="str">
        <f t="shared" ref="AA1346:AA1351" si="3322">IF($B1346="","",IF($O1346=AA$3,$N1346*(1+(Z$2*0.03)),IF(AA$3=$O1346+$J1346,$N1346*(1+(Z$2*0.03)),IF(AA$3=$O1346+2*$J1346,$N1346*(1+(Z$2*0.03)),IF(AA$3=$O1346+3*$J1346,$N1346*(1+(Z$2*0.03)),IF(AA$3=$O1346+4*$J1346,$N1346*(1+(Z$2*0.03)),IF(AA$3=$O1346+5*$J1346,$N1346*(1+(Z$2*0.03)),"")))))))</f>
        <v/>
      </c>
      <c r="AB1346" s="2" t="str">
        <f t="shared" ref="AB1346:AB1351" si="3323">IF($B1346="","",IF($O1346=AB$3,$N1346*(1+(AA$2*0.03)),IF(AB$3=$O1346+$J1346,$N1346*(1+(AA$2*0.03)),IF(AB$3=$O1346+2*$J1346,$N1346*(1+(AA$2*0.03)),IF(AB$3=$O1346+3*$J1346,$N1346*(1+(AA$2*0.03)),IF(AB$3=$O1346+4*$J1346,$N1346*(1+(AA$2*0.03)),IF(AB$3=$O1346+5*$J1346,$N1346*(1+(AA$2*0.03)),"")))))))</f>
        <v/>
      </c>
      <c r="AC1346" s="2" t="str">
        <f t="shared" ref="AC1346:AC1351" si="3324">IF($B1346="","",IF($O1346=AC$3,$N1346*(1+(AB$2*0.03)),IF(AC$3=$O1346+$J1346,$N1346*(1+(AB$2*0.03)),IF(AC$3=$O1346+2*$J1346,$N1346*(1+(AB$2*0.03)),IF(AC$3=$O1346+3*$J1346,$N1346*(1+(AB$2*0.03)),IF(AC$3=$O1346+4*$J1346,$N1346*(1+(AB$2*0.03)),IF(AC$3=$O1346+5*$J1346,$N1346*(1+(AB$2*0.03)),"")))))))</f>
        <v/>
      </c>
      <c r="AD1346" s="2" t="str">
        <f t="shared" ref="AD1346:AD1351" si="3325">IF($B1346="","",IF($O1346=AD$3,$N1346*(1+(AC$2*0.03)),IF(AD$3=$O1346+$J1346,$N1346*(1+(AC$2*0.03)),IF(AD$3=$O1346+2*$J1346,$N1346*(1+(AC$2*0.03)),IF(AD$3=$O1346+3*$J1346,$N1346*(1+(AC$2*0.03)),IF(AD$3=$O1346+4*$J1346,$N1346*(1+(AC$2*0.03)),IF(AD$3=$O1346+5*$J1346,$N1346*(1+(AC$2*0.03)),"")))))))</f>
        <v/>
      </c>
      <c r="AE1346" s="2" t="str">
        <f t="shared" ref="AE1346:AE1351" si="3326">IF($B1346="","",IF($O1346=AE$3,$N1346*(1+(AD$2*0.03)),IF(AE$3=$O1346+$J1346,$N1346*(1+(AD$2*0.03)),IF(AE$3=$O1346+2*$J1346,$N1346*(1+(AD$2*0.03)),IF(AE$3=$O1346+3*$J1346,$N1346*(1+(AD$2*0.03)),IF(AE$3=$O1346+4*$J1346,$N1346*(1+(AD$2*0.03)),IF(AE$3=$O1346+5*$J1346,$N1346*(1+(AD$2*0.03)),"")))))))</f>
        <v/>
      </c>
      <c r="AF1346" s="2" t="str">
        <f t="shared" ref="AF1346:AF1351" si="3327">IF($B1346="","",IF($O1346=AF$3,$N1346*(1+(AE$2*0.03)),IF(AF$3=$O1346+$J1346,$N1346*(1+(AE$2*0.03)),IF(AF$3=$O1346+2*$J1346,$N1346*(1+(AE$2*0.03)),IF(AF$3=$O1346+3*$J1346,$N1346*(1+(AE$2*0.03)),IF(AF$3=$O1346+4*$J1346,$N1346*(1+(AE$2*0.03)),IF(AF$3=$O1346+5*$J1346,$N1346*(1+(AE$2*0.03)),"")))))))</f>
        <v/>
      </c>
      <c r="AG1346" s="2" t="str">
        <f t="shared" ref="AG1346:AG1351" si="3328">IF($B1346="","",IF($O1346=AG$3,$N1346*(1+(AF$2*0.03)),IF(AG$3=$O1346+$J1346,$N1346*(1+(AF$2*0.03)),IF(AG$3=$O1346+2*$J1346,$N1346*(1+(AF$2*0.03)),IF(AG$3=$O1346+3*$J1346,$N1346*(1+(AF$2*0.03)),IF(AG$3=$O1346+4*$J1346,$N1346*(1+(AF$2*0.03)),IF(AG$3=$O1346+5*$J1346,$N1346*(1+(AF$2*0.03)),"")))))))</f>
        <v/>
      </c>
      <c r="AH1346" s="2" t="str">
        <f t="shared" ref="AH1346:AH1351" si="3329">IF($B1346="","",IF($O1346=AH$3,$N1346*(1+(AG$2*0.03)),IF(AH$3=$O1346+$J1346,$N1346*(1+(AG$2*0.03)),IF(AH$3=$O1346+2*$J1346,$N1346*(1+(AG$2*0.03)),IF(AH$3=$O1346+3*$J1346,$N1346*(1+(AG$2*0.03)),IF(AH$3=$O1346+4*$J1346,$N1346*(1+(AG$2*0.03)),IF(AH$3=$O1346+5*$J1346,$N1346*(1+(AG$2*0.03)),"")))))))</f>
        <v/>
      </c>
      <c r="AI1346" s="2" t="str">
        <f t="shared" ref="AI1346:AI1351" si="3330">IF($B1346="","",IF($O1346=AI$3,$N1346*(1+(AH$2*0.03)),IF(AI$3=$O1346+$J1346,$N1346*(1+(AH$2*0.03)),IF(AI$3=$O1346+2*$J1346,$N1346*(1+(AH$2*0.03)),IF(AI$3=$O1346+3*$J1346,$N1346*(1+(AH$2*0.03)),IF(AI$3=$O1346+4*$J1346,$N1346*(1+(AH$2*0.03)),IF(AI$3=$O1346+5*$J1346,$N1346*(1+(AH$2*0.03)),"")))))))</f>
        <v/>
      </c>
    </row>
    <row r="1347" spans="2:35" x14ac:dyDescent="0.25">
      <c r="B1347" s="41" t="s">
        <v>347</v>
      </c>
      <c r="C1347" s="41" t="s">
        <v>587</v>
      </c>
      <c r="D1347" t="s">
        <v>7</v>
      </c>
      <c r="E1347" s="42" t="s">
        <v>397</v>
      </c>
      <c r="F1347" t="s">
        <v>289</v>
      </c>
      <c r="H1347" s="7">
        <v>1300</v>
      </c>
      <c r="I1347" s="6">
        <f>IF(H1347="","",INDEX(Systems!F$4:F$981,MATCH($F1347,Systems!D$4:D$981,0),1))</f>
        <v>4.5</v>
      </c>
      <c r="J1347" s="7">
        <f>IF(H1347="","",INDEX(Systems!E$4:E$981,MATCH($F1347,Systems!D$4:D$981,0),1))</f>
        <v>15</v>
      </c>
      <c r="K1347" s="7" t="s">
        <v>97</v>
      </c>
      <c r="L1347" s="7">
        <v>2010</v>
      </c>
      <c r="M1347" s="7">
        <v>3</v>
      </c>
      <c r="N1347" s="6">
        <f t="shared" si="3309"/>
        <v>5850</v>
      </c>
      <c r="O1347" s="7">
        <f t="shared" si="3310"/>
        <v>2025</v>
      </c>
      <c r="P1347" s="2" t="str">
        <f t="shared" si="3311"/>
        <v/>
      </c>
      <c r="Q1347" s="2" t="str">
        <f t="shared" si="3312"/>
        <v/>
      </c>
      <c r="R1347" s="2" t="str">
        <f t="shared" si="3313"/>
        <v/>
      </c>
      <c r="S1347" s="2" t="str">
        <f t="shared" si="3314"/>
        <v/>
      </c>
      <c r="T1347" s="2" t="str">
        <f t="shared" si="3315"/>
        <v/>
      </c>
      <c r="U1347" s="2" t="str">
        <f t="shared" si="3316"/>
        <v/>
      </c>
      <c r="V1347" s="2" t="str">
        <f t="shared" si="3317"/>
        <v/>
      </c>
      <c r="W1347" s="2">
        <f t="shared" si="3318"/>
        <v>7078.5</v>
      </c>
      <c r="X1347" s="2" t="str">
        <f t="shared" si="3319"/>
        <v/>
      </c>
      <c r="Y1347" s="2" t="str">
        <f t="shared" si="3320"/>
        <v/>
      </c>
      <c r="Z1347" s="2" t="str">
        <f t="shared" si="3321"/>
        <v/>
      </c>
      <c r="AA1347" s="2" t="str">
        <f t="shared" si="3322"/>
        <v/>
      </c>
      <c r="AB1347" s="2" t="str">
        <f t="shared" si="3323"/>
        <v/>
      </c>
      <c r="AC1347" s="2" t="str">
        <f t="shared" si="3324"/>
        <v/>
      </c>
      <c r="AD1347" s="2" t="str">
        <f t="shared" si="3325"/>
        <v/>
      </c>
      <c r="AE1347" s="2" t="str">
        <f t="shared" si="3326"/>
        <v/>
      </c>
      <c r="AF1347" s="2" t="str">
        <f t="shared" si="3327"/>
        <v/>
      </c>
      <c r="AG1347" s="2" t="str">
        <f t="shared" si="3328"/>
        <v/>
      </c>
      <c r="AH1347" s="2" t="str">
        <f t="shared" si="3329"/>
        <v/>
      </c>
      <c r="AI1347" s="2" t="str">
        <f t="shared" si="3330"/>
        <v/>
      </c>
    </row>
    <row r="1348" spans="2:35" x14ac:dyDescent="0.25">
      <c r="B1348" s="41" t="s">
        <v>347</v>
      </c>
      <c r="C1348" s="41" t="s">
        <v>587</v>
      </c>
      <c r="D1348" t="s">
        <v>9</v>
      </c>
      <c r="E1348" s="42" t="s">
        <v>397</v>
      </c>
      <c r="F1348" t="s">
        <v>131</v>
      </c>
      <c r="H1348" s="7">
        <v>1000</v>
      </c>
      <c r="I1348" s="6">
        <f>IF(H1348="","",INDEX(Systems!F$4:F$981,MATCH($F1348,Systems!D$4:D$981,0),1))</f>
        <v>4.95</v>
      </c>
      <c r="J1348" s="7">
        <f>IF(H1348="","",INDEX(Systems!E$4:E$981,MATCH($F1348,Systems!D$4:D$981,0),1))</f>
        <v>20</v>
      </c>
      <c r="K1348" s="7" t="s">
        <v>97</v>
      </c>
      <c r="L1348" s="7">
        <v>2017</v>
      </c>
      <c r="M1348" s="7">
        <v>3</v>
      </c>
      <c r="N1348" s="6">
        <f t="shared" si="3309"/>
        <v>4950</v>
      </c>
      <c r="O1348" s="7">
        <f t="shared" si="3310"/>
        <v>2037</v>
      </c>
      <c r="P1348" s="2" t="str">
        <f t="shared" si="3311"/>
        <v/>
      </c>
      <c r="Q1348" s="2" t="str">
        <f t="shared" si="3312"/>
        <v/>
      </c>
      <c r="R1348" s="2" t="str">
        <f t="shared" si="3313"/>
        <v/>
      </c>
      <c r="S1348" s="2" t="str">
        <f t="shared" si="3314"/>
        <v/>
      </c>
      <c r="T1348" s="2" t="str">
        <f t="shared" si="3315"/>
        <v/>
      </c>
      <c r="U1348" s="2" t="str">
        <f t="shared" si="3316"/>
        <v/>
      </c>
      <c r="V1348" s="2" t="str">
        <f t="shared" si="3317"/>
        <v/>
      </c>
      <c r="W1348" s="2" t="str">
        <f t="shared" si="3318"/>
        <v/>
      </c>
      <c r="X1348" s="2" t="str">
        <f t="shared" si="3319"/>
        <v/>
      </c>
      <c r="Y1348" s="2" t="str">
        <f t="shared" si="3320"/>
        <v/>
      </c>
      <c r="Z1348" s="2" t="str">
        <f t="shared" si="3321"/>
        <v/>
      </c>
      <c r="AA1348" s="2" t="str">
        <f t="shared" si="3322"/>
        <v/>
      </c>
      <c r="AB1348" s="2" t="str">
        <f t="shared" si="3323"/>
        <v/>
      </c>
      <c r="AC1348" s="2" t="str">
        <f t="shared" si="3324"/>
        <v/>
      </c>
      <c r="AD1348" s="2" t="str">
        <f t="shared" si="3325"/>
        <v/>
      </c>
      <c r="AE1348" s="2" t="str">
        <f t="shared" si="3326"/>
        <v/>
      </c>
      <c r="AF1348" s="2" t="str">
        <f t="shared" si="3327"/>
        <v/>
      </c>
      <c r="AG1348" s="2" t="str">
        <f t="shared" si="3328"/>
        <v/>
      </c>
      <c r="AH1348" s="2" t="str">
        <f t="shared" si="3329"/>
        <v/>
      </c>
      <c r="AI1348" s="2">
        <f t="shared" si="3330"/>
        <v>7771.4999999999991</v>
      </c>
    </row>
    <row r="1349" spans="2:35" x14ac:dyDescent="0.25">
      <c r="B1349" s="41" t="s">
        <v>347</v>
      </c>
      <c r="C1349" s="41" t="s">
        <v>587</v>
      </c>
      <c r="D1349" t="s">
        <v>5</v>
      </c>
      <c r="E1349" s="42" t="s">
        <v>397</v>
      </c>
      <c r="F1349" t="s">
        <v>306</v>
      </c>
      <c r="H1349" s="7">
        <v>1</v>
      </c>
      <c r="I1349" s="6">
        <f>IF(H1349="","",INDEX(Systems!F$4:F$981,MATCH($F1349,Systems!D$4:D$981,0),1))</f>
        <v>10800</v>
      </c>
      <c r="J1349" s="7">
        <f>IF(H1349="","",INDEX(Systems!E$4:E$981,MATCH($F1349,Systems!D$4:D$981,0),1))</f>
        <v>18</v>
      </c>
      <c r="K1349" s="7" t="s">
        <v>97</v>
      </c>
      <c r="L1349" s="7">
        <v>1999</v>
      </c>
      <c r="M1349" s="7">
        <v>3</v>
      </c>
      <c r="N1349" s="6">
        <f t="shared" si="3309"/>
        <v>10800</v>
      </c>
      <c r="O1349" s="7">
        <f t="shared" si="3310"/>
        <v>2018</v>
      </c>
      <c r="P1349" s="2">
        <f t="shared" si="3311"/>
        <v>10800</v>
      </c>
      <c r="Q1349" s="2" t="str">
        <f t="shared" si="3312"/>
        <v/>
      </c>
      <c r="R1349" s="2" t="str">
        <f t="shared" si="3313"/>
        <v/>
      </c>
      <c r="S1349" s="2" t="str">
        <f t="shared" si="3314"/>
        <v/>
      </c>
      <c r="T1349" s="2" t="str">
        <f t="shared" si="3315"/>
        <v/>
      </c>
      <c r="U1349" s="2" t="str">
        <f t="shared" si="3316"/>
        <v/>
      </c>
      <c r="V1349" s="2" t="str">
        <f t="shared" si="3317"/>
        <v/>
      </c>
      <c r="W1349" s="2" t="str">
        <f t="shared" si="3318"/>
        <v/>
      </c>
      <c r="X1349" s="2" t="str">
        <f t="shared" si="3319"/>
        <v/>
      </c>
      <c r="Y1349" s="2" t="str">
        <f t="shared" si="3320"/>
        <v/>
      </c>
      <c r="Z1349" s="2" t="str">
        <f t="shared" si="3321"/>
        <v/>
      </c>
      <c r="AA1349" s="2" t="str">
        <f t="shared" si="3322"/>
        <v/>
      </c>
      <c r="AB1349" s="2" t="str">
        <f t="shared" si="3323"/>
        <v/>
      </c>
      <c r="AC1349" s="2" t="str">
        <f t="shared" si="3324"/>
        <v/>
      </c>
      <c r="AD1349" s="2" t="str">
        <f t="shared" si="3325"/>
        <v/>
      </c>
      <c r="AE1349" s="2" t="str">
        <f t="shared" si="3326"/>
        <v/>
      </c>
      <c r="AF1349" s="2" t="str">
        <f t="shared" si="3327"/>
        <v/>
      </c>
      <c r="AG1349" s="2" t="str">
        <f t="shared" si="3328"/>
        <v/>
      </c>
      <c r="AH1349" s="2">
        <f t="shared" si="3329"/>
        <v>16632</v>
      </c>
      <c r="AI1349" s="2" t="str">
        <f t="shared" si="3330"/>
        <v/>
      </c>
    </row>
    <row r="1350" spans="2:35" x14ac:dyDescent="0.25">
      <c r="B1350" s="41" t="s">
        <v>347</v>
      </c>
      <c r="C1350" s="41" t="s">
        <v>587</v>
      </c>
      <c r="D1350" t="s">
        <v>3</v>
      </c>
      <c r="E1350" s="42" t="s">
        <v>361</v>
      </c>
      <c r="F1350" t="s">
        <v>501</v>
      </c>
      <c r="H1350" s="7">
        <v>4780</v>
      </c>
      <c r="I1350" s="6">
        <f>IF(H1350="","",INDEX(Systems!F$4:F$981,MATCH($F1350,Systems!D$4:D$981,0),1))</f>
        <v>16.25</v>
      </c>
      <c r="J1350" s="7">
        <f>IF(H1350="","",INDEX(Systems!E$4:E$981,MATCH($F1350,Systems!D$4:D$981,0),1))</f>
        <v>25</v>
      </c>
      <c r="K1350" s="7" t="s">
        <v>97</v>
      </c>
      <c r="L1350" s="7">
        <v>2000</v>
      </c>
      <c r="M1350" s="7">
        <v>2</v>
      </c>
      <c r="N1350" s="6">
        <f t="shared" si="3309"/>
        <v>77675</v>
      </c>
      <c r="O1350" s="7">
        <f t="shared" si="3310"/>
        <v>2020</v>
      </c>
      <c r="P1350" s="2" t="str">
        <f t="shared" si="3311"/>
        <v/>
      </c>
      <c r="Q1350" s="2" t="str">
        <f t="shared" si="3312"/>
        <v/>
      </c>
      <c r="R1350" s="2">
        <f t="shared" si="3313"/>
        <v>82335.5</v>
      </c>
      <c r="S1350" s="2" t="str">
        <f t="shared" si="3314"/>
        <v/>
      </c>
      <c r="T1350" s="2" t="str">
        <f t="shared" si="3315"/>
        <v/>
      </c>
      <c r="U1350" s="2" t="str">
        <f t="shared" si="3316"/>
        <v/>
      </c>
      <c r="V1350" s="2" t="str">
        <f t="shared" si="3317"/>
        <v/>
      </c>
      <c r="W1350" s="2" t="str">
        <f t="shared" si="3318"/>
        <v/>
      </c>
      <c r="X1350" s="2" t="str">
        <f t="shared" si="3319"/>
        <v/>
      </c>
      <c r="Y1350" s="2" t="str">
        <f t="shared" si="3320"/>
        <v/>
      </c>
      <c r="Z1350" s="2" t="str">
        <f t="shared" si="3321"/>
        <v/>
      </c>
      <c r="AA1350" s="2" t="str">
        <f t="shared" si="3322"/>
        <v/>
      </c>
      <c r="AB1350" s="2" t="str">
        <f t="shared" si="3323"/>
        <v/>
      </c>
      <c r="AC1350" s="2" t="str">
        <f t="shared" si="3324"/>
        <v/>
      </c>
      <c r="AD1350" s="2" t="str">
        <f t="shared" si="3325"/>
        <v/>
      </c>
      <c r="AE1350" s="2" t="str">
        <f t="shared" si="3326"/>
        <v/>
      </c>
      <c r="AF1350" s="2" t="str">
        <f t="shared" si="3327"/>
        <v/>
      </c>
      <c r="AG1350" s="2" t="str">
        <f t="shared" si="3328"/>
        <v/>
      </c>
      <c r="AH1350" s="2" t="str">
        <f t="shared" si="3329"/>
        <v/>
      </c>
      <c r="AI1350" s="2" t="str">
        <f t="shared" si="3330"/>
        <v/>
      </c>
    </row>
    <row r="1351" spans="2:35" x14ac:dyDescent="0.25">
      <c r="B1351" s="41" t="s">
        <v>347</v>
      </c>
      <c r="C1351" s="41" t="s">
        <v>587</v>
      </c>
      <c r="D1351" t="s">
        <v>7</v>
      </c>
      <c r="E1351" s="42" t="s">
        <v>361</v>
      </c>
      <c r="F1351" t="s">
        <v>50</v>
      </c>
      <c r="H1351" s="7">
        <v>3168</v>
      </c>
      <c r="I1351" s="6">
        <f>IF(H1351="","",INDEX(Systems!F$4:F$981,MATCH($F1351,Systems!D$4:D$981,0),1))</f>
        <v>1.6</v>
      </c>
      <c r="J1351" s="7">
        <f>IF(H1351="","",INDEX(Systems!E$4:E$981,MATCH($F1351,Systems!D$4:D$981,0),1))</f>
        <v>10</v>
      </c>
      <c r="K1351" s="7" t="s">
        <v>97</v>
      </c>
      <c r="L1351" s="7">
        <v>2010</v>
      </c>
      <c r="M1351" s="7">
        <v>3</v>
      </c>
      <c r="N1351" s="6">
        <f t="shared" si="3309"/>
        <v>5068.8</v>
      </c>
      <c r="O1351" s="7">
        <f t="shared" si="3310"/>
        <v>2020</v>
      </c>
      <c r="P1351" s="2" t="str">
        <f t="shared" si="3311"/>
        <v/>
      </c>
      <c r="Q1351" s="2" t="str">
        <f t="shared" si="3312"/>
        <v/>
      </c>
      <c r="R1351" s="2">
        <f t="shared" si="3313"/>
        <v>5372.9280000000008</v>
      </c>
      <c r="S1351" s="2" t="str">
        <f t="shared" si="3314"/>
        <v/>
      </c>
      <c r="T1351" s="2" t="str">
        <f t="shared" si="3315"/>
        <v/>
      </c>
      <c r="U1351" s="2" t="str">
        <f t="shared" si="3316"/>
        <v/>
      </c>
      <c r="V1351" s="2" t="str">
        <f t="shared" si="3317"/>
        <v/>
      </c>
      <c r="W1351" s="2" t="str">
        <f t="shared" si="3318"/>
        <v/>
      </c>
      <c r="X1351" s="2" t="str">
        <f t="shared" si="3319"/>
        <v/>
      </c>
      <c r="Y1351" s="2" t="str">
        <f t="shared" si="3320"/>
        <v/>
      </c>
      <c r="Z1351" s="2" t="str">
        <f t="shared" si="3321"/>
        <v/>
      </c>
      <c r="AA1351" s="2" t="str">
        <f t="shared" si="3322"/>
        <v/>
      </c>
      <c r="AB1351" s="2">
        <f t="shared" si="3323"/>
        <v>6893.5679999999993</v>
      </c>
      <c r="AC1351" s="2" t="str">
        <f t="shared" si="3324"/>
        <v/>
      </c>
      <c r="AD1351" s="2" t="str">
        <f t="shared" si="3325"/>
        <v/>
      </c>
      <c r="AE1351" s="2" t="str">
        <f t="shared" si="3326"/>
        <v/>
      </c>
      <c r="AF1351" s="2" t="str">
        <f t="shared" si="3327"/>
        <v/>
      </c>
      <c r="AG1351" s="2" t="str">
        <f t="shared" si="3328"/>
        <v/>
      </c>
      <c r="AH1351" s="2" t="str">
        <f t="shared" si="3329"/>
        <v/>
      </c>
      <c r="AI1351" s="2" t="str">
        <f t="shared" si="3330"/>
        <v/>
      </c>
    </row>
    <row r="1352" spans="2:35" x14ac:dyDescent="0.25">
      <c r="B1352" s="41" t="s">
        <v>347</v>
      </c>
      <c r="C1352" s="41" t="s">
        <v>587</v>
      </c>
      <c r="D1352" t="s">
        <v>7</v>
      </c>
      <c r="E1352" s="42" t="s">
        <v>398</v>
      </c>
      <c r="F1352" t="s">
        <v>311</v>
      </c>
      <c r="H1352" s="7">
        <v>1000</v>
      </c>
      <c r="I1352" s="6">
        <f>IF(H1352="","",INDEX(Systems!F$4:F$981,MATCH($F1352,Systems!D$4:D$981,0),1))</f>
        <v>8.11</v>
      </c>
      <c r="J1352" s="7">
        <f>IF(H1352="","",INDEX(Systems!E$4:E$981,MATCH($F1352,Systems!D$4:D$981,0),1))</f>
        <v>20</v>
      </c>
      <c r="K1352" s="7" t="s">
        <v>97</v>
      </c>
      <c r="L1352" s="7">
        <v>2005</v>
      </c>
      <c r="M1352" s="7">
        <v>3</v>
      </c>
      <c r="N1352" s="6">
        <f t="shared" ref="N1352:N1355" si="3331">IF(H1352="","",H1352*I1352)</f>
        <v>8109.9999999999991</v>
      </c>
      <c r="O1352" s="7">
        <f t="shared" ref="O1352:O1355" si="3332">IF(M1352="","",IF(IF(M1352=1,$C$1,IF(M1352=2,L1352+(0.8*J1352),IF(M1352=3,L1352+J1352)))&lt;$C$1,$C$1,(IF(M1352=1,$C$1,IF(M1352=2,L1352+(0.8*J1352),IF(M1352=3,L1352+J1352))))))</f>
        <v>2025</v>
      </c>
      <c r="P1352" s="2" t="str">
        <f t="shared" ref="P1352:P1355" si="3333">IF($B1352="","",IF($O1352=P$3,$N1352*(1+(O$2*0.03)),IF(P$3=$O1352+$J1352,$N1352*(1+(O$2*0.03)),IF(P$3=$O1352+2*$J1352,$N1352*(1+(O$2*0.03)),IF(P$3=$O1352+3*$J1352,$N1352*(1+(O$2*0.03)),IF(P$3=$O1352+4*$J1352,$N1352*(1+(O$2*0.03)),IF(P$3=$O1352+5*$J1352,$N1352*(1+(O$2*0.03)),"")))))))</f>
        <v/>
      </c>
      <c r="Q1352" s="2" t="str">
        <f t="shared" ref="Q1352:Q1355" si="3334">IF($B1352="","",IF($O1352=Q$3,$N1352*(1+(P$2*0.03)),IF(Q$3=$O1352+$J1352,$N1352*(1+(P$2*0.03)),IF(Q$3=$O1352+2*$J1352,$N1352*(1+(P$2*0.03)),IF(Q$3=$O1352+3*$J1352,$N1352*(1+(P$2*0.03)),IF(Q$3=$O1352+4*$J1352,$N1352*(1+(P$2*0.03)),IF(Q$3=$O1352+5*$J1352,$N1352*(1+(P$2*0.03)),"")))))))</f>
        <v/>
      </c>
      <c r="R1352" s="2" t="str">
        <f t="shared" ref="R1352:R1355" si="3335">IF($B1352="","",IF($O1352=R$3,$N1352*(1+(Q$2*0.03)),IF(R$3=$O1352+$J1352,$N1352*(1+(Q$2*0.03)),IF(R$3=$O1352+2*$J1352,$N1352*(1+(Q$2*0.03)),IF(R$3=$O1352+3*$J1352,$N1352*(1+(Q$2*0.03)),IF(R$3=$O1352+4*$J1352,$N1352*(1+(Q$2*0.03)),IF(R$3=$O1352+5*$J1352,$N1352*(1+(Q$2*0.03)),"")))))))</f>
        <v/>
      </c>
      <c r="S1352" s="2" t="str">
        <f t="shared" ref="S1352:S1355" si="3336">IF($B1352="","",IF($O1352=S$3,$N1352*(1+(R$2*0.03)),IF(S$3=$O1352+$J1352,$N1352*(1+(R$2*0.03)),IF(S$3=$O1352+2*$J1352,$N1352*(1+(R$2*0.03)),IF(S$3=$O1352+3*$J1352,$N1352*(1+(R$2*0.03)),IF(S$3=$O1352+4*$J1352,$N1352*(1+(R$2*0.03)),IF(S$3=$O1352+5*$J1352,$N1352*(1+(R$2*0.03)),"")))))))</f>
        <v/>
      </c>
      <c r="T1352" s="2" t="str">
        <f t="shared" ref="T1352:T1355" si="3337">IF($B1352="","",IF($O1352=T$3,$N1352*(1+(S$2*0.03)),IF(T$3=$O1352+$J1352,$N1352*(1+(S$2*0.03)),IF(T$3=$O1352+2*$J1352,$N1352*(1+(S$2*0.03)),IF(T$3=$O1352+3*$J1352,$N1352*(1+(S$2*0.03)),IF(T$3=$O1352+4*$J1352,$N1352*(1+(S$2*0.03)),IF(T$3=$O1352+5*$J1352,$N1352*(1+(S$2*0.03)),"")))))))</f>
        <v/>
      </c>
      <c r="U1352" s="2" t="str">
        <f t="shared" ref="U1352:U1355" si="3338">IF($B1352="","",IF($O1352=U$3,$N1352*(1+(T$2*0.03)),IF(U$3=$O1352+$J1352,$N1352*(1+(T$2*0.03)),IF(U$3=$O1352+2*$J1352,$N1352*(1+(T$2*0.03)),IF(U$3=$O1352+3*$J1352,$N1352*(1+(T$2*0.03)),IF(U$3=$O1352+4*$J1352,$N1352*(1+(T$2*0.03)),IF(U$3=$O1352+5*$J1352,$N1352*(1+(T$2*0.03)),"")))))))</f>
        <v/>
      </c>
      <c r="V1352" s="2" t="str">
        <f t="shared" ref="V1352:V1355" si="3339">IF($B1352="","",IF($O1352=V$3,$N1352*(1+(U$2*0.03)),IF(V$3=$O1352+$J1352,$N1352*(1+(U$2*0.03)),IF(V$3=$O1352+2*$J1352,$N1352*(1+(U$2*0.03)),IF(V$3=$O1352+3*$J1352,$N1352*(1+(U$2*0.03)),IF(V$3=$O1352+4*$J1352,$N1352*(1+(U$2*0.03)),IF(V$3=$O1352+5*$J1352,$N1352*(1+(U$2*0.03)),"")))))))</f>
        <v/>
      </c>
      <c r="W1352" s="2">
        <f t="shared" ref="W1352:W1355" si="3340">IF($B1352="","",IF($O1352=W$3,$N1352*(1+(V$2*0.03)),IF(W$3=$O1352+$J1352,$N1352*(1+(V$2*0.03)),IF(W$3=$O1352+2*$J1352,$N1352*(1+(V$2*0.03)),IF(W$3=$O1352+3*$J1352,$N1352*(1+(V$2*0.03)),IF(W$3=$O1352+4*$J1352,$N1352*(1+(V$2*0.03)),IF(W$3=$O1352+5*$J1352,$N1352*(1+(V$2*0.03)),"")))))))</f>
        <v>9813.0999999999985</v>
      </c>
      <c r="X1352" s="2" t="str">
        <f t="shared" ref="X1352:X1355" si="3341">IF($B1352="","",IF($O1352=X$3,$N1352*(1+(W$2*0.03)),IF(X$3=$O1352+$J1352,$N1352*(1+(W$2*0.03)),IF(X$3=$O1352+2*$J1352,$N1352*(1+(W$2*0.03)),IF(X$3=$O1352+3*$J1352,$N1352*(1+(W$2*0.03)),IF(X$3=$O1352+4*$J1352,$N1352*(1+(W$2*0.03)),IF(X$3=$O1352+5*$J1352,$N1352*(1+(W$2*0.03)),"")))))))</f>
        <v/>
      </c>
      <c r="Y1352" s="2" t="str">
        <f t="shared" ref="Y1352:Y1355" si="3342">IF($B1352="","",IF($O1352=Y$3,$N1352*(1+(X$2*0.03)),IF(Y$3=$O1352+$J1352,$N1352*(1+(X$2*0.03)),IF(Y$3=$O1352+2*$J1352,$N1352*(1+(X$2*0.03)),IF(Y$3=$O1352+3*$J1352,$N1352*(1+(X$2*0.03)),IF(Y$3=$O1352+4*$J1352,$N1352*(1+(X$2*0.03)),IF(Y$3=$O1352+5*$J1352,$N1352*(1+(X$2*0.03)),"")))))))</f>
        <v/>
      </c>
      <c r="Z1352" s="2" t="str">
        <f t="shared" ref="Z1352:Z1355" si="3343">IF($B1352="","",IF($O1352=Z$3,$N1352*(1+(Y$2*0.03)),IF(Z$3=$O1352+$J1352,$N1352*(1+(Y$2*0.03)),IF(Z$3=$O1352+2*$J1352,$N1352*(1+(Y$2*0.03)),IF(Z$3=$O1352+3*$J1352,$N1352*(1+(Y$2*0.03)),IF(Z$3=$O1352+4*$J1352,$N1352*(1+(Y$2*0.03)),IF(Z$3=$O1352+5*$J1352,$N1352*(1+(Y$2*0.03)),"")))))))</f>
        <v/>
      </c>
      <c r="AA1352" s="2" t="str">
        <f t="shared" ref="AA1352:AA1355" si="3344">IF($B1352="","",IF($O1352=AA$3,$N1352*(1+(Z$2*0.03)),IF(AA$3=$O1352+$J1352,$N1352*(1+(Z$2*0.03)),IF(AA$3=$O1352+2*$J1352,$N1352*(1+(Z$2*0.03)),IF(AA$3=$O1352+3*$J1352,$N1352*(1+(Z$2*0.03)),IF(AA$3=$O1352+4*$J1352,$N1352*(1+(Z$2*0.03)),IF(AA$3=$O1352+5*$J1352,$N1352*(1+(Z$2*0.03)),"")))))))</f>
        <v/>
      </c>
      <c r="AB1352" s="2" t="str">
        <f t="shared" ref="AB1352:AB1355" si="3345">IF($B1352="","",IF($O1352=AB$3,$N1352*(1+(AA$2*0.03)),IF(AB$3=$O1352+$J1352,$N1352*(1+(AA$2*0.03)),IF(AB$3=$O1352+2*$J1352,$N1352*(1+(AA$2*0.03)),IF(AB$3=$O1352+3*$J1352,$N1352*(1+(AA$2*0.03)),IF(AB$3=$O1352+4*$J1352,$N1352*(1+(AA$2*0.03)),IF(AB$3=$O1352+5*$J1352,$N1352*(1+(AA$2*0.03)),"")))))))</f>
        <v/>
      </c>
      <c r="AC1352" s="2" t="str">
        <f t="shared" ref="AC1352:AC1355" si="3346">IF($B1352="","",IF($O1352=AC$3,$N1352*(1+(AB$2*0.03)),IF(AC$3=$O1352+$J1352,$N1352*(1+(AB$2*0.03)),IF(AC$3=$O1352+2*$J1352,$N1352*(1+(AB$2*0.03)),IF(AC$3=$O1352+3*$J1352,$N1352*(1+(AB$2*0.03)),IF(AC$3=$O1352+4*$J1352,$N1352*(1+(AB$2*0.03)),IF(AC$3=$O1352+5*$J1352,$N1352*(1+(AB$2*0.03)),"")))))))</f>
        <v/>
      </c>
      <c r="AD1352" s="2" t="str">
        <f t="shared" ref="AD1352:AD1355" si="3347">IF($B1352="","",IF($O1352=AD$3,$N1352*(1+(AC$2*0.03)),IF(AD$3=$O1352+$J1352,$N1352*(1+(AC$2*0.03)),IF(AD$3=$O1352+2*$J1352,$N1352*(1+(AC$2*0.03)),IF(AD$3=$O1352+3*$J1352,$N1352*(1+(AC$2*0.03)),IF(AD$3=$O1352+4*$J1352,$N1352*(1+(AC$2*0.03)),IF(AD$3=$O1352+5*$J1352,$N1352*(1+(AC$2*0.03)),"")))))))</f>
        <v/>
      </c>
      <c r="AE1352" s="2" t="str">
        <f t="shared" ref="AE1352:AE1355" si="3348">IF($B1352="","",IF($O1352=AE$3,$N1352*(1+(AD$2*0.03)),IF(AE$3=$O1352+$J1352,$N1352*(1+(AD$2*0.03)),IF(AE$3=$O1352+2*$J1352,$N1352*(1+(AD$2*0.03)),IF(AE$3=$O1352+3*$J1352,$N1352*(1+(AD$2*0.03)),IF(AE$3=$O1352+4*$J1352,$N1352*(1+(AD$2*0.03)),IF(AE$3=$O1352+5*$J1352,$N1352*(1+(AD$2*0.03)),"")))))))</f>
        <v/>
      </c>
      <c r="AF1352" s="2" t="str">
        <f t="shared" ref="AF1352:AF1355" si="3349">IF($B1352="","",IF($O1352=AF$3,$N1352*(1+(AE$2*0.03)),IF(AF$3=$O1352+$J1352,$N1352*(1+(AE$2*0.03)),IF(AF$3=$O1352+2*$J1352,$N1352*(1+(AE$2*0.03)),IF(AF$3=$O1352+3*$J1352,$N1352*(1+(AE$2*0.03)),IF(AF$3=$O1352+4*$J1352,$N1352*(1+(AE$2*0.03)),IF(AF$3=$O1352+5*$J1352,$N1352*(1+(AE$2*0.03)),"")))))))</f>
        <v/>
      </c>
      <c r="AG1352" s="2" t="str">
        <f t="shared" ref="AG1352:AG1355" si="3350">IF($B1352="","",IF($O1352=AG$3,$N1352*(1+(AF$2*0.03)),IF(AG$3=$O1352+$J1352,$N1352*(1+(AF$2*0.03)),IF(AG$3=$O1352+2*$J1352,$N1352*(1+(AF$2*0.03)),IF(AG$3=$O1352+3*$J1352,$N1352*(1+(AF$2*0.03)),IF(AG$3=$O1352+4*$J1352,$N1352*(1+(AF$2*0.03)),IF(AG$3=$O1352+5*$J1352,$N1352*(1+(AF$2*0.03)),"")))))))</f>
        <v/>
      </c>
      <c r="AH1352" s="2" t="str">
        <f t="shared" ref="AH1352:AH1355" si="3351">IF($B1352="","",IF($O1352=AH$3,$N1352*(1+(AG$2*0.03)),IF(AH$3=$O1352+$J1352,$N1352*(1+(AG$2*0.03)),IF(AH$3=$O1352+2*$J1352,$N1352*(1+(AG$2*0.03)),IF(AH$3=$O1352+3*$J1352,$N1352*(1+(AG$2*0.03)),IF(AH$3=$O1352+4*$J1352,$N1352*(1+(AG$2*0.03)),IF(AH$3=$O1352+5*$J1352,$N1352*(1+(AG$2*0.03)),"")))))))</f>
        <v/>
      </c>
      <c r="AI1352" s="2" t="str">
        <f t="shared" ref="AI1352:AI1355" si="3352">IF($B1352="","",IF($O1352=AI$3,$N1352*(1+(AH$2*0.03)),IF(AI$3=$O1352+$J1352,$N1352*(1+(AH$2*0.03)),IF(AI$3=$O1352+2*$J1352,$N1352*(1+(AH$2*0.03)),IF(AI$3=$O1352+3*$J1352,$N1352*(1+(AH$2*0.03)),IF(AI$3=$O1352+4*$J1352,$N1352*(1+(AH$2*0.03)),IF(AI$3=$O1352+5*$J1352,$N1352*(1+(AH$2*0.03)),"")))))))</f>
        <v/>
      </c>
    </row>
    <row r="1353" spans="2:35" x14ac:dyDescent="0.25">
      <c r="B1353" s="41" t="s">
        <v>347</v>
      </c>
      <c r="C1353" s="41" t="s">
        <v>587</v>
      </c>
      <c r="D1353" t="s">
        <v>7</v>
      </c>
      <c r="E1353" s="42" t="s">
        <v>398</v>
      </c>
      <c r="F1353" t="s">
        <v>289</v>
      </c>
      <c r="H1353" s="7">
        <v>1300</v>
      </c>
      <c r="I1353" s="6">
        <f>IF(H1353="","",INDEX(Systems!F$4:F$981,MATCH($F1353,Systems!D$4:D$981,0),1))</f>
        <v>4.5</v>
      </c>
      <c r="J1353" s="7">
        <f>IF(H1353="","",INDEX(Systems!E$4:E$981,MATCH($F1353,Systems!D$4:D$981,0),1))</f>
        <v>15</v>
      </c>
      <c r="K1353" s="7" t="s">
        <v>97</v>
      </c>
      <c r="L1353" s="7">
        <v>2010</v>
      </c>
      <c r="M1353" s="7">
        <v>3</v>
      </c>
      <c r="N1353" s="6">
        <f t="shared" si="3331"/>
        <v>5850</v>
      </c>
      <c r="O1353" s="7">
        <f t="shared" si="3332"/>
        <v>2025</v>
      </c>
      <c r="P1353" s="2" t="str">
        <f t="shared" si="3333"/>
        <v/>
      </c>
      <c r="Q1353" s="2" t="str">
        <f t="shared" si="3334"/>
        <v/>
      </c>
      <c r="R1353" s="2" t="str">
        <f t="shared" si="3335"/>
        <v/>
      </c>
      <c r="S1353" s="2" t="str">
        <f t="shared" si="3336"/>
        <v/>
      </c>
      <c r="T1353" s="2" t="str">
        <f t="shared" si="3337"/>
        <v/>
      </c>
      <c r="U1353" s="2" t="str">
        <f t="shared" si="3338"/>
        <v/>
      </c>
      <c r="V1353" s="2" t="str">
        <f t="shared" si="3339"/>
        <v/>
      </c>
      <c r="W1353" s="2">
        <f t="shared" si="3340"/>
        <v>7078.5</v>
      </c>
      <c r="X1353" s="2" t="str">
        <f t="shared" si="3341"/>
        <v/>
      </c>
      <c r="Y1353" s="2" t="str">
        <f t="shared" si="3342"/>
        <v/>
      </c>
      <c r="Z1353" s="2" t="str">
        <f t="shared" si="3343"/>
        <v/>
      </c>
      <c r="AA1353" s="2" t="str">
        <f t="shared" si="3344"/>
        <v/>
      </c>
      <c r="AB1353" s="2" t="str">
        <f t="shared" si="3345"/>
        <v/>
      </c>
      <c r="AC1353" s="2" t="str">
        <f t="shared" si="3346"/>
        <v/>
      </c>
      <c r="AD1353" s="2" t="str">
        <f t="shared" si="3347"/>
        <v/>
      </c>
      <c r="AE1353" s="2" t="str">
        <f t="shared" si="3348"/>
        <v/>
      </c>
      <c r="AF1353" s="2" t="str">
        <f t="shared" si="3349"/>
        <v/>
      </c>
      <c r="AG1353" s="2" t="str">
        <f t="shared" si="3350"/>
        <v/>
      </c>
      <c r="AH1353" s="2" t="str">
        <f t="shared" si="3351"/>
        <v/>
      </c>
      <c r="AI1353" s="2" t="str">
        <f t="shared" si="3352"/>
        <v/>
      </c>
    </row>
    <row r="1354" spans="2:35" x14ac:dyDescent="0.25">
      <c r="B1354" s="41" t="s">
        <v>347</v>
      </c>
      <c r="C1354" s="41" t="s">
        <v>587</v>
      </c>
      <c r="D1354" t="s">
        <v>9</v>
      </c>
      <c r="E1354" s="42" t="s">
        <v>398</v>
      </c>
      <c r="F1354" t="s">
        <v>131</v>
      </c>
      <c r="H1354" s="7">
        <v>1000</v>
      </c>
      <c r="I1354" s="6">
        <f>IF(H1354="","",INDEX(Systems!F$4:F$981,MATCH($F1354,Systems!D$4:D$981,0),1))</f>
        <v>4.95</v>
      </c>
      <c r="J1354" s="7">
        <f>IF(H1354="","",INDEX(Systems!E$4:E$981,MATCH($F1354,Systems!D$4:D$981,0),1))</f>
        <v>20</v>
      </c>
      <c r="K1354" s="7" t="s">
        <v>97</v>
      </c>
      <c r="L1354" s="7">
        <v>2017</v>
      </c>
      <c r="M1354" s="7">
        <v>3</v>
      </c>
      <c r="N1354" s="6">
        <f t="shared" si="3331"/>
        <v>4950</v>
      </c>
      <c r="O1354" s="7">
        <f t="shared" si="3332"/>
        <v>2037</v>
      </c>
      <c r="P1354" s="2" t="str">
        <f t="shared" si="3333"/>
        <v/>
      </c>
      <c r="Q1354" s="2" t="str">
        <f t="shared" si="3334"/>
        <v/>
      </c>
      <c r="R1354" s="2" t="str">
        <f t="shared" si="3335"/>
        <v/>
      </c>
      <c r="S1354" s="2" t="str">
        <f t="shared" si="3336"/>
        <v/>
      </c>
      <c r="T1354" s="2" t="str">
        <f t="shared" si="3337"/>
        <v/>
      </c>
      <c r="U1354" s="2" t="str">
        <f t="shared" si="3338"/>
        <v/>
      </c>
      <c r="V1354" s="2" t="str">
        <f t="shared" si="3339"/>
        <v/>
      </c>
      <c r="W1354" s="2" t="str">
        <f t="shared" si="3340"/>
        <v/>
      </c>
      <c r="X1354" s="2" t="str">
        <f t="shared" si="3341"/>
        <v/>
      </c>
      <c r="Y1354" s="2" t="str">
        <f t="shared" si="3342"/>
        <v/>
      </c>
      <c r="Z1354" s="2" t="str">
        <f t="shared" si="3343"/>
        <v/>
      </c>
      <c r="AA1354" s="2" t="str">
        <f t="shared" si="3344"/>
        <v/>
      </c>
      <c r="AB1354" s="2" t="str">
        <f t="shared" si="3345"/>
        <v/>
      </c>
      <c r="AC1354" s="2" t="str">
        <f t="shared" si="3346"/>
        <v/>
      </c>
      <c r="AD1354" s="2" t="str">
        <f t="shared" si="3347"/>
        <v/>
      </c>
      <c r="AE1354" s="2" t="str">
        <f t="shared" si="3348"/>
        <v/>
      </c>
      <c r="AF1354" s="2" t="str">
        <f t="shared" si="3349"/>
        <v/>
      </c>
      <c r="AG1354" s="2" t="str">
        <f t="shared" si="3350"/>
        <v/>
      </c>
      <c r="AH1354" s="2" t="str">
        <f t="shared" si="3351"/>
        <v/>
      </c>
      <c r="AI1354" s="2">
        <f t="shared" si="3352"/>
        <v>7771.4999999999991</v>
      </c>
    </row>
    <row r="1355" spans="2:35" x14ac:dyDescent="0.25">
      <c r="B1355" s="41" t="s">
        <v>347</v>
      </c>
      <c r="C1355" s="41" t="s">
        <v>587</v>
      </c>
      <c r="D1355" t="s">
        <v>5</v>
      </c>
      <c r="E1355" s="42" t="s">
        <v>398</v>
      </c>
      <c r="F1355" t="s">
        <v>306</v>
      </c>
      <c r="H1355" s="7">
        <v>1</v>
      </c>
      <c r="I1355" s="6">
        <f>IF(H1355="","",INDEX(Systems!F$4:F$981,MATCH($F1355,Systems!D$4:D$981,0),1))</f>
        <v>10800</v>
      </c>
      <c r="J1355" s="7">
        <f>IF(H1355="","",INDEX(Systems!E$4:E$981,MATCH($F1355,Systems!D$4:D$981,0),1))</f>
        <v>18</v>
      </c>
      <c r="K1355" s="7" t="s">
        <v>97</v>
      </c>
      <c r="L1355" s="7">
        <v>1999</v>
      </c>
      <c r="M1355" s="7">
        <v>3</v>
      </c>
      <c r="N1355" s="6">
        <f t="shared" si="3331"/>
        <v>10800</v>
      </c>
      <c r="O1355" s="7">
        <f t="shared" si="3332"/>
        <v>2018</v>
      </c>
      <c r="P1355" s="2">
        <f t="shared" si="3333"/>
        <v>10800</v>
      </c>
      <c r="Q1355" s="2" t="str">
        <f t="shared" si="3334"/>
        <v/>
      </c>
      <c r="R1355" s="2" t="str">
        <f t="shared" si="3335"/>
        <v/>
      </c>
      <c r="S1355" s="2" t="str">
        <f t="shared" si="3336"/>
        <v/>
      </c>
      <c r="T1355" s="2" t="str">
        <f t="shared" si="3337"/>
        <v/>
      </c>
      <c r="U1355" s="2" t="str">
        <f t="shared" si="3338"/>
        <v/>
      </c>
      <c r="V1355" s="2" t="str">
        <f t="shared" si="3339"/>
        <v/>
      </c>
      <c r="W1355" s="2" t="str">
        <f t="shared" si="3340"/>
        <v/>
      </c>
      <c r="X1355" s="2" t="str">
        <f t="shared" si="3341"/>
        <v/>
      </c>
      <c r="Y1355" s="2" t="str">
        <f t="shared" si="3342"/>
        <v/>
      </c>
      <c r="Z1355" s="2" t="str">
        <f t="shared" si="3343"/>
        <v/>
      </c>
      <c r="AA1355" s="2" t="str">
        <f t="shared" si="3344"/>
        <v/>
      </c>
      <c r="AB1355" s="2" t="str">
        <f t="shared" si="3345"/>
        <v/>
      </c>
      <c r="AC1355" s="2" t="str">
        <f t="shared" si="3346"/>
        <v/>
      </c>
      <c r="AD1355" s="2" t="str">
        <f t="shared" si="3347"/>
        <v/>
      </c>
      <c r="AE1355" s="2" t="str">
        <f t="shared" si="3348"/>
        <v/>
      </c>
      <c r="AF1355" s="2" t="str">
        <f t="shared" si="3349"/>
        <v/>
      </c>
      <c r="AG1355" s="2" t="str">
        <f t="shared" si="3350"/>
        <v/>
      </c>
      <c r="AH1355" s="2">
        <f t="shared" si="3351"/>
        <v>16632</v>
      </c>
      <c r="AI1355" s="2" t="str">
        <f t="shared" si="3352"/>
        <v/>
      </c>
    </row>
    <row r="1356" spans="2:35" x14ac:dyDescent="0.25">
      <c r="B1356" s="41" t="s">
        <v>347</v>
      </c>
      <c r="C1356" s="41" t="s">
        <v>587</v>
      </c>
      <c r="D1356" t="s">
        <v>7</v>
      </c>
      <c r="E1356" s="42" t="s">
        <v>362</v>
      </c>
      <c r="F1356" t="s">
        <v>311</v>
      </c>
      <c r="H1356" s="7">
        <v>1000</v>
      </c>
      <c r="I1356" s="6">
        <f>IF(H1356="","",INDEX(Systems!F$4:F$981,MATCH($F1356,Systems!D$4:D$981,0),1))</f>
        <v>8.11</v>
      </c>
      <c r="J1356" s="7">
        <f>IF(H1356="","",INDEX(Systems!E$4:E$981,MATCH($F1356,Systems!D$4:D$981,0),1))</f>
        <v>20</v>
      </c>
      <c r="K1356" s="7" t="s">
        <v>97</v>
      </c>
      <c r="L1356" s="7">
        <v>2005</v>
      </c>
      <c r="M1356" s="7">
        <v>3</v>
      </c>
      <c r="N1356" s="6">
        <f t="shared" ref="N1356:N1365" si="3353">IF(H1356="","",H1356*I1356)</f>
        <v>8109.9999999999991</v>
      </c>
      <c r="O1356" s="7">
        <f t="shared" ref="O1356:O1365" si="3354">IF(M1356="","",IF(IF(M1356=1,$C$1,IF(M1356=2,L1356+(0.8*J1356),IF(M1356=3,L1356+J1356)))&lt;$C$1,$C$1,(IF(M1356=1,$C$1,IF(M1356=2,L1356+(0.8*J1356),IF(M1356=3,L1356+J1356))))))</f>
        <v>2025</v>
      </c>
      <c r="P1356" s="2" t="str">
        <f t="shared" ref="P1356:P1365" si="3355">IF($B1356="","",IF($O1356=P$3,$N1356*(1+(O$2*0.03)),IF(P$3=$O1356+$J1356,$N1356*(1+(O$2*0.03)),IF(P$3=$O1356+2*$J1356,$N1356*(1+(O$2*0.03)),IF(P$3=$O1356+3*$J1356,$N1356*(1+(O$2*0.03)),IF(P$3=$O1356+4*$J1356,$N1356*(1+(O$2*0.03)),IF(P$3=$O1356+5*$J1356,$N1356*(1+(O$2*0.03)),"")))))))</f>
        <v/>
      </c>
      <c r="Q1356" s="2" t="str">
        <f t="shared" ref="Q1356:Q1365" si="3356">IF($B1356="","",IF($O1356=Q$3,$N1356*(1+(P$2*0.03)),IF(Q$3=$O1356+$J1356,$N1356*(1+(P$2*0.03)),IF(Q$3=$O1356+2*$J1356,$N1356*(1+(P$2*0.03)),IF(Q$3=$O1356+3*$J1356,$N1356*(1+(P$2*0.03)),IF(Q$3=$O1356+4*$J1356,$N1356*(1+(P$2*0.03)),IF(Q$3=$O1356+5*$J1356,$N1356*(1+(P$2*0.03)),"")))))))</f>
        <v/>
      </c>
      <c r="R1356" s="2" t="str">
        <f t="shared" ref="R1356:R1365" si="3357">IF($B1356="","",IF($O1356=R$3,$N1356*(1+(Q$2*0.03)),IF(R$3=$O1356+$J1356,$N1356*(1+(Q$2*0.03)),IF(R$3=$O1356+2*$J1356,$N1356*(1+(Q$2*0.03)),IF(R$3=$O1356+3*$J1356,$N1356*(1+(Q$2*0.03)),IF(R$3=$O1356+4*$J1356,$N1356*(1+(Q$2*0.03)),IF(R$3=$O1356+5*$J1356,$N1356*(1+(Q$2*0.03)),"")))))))</f>
        <v/>
      </c>
      <c r="S1356" s="2" t="str">
        <f t="shared" ref="S1356:S1365" si="3358">IF($B1356="","",IF($O1356=S$3,$N1356*(1+(R$2*0.03)),IF(S$3=$O1356+$J1356,$N1356*(1+(R$2*0.03)),IF(S$3=$O1356+2*$J1356,$N1356*(1+(R$2*0.03)),IF(S$3=$O1356+3*$J1356,$N1356*(1+(R$2*0.03)),IF(S$3=$O1356+4*$J1356,$N1356*(1+(R$2*0.03)),IF(S$3=$O1356+5*$J1356,$N1356*(1+(R$2*0.03)),"")))))))</f>
        <v/>
      </c>
      <c r="T1356" s="2" t="str">
        <f t="shared" ref="T1356:T1365" si="3359">IF($B1356="","",IF($O1356=T$3,$N1356*(1+(S$2*0.03)),IF(T$3=$O1356+$J1356,$N1356*(1+(S$2*0.03)),IF(T$3=$O1356+2*$J1356,$N1356*(1+(S$2*0.03)),IF(T$3=$O1356+3*$J1356,$N1356*(1+(S$2*0.03)),IF(T$3=$O1356+4*$J1356,$N1356*(1+(S$2*0.03)),IF(T$3=$O1356+5*$J1356,$N1356*(1+(S$2*0.03)),"")))))))</f>
        <v/>
      </c>
      <c r="U1356" s="2" t="str">
        <f t="shared" ref="U1356:U1365" si="3360">IF($B1356="","",IF($O1356=U$3,$N1356*(1+(T$2*0.03)),IF(U$3=$O1356+$J1356,$N1356*(1+(T$2*0.03)),IF(U$3=$O1356+2*$J1356,$N1356*(1+(T$2*0.03)),IF(U$3=$O1356+3*$J1356,$N1356*(1+(T$2*0.03)),IF(U$3=$O1356+4*$J1356,$N1356*(1+(T$2*0.03)),IF(U$3=$O1356+5*$J1356,$N1356*(1+(T$2*0.03)),"")))))))</f>
        <v/>
      </c>
      <c r="V1356" s="2" t="str">
        <f t="shared" ref="V1356:V1365" si="3361">IF($B1356="","",IF($O1356=V$3,$N1356*(1+(U$2*0.03)),IF(V$3=$O1356+$J1356,$N1356*(1+(U$2*0.03)),IF(V$3=$O1356+2*$J1356,$N1356*(1+(U$2*0.03)),IF(V$3=$O1356+3*$J1356,$N1356*(1+(U$2*0.03)),IF(V$3=$O1356+4*$J1356,$N1356*(1+(U$2*0.03)),IF(V$3=$O1356+5*$J1356,$N1356*(1+(U$2*0.03)),"")))))))</f>
        <v/>
      </c>
      <c r="W1356" s="2">
        <f t="shared" ref="W1356:W1365" si="3362">IF($B1356="","",IF($O1356=W$3,$N1356*(1+(V$2*0.03)),IF(W$3=$O1356+$J1356,$N1356*(1+(V$2*0.03)),IF(W$3=$O1356+2*$J1356,$N1356*(1+(V$2*0.03)),IF(W$3=$O1356+3*$J1356,$N1356*(1+(V$2*0.03)),IF(W$3=$O1356+4*$J1356,$N1356*(1+(V$2*0.03)),IF(W$3=$O1356+5*$J1356,$N1356*(1+(V$2*0.03)),"")))))))</f>
        <v>9813.0999999999985</v>
      </c>
      <c r="X1356" s="2" t="str">
        <f t="shared" ref="X1356:X1365" si="3363">IF($B1356="","",IF($O1356=X$3,$N1356*(1+(W$2*0.03)),IF(X$3=$O1356+$J1356,$N1356*(1+(W$2*0.03)),IF(X$3=$O1356+2*$J1356,$N1356*(1+(W$2*0.03)),IF(X$3=$O1356+3*$J1356,$N1356*(1+(W$2*0.03)),IF(X$3=$O1356+4*$J1356,$N1356*(1+(W$2*0.03)),IF(X$3=$O1356+5*$J1356,$N1356*(1+(W$2*0.03)),"")))))))</f>
        <v/>
      </c>
      <c r="Y1356" s="2" t="str">
        <f t="shared" ref="Y1356:Y1365" si="3364">IF($B1356="","",IF($O1356=Y$3,$N1356*(1+(X$2*0.03)),IF(Y$3=$O1356+$J1356,$N1356*(1+(X$2*0.03)),IF(Y$3=$O1356+2*$J1356,$N1356*(1+(X$2*0.03)),IF(Y$3=$O1356+3*$J1356,$N1356*(1+(X$2*0.03)),IF(Y$3=$O1356+4*$J1356,$N1356*(1+(X$2*0.03)),IF(Y$3=$O1356+5*$J1356,$N1356*(1+(X$2*0.03)),"")))))))</f>
        <v/>
      </c>
      <c r="Z1356" s="2" t="str">
        <f t="shared" ref="Z1356:Z1365" si="3365">IF($B1356="","",IF($O1356=Z$3,$N1356*(1+(Y$2*0.03)),IF(Z$3=$O1356+$J1356,$N1356*(1+(Y$2*0.03)),IF(Z$3=$O1356+2*$J1356,$N1356*(1+(Y$2*0.03)),IF(Z$3=$O1356+3*$J1356,$N1356*(1+(Y$2*0.03)),IF(Z$3=$O1356+4*$J1356,$N1356*(1+(Y$2*0.03)),IF(Z$3=$O1356+5*$J1356,$N1356*(1+(Y$2*0.03)),"")))))))</f>
        <v/>
      </c>
      <c r="AA1356" s="2" t="str">
        <f t="shared" ref="AA1356:AA1365" si="3366">IF($B1356="","",IF($O1356=AA$3,$N1356*(1+(Z$2*0.03)),IF(AA$3=$O1356+$J1356,$N1356*(1+(Z$2*0.03)),IF(AA$3=$O1356+2*$J1356,$N1356*(1+(Z$2*0.03)),IF(AA$3=$O1356+3*$J1356,$N1356*(1+(Z$2*0.03)),IF(AA$3=$O1356+4*$J1356,$N1356*(1+(Z$2*0.03)),IF(AA$3=$O1356+5*$J1356,$N1356*(1+(Z$2*0.03)),"")))))))</f>
        <v/>
      </c>
      <c r="AB1356" s="2" t="str">
        <f t="shared" ref="AB1356:AB1365" si="3367">IF($B1356="","",IF($O1356=AB$3,$N1356*(1+(AA$2*0.03)),IF(AB$3=$O1356+$J1356,$N1356*(1+(AA$2*0.03)),IF(AB$3=$O1356+2*$J1356,$N1356*(1+(AA$2*0.03)),IF(AB$3=$O1356+3*$J1356,$N1356*(1+(AA$2*0.03)),IF(AB$3=$O1356+4*$J1356,$N1356*(1+(AA$2*0.03)),IF(AB$3=$O1356+5*$J1356,$N1356*(1+(AA$2*0.03)),"")))))))</f>
        <v/>
      </c>
      <c r="AC1356" s="2" t="str">
        <f t="shared" ref="AC1356:AC1365" si="3368">IF($B1356="","",IF($O1356=AC$3,$N1356*(1+(AB$2*0.03)),IF(AC$3=$O1356+$J1356,$N1356*(1+(AB$2*0.03)),IF(AC$3=$O1356+2*$J1356,$N1356*(1+(AB$2*0.03)),IF(AC$3=$O1356+3*$J1356,$N1356*(1+(AB$2*0.03)),IF(AC$3=$O1356+4*$J1356,$N1356*(1+(AB$2*0.03)),IF(AC$3=$O1356+5*$J1356,$N1356*(1+(AB$2*0.03)),"")))))))</f>
        <v/>
      </c>
      <c r="AD1356" s="2" t="str">
        <f t="shared" ref="AD1356:AD1365" si="3369">IF($B1356="","",IF($O1356=AD$3,$N1356*(1+(AC$2*0.03)),IF(AD$3=$O1356+$J1356,$N1356*(1+(AC$2*0.03)),IF(AD$3=$O1356+2*$J1356,$N1356*(1+(AC$2*0.03)),IF(AD$3=$O1356+3*$J1356,$N1356*(1+(AC$2*0.03)),IF(AD$3=$O1356+4*$J1356,$N1356*(1+(AC$2*0.03)),IF(AD$3=$O1356+5*$J1356,$N1356*(1+(AC$2*0.03)),"")))))))</f>
        <v/>
      </c>
      <c r="AE1356" s="2" t="str">
        <f t="shared" ref="AE1356:AE1365" si="3370">IF($B1356="","",IF($O1356=AE$3,$N1356*(1+(AD$2*0.03)),IF(AE$3=$O1356+$J1356,$N1356*(1+(AD$2*0.03)),IF(AE$3=$O1356+2*$J1356,$N1356*(1+(AD$2*0.03)),IF(AE$3=$O1356+3*$J1356,$N1356*(1+(AD$2*0.03)),IF(AE$3=$O1356+4*$J1356,$N1356*(1+(AD$2*0.03)),IF(AE$3=$O1356+5*$J1356,$N1356*(1+(AD$2*0.03)),"")))))))</f>
        <v/>
      </c>
      <c r="AF1356" s="2" t="str">
        <f t="shared" ref="AF1356:AF1365" si="3371">IF($B1356="","",IF($O1356=AF$3,$N1356*(1+(AE$2*0.03)),IF(AF$3=$O1356+$J1356,$N1356*(1+(AE$2*0.03)),IF(AF$3=$O1356+2*$J1356,$N1356*(1+(AE$2*0.03)),IF(AF$3=$O1356+3*$J1356,$N1356*(1+(AE$2*0.03)),IF(AF$3=$O1356+4*$J1356,$N1356*(1+(AE$2*0.03)),IF(AF$3=$O1356+5*$J1356,$N1356*(1+(AE$2*0.03)),"")))))))</f>
        <v/>
      </c>
      <c r="AG1356" s="2" t="str">
        <f t="shared" ref="AG1356:AG1365" si="3372">IF($B1356="","",IF($O1356=AG$3,$N1356*(1+(AF$2*0.03)),IF(AG$3=$O1356+$J1356,$N1356*(1+(AF$2*0.03)),IF(AG$3=$O1356+2*$J1356,$N1356*(1+(AF$2*0.03)),IF(AG$3=$O1356+3*$J1356,$N1356*(1+(AF$2*0.03)),IF(AG$3=$O1356+4*$J1356,$N1356*(1+(AF$2*0.03)),IF(AG$3=$O1356+5*$J1356,$N1356*(1+(AF$2*0.03)),"")))))))</f>
        <v/>
      </c>
      <c r="AH1356" s="2" t="str">
        <f t="shared" ref="AH1356:AH1365" si="3373">IF($B1356="","",IF($O1356=AH$3,$N1356*(1+(AG$2*0.03)),IF(AH$3=$O1356+$J1356,$N1356*(1+(AG$2*0.03)),IF(AH$3=$O1356+2*$J1356,$N1356*(1+(AG$2*0.03)),IF(AH$3=$O1356+3*$J1356,$N1356*(1+(AG$2*0.03)),IF(AH$3=$O1356+4*$J1356,$N1356*(1+(AG$2*0.03)),IF(AH$3=$O1356+5*$J1356,$N1356*(1+(AG$2*0.03)),"")))))))</f>
        <v/>
      </c>
      <c r="AI1356" s="2" t="str">
        <f t="shared" ref="AI1356:AI1365" si="3374">IF($B1356="","",IF($O1356=AI$3,$N1356*(1+(AH$2*0.03)),IF(AI$3=$O1356+$J1356,$N1356*(1+(AH$2*0.03)),IF(AI$3=$O1356+2*$J1356,$N1356*(1+(AH$2*0.03)),IF(AI$3=$O1356+3*$J1356,$N1356*(1+(AH$2*0.03)),IF(AI$3=$O1356+4*$J1356,$N1356*(1+(AH$2*0.03)),IF(AI$3=$O1356+5*$J1356,$N1356*(1+(AH$2*0.03)),"")))))))</f>
        <v/>
      </c>
    </row>
    <row r="1357" spans="2:35" x14ac:dyDescent="0.25">
      <c r="B1357" s="41" t="s">
        <v>347</v>
      </c>
      <c r="C1357" s="41" t="s">
        <v>587</v>
      </c>
      <c r="D1357" t="s">
        <v>7</v>
      </c>
      <c r="E1357" s="42" t="s">
        <v>362</v>
      </c>
      <c r="F1357" t="s">
        <v>289</v>
      </c>
      <c r="H1357" s="7">
        <v>1300</v>
      </c>
      <c r="I1357" s="6">
        <f>IF(H1357="","",INDEX(Systems!F$4:F$981,MATCH($F1357,Systems!D$4:D$981,0),1))</f>
        <v>4.5</v>
      </c>
      <c r="J1357" s="7">
        <f>IF(H1357="","",INDEX(Systems!E$4:E$981,MATCH($F1357,Systems!D$4:D$981,0),1))</f>
        <v>15</v>
      </c>
      <c r="K1357" s="7" t="s">
        <v>97</v>
      </c>
      <c r="L1357" s="7">
        <v>2010</v>
      </c>
      <c r="M1357" s="7">
        <v>3</v>
      </c>
      <c r="N1357" s="6">
        <f t="shared" si="3353"/>
        <v>5850</v>
      </c>
      <c r="O1357" s="7">
        <f t="shared" si="3354"/>
        <v>2025</v>
      </c>
      <c r="P1357" s="2" t="str">
        <f t="shared" si="3355"/>
        <v/>
      </c>
      <c r="Q1357" s="2" t="str">
        <f t="shared" si="3356"/>
        <v/>
      </c>
      <c r="R1357" s="2" t="str">
        <f t="shared" si="3357"/>
        <v/>
      </c>
      <c r="S1357" s="2" t="str">
        <f t="shared" si="3358"/>
        <v/>
      </c>
      <c r="T1357" s="2" t="str">
        <f t="shared" si="3359"/>
        <v/>
      </c>
      <c r="U1357" s="2" t="str">
        <f t="shared" si="3360"/>
        <v/>
      </c>
      <c r="V1357" s="2" t="str">
        <f t="shared" si="3361"/>
        <v/>
      </c>
      <c r="W1357" s="2">
        <f t="shared" si="3362"/>
        <v>7078.5</v>
      </c>
      <c r="X1357" s="2" t="str">
        <f t="shared" si="3363"/>
        <v/>
      </c>
      <c r="Y1357" s="2" t="str">
        <f t="shared" si="3364"/>
        <v/>
      </c>
      <c r="Z1357" s="2" t="str">
        <f t="shared" si="3365"/>
        <v/>
      </c>
      <c r="AA1357" s="2" t="str">
        <f t="shared" si="3366"/>
        <v/>
      </c>
      <c r="AB1357" s="2" t="str">
        <f t="shared" si="3367"/>
        <v/>
      </c>
      <c r="AC1357" s="2" t="str">
        <f t="shared" si="3368"/>
        <v/>
      </c>
      <c r="AD1357" s="2" t="str">
        <f t="shared" si="3369"/>
        <v/>
      </c>
      <c r="AE1357" s="2" t="str">
        <f t="shared" si="3370"/>
        <v/>
      </c>
      <c r="AF1357" s="2" t="str">
        <f t="shared" si="3371"/>
        <v/>
      </c>
      <c r="AG1357" s="2" t="str">
        <f t="shared" si="3372"/>
        <v/>
      </c>
      <c r="AH1357" s="2" t="str">
        <f t="shared" si="3373"/>
        <v/>
      </c>
      <c r="AI1357" s="2" t="str">
        <f t="shared" si="3374"/>
        <v/>
      </c>
    </row>
    <row r="1358" spans="2:35" x14ac:dyDescent="0.25">
      <c r="B1358" s="41" t="s">
        <v>347</v>
      </c>
      <c r="C1358" s="41" t="s">
        <v>587</v>
      </c>
      <c r="D1358" t="s">
        <v>9</v>
      </c>
      <c r="E1358" s="42" t="s">
        <v>362</v>
      </c>
      <c r="F1358" t="s">
        <v>131</v>
      </c>
      <c r="H1358" s="7">
        <v>1000</v>
      </c>
      <c r="I1358" s="6">
        <f>IF(H1358="","",INDEX(Systems!F$4:F$981,MATCH($F1358,Systems!D$4:D$981,0),1))</f>
        <v>4.95</v>
      </c>
      <c r="J1358" s="7">
        <f>IF(H1358="","",INDEX(Systems!E$4:E$981,MATCH($F1358,Systems!D$4:D$981,0),1))</f>
        <v>20</v>
      </c>
      <c r="K1358" s="7" t="s">
        <v>97</v>
      </c>
      <c r="L1358" s="7">
        <v>2017</v>
      </c>
      <c r="M1358" s="7">
        <v>3</v>
      </c>
      <c r="N1358" s="6">
        <f t="shared" si="3353"/>
        <v>4950</v>
      </c>
      <c r="O1358" s="7">
        <f t="shared" si="3354"/>
        <v>2037</v>
      </c>
      <c r="P1358" s="2" t="str">
        <f t="shared" si="3355"/>
        <v/>
      </c>
      <c r="Q1358" s="2" t="str">
        <f t="shared" si="3356"/>
        <v/>
      </c>
      <c r="R1358" s="2" t="str">
        <f t="shared" si="3357"/>
        <v/>
      </c>
      <c r="S1358" s="2" t="str">
        <f t="shared" si="3358"/>
        <v/>
      </c>
      <c r="T1358" s="2" t="str">
        <f t="shared" si="3359"/>
        <v/>
      </c>
      <c r="U1358" s="2" t="str">
        <f t="shared" si="3360"/>
        <v/>
      </c>
      <c r="V1358" s="2" t="str">
        <f t="shared" si="3361"/>
        <v/>
      </c>
      <c r="W1358" s="2" t="str">
        <f t="shared" si="3362"/>
        <v/>
      </c>
      <c r="X1358" s="2" t="str">
        <f t="shared" si="3363"/>
        <v/>
      </c>
      <c r="Y1358" s="2" t="str">
        <f t="shared" si="3364"/>
        <v/>
      </c>
      <c r="Z1358" s="2" t="str">
        <f t="shared" si="3365"/>
        <v/>
      </c>
      <c r="AA1358" s="2" t="str">
        <f t="shared" si="3366"/>
        <v/>
      </c>
      <c r="AB1358" s="2" t="str">
        <f t="shared" si="3367"/>
        <v/>
      </c>
      <c r="AC1358" s="2" t="str">
        <f t="shared" si="3368"/>
        <v/>
      </c>
      <c r="AD1358" s="2" t="str">
        <f t="shared" si="3369"/>
        <v/>
      </c>
      <c r="AE1358" s="2" t="str">
        <f t="shared" si="3370"/>
        <v/>
      </c>
      <c r="AF1358" s="2" t="str">
        <f t="shared" si="3371"/>
        <v/>
      </c>
      <c r="AG1358" s="2" t="str">
        <f t="shared" si="3372"/>
        <v/>
      </c>
      <c r="AH1358" s="2" t="str">
        <f t="shared" si="3373"/>
        <v/>
      </c>
      <c r="AI1358" s="2">
        <f t="shared" si="3374"/>
        <v>7771.4999999999991</v>
      </c>
    </row>
    <row r="1359" spans="2:35" x14ac:dyDescent="0.25">
      <c r="B1359" s="41" t="s">
        <v>347</v>
      </c>
      <c r="C1359" s="41" t="s">
        <v>587</v>
      </c>
      <c r="D1359" t="s">
        <v>5</v>
      </c>
      <c r="E1359" s="42" t="s">
        <v>362</v>
      </c>
      <c r="F1359" t="s">
        <v>306</v>
      </c>
      <c r="H1359" s="7">
        <v>1</v>
      </c>
      <c r="I1359" s="6">
        <f>IF(H1359="","",INDEX(Systems!F$4:F$981,MATCH($F1359,Systems!D$4:D$981,0),1))</f>
        <v>10800</v>
      </c>
      <c r="J1359" s="7">
        <f>IF(H1359="","",INDEX(Systems!E$4:E$981,MATCH($F1359,Systems!D$4:D$981,0),1))</f>
        <v>18</v>
      </c>
      <c r="K1359" s="7" t="s">
        <v>97</v>
      </c>
      <c r="L1359" s="7">
        <v>1999</v>
      </c>
      <c r="M1359" s="7">
        <v>3</v>
      </c>
      <c r="N1359" s="6">
        <f t="shared" si="3353"/>
        <v>10800</v>
      </c>
      <c r="O1359" s="7">
        <f t="shared" si="3354"/>
        <v>2018</v>
      </c>
      <c r="P1359" s="2">
        <f t="shared" si="3355"/>
        <v>10800</v>
      </c>
      <c r="Q1359" s="2" t="str">
        <f t="shared" si="3356"/>
        <v/>
      </c>
      <c r="R1359" s="2" t="str">
        <f t="shared" si="3357"/>
        <v/>
      </c>
      <c r="S1359" s="2" t="str">
        <f t="shared" si="3358"/>
        <v/>
      </c>
      <c r="T1359" s="2" t="str">
        <f t="shared" si="3359"/>
        <v/>
      </c>
      <c r="U1359" s="2" t="str">
        <f t="shared" si="3360"/>
        <v/>
      </c>
      <c r="V1359" s="2" t="str">
        <f t="shared" si="3361"/>
        <v/>
      </c>
      <c r="W1359" s="2" t="str">
        <f t="shared" si="3362"/>
        <v/>
      </c>
      <c r="X1359" s="2" t="str">
        <f t="shared" si="3363"/>
        <v/>
      </c>
      <c r="Y1359" s="2" t="str">
        <f t="shared" si="3364"/>
        <v/>
      </c>
      <c r="Z1359" s="2" t="str">
        <f t="shared" si="3365"/>
        <v/>
      </c>
      <c r="AA1359" s="2" t="str">
        <f t="shared" si="3366"/>
        <v/>
      </c>
      <c r="AB1359" s="2" t="str">
        <f t="shared" si="3367"/>
        <v/>
      </c>
      <c r="AC1359" s="2" t="str">
        <f t="shared" si="3368"/>
        <v/>
      </c>
      <c r="AD1359" s="2" t="str">
        <f t="shared" si="3369"/>
        <v/>
      </c>
      <c r="AE1359" s="2" t="str">
        <f t="shared" si="3370"/>
        <v/>
      </c>
      <c r="AF1359" s="2" t="str">
        <f t="shared" si="3371"/>
        <v/>
      </c>
      <c r="AG1359" s="2" t="str">
        <f t="shared" si="3372"/>
        <v/>
      </c>
      <c r="AH1359" s="2">
        <f t="shared" si="3373"/>
        <v>16632</v>
      </c>
      <c r="AI1359" s="2" t="str">
        <f t="shared" si="3374"/>
        <v/>
      </c>
    </row>
    <row r="1360" spans="2:35" x14ac:dyDescent="0.25">
      <c r="B1360" s="41" t="s">
        <v>347</v>
      </c>
      <c r="C1360" s="41" t="s">
        <v>587</v>
      </c>
      <c r="D1360" t="s">
        <v>3</v>
      </c>
      <c r="E1360" s="42" t="s">
        <v>366</v>
      </c>
      <c r="F1360" t="s">
        <v>22</v>
      </c>
      <c r="H1360" s="7">
        <v>9030</v>
      </c>
      <c r="I1360" s="6">
        <f>IF(H1360="","",INDEX(Systems!F$4:F$981,MATCH($F1360,Systems!D$4:D$981,0),1))</f>
        <v>12.67</v>
      </c>
      <c r="J1360" s="7">
        <f>IF(H1360="","",INDEX(Systems!E$4:E$981,MATCH($F1360,Systems!D$4:D$981,0),1))</f>
        <v>20</v>
      </c>
      <c r="K1360" s="7" t="s">
        <v>97</v>
      </c>
      <c r="L1360" s="7">
        <v>2010</v>
      </c>
      <c r="M1360" s="7">
        <v>3</v>
      </c>
      <c r="N1360" s="6">
        <f t="shared" si="3353"/>
        <v>114410.1</v>
      </c>
      <c r="O1360" s="7">
        <f t="shared" si="3354"/>
        <v>2030</v>
      </c>
      <c r="P1360" s="2" t="str">
        <f t="shared" si="3355"/>
        <v/>
      </c>
      <c r="Q1360" s="2" t="str">
        <f t="shared" si="3356"/>
        <v/>
      </c>
      <c r="R1360" s="2" t="str">
        <f t="shared" si="3357"/>
        <v/>
      </c>
      <c r="S1360" s="2" t="str">
        <f t="shared" si="3358"/>
        <v/>
      </c>
      <c r="T1360" s="2" t="str">
        <f t="shared" si="3359"/>
        <v/>
      </c>
      <c r="U1360" s="2" t="str">
        <f t="shared" si="3360"/>
        <v/>
      </c>
      <c r="V1360" s="2" t="str">
        <f t="shared" si="3361"/>
        <v/>
      </c>
      <c r="W1360" s="2" t="str">
        <f t="shared" si="3362"/>
        <v/>
      </c>
      <c r="X1360" s="2" t="str">
        <f t="shared" si="3363"/>
        <v/>
      </c>
      <c r="Y1360" s="2" t="str">
        <f t="shared" si="3364"/>
        <v/>
      </c>
      <c r="Z1360" s="2" t="str">
        <f t="shared" si="3365"/>
        <v/>
      </c>
      <c r="AA1360" s="2" t="str">
        <f t="shared" si="3366"/>
        <v/>
      </c>
      <c r="AB1360" s="2">
        <f t="shared" si="3367"/>
        <v>155597.736</v>
      </c>
      <c r="AC1360" s="2" t="str">
        <f t="shared" si="3368"/>
        <v/>
      </c>
      <c r="AD1360" s="2" t="str">
        <f t="shared" si="3369"/>
        <v/>
      </c>
      <c r="AE1360" s="2" t="str">
        <f t="shared" si="3370"/>
        <v/>
      </c>
      <c r="AF1360" s="2" t="str">
        <f t="shared" si="3371"/>
        <v/>
      </c>
      <c r="AG1360" s="2" t="str">
        <f t="shared" si="3372"/>
        <v/>
      </c>
      <c r="AH1360" s="2" t="str">
        <f t="shared" si="3373"/>
        <v/>
      </c>
      <c r="AI1360" s="2" t="str">
        <f t="shared" si="3374"/>
        <v/>
      </c>
    </row>
    <row r="1361" spans="2:35" x14ac:dyDescent="0.25">
      <c r="B1361" s="41" t="s">
        <v>347</v>
      </c>
      <c r="C1361" s="41" t="s">
        <v>587</v>
      </c>
      <c r="D1361" t="s">
        <v>7</v>
      </c>
      <c r="E1361" s="42" t="s">
        <v>366</v>
      </c>
      <c r="F1361" t="s">
        <v>50</v>
      </c>
      <c r="H1361" s="7">
        <v>6168</v>
      </c>
      <c r="I1361" s="6">
        <f>IF(H1361="","",INDEX(Systems!F$4:F$981,MATCH($F1361,Systems!D$4:D$981,0),1))</f>
        <v>1.6</v>
      </c>
      <c r="J1361" s="7">
        <f>IF(H1361="","",INDEX(Systems!E$4:E$981,MATCH($F1361,Systems!D$4:D$981,0),1))</f>
        <v>10</v>
      </c>
      <c r="K1361" s="7" t="s">
        <v>97</v>
      </c>
      <c r="L1361" s="7">
        <v>2010</v>
      </c>
      <c r="M1361" s="7">
        <v>3</v>
      </c>
      <c r="N1361" s="6">
        <f t="shared" si="3353"/>
        <v>9868.8000000000011</v>
      </c>
      <c r="O1361" s="7">
        <f t="shared" si="3354"/>
        <v>2020</v>
      </c>
      <c r="P1361" s="2" t="str">
        <f t="shared" si="3355"/>
        <v/>
      </c>
      <c r="Q1361" s="2" t="str">
        <f t="shared" si="3356"/>
        <v/>
      </c>
      <c r="R1361" s="2">
        <f t="shared" si="3357"/>
        <v>10460.928000000002</v>
      </c>
      <c r="S1361" s="2" t="str">
        <f t="shared" si="3358"/>
        <v/>
      </c>
      <c r="T1361" s="2" t="str">
        <f t="shared" si="3359"/>
        <v/>
      </c>
      <c r="U1361" s="2" t="str">
        <f t="shared" si="3360"/>
        <v/>
      </c>
      <c r="V1361" s="2" t="str">
        <f t="shared" si="3361"/>
        <v/>
      </c>
      <c r="W1361" s="2" t="str">
        <f t="shared" si="3362"/>
        <v/>
      </c>
      <c r="X1361" s="2" t="str">
        <f t="shared" si="3363"/>
        <v/>
      </c>
      <c r="Y1361" s="2" t="str">
        <f t="shared" si="3364"/>
        <v/>
      </c>
      <c r="Z1361" s="2" t="str">
        <f t="shared" si="3365"/>
        <v/>
      </c>
      <c r="AA1361" s="2" t="str">
        <f t="shared" si="3366"/>
        <v/>
      </c>
      <c r="AB1361" s="2">
        <f t="shared" si="3367"/>
        <v>13421.568000000001</v>
      </c>
      <c r="AC1361" s="2" t="str">
        <f t="shared" si="3368"/>
        <v/>
      </c>
      <c r="AD1361" s="2" t="str">
        <f t="shared" si="3369"/>
        <v/>
      </c>
      <c r="AE1361" s="2" t="str">
        <f t="shared" si="3370"/>
        <v/>
      </c>
      <c r="AF1361" s="2" t="str">
        <f t="shared" si="3371"/>
        <v/>
      </c>
      <c r="AG1361" s="2" t="str">
        <f t="shared" si="3372"/>
        <v/>
      </c>
      <c r="AH1361" s="2" t="str">
        <f t="shared" si="3373"/>
        <v/>
      </c>
      <c r="AI1361" s="2" t="str">
        <f t="shared" si="3374"/>
        <v/>
      </c>
    </row>
    <row r="1362" spans="2:35" x14ac:dyDescent="0.25">
      <c r="B1362" s="41" t="s">
        <v>347</v>
      </c>
      <c r="C1362" s="41" t="s">
        <v>587</v>
      </c>
      <c r="D1362" t="s">
        <v>7</v>
      </c>
      <c r="E1362" s="42" t="s">
        <v>363</v>
      </c>
      <c r="F1362" t="s">
        <v>311</v>
      </c>
      <c r="H1362" s="7">
        <v>1000</v>
      </c>
      <c r="I1362" s="6">
        <f>IF(H1362="","",INDEX(Systems!F$4:F$981,MATCH($F1362,Systems!D$4:D$981,0),1))</f>
        <v>8.11</v>
      </c>
      <c r="J1362" s="7">
        <f>IF(H1362="","",INDEX(Systems!E$4:E$981,MATCH($F1362,Systems!D$4:D$981,0),1))</f>
        <v>20</v>
      </c>
      <c r="K1362" s="7" t="s">
        <v>97</v>
      </c>
      <c r="L1362" s="7">
        <v>2005</v>
      </c>
      <c r="M1362" s="7">
        <v>3</v>
      </c>
      <c r="N1362" s="6">
        <f t="shared" si="3353"/>
        <v>8109.9999999999991</v>
      </c>
      <c r="O1362" s="7">
        <f t="shared" si="3354"/>
        <v>2025</v>
      </c>
      <c r="P1362" s="2" t="str">
        <f t="shared" si="3355"/>
        <v/>
      </c>
      <c r="Q1362" s="2" t="str">
        <f t="shared" si="3356"/>
        <v/>
      </c>
      <c r="R1362" s="2" t="str">
        <f t="shared" si="3357"/>
        <v/>
      </c>
      <c r="S1362" s="2" t="str">
        <f t="shared" si="3358"/>
        <v/>
      </c>
      <c r="T1362" s="2" t="str">
        <f t="shared" si="3359"/>
        <v/>
      </c>
      <c r="U1362" s="2" t="str">
        <f t="shared" si="3360"/>
        <v/>
      </c>
      <c r="V1362" s="2" t="str">
        <f t="shared" si="3361"/>
        <v/>
      </c>
      <c r="W1362" s="2">
        <f t="shared" si="3362"/>
        <v>9813.0999999999985</v>
      </c>
      <c r="X1362" s="2" t="str">
        <f t="shared" si="3363"/>
        <v/>
      </c>
      <c r="Y1362" s="2" t="str">
        <f t="shared" si="3364"/>
        <v/>
      </c>
      <c r="Z1362" s="2" t="str">
        <f t="shared" si="3365"/>
        <v/>
      </c>
      <c r="AA1362" s="2" t="str">
        <f t="shared" si="3366"/>
        <v/>
      </c>
      <c r="AB1362" s="2" t="str">
        <f t="shared" si="3367"/>
        <v/>
      </c>
      <c r="AC1362" s="2" t="str">
        <f t="shared" si="3368"/>
        <v/>
      </c>
      <c r="AD1362" s="2" t="str">
        <f t="shared" si="3369"/>
        <v/>
      </c>
      <c r="AE1362" s="2" t="str">
        <f t="shared" si="3370"/>
        <v/>
      </c>
      <c r="AF1362" s="2" t="str">
        <f t="shared" si="3371"/>
        <v/>
      </c>
      <c r="AG1362" s="2" t="str">
        <f t="shared" si="3372"/>
        <v/>
      </c>
      <c r="AH1362" s="2" t="str">
        <f t="shared" si="3373"/>
        <v/>
      </c>
      <c r="AI1362" s="2" t="str">
        <f t="shared" si="3374"/>
        <v/>
      </c>
    </row>
    <row r="1363" spans="2:35" x14ac:dyDescent="0.25">
      <c r="B1363" s="41" t="s">
        <v>347</v>
      </c>
      <c r="C1363" s="41" t="s">
        <v>587</v>
      </c>
      <c r="D1363" t="s">
        <v>7</v>
      </c>
      <c r="E1363" s="42" t="s">
        <v>363</v>
      </c>
      <c r="F1363" t="s">
        <v>289</v>
      </c>
      <c r="H1363" s="7">
        <v>1300</v>
      </c>
      <c r="I1363" s="6">
        <f>IF(H1363="","",INDEX(Systems!F$4:F$981,MATCH($F1363,Systems!D$4:D$981,0),1))</f>
        <v>4.5</v>
      </c>
      <c r="J1363" s="7">
        <f>IF(H1363="","",INDEX(Systems!E$4:E$981,MATCH($F1363,Systems!D$4:D$981,0),1))</f>
        <v>15</v>
      </c>
      <c r="K1363" s="7" t="s">
        <v>97</v>
      </c>
      <c r="L1363" s="7">
        <v>2010</v>
      </c>
      <c r="M1363" s="7">
        <v>3</v>
      </c>
      <c r="N1363" s="6">
        <f t="shared" si="3353"/>
        <v>5850</v>
      </c>
      <c r="O1363" s="7">
        <f t="shared" si="3354"/>
        <v>2025</v>
      </c>
      <c r="P1363" s="2" t="str">
        <f t="shared" si="3355"/>
        <v/>
      </c>
      <c r="Q1363" s="2" t="str">
        <f t="shared" si="3356"/>
        <v/>
      </c>
      <c r="R1363" s="2" t="str">
        <f t="shared" si="3357"/>
        <v/>
      </c>
      <c r="S1363" s="2" t="str">
        <f t="shared" si="3358"/>
        <v/>
      </c>
      <c r="T1363" s="2" t="str">
        <f t="shared" si="3359"/>
        <v/>
      </c>
      <c r="U1363" s="2" t="str">
        <f t="shared" si="3360"/>
        <v/>
      </c>
      <c r="V1363" s="2" t="str">
        <f t="shared" si="3361"/>
        <v/>
      </c>
      <c r="W1363" s="2">
        <f t="shared" si="3362"/>
        <v>7078.5</v>
      </c>
      <c r="X1363" s="2" t="str">
        <f t="shared" si="3363"/>
        <v/>
      </c>
      <c r="Y1363" s="2" t="str">
        <f t="shared" si="3364"/>
        <v/>
      </c>
      <c r="Z1363" s="2" t="str">
        <f t="shared" si="3365"/>
        <v/>
      </c>
      <c r="AA1363" s="2" t="str">
        <f t="shared" si="3366"/>
        <v/>
      </c>
      <c r="AB1363" s="2" t="str">
        <f t="shared" si="3367"/>
        <v/>
      </c>
      <c r="AC1363" s="2" t="str">
        <f t="shared" si="3368"/>
        <v/>
      </c>
      <c r="AD1363" s="2" t="str">
        <f t="shared" si="3369"/>
        <v/>
      </c>
      <c r="AE1363" s="2" t="str">
        <f t="shared" si="3370"/>
        <v/>
      </c>
      <c r="AF1363" s="2" t="str">
        <f t="shared" si="3371"/>
        <v/>
      </c>
      <c r="AG1363" s="2" t="str">
        <f t="shared" si="3372"/>
        <v/>
      </c>
      <c r="AH1363" s="2" t="str">
        <f t="shared" si="3373"/>
        <v/>
      </c>
      <c r="AI1363" s="2" t="str">
        <f t="shared" si="3374"/>
        <v/>
      </c>
    </row>
    <row r="1364" spans="2:35" x14ac:dyDescent="0.25">
      <c r="B1364" s="41" t="s">
        <v>347</v>
      </c>
      <c r="C1364" s="41" t="s">
        <v>587</v>
      </c>
      <c r="D1364" t="s">
        <v>9</v>
      </c>
      <c r="E1364" s="42" t="s">
        <v>363</v>
      </c>
      <c r="F1364" t="s">
        <v>131</v>
      </c>
      <c r="H1364" s="7">
        <v>1000</v>
      </c>
      <c r="I1364" s="6">
        <f>IF(H1364="","",INDEX(Systems!F$4:F$981,MATCH($F1364,Systems!D$4:D$981,0),1))</f>
        <v>4.95</v>
      </c>
      <c r="J1364" s="7">
        <f>IF(H1364="","",INDEX(Systems!E$4:E$981,MATCH($F1364,Systems!D$4:D$981,0),1))</f>
        <v>20</v>
      </c>
      <c r="K1364" s="7" t="s">
        <v>97</v>
      </c>
      <c r="L1364" s="7">
        <v>2017</v>
      </c>
      <c r="M1364" s="7">
        <v>3</v>
      </c>
      <c r="N1364" s="6">
        <f t="shared" si="3353"/>
        <v>4950</v>
      </c>
      <c r="O1364" s="7">
        <f t="shared" si="3354"/>
        <v>2037</v>
      </c>
      <c r="P1364" s="2" t="str">
        <f t="shared" si="3355"/>
        <v/>
      </c>
      <c r="Q1364" s="2" t="str">
        <f t="shared" si="3356"/>
        <v/>
      </c>
      <c r="R1364" s="2" t="str">
        <f t="shared" si="3357"/>
        <v/>
      </c>
      <c r="S1364" s="2" t="str">
        <f t="shared" si="3358"/>
        <v/>
      </c>
      <c r="T1364" s="2" t="str">
        <f t="shared" si="3359"/>
        <v/>
      </c>
      <c r="U1364" s="2" t="str">
        <f t="shared" si="3360"/>
        <v/>
      </c>
      <c r="V1364" s="2" t="str">
        <f t="shared" si="3361"/>
        <v/>
      </c>
      <c r="W1364" s="2" t="str">
        <f t="shared" si="3362"/>
        <v/>
      </c>
      <c r="X1364" s="2" t="str">
        <f t="shared" si="3363"/>
        <v/>
      </c>
      <c r="Y1364" s="2" t="str">
        <f t="shared" si="3364"/>
        <v/>
      </c>
      <c r="Z1364" s="2" t="str">
        <f t="shared" si="3365"/>
        <v/>
      </c>
      <c r="AA1364" s="2" t="str">
        <f t="shared" si="3366"/>
        <v/>
      </c>
      <c r="AB1364" s="2" t="str">
        <f t="shared" si="3367"/>
        <v/>
      </c>
      <c r="AC1364" s="2" t="str">
        <f t="shared" si="3368"/>
        <v/>
      </c>
      <c r="AD1364" s="2" t="str">
        <f t="shared" si="3369"/>
        <v/>
      </c>
      <c r="AE1364" s="2" t="str">
        <f t="shared" si="3370"/>
        <v/>
      </c>
      <c r="AF1364" s="2" t="str">
        <f t="shared" si="3371"/>
        <v/>
      </c>
      <c r="AG1364" s="2" t="str">
        <f t="shared" si="3372"/>
        <v/>
      </c>
      <c r="AH1364" s="2" t="str">
        <f t="shared" si="3373"/>
        <v/>
      </c>
      <c r="AI1364" s="2">
        <f t="shared" si="3374"/>
        <v>7771.4999999999991</v>
      </c>
    </row>
    <row r="1365" spans="2:35" x14ac:dyDescent="0.25">
      <c r="B1365" s="41" t="s">
        <v>347</v>
      </c>
      <c r="C1365" s="41" t="s">
        <v>587</v>
      </c>
      <c r="D1365" t="s">
        <v>5</v>
      </c>
      <c r="E1365" s="42" t="s">
        <v>363</v>
      </c>
      <c r="F1365" t="s">
        <v>306</v>
      </c>
      <c r="H1365" s="7">
        <v>1</v>
      </c>
      <c r="I1365" s="6">
        <f>IF(H1365="","",INDEX(Systems!F$4:F$981,MATCH($F1365,Systems!D$4:D$981,0),1))</f>
        <v>10800</v>
      </c>
      <c r="J1365" s="7">
        <f>IF(H1365="","",INDEX(Systems!E$4:E$981,MATCH($F1365,Systems!D$4:D$981,0),1))</f>
        <v>18</v>
      </c>
      <c r="K1365" s="7" t="s">
        <v>97</v>
      </c>
      <c r="L1365" s="7">
        <v>1999</v>
      </c>
      <c r="M1365" s="7">
        <v>3</v>
      </c>
      <c r="N1365" s="6">
        <f t="shared" si="3353"/>
        <v>10800</v>
      </c>
      <c r="O1365" s="7">
        <f t="shared" si="3354"/>
        <v>2018</v>
      </c>
      <c r="P1365" s="2">
        <f t="shared" si="3355"/>
        <v>10800</v>
      </c>
      <c r="Q1365" s="2" t="str">
        <f t="shared" si="3356"/>
        <v/>
      </c>
      <c r="R1365" s="2" t="str">
        <f t="shared" si="3357"/>
        <v/>
      </c>
      <c r="S1365" s="2" t="str">
        <f t="shared" si="3358"/>
        <v/>
      </c>
      <c r="T1365" s="2" t="str">
        <f t="shared" si="3359"/>
        <v/>
      </c>
      <c r="U1365" s="2" t="str">
        <f t="shared" si="3360"/>
        <v/>
      </c>
      <c r="V1365" s="2" t="str">
        <f t="shared" si="3361"/>
        <v/>
      </c>
      <c r="W1365" s="2" t="str">
        <f t="shared" si="3362"/>
        <v/>
      </c>
      <c r="X1365" s="2" t="str">
        <f t="shared" si="3363"/>
        <v/>
      </c>
      <c r="Y1365" s="2" t="str">
        <f t="shared" si="3364"/>
        <v/>
      </c>
      <c r="Z1365" s="2" t="str">
        <f t="shared" si="3365"/>
        <v/>
      </c>
      <c r="AA1365" s="2" t="str">
        <f t="shared" si="3366"/>
        <v/>
      </c>
      <c r="AB1365" s="2" t="str">
        <f t="shared" si="3367"/>
        <v/>
      </c>
      <c r="AC1365" s="2" t="str">
        <f t="shared" si="3368"/>
        <v/>
      </c>
      <c r="AD1365" s="2" t="str">
        <f t="shared" si="3369"/>
        <v/>
      </c>
      <c r="AE1365" s="2" t="str">
        <f t="shared" si="3370"/>
        <v/>
      </c>
      <c r="AF1365" s="2" t="str">
        <f t="shared" si="3371"/>
        <v/>
      </c>
      <c r="AG1365" s="2" t="str">
        <f t="shared" si="3372"/>
        <v/>
      </c>
      <c r="AH1365" s="2">
        <f t="shared" si="3373"/>
        <v>16632</v>
      </c>
      <c r="AI1365" s="2" t="str">
        <f t="shared" si="3374"/>
        <v/>
      </c>
    </row>
    <row r="1366" spans="2:35" x14ac:dyDescent="0.25">
      <c r="B1366" s="41" t="s">
        <v>347</v>
      </c>
      <c r="C1366" s="41" t="s">
        <v>587</v>
      </c>
      <c r="D1366" t="s">
        <v>7</v>
      </c>
      <c r="E1366" s="42" t="s">
        <v>364</v>
      </c>
      <c r="F1366" t="s">
        <v>311</v>
      </c>
      <c r="H1366" s="7">
        <v>1000</v>
      </c>
      <c r="I1366" s="6">
        <f>IF(H1366="","",INDEX(Systems!F$4:F$981,MATCH($F1366,Systems!D$4:D$981,0),1))</f>
        <v>8.11</v>
      </c>
      <c r="J1366" s="7">
        <f>IF(H1366="","",INDEX(Systems!E$4:E$981,MATCH($F1366,Systems!D$4:D$981,0),1))</f>
        <v>20</v>
      </c>
      <c r="K1366" s="7" t="s">
        <v>97</v>
      </c>
      <c r="L1366" s="7">
        <v>2005</v>
      </c>
      <c r="M1366" s="7">
        <v>3</v>
      </c>
      <c r="N1366" s="6">
        <f t="shared" ref="N1366:N1369" si="3375">IF(H1366="","",H1366*I1366)</f>
        <v>8109.9999999999991</v>
      </c>
      <c r="O1366" s="7">
        <f t="shared" ref="O1366:O1369" si="3376">IF(M1366="","",IF(IF(M1366=1,$C$1,IF(M1366=2,L1366+(0.8*J1366),IF(M1366=3,L1366+J1366)))&lt;$C$1,$C$1,(IF(M1366=1,$C$1,IF(M1366=2,L1366+(0.8*J1366),IF(M1366=3,L1366+J1366))))))</f>
        <v>2025</v>
      </c>
      <c r="P1366" s="2" t="str">
        <f t="shared" ref="P1366:P1369" si="3377">IF($B1366="","",IF($O1366=P$3,$N1366*(1+(O$2*0.03)),IF(P$3=$O1366+$J1366,$N1366*(1+(O$2*0.03)),IF(P$3=$O1366+2*$J1366,$N1366*(1+(O$2*0.03)),IF(P$3=$O1366+3*$J1366,$N1366*(1+(O$2*0.03)),IF(P$3=$O1366+4*$J1366,$N1366*(1+(O$2*0.03)),IF(P$3=$O1366+5*$J1366,$N1366*(1+(O$2*0.03)),"")))))))</f>
        <v/>
      </c>
      <c r="Q1366" s="2" t="str">
        <f t="shared" ref="Q1366:Q1369" si="3378">IF($B1366="","",IF($O1366=Q$3,$N1366*(1+(P$2*0.03)),IF(Q$3=$O1366+$J1366,$N1366*(1+(P$2*0.03)),IF(Q$3=$O1366+2*$J1366,$N1366*(1+(P$2*0.03)),IF(Q$3=$O1366+3*$J1366,$N1366*(1+(P$2*0.03)),IF(Q$3=$O1366+4*$J1366,$N1366*(1+(P$2*0.03)),IF(Q$3=$O1366+5*$J1366,$N1366*(1+(P$2*0.03)),"")))))))</f>
        <v/>
      </c>
      <c r="R1366" s="2" t="str">
        <f t="shared" ref="R1366:R1369" si="3379">IF($B1366="","",IF($O1366=R$3,$N1366*(1+(Q$2*0.03)),IF(R$3=$O1366+$J1366,$N1366*(1+(Q$2*0.03)),IF(R$3=$O1366+2*$J1366,$N1366*(1+(Q$2*0.03)),IF(R$3=$O1366+3*$J1366,$N1366*(1+(Q$2*0.03)),IF(R$3=$O1366+4*$J1366,$N1366*(1+(Q$2*0.03)),IF(R$3=$O1366+5*$J1366,$N1366*(1+(Q$2*0.03)),"")))))))</f>
        <v/>
      </c>
      <c r="S1366" s="2" t="str">
        <f t="shared" ref="S1366:S1369" si="3380">IF($B1366="","",IF($O1366=S$3,$N1366*(1+(R$2*0.03)),IF(S$3=$O1366+$J1366,$N1366*(1+(R$2*0.03)),IF(S$3=$O1366+2*$J1366,$N1366*(1+(R$2*0.03)),IF(S$3=$O1366+3*$J1366,$N1366*(1+(R$2*0.03)),IF(S$3=$O1366+4*$J1366,$N1366*(1+(R$2*0.03)),IF(S$3=$O1366+5*$J1366,$N1366*(1+(R$2*0.03)),"")))))))</f>
        <v/>
      </c>
      <c r="T1366" s="2" t="str">
        <f t="shared" ref="T1366:T1369" si="3381">IF($B1366="","",IF($O1366=T$3,$N1366*(1+(S$2*0.03)),IF(T$3=$O1366+$J1366,$N1366*(1+(S$2*0.03)),IF(T$3=$O1366+2*$J1366,$N1366*(1+(S$2*0.03)),IF(T$3=$O1366+3*$J1366,$N1366*(1+(S$2*0.03)),IF(T$3=$O1366+4*$J1366,$N1366*(1+(S$2*0.03)),IF(T$3=$O1366+5*$J1366,$N1366*(1+(S$2*0.03)),"")))))))</f>
        <v/>
      </c>
      <c r="U1366" s="2" t="str">
        <f t="shared" ref="U1366:U1369" si="3382">IF($B1366="","",IF($O1366=U$3,$N1366*(1+(T$2*0.03)),IF(U$3=$O1366+$J1366,$N1366*(1+(T$2*0.03)),IF(U$3=$O1366+2*$J1366,$N1366*(1+(T$2*0.03)),IF(U$3=$O1366+3*$J1366,$N1366*(1+(T$2*0.03)),IF(U$3=$O1366+4*$J1366,$N1366*(1+(T$2*0.03)),IF(U$3=$O1366+5*$J1366,$N1366*(1+(T$2*0.03)),"")))))))</f>
        <v/>
      </c>
      <c r="V1366" s="2" t="str">
        <f t="shared" ref="V1366:V1369" si="3383">IF($B1366="","",IF($O1366=V$3,$N1366*(1+(U$2*0.03)),IF(V$3=$O1366+$J1366,$N1366*(1+(U$2*0.03)),IF(V$3=$O1366+2*$J1366,$N1366*(1+(U$2*0.03)),IF(V$3=$O1366+3*$J1366,$N1366*(1+(U$2*0.03)),IF(V$3=$O1366+4*$J1366,$N1366*(1+(U$2*0.03)),IF(V$3=$O1366+5*$J1366,$N1366*(1+(U$2*0.03)),"")))))))</f>
        <v/>
      </c>
      <c r="W1366" s="2">
        <f t="shared" ref="W1366:W1369" si="3384">IF($B1366="","",IF($O1366=W$3,$N1366*(1+(V$2*0.03)),IF(W$3=$O1366+$J1366,$N1366*(1+(V$2*0.03)),IF(W$3=$O1366+2*$J1366,$N1366*(1+(V$2*0.03)),IF(W$3=$O1366+3*$J1366,$N1366*(1+(V$2*0.03)),IF(W$3=$O1366+4*$J1366,$N1366*(1+(V$2*0.03)),IF(W$3=$O1366+5*$J1366,$N1366*(1+(V$2*0.03)),"")))))))</f>
        <v>9813.0999999999985</v>
      </c>
      <c r="X1366" s="2" t="str">
        <f t="shared" ref="X1366:X1369" si="3385">IF($B1366="","",IF($O1366=X$3,$N1366*(1+(W$2*0.03)),IF(X$3=$O1366+$J1366,$N1366*(1+(W$2*0.03)),IF(X$3=$O1366+2*$J1366,$N1366*(1+(W$2*0.03)),IF(X$3=$O1366+3*$J1366,$N1366*(1+(W$2*0.03)),IF(X$3=$O1366+4*$J1366,$N1366*(1+(W$2*0.03)),IF(X$3=$O1366+5*$J1366,$N1366*(1+(W$2*0.03)),"")))))))</f>
        <v/>
      </c>
      <c r="Y1366" s="2" t="str">
        <f t="shared" ref="Y1366:Y1369" si="3386">IF($B1366="","",IF($O1366=Y$3,$N1366*(1+(X$2*0.03)),IF(Y$3=$O1366+$J1366,$N1366*(1+(X$2*0.03)),IF(Y$3=$O1366+2*$J1366,$N1366*(1+(X$2*0.03)),IF(Y$3=$O1366+3*$J1366,$N1366*(1+(X$2*0.03)),IF(Y$3=$O1366+4*$J1366,$N1366*(1+(X$2*0.03)),IF(Y$3=$O1366+5*$J1366,$N1366*(1+(X$2*0.03)),"")))))))</f>
        <v/>
      </c>
      <c r="Z1366" s="2" t="str">
        <f t="shared" ref="Z1366:Z1369" si="3387">IF($B1366="","",IF($O1366=Z$3,$N1366*(1+(Y$2*0.03)),IF(Z$3=$O1366+$J1366,$N1366*(1+(Y$2*0.03)),IF(Z$3=$O1366+2*$J1366,$N1366*(1+(Y$2*0.03)),IF(Z$3=$O1366+3*$J1366,$N1366*(1+(Y$2*0.03)),IF(Z$3=$O1366+4*$J1366,$N1366*(1+(Y$2*0.03)),IF(Z$3=$O1366+5*$J1366,$N1366*(1+(Y$2*0.03)),"")))))))</f>
        <v/>
      </c>
      <c r="AA1366" s="2" t="str">
        <f t="shared" ref="AA1366:AA1369" si="3388">IF($B1366="","",IF($O1366=AA$3,$N1366*(1+(Z$2*0.03)),IF(AA$3=$O1366+$J1366,$N1366*(1+(Z$2*0.03)),IF(AA$3=$O1366+2*$J1366,$N1366*(1+(Z$2*0.03)),IF(AA$3=$O1366+3*$J1366,$N1366*(1+(Z$2*0.03)),IF(AA$3=$O1366+4*$J1366,$N1366*(1+(Z$2*0.03)),IF(AA$3=$O1366+5*$J1366,$N1366*(1+(Z$2*0.03)),"")))))))</f>
        <v/>
      </c>
      <c r="AB1366" s="2" t="str">
        <f t="shared" ref="AB1366:AB1369" si="3389">IF($B1366="","",IF($O1366=AB$3,$N1366*(1+(AA$2*0.03)),IF(AB$3=$O1366+$J1366,$N1366*(1+(AA$2*0.03)),IF(AB$3=$O1366+2*$J1366,$N1366*(1+(AA$2*0.03)),IF(AB$3=$O1366+3*$J1366,$N1366*(1+(AA$2*0.03)),IF(AB$3=$O1366+4*$J1366,$N1366*(1+(AA$2*0.03)),IF(AB$3=$O1366+5*$J1366,$N1366*(1+(AA$2*0.03)),"")))))))</f>
        <v/>
      </c>
      <c r="AC1366" s="2" t="str">
        <f t="shared" ref="AC1366:AC1369" si="3390">IF($B1366="","",IF($O1366=AC$3,$N1366*(1+(AB$2*0.03)),IF(AC$3=$O1366+$J1366,$N1366*(1+(AB$2*0.03)),IF(AC$3=$O1366+2*$J1366,$N1366*(1+(AB$2*0.03)),IF(AC$3=$O1366+3*$J1366,$N1366*(1+(AB$2*0.03)),IF(AC$3=$O1366+4*$J1366,$N1366*(1+(AB$2*0.03)),IF(AC$3=$O1366+5*$J1366,$N1366*(1+(AB$2*0.03)),"")))))))</f>
        <v/>
      </c>
      <c r="AD1366" s="2" t="str">
        <f t="shared" ref="AD1366:AD1369" si="3391">IF($B1366="","",IF($O1366=AD$3,$N1366*(1+(AC$2*0.03)),IF(AD$3=$O1366+$J1366,$N1366*(1+(AC$2*0.03)),IF(AD$3=$O1366+2*$J1366,$N1366*(1+(AC$2*0.03)),IF(AD$3=$O1366+3*$J1366,$N1366*(1+(AC$2*0.03)),IF(AD$3=$O1366+4*$J1366,$N1366*(1+(AC$2*0.03)),IF(AD$3=$O1366+5*$J1366,$N1366*(1+(AC$2*0.03)),"")))))))</f>
        <v/>
      </c>
      <c r="AE1366" s="2" t="str">
        <f t="shared" ref="AE1366:AE1369" si="3392">IF($B1366="","",IF($O1366=AE$3,$N1366*(1+(AD$2*0.03)),IF(AE$3=$O1366+$J1366,$N1366*(1+(AD$2*0.03)),IF(AE$3=$O1366+2*$J1366,$N1366*(1+(AD$2*0.03)),IF(AE$3=$O1366+3*$J1366,$N1366*(1+(AD$2*0.03)),IF(AE$3=$O1366+4*$J1366,$N1366*(1+(AD$2*0.03)),IF(AE$3=$O1366+5*$J1366,$N1366*(1+(AD$2*0.03)),"")))))))</f>
        <v/>
      </c>
      <c r="AF1366" s="2" t="str">
        <f t="shared" ref="AF1366:AF1369" si="3393">IF($B1366="","",IF($O1366=AF$3,$N1366*(1+(AE$2*0.03)),IF(AF$3=$O1366+$J1366,$N1366*(1+(AE$2*0.03)),IF(AF$3=$O1366+2*$J1366,$N1366*(1+(AE$2*0.03)),IF(AF$3=$O1366+3*$J1366,$N1366*(1+(AE$2*0.03)),IF(AF$3=$O1366+4*$J1366,$N1366*(1+(AE$2*0.03)),IF(AF$3=$O1366+5*$J1366,$N1366*(1+(AE$2*0.03)),"")))))))</f>
        <v/>
      </c>
      <c r="AG1366" s="2" t="str">
        <f t="shared" ref="AG1366:AG1369" si="3394">IF($B1366="","",IF($O1366=AG$3,$N1366*(1+(AF$2*0.03)),IF(AG$3=$O1366+$J1366,$N1366*(1+(AF$2*0.03)),IF(AG$3=$O1366+2*$J1366,$N1366*(1+(AF$2*0.03)),IF(AG$3=$O1366+3*$J1366,$N1366*(1+(AF$2*0.03)),IF(AG$3=$O1366+4*$J1366,$N1366*(1+(AF$2*0.03)),IF(AG$3=$O1366+5*$J1366,$N1366*(1+(AF$2*0.03)),"")))))))</f>
        <v/>
      </c>
      <c r="AH1366" s="2" t="str">
        <f t="shared" ref="AH1366:AH1369" si="3395">IF($B1366="","",IF($O1366=AH$3,$N1366*(1+(AG$2*0.03)),IF(AH$3=$O1366+$J1366,$N1366*(1+(AG$2*0.03)),IF(AH$3=$O1366+2*$J1366,$N1366*(1+(AG$2*0.03)),IF(AH$3=$O1366+3*$J1366,$N1366*(1+(AG$2*0.03)),IF(AH$3=$O1366+4*$J1366,$N1366*(1+(AG$2*0.03)),IF(AH$3=$O1366+5*$J1366,$N1366*(1+(AG$2*0.03)),"")))))))</f>
        <v/>
      </c>
      <c r="AI1366" s="2" t="str">
        <f t="shared" ref="AI1366:AI1369" si="3396">IF($B1366="","",IF($O1366=AI$3,$N1366*(1+(AH$2*0.03)),IF(AI$3=$O1366+$J1366,$N1366*(1+(AH$2*0.03)),IF(AI$3=$O1366+2*$J1366,$N1366*(1+(AH$2*0.03)),IF(AI$3=$O1366+3*$J1366,$N1366*(1+(AH$2*0.03)),IF(AI$3=$O1366+4*$J1366,$N1366*(1+(AH$2*0.03)),IF(AI$3=$O1366+5*$J1366,$N1366*(1+(AH$2*0.03)),"")))))))</f>
        <v/>
      </c>
    </row>
    <row r="1367" spans="2:35" x14ac:dyDescent="0.25">
      <c r="B1367" s="41" t="s">
        <v>347</v>
      </c>
      <c r="C1367" s="41" t="s">
        <v>587</v>
      </c>
      <c r="D1367" t="s">
        <v>7</v>
      </c>
      <c r="E1367" s="42" t="s">
        <v>364</v>
      </c>
      <c r="F1367" t="s">
        <v>289</v>
      </c>
      <c r="H1367" s="7">
        <v>1300</v>
      </c>
      <c r="I1367" s="6">
        <f>IF(H1367="","",INDEX(Systems!F$4:F$981,MATCH($F1367,Systems!D$4:D$981,0),1))</f>
        <v>4.5</v>
      </c>
      <c r="J1367" s="7">
        <f>IF(H1367="","",INDEX(Systems!E$4:E$981,MATCH($F1367,Systems!D$4:D$981,0),1))</f>
        <v>15</v>
      </c>
      <c r="K1367" s="7" t="s">
        <v>97</v>
      </c>
      <c r="L1367" s="7">
        <v>2010</v>
      </c>
      <c r="M1367" s="7">
        <v>3</v>
      </c>
      <c r="N1367" s="6">
        <f t="shared" si="3375"/>
        <v>5850</v>
      </c>
      <c r="O1367" s="7">
        <f t="shared" si="3376"/>
        <v>2025</v>
      </c>
      <c r="P1367" s="2" t="str">
        <f t="shared" si="3377"/>
        <v/>
      </c>
      <c r="Q1367" s="2" t="str">
        <f t="shared" si="3378"/>
        <v/>
      </c>
      <c r="R1367" s="2" t="str">
        <f t="shared" si="3379"/>
        <v/>
      </c>
      <c r="S1367" s="2" t="str">
        <f t="shared" si="3380"/>
        <v/>
      </c>
      <c r="T1367" s="2" t="str">
        <f t="shared" si="3381"/>
        <v/>
      </c>
      <c r="U1367" s="2" t="str">
        <f t="shared" si="3382"/>
        <v/>
      </c>
      <c r="V1367" s="2" t="str">
        <f t="shared" si="3383"/>
        <v/>
      </c>
      <c r="W1367" s="2">
        <f t="shared" si="3384"/>
        <v>7078.5</v>
      </c>
      <c r="X1367" s="2" t="str">
        <f t="shared" si="3385"/>
        <v/>
      </c>
      <c r="Y1367" s="2" t="str">
        <f t="shared" si="3386"/>
        <v/>
      </c>
      <c r="Z1367" s="2" t="str">
        <f t="shared" si="3387"/>
        <v/>
      </c>
      <c r="AA1367" s="2" t="str">
        <f t="shared" si="3388"/>
        <v/>
      </c>
      <c r="AB1367" s="2" t="str">
        <f t="shared" si="3389"/>
        <v/>
      </c>
      <c r="AC1367" s="2" t="str">
        <f t="shared" si="3390"/>
        <v/>
      </c>
      <c r="AD1367" s="2" t="str">
        <f t="shared" si="3391"/>
        <v/>
      </c>
      <c r="AE1367" s="2" t="str">
        <f t="shared" si="3392"/>
        <v/>
      </c>
      <c r="AF1367" s="2" t="str">
        <f t="shared" si="3393"/>
        <v/>
      </c>
      <c r="AG1367" s="2" t="str">
        <f t="shared" si="3394"/>
        <v/>
      </c>
      <c r="AH1367" s="2" t="str">
        <f t="shared" si="3395"/>
        <v/>
      </c>
      <c r="AI1367" s="2" t="str">
        <f t="shared" si="3396"/>
        <v/>
      </c>
    </row>
    <row r="1368" spans="2:35" x14ac:dyDescent="0.25">
      <c r="B1368" s="41" t="s">
        <v>347</v>
      </c>
      <c r="C1368" s="41" t="s">
        <v>587</v>
      </c>
      <c r="D1368" t="s">
        <v>9</v>
      </c>
      <c r="E1368" s="42" t="s">
        <v>364</v>
      </c>
      <c r="F1368" t="s">
        <v>131</v>
      </c>
      <c r="H1368" s="7">
        <v>1000</v>
      </c>
      <c r="I1368" s="6">
        <f>IF(H1368="","",INDEX(Systems!F$4:F$981,MATCH($F1368,Systems!D$4:D$981,0),1))</f>
        <v>4.95</v>
      </c>
      <c r="J1368" s="7">
        <f>IF(H1368="","",INDEX(Systems!E$4:E$981,MATCH($F1368,Systems!D$4:D$981,0),1))</f>
        <v>20</v>
      </c>
      <c r="K1368" s="7" t="s">
        <v>97</v>
      </c>
      <c r="L1368" s="7">
        <v>2017</v>
      </c>
      <c r="M1368" s="7">
        <v>3</v>
      </c>
      <c r="N1368" s="6">
        <f t="shared" si="3375"/>
        <v>4950</v>
      </c>
      <c r="O1368" s="7">
        <f t="shared" si="3376"/>
        <v>2037</v>
      </c>
      <c r="P1368" s="2" t="str">
        <f t="shared" si="3377"/>
        <v/>
      </c>
      <c r="Q1368" s="2" t="str">
        <f t="shared" si="3378"/>
        <v/>
      </c>
      <c r="R1368" s="2" t="str">
        <f t="shared" si="3379"/>
        <v/>
      </c>
      <c r="S1368" s="2" t="str">
        <f t="shared" si="3380"/>
        <v/>
      </c>
      <c r="T1368" s="2" t="str">
        <f t="shared" si="3381"/>
        <v/>
      </c>
      <c r="U1368" s="2" t="str">
        <f t="shared" si="3382"/>
        <v/>
      </c>
      <c r="V1368" s="2" t="str">
        <f t="shared" si="3383"/>
        <v/>
      </c>
      <c r="W1368" s="2" t="str">
        <f t="shared" si="3384"/>
        <v/>
      </c>
      <c r="X1368" s="2" t="str">
        <f t="shared" si="3385"/>
        <v/>
      </c>
      <c r="Y1368" s="2" t="str">
        <f t="shared" si="3386"/>
        <v/>
      </c>
      <c r="Z1368" s="2" t="str">
        <f t="shared" si="3387"/>
        <v/>
      </c>
      <c r="AA1368" s="2" t="str">
        <f t="shared" si="3388"/>
        <v/>
      </c>
      <c r="AB1368" s="2" t="str">
        <f t="shared" si="3389"/>
        <v/>
      </c>
      <c r="AC1368" s="2" t="str">
        <f t="shared" si="3390"/>
        <v/>
      </c>
      <c r="AD1368" s="2" t="str">
        <f t="shared" si="3391"/>
        <v/>
      </c>
      <c r="AE1368" s="2" t="str">
        <f t="shared" si="3392"/>
        <v/>
      </c>
      <c r="AF1368" s="2" t="str">
        <f t="shared" si="3393"/>
        <v/>
      </c>
      <c r="AG1368" s="2" t="str">
        <f t="shared" si="3394"/>
        <v/>
      </c>
      <c r="AH1368" s="2" t="str">
        <f t="shared" si="3395"/>
        <v/>
      </c>
      <c r="AI1368" s="2">
        <f t="shared" si="3396"/>
        <v>7771.4999999999991</v>
      </c>
    </row>
    <row r="1369" spans="2:35" x14ac:dyDescent="0.25">
      <c r="B1369" s="41" t="s">
        <v>347</v>
      </c>
      <c r="C1369" s="41" t="s">
        <v>587</v>
      </c>
      <c r="D1369" t="s">
        <v>5</v>
      </c>
      <c r="E1369" s="42" t="s">
        <v>364</v>
      </c>
      <c r="F1369" t="s">
        <v>306</v>
      </c>
      <c r="H1369" s="7">
        <v>1</v>
      </c>
      <c r="I1369" s="6">
        <f>IF(H1369="","",INDEX(Systems!F$4:F$981,MATCH($F1369,Systems!D$4:D$981,0),1))</f>
        <v>10800</v>
      </c>
      <c r="J1369" s="7">
        <f>IF(H1369="","",INDEX(Systems!E$4:E$981,MATCH($F1369,Systems!D$4:D$981,0),1))</f>
        <v>18</v>
      </c>
      <c r="K1369" s="7" t="s">
        <v>97</v>
      </c>
      <c r="L1369" s="7">
        <v>1999</v>
      </c>
      <c r="M1369" s="7">
        <v>3</v>
      </c>
      <c r="N1369" s="6">
        <f t="shared" si="3375"/>
        <v>10800</v>
      </c>
      <c r="O1369" s="7">
        <f t="shared" si="3376"/>
        <v>2018</v>
      </c>
      <c r="P1369" s="2">
        <f t="shared" si="3377"/>
        <v>10800</v>
      </c>
      <c r="Q1369" s="2" t="str">
        <f t="shared" si="3378"/>
        <v/>
      </c>
      <c r="R1369" s="2" t="str">
        <f t="shared" si="3379"/>
        <v/>
      </c>
      <c r="S1369" s="2" t="str">
        <f t="shared" si="3380"/>
        <v/>
      </c>
      <c r="T1369" s="2" t="str">
        <f t="shared" si="3381"/>
        <v/>
      </c>
      <c r="U1369" s="2" t="str">
        <f t="shared" si="3382"/>
        <v/>
      </c>
      <c r="V1369" s="2" t="str">
        <f t="shared" si="3383"/>
        <v/>
      </c>
      <c r="W1369" s="2" t="str">
        <f t="shared" si="3384"/>
        <v/>
      </c>
      <c r="X1369" s="2" t="str">
        <f t="shared" si="3385"/>
        <v/>
      </c>
      <c r="Y1369" s="2" t="str">
        <f t="shared" si="3386"/>
        <v/>
      </c>
      <c r="Z1369" s="2" t="str">
        <f t="shared" si="3387"/>
        <v/>
      </c>
      <c r="AA1369" s="2" t="str">
        <f t="shared" si="3388"/>
        <v/>
      </c>
      <c r="AB1369" s="2" t="str">
        <f t="shared" si="3389"/>
        <v/>
      </c>
      <c r="AC1369" s="2" t="str">
        <f t="shared" si="3390"/>
        <v/>
      </c>
      <c r="AD1369" s="2" t="str">
        <f t="shared" si="3391"/>
        <v/>
      </c>
      <c r="AE1369" s="2" t="str">
        <f t="shared" si="3392"/>
        <v/>
      </c>
      <c r="AF1369" s="2" t="str">
        <f t="shared" si="3393"/>
        <v/>
      </c>
      <c r="AG1369" s="2" t="str">
        <f t="shared" si="3394"/>
        <v/>
      </c>
      <c r="AH1369" s="2">
        <f t="shared" si="3395"/>
        <v>16632</v>
      </c>
      <c r="AI1369" s="2" t="str">
        <f t="shared" si="3396"/>
        <v/>
      </c>
    </row>
    <row r="1370" spans="2:35" x14ac:dyDescent="0.25">
      <c r="B1370" s="41" t="s">
        <v>347</v>
      </c>
      <c r="C1370" s="41" t="s">
        <v>587</v>
      </c>
      <c r="D1370" t="s">
        <v>7</v>
      </c>
      <c r="E1370" s="42" t="s">
        <v>365</v>
      </c>
      <c r="F1370" t="s">
        <v>311</v>
      </c>
      <c r="H1370" s="7">
        <v>1000</v>
      </c>
      <c r="I1370" s="6">
        <f>IF(H1370="","",INDEX(Systems!F$4:F$981,MATCH($F1370,Systems!D$4:D$981,0),1))</f>
        <v>8.11</v>
      </c>
      <c r="J1370" s="7">
        <f>IF(H1370="","",INDEX(Systems!E$4:E$981,MATCH($F1370,Systems!D$4:D$981,0),1))</f>
        <v>20</v>
      </c>
      <c r="K1370" s="7" t="s">
        <v>97</v>
      </c>
      <c r="L1370" s="7">
        <v>2005</v>
      </c>
      <c r="M1370" s="7">
        <v>3</v>
      </c>
      <c r="N1370" s="6">
        <f t="shared" ref="N1370:N1373" si="3397">IF(H1370="","",H1370*I1370)</f>
        <v>8109.9999999999991</v>
      </c>
      <c r="O1370" s="7">
        <f t="shared" ref="O1370:O1373" si="3398">IF(M1370="","",IF(IF(M1370=1,$C$1,IF(M1370=2,L1370+(0.8*J1370),IF(M1370=3,L1370+J1370)))&lt;$C$1,$C$1,(IF(M1370=1,$C$1,IF(M1370=2,L1370+(0.8*J1370),IF(M1370=3,L1370+J1370))))))</f>
        <v>2025</v>
      </c>
      <c r="P1370" s="2" t="str">
        <f t="shared" ref="P1370:P1373" si="3399">IF($B1370="","",IF($O1370=P$3,$N1370*(1+(O$2*0.03)),IF(P$3=$O1370+$J1370,$N1370*(1+(O$2*0.03)),IF(P$3=$O1370+2*$J1370,$N1370*(1+(O$2*0.03)),IF(P$3=$O1370+3*$J1370,$N1370*(1+(O$2*0.03)),IF(P$3=$O1370+4*$J1370,$N1370*(1+(O$2*0.03)),IF(P$3=$O1370+5*$J1370,$N1370*(1+(O$2*0.03)),"")))))))</f>
        <v/>
      </c>
      <c r="Q1370" s="2" t="str">
        <f t="shared" ref="Q1370:Q1373" si="3400">IF($B1370="","",IF($O1370=Q$3,$N1370*(1+(P$2*0.03)),IF(Q$3=$O1370+$J1370,$N1370*(1+(P$2*0.03)),IF(Q$3=$O1370+2*$J1370,$N1370*(1+(P$2*0.03)),IF(Q$3=$O1370+3*$J1370,$N1370*(1+(P$2*0.03)),IF(Q$3=$O1370+4*$J1370,$N1370*(1+(P$2*0.03)),IF(Q$3=$O1370+5*$J1370,$N1370*(1+(P$2*0.03)),"")))))))</f>
        <v/>
      </c>
      <c r="R1370" s="2" t="str">
        <f t="shared" ref="R1370:R1373" si="3401">IF($B1370="","",IF($O1370=R$3,$N1370*(1+(Q$2*0.03)),IF(R$3=$O1370+$J1370,$N1370*(1+(Q$2*0.03)),IF(R$3=$O1370+2*$J1370,$N1370*(1+(Q$2*0.03)),IF(R$3=$O1370+3*$J1370,$N1370*(1+(Q$2*0.03)),IF(R$3=$O1370+4*$J1370,$N1370*(1+(Q$2*0.03)),IF(R$3=$O1370+5*$J1370,$N1370*(1+(Q$2*0.03)),"")))))))</f>
        <v/>
      </c>
      <c r="S1370" s="2" t="str">
        <f t="shared" ref="S1370:S1373" si="3402">IF($B1370="","",IF($O1370=S$3,$N1370*(1+(R$2*0.03)),IF(S$3=$O1370+$J1370,$N1370*(1+(R$2*0.03)),IF(S$3=$O1370+2*$J1370,$N1370*(1+(R$2*0.03)),IF(S$3=$O1370+3*$J1370,$N1370*(1+(R$2*0.03)),IF(S$3=$O1370+4*$J1370,$N1370*(1+(R$2*0.03)),IF(S$3=$O1370+5*$J1370,$N1370*(1+(R$2*0.03)),"")))))))</f>
        <v/>
      </c>
      <c r="T1370" s="2" t="str">
        <f t="shared" ref="T1370:T1373" si="3403">IF($B1370="","",IF($O1370=T$3,$N1370*(1+(S$2*0.03)),IF(T$3=$O1370+$J1370,$N1370*(1+(S$2*0.03)),IF(T$3=$O1370+2*$J1370,$N1370*(1+(S$2*0.03)),IF(T$3=$O1370+3*$J1370,$N1370*(1+(S$2*0.03)),IF(T$3=$O1370+4*$J1370,$N1370*(1+(S$2*0.03)),IF(T$3=$O1370+5*$J1370,$N1370*(1+(S$2*0.03)),"")))))))</f>
        <v/>
      </c>
      <c r="U1370" s="2" t="str">
        <f t="shared" ref="U1370:U1373" si="3404">IF($B1370="","",IF($O1370=U$3,$N1370*(1+(T$2*0.03)),IF(U$3=$O1370+$J1370,$N1370*(1+(T$2*0.03)),IF(U$3=$O1370+2*$J1370,$N1370*(1+(T$2*0.03)),IF(U$3=$O1370+3*$J1370,$N1370*(1+(T$2*0.03)),IF(U$3=$O1370+4*$J1370,$N1370*(1+(T$2*0.03)),IF(U$3=$O1370+5*$J1370,$N1370*(1+(T$2*0.03)),"")))))))</f>
        <v/>
      </c>
      <c r="V1370" s="2" t="str">
        <f t="shared" ref="V1370:V1373" si="3405">IF($B1370="","",IF($O1370=V$3,$N1370*(1+(U$2*0.03)),IF(V$3=$O1370+$J1370,$N1370*(1+(U$2*0.03)),IF(V$3=$O1370+2*$J1370,$N1370*(1+(U$2*0.03)),IF(V$3=$O1370+3*$J1370,$N1370*(1+(U$2*0.03)),IF(V$3=$O1370+4*$J1370,$N1370*(1+(U$2*0.03)),IF(V$3=$O1370+5*$J1370,$N1370*(1+(U$2*0.03)),"")))))))</f>
        <v/>
      </c>
      <c r="W1370" s="2">
        <f t="shared" ref="W1370:W1373" si="3406">IF($B1370="","",IF($O1370=W$3,$N1370*(1+(V$2*0.03)),IF(W$3=$O1370+$J1370,$N1370*(1+(V$2*0.03)),IF(W$3=$O1370+2*$J1370,$N1370*(1+(V$2*0.03)),IF(W$3=$O1370+3*$J1370,$N1370*(1+(V$2*0.03)),IF(W$3=$O1370+4*$J1370,$N1370*(1+(V$2*0.03)),IF(W$3=$O1370+5*$J1370,$N1370*(1+(V$2*0.03)),"")))))))</f>
        <v>9813.0999999999985</v>
      </c>
      <c r="X1370" s="2" t="str">
        <f t="shared" ref="X1370:X1373" si="3407">IF($B1370="","",IF($O1370=X$3,$N1370*(1+(W$2*0.03)),IF(X$3=$O1370+$J1370,$N1370*(1+(W$2*0.03)),IF(X$3=$O1370+2*$J1370,$N1370*(1+(W$2*0.03)),IF(X$3=$O1370+3*$J1370,$N1370*(1+(W$2*0.03)),IF(X$3=$O1370+4*$J1370,$N1370*(1+(W$2*0.03)),IF(X$3=$O1370+5*$J1370,$N1370*(1+(W$2*0.03)),"")))))))</f>
        <v/>
      </c>
      <c r="Y1370" s="2" t="str">
        <f t="shared" ref="Y1370:Y1373" si="3408">IF($B1370="","",IF($O1370=Y$3,$N1370*(1+(X$2*0.03)),IF(Y$3=$O1370+$J1370,$N1370*(1+(X$2*0.03)),IF(Y$3=$O1370+2*$J1370,$N1370*(1+(X$2*0.03)),IF(Y$3=$O1370+3*$J1370,$N1370*(1+(X$2*0.03)),IF(Y$3=$O1370+4*$J1370,$N1370*(1+(X$2*0.03)),IF(Y$3=$O1370+5*$J1370,$N1370*(1+(X$2*0.03)),"")))))))</f>
        <v/>
      </c>
      <c r="Z1370" s="2" t="str">
        <f t="shared" ref="Z1370:Z1373" si="3409">IF($B1370="","",IF($O1370=Z$3,$N1370*(1+(Y$2*0.03)),IF(Z$3=$O1370+$J1370,$N1370*(1+(Y$2*0.03)),IF(Z$3=$O1370+2*$J1370,$N1370*(1+(Y$2*0.03)),IF(Z$3=$O1370+3*$J1370,$N1370*(1+(Y$2*0.03)),IF(Z$3=$O1370+4*$J1370,$N1370*(1+(Y$2*0.03)),IF(Z$3=$O1370+5*$J1370,$N1370*(1+(Y$2*0.03)),"")))))))</f>
        <v/>
      </c>
      <c r="AA1370" s="2" t="str">
        <f t="shared" ref="AA1370:AA1373" si="3410">IF($B1370="","",IF($O1370=AA$3,$N1370*(1+(Z$2*0.03)),IF(AA$3=$O1370+$J1370,$N1370*(1+(Z$2*0.03)),IF(AA$3=$O1370+2*$J1370,$N1370*(1+(Z$2*0.03)),IF(AA$3=$O1370+3*$J1370,$N1370*(1+(Z$2*0.03)),IF(AA$3=$O1370+4*$J1370,$N1370*(1+(Z$2*0.03)),IF(AA$3=$O1370+5*$J1370,$N1370*(1+(Z$2*0.03)),"")))))))</f>
        <v/>
      </c>
      <c r="AB1370" s="2" t="str">
        <f t="shared" ref="AB1370:AB1373" si="3411">IF($B1370="","",IF($O1370=AB$3,$N1370*(1+(AA$2*0.03)),IF(AB$3=$O1370+$J1370,$N1370*(1+(AA$2*0.03)),IF(AB$3=$O1370+2*$J1370,$N1370*(1+(AA$2*0.03)),IF(AB$3=$O1370+3*$J1370,$N1370*(1+(AA$2*0.03)),IF(AB$3=$O1370+4*$J1370,$N1370*(1+(AA$2*0.03)),IF(AB$3=$O1370+5*$J1370,$N1370*(1+(AA$2*0.03)),"")))))))</f>
        <v/>
      </c>
      <c r="AC1370" s="2" t="str">
        <f t="shared" ref="AC1370:AC1373" si="3412">IF($B1370="","",IF($O1370=AC$3,$N1370*(1+(AB$2*0.03)),IF(AC$3=$O1370+$J1370,$N1370*(1+(AB$2*0.03)),IF(AC$3=$O1370+2*$J1370,$N1370*(1+(AB$2*0.03)),IF(AC$3=$O1370+3*$J1370,$N1370*(1+(AB$2*0.03)),IF(AC$3=$O1370+4*$J1370,$N1370*(1+(AB$2*0.03)),IF(AC$3=$O1370+5*$J1370,$N1370*(1+(AB$2*0.03)),"")))))))</f>
        <v/>
      </c>
      <c r="AD1370" s="2" t="str">
        <f t="shared" ref="AD1370:AD1373" si="3413">IF($B1370="","",IF($O1370=AD$3,$N1370*(1+(AC$2*0.03)),IF(AD$3=$O1370+$J1370,$N1370*(1+(AC$2*0.03)),IF(AD$3=$O1370+2*$J1370,$N1370*(1+(AC$2*0.03)),IF(AD$3=$O1370+3*$J1370,$N1370*(1+(AC$2*0.03)),IF(AD$3=$O1370+4*$J1370,$N1370*(1+(AC$2*0.03)),IF(AD$3=$O1370+5*$J1370,$N1370*(1+(AC$2*0.03)),"")))))))</f>
        <v/>
      </c>
      <c r="AE1370" s="2" t="str">
        <f t="shared" ref="AE1370:AE1373" si="3414">IF($B1370="","",IF($O1370=AE$3,$N1370*(1+(AD$2*0.03)),IF(AE$3=$O1370+$J1370,$N1370*(1+(AD$2*0.03)),IF(AE$3=$O1370+2*$J1370,$N1370*(1+(AD$2*0.03)),IF(AE$3=$O1370+3*$J1370,$N1370*(1+(AD$2*0.03)),IF(AE$3=$O1370+4*$J1370,$N1370*(1+(AD$2*0.03)),IF(AE$3=$O1370+5*$J1370,$N1370*(1+(AD$2*0.03)),"")))))))</f>
        <v/>
      </c>
      <c r="AF1370" s="2" t="str">
        <f t="shared" ref="AF1370:AF1373" si="3415">IF($B1370="","",IF($O1370=AF$3,$N1370*(1+(AE$2*0.03)),IF(AF$3=$O1370+$J1370,$N1370*(1+(AE$2*0.03)),IF(AF$3=$O1370+2*$J1370,$N1370*(1+(AE$2*0.03)),IF(AF$3=$O1370+3*$J1370,$N1370*(1+(AE$2*0.03)),IF(AF$3=$O1370+4*$J1370,$N1370*(1+(AE$2*0.03)),IF(AF$3=$O1370+5*$J1370,$N1370*(1+(AE$2*0.03)),"")))))))</f>
        <v/>
      </c>
      <c r="AG1370" s="2" t="str">
        <f t="shared" ref="AG1370:AG1373" si="3416">IF($B1370="","",IF($O1370=AG$3,$N1370*(1+(AF$2*0.03)),IF(AG$3=$O1370+$J1370,$N1370*(1+(AF$2*0.03)),IF(AG$3=$O1370+2*$J1370,$N1370*(1+(AF$2*0.03)),IF(AG$3=$O1370+3*$J1370,$N1370*(1+(AF$2*0.03)),IF(AG$3=$O1370+4*$J1370,$N1370*(1+(AF$2*0.03)),IF(AG$3=$O1370+5*$J1370,$N1370*(1+(AF$2*0.03)),"")))))))</f>
        <v/>
      </c>
      <c r="AH1370" s="2" t="str">
        <f t="shared" ref="AH1370:AH1373" si="3417">IF($B1370="","",IF($O1370=AH$3,$N1370*(1+(AG$2*0.03)),IF(AH$3=$O1370+$J1370,$N1370*(1+(AG$2*0.03)),IF(AH$3=$O1370+2*$J1370,$N1370*(1+(AG$2*0.03)),IF(AH$3=$O1370+3*$J1370,$N1370*(1+(AG$2*0.03)),IF(AH$3=$O1370+4*$J1370,$N1370*(1+(AG$2*0.03)),IF(AH$3=$O1370+5*$J1370,$N1370*(1+(AG$2*0.03)),"")))))))</f>
        <v/>
      </c>
      <c r="AI1370" s="2" t="str">
        <f t="shared" ref="AI1370:AI1373" si="3418">IF($B1370="","",IF($O1370=AI$3,$N1370*(1+(AH$2*0.03)),IF(AI$3=$O1370+$J1370,$N1370*(1+(AH$2*0.03)),IF(AI$3=$O1370+2*$J1370,$N1370*(1+(AH$2*0.03)),IF(AI$3=$O1370+3*$J1370,$N1370*(1+(AH$2*0.03)),IF(AI$3=$O1370+4*$J1370,$N1370*(1+(AH$2*0.03)),IF(AI$3=$O1370+5*$J1370,$N1370*(1+(AH$2*0.03)),"")))))))</f>
        <v/>
      </c>
    </row>
    <row r="1371" spans="2:35" x14ac:dyDescent="0.25">
      <c r="B1371" s="41" t="s">
        <v>347</v>
      </c>
      <c r="C1371" s="41" t="s">
        <v>587</v>
      </c>
      <c r="D1371" t="s">
        <v>7</v>
      </c>
      <c r="E1371" s="42" t="s">
        <v>365</v>
      </c>
      <c r="F1371" t="s">
        <v>289</v>
      </c>
      <c r="H1371" s="7">
        <v>1300</v>
      </c>
      <c r="I1371" s="6">
        <f>IF(H1371="","",INDEX(Systems!F$4:F$981,MATCH($F1371,Systems!D$4:D$981,0),1))</f>
        <v>4.5</v>
      </c>
      <c r="J1371" s="7">
        <f>IF(H1371="","",INDEX(Systems!E$4:E$981,MATCH($F1371,Systems!D$4:D$981,0),1))</f>
        <v>15</v>
      </c>
      <c r="K1371" s="7" t="s">
        <v>97</v>
      </c>
      <c r="L1371" s="7">
        <v>2010</v>
      </c>
      <c r="M1371" s="7">
        <v>3</v>
      </c>
      <c r="N1371" s="6">
        <f t="shared" si="3397"/>
        <v>5850</v>
      </c>
      <c r="O1371" s="7">
        <f t="shared" si="3398"/>
        <v>2025</v>
      </c>
      <c r="P1371" s="2" t="str">
        <f t="shared" si="3399"/>
        <v/>
      </c>
      <c r="Q1371" s="2" t="str">
        <f t="shared" si="3400"/>
        <v/>
      </c>
      <c r="R1371" s="2" t="str">
        <f t="shared" si="3401"/>
        <v/>
      </c>
      <c r="S1371" s="2" t="str">
        <f t="shared" si="3402"/>
        <v/>
      </c>
      <c r="T1371" s="2" t="str">
        <f t="shared" si="3403"/>
        <v/>
      </c>
      <c r="U1371" s="2" t="str">
        <f t="shared" si="3404"/>
        <v/>
      </c>
      <c r="V1371" s="2" t="str">
        <f t="shared" si="3405"/>
        <v/>
      </c>
      <c r="W1371" s="2">
        <f t="shared" si="3406"/>
        <v>7078.5</v>
      </c>
      <c r="X1371" s="2" t="str">
        <f t="shared" si="3407"/>
        <v/>
      </c>
      <c r="Y1371" s="2" t="str">
        <f t="shared" si="3408"/>
        <v/>
      </c>
      <c r="Z1371" s="2" t="str">
        <f t="shared" si="3409"/>
        <v/>
      </c>
      <c r="AA1371" s="2" t="str">
        <f t="shared" si="3410"/>
        <v/>
      </c>
      <c r="AB1371" s="2" t="str">
        <f t="shared" si="3411"/>
        <v/>
      </c>
      <c r="AC1371" s="2" t="str">
        <f t="shared" si="3412"/>
        <v/>
      </c>
      <c r="AD1371" s="2" t="str">
        <f t="shared" si="3413"/>
        <v/>
      </c>
      <c r="AE1371" s="2" t="str">
        <f t="shared" si="3414"/>
        <v/>
      </c>
      <c r="AF1371" s="2" t="str">
        <f t="shared" si="3415"/>
        <v/>
      </c>
      <c r="AG1371" s="2" t="str">
        <f t="shared" si="3416"/>
        <v/>
      </c>
      <c r="AH1371" s="2" t="str">
        <f t="shared" si="3417"/>
        <v/>
      </c>
      <c r="AI1371" s="2" t="str">
        <f t="shared" si="3418"/>
        <v/>
      </c>
    </row>
    <row r="1372" spans="2:35" x14ac:dyDescent="0.25">
      <c r="B1372" s="41" t="s">
        <v>347</v>
      </c>
      <c r="C1372" s="41" t="s">
        <v>587</v>
      </c>
      <c r="D1372" t="s">
        <v>9</v>
      </c>
      <c r="E1372" s="42" t="s">
        <v>365</v>
      </c>
      <c r="F1372" t="s">
        <v>131</v>
      </c>
      <c r="H1372" s="7">
        <v>1000</v>
      </c>
      <c r="I1372" s="6">
        <f>IF(H1372="","",INDEX(Systems!F$4:F$981,MATCH($F1372,Systems!D$4:D$981,0),1))</f>
        <v>4.95</v>
      </c>
      <c r="J1372" s="7">
        <f>IF(H1372="","",INDEX(Systems!E$4:E$981,MATCH($F1372,Systems!D$4:D$981,0),1))</f>
        <v>20</v>
      </c>
      <c r="K1372" s="7" t="s">
        <v>97</v>
      </c>
      <c r="L1372" s="7">
        <v>2017</v>
      </c>
      <c r="M1372" s="7">
        <v>3</v>
      </c>
      <c r="N1372" s="6">
        <f t="shared" si="3397"/>
        <v>4950</v>
      </c>
      <c r="O1372" s="7">
        <f t="shared" si="3398"/>
        <v>2037</v>
      </c>
      <c r="P1372" s="2" t="str">
        <f t="shared" si="3399"/>
        <v/>
      </c>
      <c r="Q1372" s="2" t="str">
        <f t="shared" si="3400"/>
        <v/>
      </c>
      <c r="R1372" s="2" t="str">
        <f t="shared" si="3401"/>
        <v/>
      </c>
      <c r="S1372" s="2" t="str">
        <f t="shared" si="3402"/>
        <v/>
      </c>
      <c r="T1372" s="2" t="str">
        <f t="shared" si="3403"/>
        <v/>
      </c>
      <c r="U1372" s="2" t="str">
        <f t="shared" si="3404"/>
        <v/>
      </c>
      <c r="V1372" s="2" t="str">
        <f t="shared" si="3405"/>
        <v/>
      </c>
      <c r="W1372" s="2" t="str">
        <f t="shared" si="3406"/>
        <v/>
      </c>
      <c r="X1372" s="2" t="str">
        <f t="shared" si="3407"/>
        <v/>
      </c>
      <c r="Y1372" s="2" t="str">
        <f t="shared" si="3408"/>
        <v/>
      </c>
      <c r="Z1372" s="2" t="str">
        <f t="shared" si="3409"/>
        <v/>
      </c>
      <c r="AA1372" s="2" t="str">
        <f t="shared" si="3410"/>
        <v/>
      </c>
      <c r="AB1372" s="2" t="str">
        <f t="shared" si="3411"/>
        <v/>
      </c>
      <c r="AC1372" s="2" t="str">
        <f t="shared" si="3412"/>
        <v/>
      </c>
      <c r="AD1372" s="2" t="str">
        <f t="shared" si="3413"/>
        <v/>
      </c>
      <c r="AE1372" s="2" t="str">
        <f t="shared" si="3414"/>
        <v/>
      </c>
      <c r="AF1372" s="2" t="str">
        <f t="shared" si="3415"/>
        <v/>
      </c>
      <c r="AG1372" s="2" t="str">
        <f t="shared" si="3416"/>
        <v/>
      </c>
      <c r="AH1372" s="2" t="str">
        <f t="shared" si="3417"/>
        <v/>
      </c>
      <c r="AI1372" s="2">
        <f t="shared" si="3418"/>
        <v>7771.4999999999991</v>
      </c>
    </row>
    <row r="1373" spans="2:35" x14ac:dyDescent="0.25">
      <c r="B1373" s="41" t="s">
        <v>347</v>
      </c>
      <c r="C1373" s="41" t="s">
        <v>587</v>
      </c>
      <c r="D1373" t="s">
        <v>5</v>
      </c>
      <c r="E1373" s="42" t="s">
        <v>365</v>
      </c>
      <c r="F1373" t="s">
        <v>306</v>
      </c>
      <c r="H1373" s="7">
        <v>1</v>
      </c>
      <c r="I1373" s="6">
        <f>IF(H1373="","",INDEX(Systems!F$4:F$981,MATCH($F1373,Systems!D$4:D$981,0),1))</f>
        <v>10800</v>
      </c>
      <c r="J1373" s="7">
        <f>IF(H1373="","",INDEX(Systems!E$4:E$981,MATCH($F1373,Systems!D$4:D$981,0),1))</f>
        <v>18</v>
      </c>
      <c r="K1373" s="7" t="s">
        <v>97</v>
      </c>
      <c r="L1373" s="7">
        <v>1999</v>
      </c>
      <c r="M1373" s="7">
        <v>3</v>
      </c>
      <c r="N1373" s="6">
        <f t="shared" si="3397"/>
        <v>10800</v>
      </c>
      <c r="O1373" s="7">
        <f t="shared" si="3398"/>
        <v>2018</v>
      </c>
      <c r="P1373" s="2">
        <f t="shared" si="3399"/>
        <v>10800</v>
      </c>
      <c r="Q1373" s="2" t="str">
        <f t="shared" si="3400"/>
        <v/>
      </c>
      <c r="R1373" s="2" t="str">
        <f t="shared" si="3401"/>
        <v/>
      </c>
      <c r="S1373" s="2" t="str">
        <f t="shared" si="3402"/>
        <v/>
      </c>
      <c r="T1373" s="2" t="str">
        <f t="shared" si="3403"/>
        <v/>
      </c>
      <c r="U1373" s="2" t="str">
        <f t="shared" si="3404"/>
        <v/>
      </c>
      <c r="V1373" s="2" t="str">
        <f t="shared" si="3405"/>
        <v/>
      </c>
      <c r="W1373" s="2" t="str">
        <f t="shared" si="3406"/>
        <v/>
      </c>
      <c r="X1373" s="2" t="str">
        <f t="shared" si="3407"/>
        <v/>
      </c>
      <c r="Y1373" s="2" t="str">
        <f t="shared" si="3408"/>
        <v/>
      </c>
      <c r="Z1373" s="2" t="str">
        <f t="shared" si="3409"/>
        <v/>
      </c>
      <c r="AA1373" s="2" t="str">
        <f t="shared" si="3410"/>
        <v/>
      </c>
      <c r="AB1373" s="2" t="str">
        <f t="shared" si="3411"/>
        <v/>
      </c>
      <c r="AC1373" s="2" t="str">
        <f t="shared" si="3412"/>
        <v/>
      </c>
      <c r="AD1373" s="2" t="str">
        <f t="shared" si="3413"/>
        <v/>
      </c>
      <c r="AE1373" s="2" t="str">
        <f t="shared" si="3414"/>
        <v/>
      </c>
      <c r="AF1373" s="2" t="str">
        <f t="shared" si="3415"/>
        <v/>
      </c>
      <c r="AG1373" s="2" t="str">
        <f t="shared" si="3416"/>
        <v/>
      </c>
      <c r="AH1373" s="2">
        <f t="shared" si="3417"/>
        <v>16632</v>
      </c>
      <c r="AI1373" s="2" t="str">
        <f t="shared" si="3418"/>
        <v/>
      </c>
    </row>
    <row r="1374" spans="2:35" x14ac:dyDescent="0.25">
      <c r="B1374" s="41" t="s">
        <v>347</v>
      </c>
      <c r="C1374" s="41" t="s">
        <v>587</v>
      </c>
      <c r="D1374" t="s">
        <v>7</v>
      </c>
      <c r="E1374" s="42" t="s">
        <v>436</v>
      </c>
      <c r="F1374" t="s">
        <v>311</v>
      </c>
      <c r="H1374" s="7">
        <v>1000</v>
      </c>
      <c r="I1374" s="6">
        <f>IF(H1374="","",INDEX(Systems!F$4:F$981,MATCH($F1374,Systems!D$4:D$981,0),1))</f>
        <v>8.11</v>
      </c>
      <c r="J1374" s="7">
        <f>IF(H1374="","",INDEX(Systems!E$4:E$981,MATCH($F1374,Systems!D$4:D$981,0),1))</f>
        <v>20</v>
      </c>
      <c r="K1374" s="7" t="s">
        <v>97</v>
      </c>
      <c r="L1374" s="7">
        <v>2005</v>
      </c>
      <c r="M1374" s="7">
        <v>3</v>
      </c>
      <c r="N1374" s="6">
        <f t="shared" ref="N1374:N1377" si="3419">IF(H1374="","",H1374*I1374)</f>
        <v>8109.9999999999991</v>
      </c>
      <c r="O1374" s="7">
        <f t="shared" ref="O1374:O1377" si="3420">IF(M1374="","",IF(IF(M1374=1,$C$1,IF(M1374=2,L1374+(0.8*J1374),IF(M1374=3,L1374+J1374)))&lt;$C$1,$C$1,(IF(M1374=1,$C$1,IF(M1374=2,L1374+(0.8*J1374),IF(M1374=3,L1374+J1374))))))</f>
        <v>2025</v>
      </c>
      <c r="P1374" s="2" t="str">
        <f t="shared" ref="P1374:P1377" si="3421">IF($B1374="","",IF($O1374=P$3,$N1374*(1+(O$2*0.03)),IF(P$3=$O1374+$J1374,$N1374*(1+(O$2*0.03)),IF(P$3=$O1374+2*$J1374,$N1374*(1+(O$2*0.03)),IF(P$3=$O1374+3*$J1374,$N1374*(1+(O$2*0.03)),IF(P$3=$O1374+4*$J1374,$N1374*(1+(O$2*0.03)),IF(P$3=$O1374+5*$J1374,$N1374*(1+(O$2*0.03)),"")))))))</f>
        <v/>
      </c>
      <c r="Q1374" s="2" t="str">
        <f t="shared" ref="Q1374:Q1377" si="3422">IF($B1374="","",IF($O1374=Q$3,$N1374*(1+(P$2*0.03)),IF(Q$3=$O1374+$J1374,$N1374*(1+(P$2*0.03)),IF(Q$3=$O1374+2*$J1374,$N1374*(1+(P$2*0.03)),IF(Q$3=$O1374+3*$J1374,$N1374*(1+(P$2*0.03)),IF(Q$3=$O1374+4*$J1374,$N1374*(1+(P$2*0.03)),IF(Q$3=$O1374+5*$J1374,$N1374*(1+(P$2*0.03)),"")))))))</f>
        <v/>
      </c>
      <c r="R1374" s="2" t="str">
        <f t="shared" ref="R1374:R1377" si="3423">IF($B1374="","",IF($O1374=R$3,$N1374*(1+(Q$2*0.03)),IF(R$3=$O1374+$J1374,$N1374*(1+(Q$2*0.03)),IF(R$3=$O1374+2*$J1374,$N1374*(1+(Q$2*0.03)),IF(R$3=$O1374+3*$J1374,$N1374*(1+(Q$2*0.03)),IF(R$3=$O1374+4*$J1374,$N1374*(1+(Q$2*0.03)),IF(R$3=$O1374+5*$J1374,$N1374*(1+(Q$2*0.03)),"")))))))</f>
        <v/>
      </c>
      <c r="S1374" s="2" t="str">
        <f t="shared" ref="S1374:S1377" si="3424">IF($B1374="","",IF($O1374=S$3,$N1374*(1+(R$2*0.03)),IF(S$3=$O1374+$J1374,$N1374*(1+(R$2*0.03)),IF(S$3=$O1374+2*$J1374,$N1374*(1+(R$2*0.03)),IF(S$3=$O1374+3*$J1374,$N1374*(1+(R$2*0.03)),IF(S$3=$O1374+4*$J1374,$N1374*(1+(R$2*0.03)),IF(S$3=$O1374+5*$J1374,$N1374*(1+(R$2*0.03)),"")))))))</f>
        <v/>
      </c>
      <c r="T1374" s="2" t="str">
        <f t="shared" ref="T1374:T1377" si="3425">IF($B1374="","",IF($O1374=T$3,$N1374*(1+(S$2*0.03)),IF(T$3=$O1374+$J1374,$N1374*(1+(S$2*0.03)),IF(T$3=$O1374+2*$J1374,$N1374*(1+(S$2*0.03)),IF(T$3=$O1374+3*$J1374,$N1374*(1+(S$2*0.03)),IF(T$3=$O1374+4*$J1374,$N1374*(1+(S$2*0.03)),IF(T$3=$O1374+5*$J1374,$N1374*(1+(S$2*0.03)),"")))))))</f>
        <v/>
      </c>
      <c r="U1374" s="2" t="str">
        <f t="shared" ref="U1374:U1377" si="3426">IF($B1374="","",IF($O1374=U$3,$N1374*(1+(T$2*0.03)),IF(U$3=$O1374+$J1374,$N1374*(1+(T$2*0.03)),IF(U$3=$O1374+2*$J1374,$N1374*(1+(T$2*0.03)),IF(U$3=$O1374+3*$J1374,$N1374*(1+(T$2*0.03)),IF(U$3=$O1374+4*$J1374,$N1374*(1+(T$2*0.03)),IF(U$3=$O1374+5*$J1374,$N1374*(1+(T$2*0.03)),"")))))))</f>
        <v/>
      </c>
      <c r="V1374" s="2" t="str">
        <f t="shared" ref="V1374:V1377" si="3427">IF($B1374="","",IF($O1374=V$3,$N1374*(1+(U$2*0.03)),IF(V$3=$O1374+$J1374,$N1374*(1+(U$2*0.03)),IF(V$3=$O1374+2*$J1374,$N1374*(1+(U$2*0.03)),IF(V$3=$O1374+3*$J1374,$N1374*(1+(U$2*0.03)),IF(V$3=$O1374+4*$J1374,$N1374*(1+(U$2*0.03)),IF(V$3=$O1374+5*$J1374,$N1374*(1+(U$2*0.03)),"")))))))</f>
        <v/>
      </c>
      <c r="W1374" s="2">
        <f t="shared" ref="W1374:W1377" si="3428">IF($B1374="","",IF($O1374=W$3,$N1374*(1+(V$2*0.03)),IF(W$3=$O1374+$J1374,$N1374*(1+(V$2*0.03)),IF(W$3=$O1374+2*$J1374,$N1374*(1+(V$2*0.03)),IF(W$3=$O1374+3*$J1374,$N1374*(1+(V$2*0.03)),IF(W$3=$O1374+4*$J1374,$N1374*(1+(V$2*0.03)),IF(W$3=$O1374+5*$J1374,$N1374*(1+(V$2*0.03)),"")))))))</f>
        <v>9813.0999999999985</v>
      </c>
      <c r="X1374" s="2" t="str">
        <f t="shared" ref="X1374:X1377" si="3429">IF($B1374="","",IF($O1374=X$3,$N1374*(1+(W$2*0.03)),IF(X$3=$O1374+$J1374,$N1374*(1+(W$2*0.03)),IF(X$3=$O1374+2*$J1374,$N1374*(1+(W$2*0.03)),IF(X$3=$O1374+3*$J1374,$N1374*(1+(W$2*0.03)),IF(X$3=$O1374+4*$J1374,$N1374*(1+(W$2*0.03)),IF(X$3=$O1374+5*$J1374,$N1374*(1+(W$2*0.03)),"")))))))</f>
        <v/>
      </c>
      <c r="Y1374" s="2" t="str">
        <f t="shared" ref="Y1374:Y1377" si="3430">IF($B1374="","",IF($O1374=Y$3,$N1374*(1+(X$2*0.03)),IF(Y$3=$O1374+$J1374,$N1374*(1+(X$2*0.03)),IF(Y$3=$O1374+2*$J1374,$N1374*(1+(X$2*0.03)),IF(Y$3=$O1374+3*$J1374,$N1374*(1+(X$2*0.03)),IF(Y$3=$O1374+4*$J1374,$N1374*(1+(X$2*0.03)),IF(Y$3=$O1374+5*$J1374,$N1374*(1+(X$2*0.03)),"")))))))</f>
        <v/>
      </c>
      <c r="Z1374" s="2" t="str">
        <f t="shared" ref="Z1374:Z1377" si="3431">IF($B1374="","",IF($O1374=Z$3,$N1374*(1+(Y$2*0.03)),IF(Z$3=$O1374+$J1374,$N1374*(1+(Y$2*0.03)),IF(Z$3=$O1374+2*$J1374,$N1374*(1+(Y$2*0.03)),IF(Z$3=$O1374+3*$J1374,$N1374*(1+(Y$2*0.03)),IF(Z$3=$O1374+4*$J1374,$N1374*(1+(Y$2*0.03)),IF(Z$3=$O1374+5*$J1374,$N1374*(1+(Y$2*0.03)),"")))))))</f>
        <v/>
      </c>
      <c r="AA1374" s="2" t="str">
        <f t="shared" ref="AA1374:AA1377" si="3432">IF($B1374="","",IF($O1374=AA$3,$N1374*(1+(Z$2*0.03)),IF(AA$3=$O1374+$J1374,$N1374*(1+(Z$2*0.03)),IF(AA$3=$O1374+2*$J1374,$N1374*(1+(Z$2*0.03)),IF(AA$3=$O1374+3*$J1374,$N1374*(1+(Z$2*0.03)),IF(AA$3=$O1374+4*$J1374,$N1374*(1+(Z$2*0.03)),IF(AA$3=$O1374+5*$J1374,$N1374*(1+(Z$2*0.03)),"")))))))</f>
        <v/>
      </c>
      <c r="AB1374" s="2" t="str">
        <f t="shared" ref="AB1374:AB1377" si="3433">IF($B1374="","",IF($O1374=AB$3,$N1374*(1+(AA$2*0.03)),IF(AB$3=$O1374+$J1374,$N1374*(1+(AA$2*0.03)),IF(AB$3=$O1374+2*$J1374,$N1374*(1+(AA$2*0.03)),IF(AB$3=$O1374+3*$J1374,$N1374*(1+(AA$2*0.03)),IF(AB$3=$O1374+4*$J1374,$N1374*(1+(AA$2*0.03)),IF(AB$3=$O1374+5*$J1374,$N1374*(1+(AA$2*0.03)),"")))))))</f>
        <v/>
      </c>
      <c r="AC1374" s="2" t="str">
        <f t="shared" ref="AC1374:AC1377" si="3434">IF($B1374="","",IF($O1374=AC$3,$N1374*(1+(AB$2*0.03)),IF(AC$3=$O1374+$J1374,$N1374*(1+(AB$2*0.03)),IF(AC$3=$O1374+2*$J1374,$N1374*(1+(AB$2*0.03)),IF(AC$3=$O1374+3*$J1374,$N1374*(1+(AB$2*0.03)),IF(AC$3=$O1374+4*$J1374,$N1374*(1+(AB$2*0.03)),IF(AC$3=$O1374+5*$J1374,$N1374*(1+(AB$2*0.03)),"")))))))</f>
        <v/>
      </c>
      <c r="AD1374" s="2" t="str">
        <f t="shared" ref="AD1374:AD1377" si="3435">IF($B1374="","",IF($O1374=AD$3,$N1374*(1+(AC$2*0.03)),IF(AD$3=$O1374+$J1374,$N1374*(1+(AC$2*0.03)),IF(AD$3=$O1374+2*$J1374,$N1374*(1+(AC$2*0.03)),IF(AD$3=$O1374+3*$J1374,$N1374*(1+(AC$2*0.03)),IF(AD$3=$O1374+4*$J1374,$N1374*(1+(AC$2*0.03)),IF(AD$3=$O1374+5*$J1374,$N1374*(1+(AC$2*0.03)),"")))))))</f>
        <v/>
      </c>
      <c r="AE1374" s="2" t="str">
        <f t="shared" ref="AE1374:AE1377" si="3436">IF($B1374="","",IF($O1374=AE$3,$N1374*(1+(AD$2*0.03)),IF(AE$3=$O1374+$J1374,$N1374*(1+(AD$2*0.03)),IF(AE$3=$O1374+2*$J1374,$N1374*(1+(AD$2*0.03)),IF(AE$3=$O1374+3*$J1374,$N1374*(1+(AD$2*0.03)),IF(AE$3=$O1374+4*$J1374,$N1374*(1+(AD$2*0.03)),IF(AE$3=$O1374+5*$J1374,$N1374*(1+(AD$2*0.03)),"")))))))</f>
        <v/>
      </c>
      <c r="AF1374" s="2" t="str">
        <f t="shared" ref="AF1374:AF1377" si="3437">IF($B1374="","",IF($O1374=AF$3,$N1374*(1+(AE$2*0.03)),IF(AF$3=$O1374+$J1374,$N1374*(1+(AE$2*0.03)),IF(AF$3=$O1374+2*$J1374,$N1374*(1+(AE$2*0.03)),IF(AF$3=$O1374+3*$J1374,$N1374*(1+(AE$2*0.03)),IF(AF$3=$O1374+4*$J1374,$N1374*(1+(AE$2*0.03)),IF(AF$3=$O1374+5*$J1374,$N1374*(1+(AE$2*0.03)),"")))))))</f>
        <v/>
      </c>
      <c r="AG1374" s="2" t="str">
        <f t="shared" ref="AG1374:AG1377" si="3438">IF($B1374="","",IF($O1374=AG$3,$N1374*(1+(AF$2*0.03)),IF(AG$3=$O1374+$J1374,$N1374*(1+(AF$2*0.03)),IF(AG$3=$O1374+2*$J1374,$N1374*(1+(AF$2*0.03)),IF(AG$3=$O1374+3*$J1374,$N1374*(1+(AF$2*0.03)),IF(AG$3=$O1374+4*$J1374,$N1374*(1+(AF$2*0.03)),IF(AG$3=$O1374+5*$J1374,$N1374*(1+(AF$2*0.03)),"")))))))</f>
        <v/>
      </c>
      <c r="AH1374" s="2" t="str">
        <f t="shared" ref="AH1374:AH1377" si="3439">IF($B1374="","",IF($O1374=AH$3,$N1374*(1+(AG$2*0.03)),IF(AH$3=$O1374+$J1374,$N1374*(1+(AG$2*0.03)),IF(AH$3=$O1374+2*$J1374,$N1374*(1+(AG$2*0.03)),IF(AH$3=$O1374+3*$J1374,$N1374*(1+(AG$2*0.03)),IF(AH$3=$O1374+4*$J1374,$N1374*(1+(AG$2*0.03)),IF(AH$3=$O1374+5*$J1374,$N1374*(1+(AG$2*0.03)),"")))))))</f>
        <v/>
      </c>
      <c r="AI1374" s="2" t="str">
        <f t="shared" ref="AI1374:AI1377" si="3440">IF($B1374="","",IF($O1374=AI$3,$N1374*(1+(AH$2*0.03)),IF(AI$3=$O1374+$J1374,$N1374*(1+(AH$2*0.03)),IF(AI$3=$O1374+2*$J1374,$N1374*(1+(AH$2*0.03)),IF(AI$3=$O1374+3*$J1374,$N1374*(1+(AH$2*0.03)),IF(AI$3=$O1374+4*$J1374,$N1374*(1+(AH$2*0.03)),IF(AI$3=$O1374+5*$J1374,$N1374*(1+(AH$2*0.03)),"")))))))</f>
        <v/>
      </c>
    </row>
    <row r="1375" spans="2:35" x14ac:dyDescent="0.25">
      <c r="B1375" s="41" t="s">
        <v>347</v>
      </c>
      <c r="C1375" s="41" t="s">
        <v>587</v>
      </c>
      <c r="D1375" t="s">
        <v>7</v>
      </c>
      <c r="E1375" s="42" t="s">
        <v>436</v>
      </c>
      <c r="F1375" t="s">
        <v>289</v>
      </c>
      <c r="H1375" s="7">
        <v>1300</v>
      </c>
      <c r="I1375" s="6">
        <f>IF(H1375="","",INDEX(Systems!F$4:F$981,MATCH($F1375,Systems!D$4:D$981,0),1))</f>
        <v>4.5</v>
      </c>
      <c r="J1375" s="7">
        <f>IF(H1375="","",INDEX(Systems!E$4:E$981,MATCH($F1375,Systems!D$4:D$981,0),1))</f>
        <v>15</v>
      </c>
      <c r="K1375" s="7" t="s">
        <v>97</v>
      </c>
      <c r="L1375" s="7">
        <v>2010</v>
      </c>
      <c r="M1375" s="7">
        <v>3</v>
      </c>
      <c r="N1375" s="6">
        <f t="shared" si="3419"/>
        <v>5850</v>
      </c>
      <c r="O1375" s="7">
        <f t="shared" si="3420"/>
        <v>2025</v>
      </c>
      <c r="P1375" s="2" t="str">
        <f t="shared" si="3421"/>
        <v/>
      </c>
      <c r="Q1375" s="2" t="str">
        <f t="shared" si="3422"/>
        <v/>
      </c>
      <c r="R1375" s="2" t="str">
        <f t="shared" si="3423"/>
        <v/>
      </c>
      <c r="S1375" s="2" t="str">
        <f t="shared" si="3424"/>
        <v/>
      </c>
      <c r="T1375" s="2" t="str">
        <f t="shared" si="3425"/>
        <v/>
      </c>
      <c r="U1375" s="2" t="str">
        <f t="shared" si="3426"/>
        <v/>
      </c>
      <c r="V1375" s="2" t="str">
        <f t="shared" si="3427"/>
        <v/>
      </c>
      <c r="W1375" s="2">
        <f t="shared" si="3428"/>
        <v>7078.5</v>
      </c>
      <c r="X1375" s="2" t="str">
        <f t="shared" si="3429"/>
        <v/>
      </c>
      <c r="Y1375" s="2" t="str">
        <f t="shared" si="3430"/>
        <v/>
      </c>
      <c r="Z1375" s="2" t="str">
        <f t="shared" si="3431"/>
        <v/>
      </c>
      <c r="AA1375" s="2" t="str">
        <f t="shared" si="3432"/>
        <v/>
      </c>
      <c r="AB1375" s="2" t="str">
        <f t="shared" si="3433"/>
        <v/>
      </c>
      <c r="AC1375" s="2" t="str">
        <f t="shared" si="3434"/>
        <v/>
      </c>
      <c r="AD1375" s="2" t="str">
        <f t="shared" si="3435"/>
        <v/>
      </c>
      <c r="AE1375" s="2" t="str">
        <f t="shared" si="3436"/>
        <v/>
      </c>
      <c r="AF1375" s="2" t="str">
        <f t="shared" si="3437"/>
        <v/>
      </c>
      <c r="AG1375" s="2" t="str">
        <f t="shared" si="3438"/>
        <v/>
      </c>
      <c r="AH1375" s="2" t="str">
        <f t="shared" si="3439"/>
        <v/>
      </c>
      <c r="AI1375" s="2" t="str">
        <f t="shared" si="3440"/>
        <v/>
      </c>
    </row>
    <row r="1376" spans="2:35" x14ac:dyDescent="0.25">
      <c r="B1376" s="41" t="s">
        <v>347</v>
      </c>
      <c r="C1376" s="41" t="s">
        <v>587</v>
      </c>
      <c r="D1376" t="s">
        <v>9</v>
      </c>
      <c r="E1376" s="42" t="s">
        <v>436</v>
      </c>
      <c r="F1376" t="s">
        <v>131</v>
      </c>
      <c r="H1376" s="7">
        <v>1000</v>
      </c>
      <c r="I1376" s="6">
        <f>IF(H1376="","",INDEX(Systems!F$4:F$981,MATCH($F1376,Systems!D$4:D$981,0),1))</f>
        <v>4.95</v>
      </c>
      <c r="J1376" s="7">
        <f>IF(H1376="","",INDEX(Systems!E$4:E$981,MATCH($F1376,Systems!D$4:D$981,0),1))</f>
        <v>20</v>
      </c>
      <c r="K1376" s="7" t="s">
        <v>97</v>
      </c>
      <c r="L1376" s="7">
        <v>2017</v>
      </c>
      <c r="M1376" s="7">
        <v>3</v>
      </c>
      <c r="N1376" s="6">
        <f t="shared" si="3419"/>
        <v>4950</v>
      </c>
      <c r="O1376" s="7">
        <f t="shared" si="3420"/>
        <v>2037</v>
      </c>
      <c r="P1376" s="2" t="str">
        <f t="shared" si="3421"/>
        <v/>
      </c>
      <c r="Q1376" s="2" t="str">
        <f t="shared" si="3422"/>
        <v/>
      </c>
      <c r="R1376" s="2" t="str">
        <f t="shared" si="3423"/>
        <v/>
      </c>
      <c r="S1376" s="2" t="str">
        <f t="shared" si="3424"/>
        <v/>
      </c>
      <c r="T1376" s="2" t="str">
        <f t="shared" si="3425"/>
        <v/>
      </c>
      <c r="U1376" s="2" t="str">
        <f t="shared" si="3426"/>
        <v/>
      </c>
      <c r="V1376" s="2" t="str">
        <f t="shared" si="3427"/>
        <v/>
      </c>
      <c r="W1376" s="2" t="str">
        <f t="shared" si="3428"/>
        <v/>
      </c>
      <c r="X1376" s="2" t="str">
        <f t="shared" si="3429"/>
        <v/>
      </c>
      <c r="Y1376" s="2" t="str">
        <f t="shared" si="3430"/>
        <v/>
      </c>
      <c r="Z1376" s="2" t="str">
        <f t="shared" si="3431"/>
        <v/>
      </c>
      <c r="AA1376" s="2" t="str">
        <f t="shared" si="3432"/>
        <v/>
      </c>
      <c r="AB1376" s="2" t="str">
        <f t="shared" si="3433"/>
        <v/>
      </c>
      <c r="AC1376" s="2" t="str">
        <f t="shared" si="3434"/>
        <v/>
      </c>
      <c r="AD1376" s="2" t="str">
        <f t="shared" si="3435"/>
        <v/>
      </c>
      <c r="AE1376" s="2" t="str">
        <f t="shared" si="3436"/>
        <v/>
      </c>
      <c r="AF1376" s="2" t="str">
        <f t="shared" si="3437"/>
        <v/>
      </c>
      <c r="AG1376" s="2" t="str">
        <f t="shared" si="3438"/>
        <v/>
      </c>
      <c r="AH1376" s="2" t="str">
        <f t="shared" si="3439"/>
        <v/>
      </c>
      <c r="AI1376" s="2">
        <f t="shared" si="3440"/>
        <v>7771.4999999999991</v>
      </c>
    </row>
    <row r="1377" spans="2:35" x14ac:dyDescent="0.25">
      <c r="B1377" s="41" t="s">
        <v>347</v>
      </c>
      <c r="C1377" s="41" t="s">
        <v>587</v>
      </c>
      <c r="D1377" t="s">
        <v>5</v>
      </c>
      <c r="E1377" s="42" t="s">
        <v>436</v>
      </c>
      <c r="F1377" t="s">
        <v>306</v>
      </c>
      <c r="H1377" s="7">
        <v>1</v>
      </c>
      <c r="I1377" s="6">
        <f>IF(H1377="","",INDEX(Systems!F$4:F$981,MATCH($F1377,Systems!D$4:D$981,0),1))</f>
        <v>10800</v>
      </c>
      <c r="J1377" s="7">
        <f>IF(H1377="","",INDEX(Systems!E$4:E$981,MATCH($F1377,Systems!D$4:D$981,0),1))</f>
        <v>18</v>
      </c>
      <c r="K1377" s="7" t="s">
        <v>97</v>
      </c>
      <c r="L1377" s="7">
        <v>1999</v>
      </c>
      <c r="M1377" s="7">
        <v>3</v>
      </c>
      <c r="N1377" s="6">
        <f t="shared" si="3419"/>
        <v>10800</v>
      </c>
      <c r="O1377" s="7">
        <f t="shared" si="3420"/>
        <v>2018</v>
      </c>
      <c r="P1377" s="2">
        <f t="shared" si="3421"/>
        <v>10800</v>
      </c>
      <c r="Q1377" s="2" t="str">
        <f t="shared" si="3422"/>
        <v/>
      </c>
      <c r="R1377" s="2" t="str">
        <f t="shared" si="3423"/>
        <v/>
      </c>
      <c r="S1377" s="2" t="str">
        <f t="shared" si="3424"/>
        <v/>
      </c>
      <c r="T1377" s="2" t="str">
        <f t="shared" si="3425"/>
        <v/>
      </c>
      <c r="U1377" s="2" t="str">
        <f t="shared" si="3426"/>
        <v/>
      </c>
      <c r="V1377" s="2" t="str">
        <f t="shared" si="3427"/>
        <v/>
      </c>
      <c r="W1377" s="2" t="str">
        <f t="shared" si="3428"/>
        <v/>
      </c>
      <c r="X1377" s="2" t="str">
        <f t="shared" si="3429"/>
        <v/>
      </c>
      <c r="Y1377" s="2" t="str">
        <f t="shared" si="3430"/>
        <v/>
      </c>
      <c r="Z1377" s="2" t="str">
        <f t="shared" si="3431"/>
        <v/>
      </c>
      <c r="AA1377" s="2" t="str">
        <f t="shared" si="3432"/>
        <v/>
      </c>
      <c r="AB1377" s="2" t="str">
        <f t="shared" si="3433"/>
        <v/>
      </c>
      <c r="AC1377" s="2" t="str">
        <f t="shared" si="3434"/>
        <v/>
      </c>
      <c r="AD1377" s="2" t="str">
        <f t="shared" si="3435"/>
        <v/>
      </c>
      <c r="AE1377" s="2" t="str">
        <f t="shared" si="3436"/>
        <v/>
      </c>
      <c r="AF1377" s="2" t="str">
        <f t="shared" si="3437"/>
        <v/>
      </c>
      <c r="AG1377" s="2" t="str">
        <f t="shared" si="3438"/>
        <v/>
      </c>
      <c r="AH1377" s="2">
        <f t="shared" si="3439"/>
        <v>16632</v>
      </c>
      <c r="AI1377" s="2" t="str">
        <f t="shared" si="3440"/>
        <v/>
      </c>
    </row>
    <row r="1378" spans="2:35" x14ac:dyDescent="0.25">
      <c r="B1378" s="41" t="s">
        <v>347</v>
      </c>
      <c r="C1378" s="41" t="s">
        <v>587</v>
      </c>
      <c r="D1378" t="s">
        <v>7</v>
      </c>
      <c r="E1378" s="42" t="s">
        <v>437</v>
      </c>
      <c r="F1378" t="s">
        <v>311</v>
      </c>
      <c r="H1378" s="7">
        <v>1000</v>
      </c>
      <c r="I1378" s="6">
        <f>IF(H1378="","",INDEX(Systems!F$4:F$981,MATCH($F1378,Systems!D$4:D$981,0),1))</f>
        <v>8.11</v>
      </c>
      <c r="J1378" s="7">
        <f>IF(H1378="","",INDEX(Systems!E$4:E$981,MATCH($F1378,Systems!D$4:D$981,0),1))</f>
        <v>20</v>
      </c>
      <c r="K1378" s="7" t="s">
        <v>97</v>
      </c>
      <c r="L1378" s="7">
        <v>2005</v>
      </c>
      <c r="M1378" s="7">
        <v>3</v>
      </c>
      <c r="N1378" s="6">
        <f t="shared" ref="N1378:N1381" si="3441">IF(H1378="","",H1378*I1378)</f>
        <v>8109.9999999999991</v>
      </c>
      <c r="O1378" s="7">
        <f t="shared" ref="O1378:O1381" si="3442">IF(M1378="","",IF(IF(M1378=1,$C$1,IF(M1378=2,L1378+(0.8*J1378),IF(M1378=3,L1378+J1378)))&lt;$C$1,$C$1,(IF(M1378=1,$C$1,IF(M1378=2,L1378+(0.8*J1378),IF(M1378=3,L1378+J1378))))))</f>
        <v>2025</v>
      </c>
      <c r="P1378" s="2" t="str">
        <f t="shared" ref="P1378:P1381" si="3443">IF($B1378="","",IF($O1378=P$3,$N1378*(1+(O$2*0.03)),IF(P$3=$O1378+$J1378,$N1378*(1+(O$2*0.03)),IF(P$3=$O1378+2*$J1378,$N1378*(1+(O$2*0.03)),IF(P$3=$O1378+3*$J1378,$N1378*(1+(O$2*0.03)),IF(P$3=$O1378+4*$J1378,$N1378*(1+(O$2*0.03)),IF(P$3=$O1378+5*$J1378,$N1378*(1+(O$2*0.03)),"")))))))</f>
        <v/>
      </c>
      <c r="Q1378" s="2" t="str">
        <f t="shared" ref="Q1378:Q1381" si="3444">IF($B1378="","",IF($O1378=Q$3,$N1378*(1+(P$2*0.03)),IF(Q$3=$O1378+$J1378,$N1378*(1+(P$2*0.03)),IF(Q$3=$O1378+2*$J1378,$N1378*(1+(P$2*0.03)),IF(Q$3=$O1378+3*$J1378,$N1378*(1+(P$2*0.03)),IF(Q$3=$O1378+4*$J1378,$N1378*(1+(P$2*0.03)),IF(Q$3=$O1378+5*$J1378,$N1378*(1+(P$2*0.03)),"")))))))</f>
        <v/>
      </c>
      <c r="R1378" s="2" t="str">
        <f t="shared" ref="R1378:R1381" si="3445">IF($B1378="","",IF($O1378=R$3,$N1378*(1+(Q$2*0.03)),IF(R$3=$O1378+$J1378,$N1378*(1+(Q$2*0.03)),IF(R$3=$O1378+2*$J1378,$N1378*(1+(Q$2*0.03)),IF(R$3=$O1378+3*$J1378,$N1378*(1+(Q$2*0.03)),IF(R$3=$O1378+4*$J1378,$N1378*(1+(Q$2*0.03)),IF(R$3=$O1378+5*$J1378,$N1378*(1+(Q$2*0.03)),"")))))))</f>
        <v/>
      </c>
      <c r="S1378" s="2" t="str">
        <f t="shared" ref="S1378:S1381" si="3446">IF($B1378="","",IF($O1378=S$3,$N1378*(1+(R$2*0.03)),IF(S$3=$O1378+$J1378,$N1378*(1+(R$2*0.03)),IF(S$3=$O1378+2*$J1378,$N1378*(1+(R$2*0.03)),IF(S$3=$O1378+3*$J1378,$N1378*(1+(R$2*0.03)),IF(S$3=$O1378+4*$J1378,$N1378*(1+(R$2*0.03)),IF(S$3=$O1378+5*$J1378,$N1378*(1+(R$2*0.03)),"")))))))</f>
        <v/>
      </c>
      <c r="T1378" s="2" t="str">
        <f t="shared" ref="T1378:T1381" si="3447">IF($B1378="","",IF($O1378=T$3,$N1378*(1+(S$2*0.03)),IF(T$3=$O1378+$J1378,$N1378*(1+(S$2*0.03)),IF(T$3=$O1378+2*$J1378,$N1378*(1+(S$2*0.03)),IF(T$3=$O1378+3*$J1378,$N1378*(1+(S$2*0.03)),IF(T$3=$O1378+4*$J1378,$N1378*(1+(S$2*0.03)),IF(T$3=$O1378+5*$J1378,$N1378*(1+(S$2*0.03)),"")))))))</f>
        <v/>
      </c>
      <c r="U1378" s="2" t="str">
        <f t="shared" ref="U1378:U1381" si="3448">IF($B1378="","",IF($O1378=U$3,$N1378*(1+(T$2*0.03)),IF(U$3=$O1378+$J1378,$N1378*(1+(T$2*0.03)),IF(U$3=$O1378+2*$J1378,$N1378*(1+(T$2*0.03)),IF(U$3=$O1378+3*$J1378,$N1378*(1+(T$2*0.03)),IF(U$3=$O1378+4*$J1378,$N1378*(1+(T$2*0.03)),IF(U$3=$O1378+5*$J1378,$N1378*(1+(T$2*0.03)),"")))))))</f>
        <v/>
      </c>
      <c r="V1378" s="2" t="str">
        <f t="shared" ref="V1378:V1381" si="3449">IF($B1378="","",IF($O1378=V$3,$N1378*(1+(U$2*0.03)),IF(V$3=$O1378+$J1378,$N1378*(1+(U$2*0.03)),IF(V$3=$O1378+2*$J1378,$N1378*(1+(U$2*0.03)),IF(V$3=$O1378+3*$J1378,$N1378*(1+(U$2*0.03)),IF(V$3=$O1378+4*$J1378,$N1378*(1+(U$2*0.03)),IF(V$3=$O1378+5*$J1378,$N1378*(1+(U$2*0.03)),"")))))))</f>
        <v/>
      </c>
      <c r="W1378" s="2">
        <f t="shared" ref="W1378:W1381" si="3450">IF($B1378="","",IF($O1378=W$3,$N1378*(1+(V$2*0.03)),IF(W$3=$O1378+$J1378,$N1378*(1+(V$2*0.03)),IF(W$3=$O1378+2*$J1378,$N1378*(1+(V$2*0.03)),IF(W$3=$O1378+3*$J1378,$N1378*(1+(V$2*0.03)),IF(W$3=$O1378+4*$J1378,$N1378*(1+(V$2*0.03)),IF(W$3=$O1378+5*$J1378,$N1378*(1+(V$2*0.03)),"")))))))</f>
        <v>9813.0999999999985</v>
      </c>
      <c r="X1378" s="2" t="str">
        <f t="shared" ref="X1378:X1381" si="3451">IF($B1378="","",IF($O1378=X$3,$N1378*(1+(W$2*0.03)),IF(X$3=$O1378+$J1378,$N1378*(1+(W$2*0.03)),IF(X$3=$O1378+2*$J1378,$N1378*(1+(W$2*0.03)),IF(X$3=$O1378+3*$J1378,$N1378*(1+(W$2*0.03)),IF(X$3=$O1378+4*$J1378,$N1378*(1+(W$2*0.03)),IF(X$3=$O1378+5*$J1378,$N1378*(1+(W$2*0.03)),"")))))))</f>
        <v/>
      </c>
      <c r="Y1378" s="2" t="str">
        <f t="shared" ref="Y1378:Y1381" si="3452">IF($B1378="","",IF($O1378=Y$3,$N1378*(1+(X$2*0.03)),IF(Y$3=$O1378+$J1378,$N1378*(1+(X$2*0.03)),IF(Y$3=$O1378+2*$J1378,$N1378*(1+(X$2*0.03)),IF(Y$3=$O1378+3*$J1378,$N1378*(1+(X$2*0.03)),IF(Y$3=$O1378+4*$J1378,$N1378*(1+(X$2*0.03)),IF(Y$3=$O1378+5*$J1378,$N1378*(1+(X$2*0.03)),"")))))))</f>
        <v/>
      </c>
      <c r="Z1378" s="2" t="str">
        <f t="shared" ref="Z1378:Z1381" si="3453">IF($B1378="","",IF($O1378=Z$3,$N1378*(1+(Y$2*0.03)),IF(Z$3=$O1378+$J1378,$N1378*(1+(Y$2*0.03)),IF(Z$3=$O1378+2*$J1378,$N1378*(1+(Y$2*0.03)),IF(Z$3=$O1378+3*$J1378,$N1378*(1+(Y$2*0.03)),IF(Z$3=$O1378+4*$J1378,$N1378*(1+(Y$2*0.03)),IF(Z$3=$O1378+5*$J1378,$N1378*(1+(Y$2*0.03)),"")))))))</f>
        <v/>
      </c>
      <c r="AA1378" s="2" t="str">
        <f t="shared" ref="AA1378:AA1381" si="3454">IF($B1378="","",IF($O1378=AA$3,$N1378*(1+(Z$2*0.03)),IF(AA$3=$O1378+$J1378,$N1378*(1+(Z$2*0.03)),IF(AA$3=$O1378+2*$J1378,$N1378*(1+(Z$2*0.03)),IF(AA$3=$O1378+3*$J1378,$N1378*(1+(Z$2*0.03)),IF(AA$3=$O1378+4*$J1378,$N1378*(1+(Z$2*0.03)),IF(AA$3=$O1378+5*$J1378,$N1378*(1+(Z$2*0.03)),"")))))))</f>
        <v/>
      </c>
      <c r="AB1378" s="2" t="str">
        <f t="shared" ref="AB1378:AB1381" si="3455">IF($B1378="","",IF($O1378=AB$3,$N1378*(1+(AA$2*0.03)),IF(AB$3=$O1378+$J1378,$N1378*(1+(AA$2*0.03)),IF(AB$3=$O1378+2*$J1378,$N1378*(1+(AA$2*0.03)),IF(AB$3=$O1378+3*$J1378,$N1378*(1+(AA$2*0.03)),IF(AB$3=$O1378+4*$J1378,$N1378*(1+(AA$2*0.03)),IF(AB$3=$O1378+5*$J1378,$N1378*(1+(AA$2*0.03)),"")))))))</f>
        <v/>
      </c>
      <c r="AC1378" s="2" t="str">
        <f t="shared" ref="AC1378:AC1381" si="3456">IF($B1378="","",IF($O1378=AC$3,$N1378*(1+(AB$2*0.03)),IF(AC$3=$O1378+$J1378,$N1378*(1+(AB$2*0.03)),IF(AC$3=$O1378+2*$J1378,$N1378*(1+(AB$2*0.03)),IF(AC$3=$O1378+3*$J1378,$N1378*(1+(AB$2*0.03)),IF(AC$3=$O1378+4*$J1378,$N1378*(1+(AB$2*0.03)),IF(AC$3=$O1378+5*$J1378,$N1378*(1+(AB$2*0.03)),"")))))))</f>
        <v/>
      </c>
      <c r="AD1378" s="2" t="str">
        <f t="shared" ref="AD1378:AD1381" si="3457">IF($B1378="","",IF($O1378=AD$3,$N1378*(1+(AC$2*0.03)),IF(AD$3=$O1378+$J1378,$N1378*(1+(AC$2*0.03)),IF(AD$3=$O1378+2*$J1378,$N1378*(1+(AC$2*0.03)),IF(AD$3=$O1378+3*$J1378,$N1378*(1+(AC$2*0.03)),IF(AD$3=$O1378+4*$J1378,$N1378*(1+(AC$2*0.03)),IF(AD$3=$O1378+5*$J1378,$N1378*(1+(AC$2*0.03)),"")))))))</f>
        <v/>
      </c>
      <c r="AE1378" s="2" t="str">
        <f t="shared" ref="AE1378:AE1381" si="3458">IF($B1378="","",IF($O1378=AE$3,$N1378*(1+(AD$2*0.03)),IF(AE$3=$O1378+$J1378,$N1378*(1+(AD$2*0.03)),IF(AE$3=$O1378+2*$J1378,$N1378*(1+(AD$2*0.03)),IF(AE$3=$O1378+3*$J1378,$N1378*(1+(AD$2*0.03)),IF(AE$3=$O1378+4*$J1378,$N1378*(1+(AD$2*0.03)),IF(AE$3=$O1378+5*$J1378,$N1378*(1+(AD$2*0.03)),"")))))))</f>
        <v/>
      </c>
      <c r="AF1378" s="2" t="str">
        <f t="shared" ref="AF1378:AF1381" si="3459">IF($B1378="","",IF($O1378=AF$3,$N1378*(1+(AE$2*0.03)),IF(AF$3=$O1378+$J1378,$N1378*(1+(AE$2*0.03)),IF(AF$3=$O1378+2*$J1378,$N1378*(1+(AE$2*0.03)),IF(AF$3=$O1378+3*$J1378,$N1378*(1+(AE$2*0.03)),IF(AF$3=$O1378+4*$J1378,$N1378*(1+(AE$2*0.03)),IF(AF$3=$O1378+5*$J1378,$N1378*(1+(AE$2*0.03)),"")))))))</f>
        <v/>
      </c>
      <c r="AG1378" s="2" t="str">
        <f t="shared" ref="AG1378:AG1381" si="3460">IF($B1378="","",IF($O1378=AG$3,$N1378*(1+(AF$2*0.03)),IF(AG$3=$O1378+$J1378,$N1378*(1+(AF$2*0.03)),IF(AG$3=$O1378+2*$J1378,$N1378*(1+(AF$2*0.03)),IF(AG$3=$O1378+3*$J1378,$N1378*(1+(AF$2*0.03)),IF(AG$3=$O1378+4*$J1378,$N1378*(1+(AF$2*0.03)),IF(AG$3=$O1378+5*$J1378,$N1378*(1+(AF$2*0.03)),"")))))))</f>
        <v/>
      </c>
      <c r="AH1378" s="2" t="str">
        <f t="shared" ref="AH1378:AH1381" si="3461">IF($B1378="","",IF($O1378=AH$3,$N1378*(1+(AG$2*0.03)),IF(AH$3=$O1378+$J1378,$N1378*(1+(AG$2*0.03)),IF(AH$3=$O1378+2*$J1378,$N1378*(1+(AG$2*0.03)),IF(AH$3=$O1378+3*$J1378,$N1378*(1+(AG$2*0.03)),IF(AH$3=$O1378+4*$J1378,$N1378*(1+(AG$2*0.03)),IF(AH$3=$O1378+5*$J1378,$N1378*(1+(AG$2*0.03)),"")))))))</f>
        <v/>
      </c>
      <c r="AI1378" s="2" t="str">
        <f t="shared" ref="AI1378:AI1381" si="3462">IF($B1378="","",IF($O1378=AI$3,$N1378*(1+(AH$2*0.03)),IF(AI$3=$O1378+$J1378,$N1378*(1+(AH$2*0.03)),IF(AI$3=$O1378+2*$J1378,$N1378*(1+(AH$2*0.03)),IF(AI$3=$O1378+3*$J1378,$N1378*(1+(AH$2*0.03)),IF(AI$3=$O1378+4*$J1378,$N1378*(1+(AH$2*0.03)),IF(AI$3=$O1378+5*$J1378,$N1378*(1+(AH$2*0.03)),"")))))))</f>
        <v/>
      </c>
    </row>
    <row r="1379" spans="2:35" x14ac:dyDescent="0.25">
      <c r="B1379" s="41" t="s">
        <v>347</v>
      </c>
      <c r="C1379" s="41" t="s">
        <v>587</v>
      </c>
      <c r="D1379" t="s">
        <v>7</v>
      </c>
      <c r="E1379" s="42" t="s">
        <v>437</v>
      </c>
      <c r="F1379" t="s">
        <v>289</v>
      </c>
      <c r="H1379" s="7">
        <v>1300</v>
      </c>
      <c r="I1379" s="6">
        <f>IF(H1379="","",INDEX(Systems!F$4:F$981,MATCH($F1379,Systems!D$4:D$981,0),1))</f>
        <v>4.5</v>
      </c>
      <c r="J1379" s="7">
        <f>IF(H1379="","",INDEX(Systems!E$4:E$981,MATCH($F1379,Systems!D$4:D$981,0),1))</f>
        <v>15</v>
      </c>
      <c r="K1379" s="7" t="s">
        <v>97</v>
      </c>
      <c r="L1379" s="7">
        <v>2010</v>
      </c>
      <c r="M1379" s="7">
        <v>3</v>
      </c>
      <c r="N1379" s="6">
        <f t="shared" si="3441"/>
        <v>5850</v>
      </c>
      <c r="O1379" s="7">
        <f t="shared" si="3442"/>
        <v>2025</v>
      </c>
      <c r="P1379" s="2" t="str">
        <f t="shared" si="3443"/>
        <v/>
      </c>
      <c r="Q1379" s="2" t="str">
        <f t="shared" si="3444"/>
        <v/>
      </c>
      <c r="R1379" s="2" t="str">
        <f t="shared" si="3445"/>
        <v/>
      </c>
      <c r="S1379" s="2" t="str">
        <f t="shared" si="3446"/>
        <v/>
      </c>
      <c r="T1379" s="2" t="str">
        <f t="shared" si="3447"/>
        <v/>
      </c>
      <c r="U1379" s="2" t="str">
        <f t="shared" si="3448"/>
        <v/>
      </c>
      <c r="V1379" s="2" t="str">
        <f t="shared" si="3449"/>
        <v/>
      </c>
      <c r="W1379" s="2">
        <f t="shared" si="3450"/>
        <v>7078.5</v>
      </c>
      <c r="X1379" s="2" t="str">
        <f t="shared" si="3451"/>
        <v/>
      </c>
      <c r="Y1379" s="2" t="str">
        <f t="shared" si="3452"/>
        <v/>
      </c>
      <c r="Z1379" s="2" t="str">
        <f t="shared" si="3453"/>
        <v/>
      </c>
      <c r="AA1379" s="2" t="str">
        <f t="shared" si="3454"/>
        <v/>
      </c>
      <c r="AB1379" s="2" t="str">
        <f t="shared" si="3455"/>
        <v/>
      </c>
      <c r="AC1379" s="2" t="str">
        <f t="shared" si="3456"/>
        <v/>
      </c>
      <c r="AD1379" s="2" t="str">
        <f t="shared" si="3457"/>
        <v/>
      </c>
      <c r="AE1379" s="2" t="str">
        <f t="shared" si="3458"/>
        <v/>
      </c>
      <c r="AF1379" s="2" t="str">
        <f t="shared" si="3459"/>
        <v/>
      </c>
      <c r="AG1379" s="2" t="str">
        <f t="shared" si="3460"/>
        <v/>
      </c>
      <c r="AH1379" s="2" t="str">
        <f t="shared" si="3461"/>
        <v/>
      </c>
      <c r="AI1379" s="2" t="str">
        <f t="shared" si="3462"/>
        <v/>
      </c>
    </row>
    <row r="1380" spans="2:35" x14ac:dyDescent="0.25">
      <c r="B1380" s="41" t="s">
        <v>347</v>
      </c>
      <c r="C1380" s="41" t="s">
        <v>587</v>
      </c>
      <c r="D1380" t="s">
        <v>9</v>
      </c>
      <c r="E1380" s="42" t="s">
        <v>437</v>
      </c>
      <c r="F1380" t="s">
        <v>131</v>
      </c>
      <c r="H1380" s="7">
        <v>1000</v>
      </c>
      <c r="I1380" s="6">
        <f>IF(H1380="","",INDEX(Systems!F$4:F$981,MATCH($F1380,Systems!D$4:D$981,0),1))</f>
        <v>4.95</v>
      </c>
      <c r="J1380" s="7">
        <f>IF(H1380="","",INDEX(Systems!E$4:E$981,MATCH($F1380,Systems!D$4:D$981,0),1))</f>
        <v>20</v>
      </c>
      <c r="K1380" s="7" t="s">
        <v>97</v>
      </c>
      <c r="L1380" s="7">
        <v>2017</v>
      </c>
      <c r="M1380" s="7">
        <v>3</v>
      </c>
      <c r="N1380" s="6">
        <f t="shared" si="3441"/>
        <v>4950</v>
      </c>
      <c r="O1380" s="7">
        <f t="shared" si="3442"/>
        <v>2037</v>
      </c>
      <c r="P1380" s="2" t="str">
        <f t="shared" si="3443"/>
        <v/>
      </c>
      <c r="Q1380" s="2" t="str">
        <f t="shared" si="3444"/>
        <v/>
      </c>
      <c r="R1380" s="2" t="str">
        <f t="shared" si="3445"/>
        <v/>
      </c>
      <c r="S1380" s="2" t="str">
        <f t="shared" si="3446"/>
        <v/>
      </c>
      <c r="T1380" s="2" t="str">
        <f t="shared" si="3447"/>
        <v/>
      </c>
      <c r="U1380" s="2" t="str">
        <f t="shared" si="3448"/>
        <v/>
      </c>
      <c r="V1380" s="2" t="str">
        <f t="shared" si="3449"/>
        <v/>
      </c>
      <c r="W1380" s="2" t="str">
        <f t="shared" si="3450"/>
        <v/>
      </c>
      <c r="X1380" s="2" t="str">
        <f t="shared" si="3451"/>
        <v/>
      </c>
      <c r="Y1380" s="2" t="str">
        <f t="shared" si="3452"/>
        <v/>
      </c>
      <c r="Z1380" s="2" t="str">
        <f t="shared" si="3453"/>
        <v/>
      </c>
      <c r="AA1380" s="2" t="str">
        <f t="shared" si="3454"/>
        <v/>
      </c>
      <c r="AB1380" s="2" t="str">
        <f t="shared" si="3455"/>
        <v/>
      </c>
      <c r="AC1380" s="2" t="str">
        <f t="shared" si="3456"/>
        <v/>
      </c>
      <c r="AD1380" s="2" t="str">
        <f t="shared" si="3457"/>
        <v/>
      </c>
      <c r="AE1380" s="2" t="str">
        <f t="shared" si="3458"/>
        <v/>
      </c>
      <c r="AF1380" s="2" t="str">
        <f t="shared" si="3459"/>
        <v/>
      </c>
      <c r="AG1380" s="2" t="str">
        <f t="shared" si="3460"/>
        <v/>
      </c>
      <c r="AH1380" s="2" t="str">
        <f t="shared" si="3461"/>
        <v/>
      </c>
      <c r="AI1380" s="2">
        <f t="shared" si="3462"/>
        <v>7771.4999999999991</v>
      </c>
    </row>
    <row r="1381" spans="2:35" x14ac:dyDescent="0.25">
      <c r="B1381" s="41" t="s">
        <v>347</v>
      </c>
      <c r="C1381" s="41" t="s">
        <v>587</v>
      </c>
      <c r="D1381" t="s">
        <v>5</v>
      </c>
      <c r="E1381" s="42" t="s">
        <v>437</v>
      </c>
      <c r="F1381" t="s">
        <v>306</v>
      </c>
      <c r="H1381" s="7">
        <v>1</v>
      </c>
      <c r="I1381" s="6">
        <f>IF(H1381="","",INDEX(Systems!F$4:F$981,MATCH($F1381,Systems!D$4:D$981,0),1))</f>
        <v>10800</v>
      </c>
      <c r="J1381" s="7">
        <f>IF(H1381="","",INDEX(Systems!E$4:E$981,MATCH($F1381,Systems!D$4:D$981,0),1))</f>
        <v>18</v>
      </c>
      <c r="K1381" s="7" t="s">
        <v>97</v>
      </c>
      <c r="L1381" s="7">
        <v>1999</v>
      </c>
      <c r="M1381" s="7">
        <v>3</v>
      </c>
      <c r="N1381" s="6">
        <f t="shared" si="3441"/>
        <v>10800</v>
      </c>
      <c r="O1381" s="7">
        <f t="shared" si="3442"/>
        <v>2018</v>
      </c>
      <c r="P1381" s="2">
        <f t="shared" si="3443"/>
        <v>10800</v>
      </c>
      <c r="Q1381" s="2" t="str">
        <f t="shared" si="3444"/>
        <v/>
      </c>
      <c r="R1381" s="2" t="str">
        <f t="shared" si="3445"/>
        <v/>
      </c>
      <c r="S1381" s="2" t="str">
        <f t="shared" si="3446"/>
        <v/>
      </c>
      <c r="T1381" s="2" t="str">
        <f t="shared" si="3447"/>
        <v/>
      </c>
      <c r="U1381" s="2" t="str">
        <f t="shared" si="3448"/>
        <v/>
      </c>
      <c r="V1381" s="2" t="str">
        <f t="shared" si="3449"/>
        <v/>
      </c>
      <c r="W1381" s="2" t="str">
        <f t="shared" si="3450"/>
        <v/>
      </c>
      <c r="X1381" s="2" t="str">
        <f t="shared" si="3451"/>
        <v/>
      </c>
      <c r="Y1381" s="2" t="str">
        <f t="shared" si="3452"/>
        <v/>
      </c>
      <c r="Z1381" s="2" t="str">
        <f t="shared" si="3453"/>
        <v/>
      </c>
      <c r="AA1381" s="2" t="str">
        <f t="shared" si="3454"/>
        <v/>
      </c>
      <c r="AB1381" s="2" t="str">
        <f t="shared" si="3455"/>
        <v/>
      </c>
      <c r="AC1381" s="2" t="str">
        <f t="shared" si="3456"/>
        <v/>
      </c>
      <c r="AD1381" s="2" t="str">
        <f t="shared" si="3457"/>
        <v/>
      </c>
      <c r="AE1381" s="2" t="str">
        <f t="shared" si="3458"/>
        <v/>
      </c>
      <c r="AF1381" s="2" t="str">
        <f t="shared" si="3459"/>
        <v/>
      </c>
      <c r="AG1381" s="2" t="str">
        <f t="shared" si="3460"/>
        <v/>
      </c>
      <c r="AH1381" s="2">
        <f t="shared" si="3461"/>
        <v>16632</v>
      </c>
      <c r="AI1381" s="2" t="str">
        <f t="shared" si="3462"/>
        <v/>
      </c>
    </row>
    <row r="1382" spans="2:35" x14ac:dyDescent="0.25">
      <c r="B1382" s="41" t="s">
        <v>347</v>
      </c>
      <c r="C1382" s="41" t="s">
        <v>587</v>
      </c>
      <c r="D1382" t="s">
        <v>7</v>
      </c>
      <c r="E1382" s="42" t="s">
        <v>438</v>
      </c>
      <c r="F1382" t="s">
        <v>311</v>
      </c>
      <c r="H1382" s="7">
        <v>1000</v>
      </c>
      <c r="I1382" s="6">
        <f>IF(H1382="","",INDEX(Systems!F$4:F$981,MATCH($F1382,Systems!D$4:D$981,0),1))</f>
        <v>8.11</v>
      </c>
      <c r="J1382" s="7">
        <f>IF(H1382="","",INDEX(Systems!E$4:E$981,MATCH($F1382,Systems!D$4:D$981,0),1))</f>
        <v>20</v>
      </c>
      <c r="K1382" s="7" t="s">
        <v>97</v>
      </c>
      <c r="L1382" s="7">
        <v>2005</v>
      </c>
      <c r="M1382" s="7">
        <v>3</v>
      </c>
      <c r="N1382" s="6">
        <f t="shared" ref="N1382:N1387" si="3463">IF(H1382="","",H1382*I1382)</f>
        <v>8109.9999999999991</v>
      </c>
      <c r="O1382" s="7">
        <f t="shared" ref="O1382:O1387" si="3464">IF(M1382="","",IF(IF(M1382=1,$C$1,IF(M1382=2,L1382+(0.8*J1382),IF(M1382=3,L1382+J1382)))&lt;$C$1,$C$1,(IF(M1382=1,$C$1,IF(M1382=2,L1382+(0.8*J1382),IF(M1382=3,L1382+J1382))))))</f>
        <v>2025</v>
      </c>
      <c r="P1382" s="2" t="str">
        <f t="shared" ref="P1382:P1387" si="3465">IF($B1382="","",IF($O1382=P$3,$N1382*(1+(O$2*0.03)),IF(P$3=$O1382+$J1382,$N1382*(1+(O$2*0.03)),IF(P$3=$O1382+2*$J1382,$N1382*(1+(O$2*0.03)),IF(P$3=$O1382+3*$J1382,$N1382*(1+(O$2*0.03)),IF(P$3=$O1382+4*$J1382,$N1382*(1+(O$2*0.03)),IF(P$3=$O1382+5*$J1382,$N1382*(1+(O$2*0.03)),"")))))))</f>
        <v/>
      </c>
      <c r="Q1382" s="2" t="str">
        <f t="shared" ref="Q1382:Q1387" si="3466">IF($B1382="","",IF($O1382=Q$3,$N1382*(1+(P$2*0.03)),IF(Q$3=$O1382+$J1382,$N1382*(1+(P$2*0.03)),IF(Q$3=$O1382+2*$J1382,$N1382*(1+(P$2*0.03)),IF(Q$3=$O1382+3*$J1382,$N1382*(1+(P$2*0.03)),IF(Q$3=$O1382+4*$J1382,$N1382*(1+(P$2*0.03)),IF(Q$3=$O1382+5*$J1382,$N1382*(1+(P$2*0.03)),"")))))))</f>
        <v/>
      </c>
      <c r="R1382" s="2" t="str">
        <f t="shared" ref="R1382:R1387" si="3467">IF($B1382="","",IF($O1382=R$3,$N1382*(1+(Q$2*0.03)),IF(R$3=$O1382+$J1382,$N1382*(1+(Q$2*0.03)),IF(R$3=$O1382+2*$J1382,$N1382*(1+(Q$2*0.03)),IF(R$3=$O1382+3*$J1382,$N1382*(1+(Q$2*0.03)),IF(R$3=$O1382+4*$J1382,$N1382*(1+(Q$2*0.03)),IF(R$3=$O1382+5*$J1382,$N1382*(1+(Q$2*0.03)),"")))))))</f>
        <v/>
      </c>
      <c r="S1382" s="2" t="str">
        <f t="shared" ref="S1382:S1387" si="3468">IF($B1382="","",IF($O1382=S$3,$N1382*(1+(R$2*0.03)),IF(S$3=$O1382+$J1382,$N1382*(1+(R$2*0.03)),IF(S$3=$O1382+2*$J1382,$N1382*(1+(R$2*0.03)),IF(S$3=$O1382+3*$J1382,$N1382*(1+(R$2*0.03)),IF(S$3=$O1382+4*$J1382,$N1382*(1+(R$2*0.03)),IF(S$3=$O1382+5*$J1382,$N1382*(1+(R$2*0.03)),"")))))))</f>
        <v/>
      </c>
      <c r="T1382" s="2" t="str">
        <f t="shared" ref="T1382:T1387" si="3469">IF($B1382="","",IF($O1382=T$3,$N1382*(1+(S$2*0.03)),IF(T$3=$O1382+$J1382,$N1382*(1+(S$2*0.03)),IF(T$3=$O1382+2*$J1382,$N1382*(1+(S$2*0.03)),IF(T$3=$O1382+3*$J1382,$N1382*(1+(S$2*0.03)),IF(T$3=$O1382+4*$J1382,$N1382*(1+(S$2*0.03)),IF(T$3=$O1382+5*$J1382,$N1382*(1+(S$2*0.03)),"")))))))</f>
        <v/>
      </c>
      <c r="U1382" s="2" t="str">
        <f t="shared" ref="U1382:U1387" si="3470">IF($B1382="","",IF($O1382=U$3,$N1382*(1+(T$2*0.03)),IF(U$3=$O1382+$J1382,$N1382*(1+(T$2*0.03)),IF(U$3=$O1382+2*$J1382,$N1382*(1+(T$2*0.03)),IF(U$3=$O1382+3*$J1382,$N1382*(1+(T$2*0.03)),IF(U$3=$O1382+4*$J1382,$N1382*(1+(T$2*0.03)),IF(U$3=$O1382+5*$J1382,$N1382*(1+(T$2*0.03)),"")))))))</f>
        <v/>
      </c>
      <c r="V1382" s="2" t="str">
        <f t="shared" ref="V1382:V1387" si="3471">IF($B1382="","",IF($O1382=V$3,$N1382*(1+(U$2*0.03)),IF(V$3=$O1382+$J1382,$N1382*(1+(U$2*0.03)),IF(V$3=$O1382+2*$J1382,$N1382*(1+(U$2*0.03)),IF(V$3=$O1382+3*$J1382,$N1382*(1+(U$2*0.03)),IF(V$3=$O1382+4*$J1382,$N1382*(1+(U$2*0.03)),IF(V$3=$O1382+5*$J1382,$N1382*(1+(U$2*0.03)),"")))))))</f>
        <v/>
      </c>
      <c r="W1382" s="2">
        <f t="shared" ref="W1382:W1387" si="3472">IF($B1382="","",IF($O1382=W$3,$N1382*(1+(V$2*0.03)),IF(W$3=$O1382+$J1382,$N1382*(1+(V$2*0.03)),IF(W$3=$O1382+2*$J1382,$N1382*(1+(V$2*0.03)),IF(W$3=$O1382+3*$J1382,$N1382*(1+(V$2*0.03)),IF(W$3=$O1382+4*$J1382,$N1382*(1+(V$2*0.03)),IF(W$3=$O1382+5*$J1382,$N1382*(1+(V$2*0.03)),"")))))))</f>
        <v>9813.0999999999985</v>
      </c>
      <c r="X1382" s="2" t="str">
        <f t="shared" ref="X1382:X1387" si="3473">IF($B1382="","",IF($O1382=X$3,$N1382*(1+(W$2*0.03)),IF(X$3=$O1382+$J1382,$N1382*(1+(W$2*0.03)),IF(X$3=$O1382+2*$J1382,$N1382*(1+(W$2*0.03)),IF(X$3=$O1382+3*$J1382,$N1382*(1+(W$2*0.03)),IF(X$3=$O1382+4*$J1382,$N1382*(1+(W$2*0.03)),IF(X$3=$O1382+5*$J1382,$N1382*(1+(W$2*0.03)),"")))))))</f>
        <v/>
      </c>
      <c r="Y1382" s="2" t="str">
        <f t="shared" ref="Y1382:Y1387" si="3474">IF($B1382="","",IF($O1382=Y$3,$N1382*(1+(X$2*0.03)),IF(Y$3=$O1382+$J1382,$N1382*(1+(X$2*0.03)),IF(Y$3=$O1382+2*$J1382,$N1382*(1+(X$2*0.03)),IF(Y$3=$O1382+3*$J1382,$N1382*(1+(X$2*0.03)),IF(Y$3=$O1382+4*$J1382,$N1382*(1+(X$2*0.03)),IF(Y$3=$O1382+5*$J1382,$N1382*(1+(X$2*0.03)),"")))))))</f>
        <v/>
      </c>
      <c r="Z1382" s="2" t="str">
        <f t="shared" ref="Z1382:Z1387" si="3475">IF($B1382="","",IF($O1382=Z$3,$N1382*(1+(Y$2*0.03)),IF(Z$3=$O1382+$J1382,$N1382*(1+(Y$2*0.03)),IF(Z$3=$O1382+2*$J1382,$N1382*(1+(Y$2*0.03)),IF(Z$3=$O1382+3*$J1382,$N1382*(1+(Y$2*0.03)),IF(Z$3=$O1382+4*$J1382,$N1382*(1+(Y$2*0.03)),IF(Z$3=$O1382+5*$J1382,$N1382*(1+(Y$2*0.03)),"")))))))</f>
        <v/>
      </c>
      <c r="AA1382" s="2" t="str">
        <f t="shared" ref="AA1382:AA1387" si="3476">IF($B1382="","",IF($O1382=AA$3,$N1382*(1+(Z$2*0.03)),IF(AA$3=$O1382+$J1382,$N1382*(1+(Z$2*0.03)),IF(AA$3=$O1382+2*$J1382,$N1382*(1+(Z$2*0.03)),IF(AA$3=$O1382+3*$J1382,$N1382*(1+(Z$2*0.03)),IF(AA$3=$O1382+4*$J1382,$N1382*(1+(Z$2*0.03)),IF(AA$3=$O1382+5*$J1382,$N1382*(1+(Z$2*0.03)),"")))))))</f>
        <v/>
      </c>
      <c r="AB1382" s="2" t="str">
        <f t="shared" ref="AB1382:AB1387" si="3477">IF($B1382="","",IF($O1382=AB$3,$N1382*(1+(AA$2*0.03)),IF(AB$3=$O1382+$J1382,$N1382*(1+(AA$2*0.03)),IF(AB$3=$O1382+2*$J1382,$N1382*(1+(AA$2*0.03)),IF(AB$3=$O1382+3*$J1382,$N1382*(1+(AA$2*0.03)),IF(AB$3=$O1382+4*$J1382,$N1382*(1+(AA$2*0.03)),IF(AB$3=$O1382+5*$J1382,$N1382*(1+(AA$2*0.03)),"")))))))</f>
        <v/>
      </c>
      <c r="AC1382" s="2" t="str">
        <f t="shared" ref="AC1382:AC1387" si="3478">IF($B1382="","",IF($O1382=AC$3,$N1382*(1+(AB$2*0.03)),IF(AC$3=$O1382+$J1382,$N1382*(1+(AB$2*0.03)),IF(AC$3=$O1382+2*$J1382,$N1382*(1+(AB$2*0.03)),IF(AC$3=$O1382+3*$J1382,$N1382*(1+(AB$2*0.03)),IF(AC$3=$O1382+4*$J1382,$N1382*(1+(AB$2*0.03)),IF(AC$3=$O1382+5*$J1382,$N1382*(1+(AB$2*0.03)),"")))))))</f>
        <v/>
      </c>
      <c r="AD1382" s="2" t="str">
        <f t="shared" ref="AD1382:AD1387" si="3479">IF($B1382="","",IF($O1382=AD$3,$N1382*(1+(AC$2*0.03)),IF(AD$3=$O1382+$J1382,$N1382*(1+(AC$2*0.03)),IF(AD$3=$O1382+2*$J1382,$N1382*(1+(AC$2*0.03)),IF(AD$3=$O1382+3*$J1382,$N1382*(1+(AC$2*0.03)),IF(AD$3=$O1382+4*$J1382,$N1382*(1+(AC$2*0.03)),IF(AD$3=$O1382+5*$J1382,$N1382*(1+(AC$2*0.03)),"")))))))</f>
        <v/>
      </c>
      <c r="AE1382" s="2" t="str">
        <f t="shared" ref="AE1382:AE1387" si="3480">IF($B1382="","",IF($O1382=AE$3,$N1382*(1+(AD$2*0.03)),IF(AE$3=$O1382+$J1382,$N1382*(1+(AD$2*0.03)),IF(AE$3=$O1382+2*$J1382,$N1382*(1+(AD$2*0.03)),IF(AE$3=$O1382+3*$J1382,$N1382*(1+(AD$2*0.03)),IF(AE$3=$O1382+4*$J1382,$N1382*(1+(AD$2*0.03)),IF(AE$3=$O1382+5*$J1382,$N1382*(1+(AD$2*0.03)),"")))))))</f>
        <v/>
      </c>
      <c r="AF1382" s="2" t="str">
        <f t="shared" ref="AF1382:AF1387" si="3481">IF($B1382="","",IF($O1382=AF$3,$N1382*(1+(AE$2*0.03)),IF(AF$3=$O1382+$J1382,$N1382*(1+(AE$2*0.03)),IF(AF$3=$O1382+2*$J1382,$N1382*(1+(AE$2*0.03)),IF(AF$3=$O1382+3*$J1382,$N1382*(1+(AE$2*0.03)),IF(AF$3=$O1382+4*$J1382,$N1382*(1+(AE$2*0.03)),IF(AF$3=$O1382+5*$J1382,$N1382*(1+(AE$2*0.03)),"")))))))</f>
        <v/>
      </c>
      <c r="AG1382" s="2" t="str">
        <f t="shared" ref="AG1382:AG1387" si="3482">IF($B1382="","",IF($O1382=AG$3,$N1382*(1+(AF$2*0.03)),IF(AG$3=$O1382+$J1382,$N1382*(1+(AF$2*0.03)),IF(AG$3=$O1382+2*$J1382,$N1382*(1+(AF$2*0.03)),IF(AG$3=$O1382+3*$J1382,$N1382*(1+(AF$2*0.03)),IF(AG$3=$O1382+4*$J1382,$N1382*(1+(AF$2*0.03)),IF(AG$3=$O1382+5*$J1382,$N1382*(1+(AF$2*0.03)),"")))))))</f>
        <v/>
      </c>
      <c r="AH1382" s="2" t="str">
        <f t="shared" ref="AH1382:AH1387" si="3483">IF($B1382="","",IF($O1382=AH$3,$N1382*(1+(AG$2*0.03)),IF(AH$3=$O1382+$J1382,$N1382*(1+(AG$2*0.03)),IF(AH$3=$O1382+2*$J1382,$N1382*(1+(AG$2*0.03)),IF(AH$3=$O1382+3*$J1382,$N1382*(1+(AG$2*0.03)),IF(AH$3=$O1382+4*$J1382,$N1382*(1+(AG$2*0.03)),IF(AH$3=$O1382+5*$J1382,$N1382*(1+(AG$2*0.03)),"")))))))</f>
        <v/>
      </c>
      <c r="AI1382" s="2" t="str">
        <f t="shared" ref="AI1382:AI1387" si="3484">IF($B1382="","",IF($O1382=AI$3,$N1382*(1+(AH$2*0.03)),IF(AI$3=$O1382+$J1382,$N1382*(1+(AH$2*0.03)),IF(AI$3=$O1382+2*$J1382,$N1382*(1+(AH$2*0.03)),IF(AI$3=$O1382+3*$J1382,$N1382*(1+(AH$2*0.03)),IF(AI$3=$O1382+4*$J1382,$N1382*(1+(AH$2*0.03)),IF(AI$3=$O1382+5*$J1382,$N1382*(1+(AH$2*0.03)),"")))))))</f>
        <v/>
      </c>
    </row>
    <row r="1383" spans="2:35" x14ac:dyDescent="0.25">
      <c r="B1383" s="41" t="s">
        <v>347</v>
      </c>
      <c r="C1383" s="41" t="s">
        <v>587</v>
      </c>
      <c r="D1383" t="s">
        <v>7</v>
      </c>
      <c r="E1383" s="42" t="s">
        <v>438</v>
      </c>
      <c r="F1383" t="s">
        <v>289</v>
      </c>
      <c r="H1383" s="7">
        <v>1300</v>
      </c>
      <c r="I1383" s="6">
        <f>IF(H1383="","",INDEX(Systems!F$4:F$981,MATCH($F1383,Systems!D$4:D$981,0),1))</f>
        <v>4.5</v>
      </c>
      <c r="J1383" s="7">
        <f>IF(H1383="","",INDEX(Systems!E$4:E$981,MATCH($F1383,Systems!D$4:D$981,0),1))</f>
        <v>15</v>
      </c>
      <c r="K1383" s="7" t="s">
        <v>97</v>
      </c>
      <c r="L1383" s="7">
        <v>2010</v>
      </c>
      <c r="M1383" s="7">
        <v>3</v>
      </c>
      <c r="N1383" s="6">
        <f t="shared" si="3463"/>
        <v>5850</v>
      </c>
      <c r="O1383" s="7">
        <f t="shared" si="3464"/>
        <v>2025</v>
      </c>
      <c r="P1383" s="2" t="str">
        <f t="shared" si="3465"/>
        <v/>
      </c>
      <c r="Q1383" s="2" t="str">
        <f t="shared" si="3466"/>
        <v/>
      </c>
      <c r="R1383" s="2" t="str">
        <f t="shared" si="3467"/>
        <v/>
      </c>
      <c r="S1383" s="2" t="str">
        <f t="shared" si="3468"/>
        <v/>
      </c>
      <c r="T1383" s="2" t="str">
        <f t="shared" si="3469"/>
        <v/>
      </c>
      <c r="U1383" s="2" t="str">
        <f t="shared" si="3470"/>
        <v/>
      </c>
      <c r="V1383" s="2" t="str">
        <f t="shared" si="3471"/>
        <v/>
      </c>
      <c r="W1383" s="2">
        <f t="shared" si="3472"/>
        <v>7078.5</v>
      </c>
      <c r="X1383" s="2" t="str">
        <f t="shared" si="3473"/>
        <v/>
      </c>
      <c r="Y1383" s="2" t="str">
        <f t="shared" si="3474"/>
        <v/>
      </c>
      <c r="Z1383" s="2" t="str">
        <f t="shared" si="3475"/>
        <v/>
      </c>
      <c r="AA1383" s="2" t="str">
        <f t="shared" si="3476"/>
        <v/>
      </c>
      <c r="AB1383" s="2" t="str">
        <f t="shared" si="3477"/>
        <v/>
      </c>
      <c r="AC1383" s="2" t="str">
        <f t="shared" si="3478"/>
        <v/>
      </c>
      <c r="AD1383" s="2" t="str">
        <f t="shared" si="3479"/>
        <v/>
      </c>
      <c r="AE1383" s="2" t="str">
        <f t="shared" si="3480"/>
        <v/>
      </c>
      <c r="AF1383" s="2" t="str">
        <f t="shared" si="3481"/>
        <v/>
      </c>
      <c r="AG1383" s="2" t="str">
        <f t="shared" si="3482"/>
        <v/>
      </c>
      <c r="AH1383" s="2" t="str">
        <f t="shared" si="3483"/>
        <v/>
      </c>
      <c r="AI1383" s="2" t="str">
        <f t="shared" si="3484"/>
        <v/>
      </c>
    </row>
    <row r="1384" spans="2:35" x14ac:dyDescent="0.25">
      <c r="B1384" s="41" t="s">
        <v>347</v>
      </c>
      <c r="C1384" s="41" t="s">
        <v>587</v>
      </c>
      <c r="D1384" t="s">
        <v>9</v>
      </c>
      <c r="E1384" s="42" t="s">
        <v>438</v>
      </c>
      <c r="F1384" t="s">
        <v>131</v>
      </c>
      <c r="H1384" s="7">
        <v>1000</v>
      </c>
      <c r="I1384" s="6">
        <f>IF(H1384="","",INDEX(Systems!F$4:F$981,MATCH($F1384,Systems!D$4:D$981,0),1))</f>
        <v>4.95</v>
      </c>
      <c r="J1384" s="7">
        <f>IF(H1384="","",INDEX(Systems!E$4:E$981,MATCH($F1384,Systems!D$4:D$981,0),1))</f>
        <v>20</v>
      </c>
      <c r="K1384" s="7" t="s">
        <v>97</v>
      </c>
      <c r="L1384" s="7">
        <v>2017</v>
      </c>
      <c r="M1384" s="7">
        <v>3</v>
      </c>
      <c r="N1384" s="6">
        <f t="shared" si="3463"/>
        <v>4950</v>
      </c>
      <c r="O1384" s="7">
        <f t="shared" si="3464"/>
        <v>2037</v>
      </c>
      <c r="P1384" s="2" t="str">
        <f t="shared" si="3465"/>
        <v/>
      </c>
      <c r="Q1384" s="2" t="str">
        <f t="shared" si="3466"/>
        <v/>
      </c>
      <c r="R1384" s="2" t="str">
        <f t="shared" si="3467"/>
        <v/>
      </c>
      <c r="S1384" s="2" t="str">
        <f t="shared" si="3468"/>
        <v/>
      </c>
      <c r="T1384" s="2" t="str">
        <f t="shared" si="3469"/>
        <v/>
      </c>
      <c r="U1384" s="2" t="str">
        <f t="shared" si="3470"/>
        <v/>
      </c>
      <c r="V1384" s="2" t="str">
        <f t="shared" si="3471"/>
        <v/>
      </c>
      <c r="W1384" s="2" t="str">
        <f t="shared" si="3472"/>
        <v/>
      </c>
      <c r="X1384" s="2" t="str">
        <f t="shared" si="3473"/>
        <v/>
      </c>
      <c r="Y1384" s="2" t="str">
        <f t="shared" si="3474"/>
        <v/>
      </c>
      <c r="Z1384" s="2" t="str">
        <f t="shared" si="3475"/>
        <v/>
      </c>
      <c r="AA1384" s="2" t="str">
        <f t="shared" si="3476"/>
        <v/>
      </c>
      <c r="AB1384" s="2" t="str">
        <f t="shared" si="3477"/>
        <v/>
      </c>
      <c r="AC1384" s="2" t="str">
        <f t="shared" si="3478"/>
        <v/>
      </c>
      <c r="AD1384" s="2" t="str">
        <f t="shared" si="3479"/>
        <v/>
      </c>
      <c r="AE1384" s="2" t="str">
        <f t="shared" si="3480"/>
        <v/>
      </c>
      <c r="AF1384" s="2" t="str">
        <f t="shared" si="3481"/>
        <v/>
      </c>
      <c r="AG1384" s="2" t="str">
        <f t="shared" si="3482"/>
        <v/>
      </c>
      <c r="AH1384" s="2" t="str">
        <f t="shared" si="3483"/>
        <v/>
      </c>
      <c r="AI1384" s="2">
        <f t="shared" si="3484"/>
        <v>7771.4999999999991</v>
      </c>
    </row>
    <row r="1385" spans="2:35" x14ac:dyDescent="0.25">
      <c r="B1385" s="41" t="s">
        <v>347</v>
      </c>
      <c r="C1385" s="41" t="s">
        <v>587</v>
      </c>
      <c r="D1385" t="s">
        <v>5</v>
      </c>
      <c r="E1385" s="42" t="s">
        <v>438</v>
      </c>
      <c r="F1385" t="s">
        <v>306</v>
      </c>
      <c r="H1385" s="7">
        <v>1</v>
      </c>
      <c r="I1385" s="6">
        <f>IF(H1385="","",INDEX(Systems!F$4:F$981,MATCH($F1385,Systems!D$4:D$981,0),1))</f>
        <v>10800</v>
      </c>
      <c r="J1385" s="7">
        <f>IF(H1385="","",INDEX(Systems!E$4:E$981,MATCH($F1385,Systems!D$4:D$981,0),1))</f>
        <v>18</v>
      </c>
      <c r="K1385" s="7" t="s">
        <v>97</v>
      </c>
      <c r="L1385" s="7">
        <v>1999</v>
      </c>
      <c r="M1385" s="7">
        <v>3</v>
      </c>
      <c r="N1385" s="6">
        <f t="shared" si="3463"/>
        <v>10800</v>
      </c>
      <c r="O1385" s="7">
        <f t="shared" si="3464"/>
        <v>2018</v>
      </c>
      <c r="P1385" s="2">
        <f t="shared" si="3465"/>
        <v>10800</v>
      </c>
      <c r="Q1385" s="2" t="str">
        <f t="shared" si="3466"/>
        <v/>
      </c>
      <c r="R1385" s="2" t="str">
        <f t="shared" si="3467"/>
        <v/>
      </c>
      <c r="S1385" s="2" t="str">
        <f t="shared" si="3468"/>
        <v/>
      </c>
      <c r="T1385" s="2" t="str">
        <f t="shared" si="3469"/>
        <v/>
      </c>
      <c r="U1385" s="2" t="str">
        <f t="shared" si="3470"/>
        <v/>
      </c>
      <c r="V1385" s="2" t="str">
        <f t="shared" si="3471"/>
        <v/>
      </c>
      <c r="W1385" s="2" t="str">
        <f t="shared" si="3472"/>
        <v/>
      </c>
      <c r="X1385" s="2" t="str">
        <f t="shared" si="3473"/>
        <v/>
      </c>
      <c r="Y1385" s="2" t="str">
        <f t="shared" si="3474"/>
        <v/>
      </c>
      <c r="Z1385" s="2" t="str">
        <f t="shared" si="3475"/>
        <v/>
      </c>
      <c r="AA1385" s="2" t="str">
        <f t="shared" si="3476"/>
        <v/>
      </c>
      <c r="AB1385" s="2" t="str">
        <f t="shared" si="3477"/>
        <v/>
      </c>
      <c r="AC1385" s="2" t="str">
        <f t="shared" si="3478"/>
        <v/>
      </c>
      <c r="AD1385" s="2" t="str">
        <f t="shared" si="3479"/>
        <v/>
      </c>
      <c r="AE1385" s="2" t="str">
        <f t="shared" si="3480"/>
        <v/>
      </c>
      <c r="AF1385" s="2" t="str">
        <f t="shared" si="3481"/>
        <v/>
      </c>
      <c r="AG1385" s="2" t="str">
        <f t="shared" si="3482"/>
        <v/>
      </c>
      <c r="AH1385" s="2">
        <f t="shared" si="3483"/>
        <v>16632</v>
      </c>
      <c r="AI1385" s="2" t="str">
        <f t="shared" si="3484"/>
        <v/>
      </c>
    </row>
    <row r="1386" spans="2:35" x14ac:dyDescent="0.25">
      <c r="B1386" s="41" t="s">
        <v>347</v>
      </c>
      <c r="C1386" s="41" t="s">
        <v>587</v>
      </c>
      <c r="D1386" t="s">
        <v>3</v>
      </c>
      <c r="E1386" s="42" t="s">
        <v>400</v>
      </c>
      <c r="F1386" t="s">
        <v>22</v>
      </c>
      <c r="H1386" s="7">
        <v>5800</v>
      </c>
      <c r="I1386" s="6">
        <f>IF(H1386="","",INDEX(Systems!F$4:F$981,MATCH($F1386,Systems!D$4:D$981,0),1))</f>
        <v>12.67</v>
      </c>
      <c r="J1386" s="7">
        <f>IF(H1386="","",INDEX(Systems!E$4:E$981,MATCH($F1386,Systems!D$4:D$981,0),1))</f>
        <v>20</v>
      </c>
      <c r="K1386" s="7" t="s">
        <v>97</v>
      </c>
      <c r="L1386" s="7">
        <v>2000</v>
      </c>
      <c r="M1386" s="7">
        <v>2</v>
      </c>
      <c r="N1386" s="6">
        <f t="shared" si="3463"/>
        <v>73486</v>
      </c>
      <c r="O1386" s="7">
        <f t="shared" si="3464"/>
        <v>2018</v>
      </c>
      <c r="P1386" s="2">
        <f t="shared" si="3465"/>
        <v>73486</v>
      </c>
      <c r="Q1386" s="2" t="str">
        <f t="shared" si="3466"/>
        <v/>
      </c>
      <c r="R1386" s="2" t="str">
        <f t="shared" si="3467"/>
        <v/>
      </c>
      <c r="S1386" s="2" t="str">
        <f t="shared" si="3468"/>
        <v/>
      </c>
      <c r="T1386" s="2" t="str">
        <f t="shared" si="3469"/>
        <v/>
      </c>
      <c r="U1386" s="2" t="str">
        <f t="shared" si="3470"/>
        <v/>
      </c>
      <c r="V1386" s="2" t="str">
        <f t="shared" si="3471"/>
        <v/>
      </c>
      <c r="W1386" s="2" t="str">
        <f t="shared" si="3472"/>
        <v/>
      </c>
      <c r="X1386" s="2" t="str">
        <f t="shared" si="3473"/>
        <v/>
      </c>
      <c r="Y1386" s="2" t="str">
        <f t="shared" si="3474"/>
        <v/>
      </c>
      <c r="Z1386" s="2" t="str">
        <f t="shared" si="3475"/>
        <v/>
      </c>
      <c r="AA1386" s="2" t="str">
        <f t="shared" si="3476"/>
        <v/>
      </c>
      <c r="AB1386" s="2" t="str">
        <f t="shared" si="3477"/>
        <v/>
      </c>
      <c r="AC1386" s="2" t="str">
        <f t="shared" si="3478"/>
        <v/>
      </c>
      <c r="AD1386" s="2" t="str">
        <f t="shared" si="3479"/>
        <v/>
      </c>
      <c r="AE1386" s="2" t="str">
        <f t="shared" si="3480"/>
        <v/>
      </c>
      <c r="AF1386" s="2" t="str">
        <f t="shared" si="3481"/>
        <v/>
      </c>
      <c r="AG1386" s="2" t="str">
        <f t="shared" si="3482"/>
        <v/>
      </c>
      <c r="AH1386" s="2" t="str">
        <f t="shared" si="3483"/>
        <v/>
      </c>
      <c r="AI1386" s="2" t="str">
        <f t="shared" si="3484"/>
        <v/>
      </c>
    </row>
    <row r="1387" spans="2:35" x14ac:dyDescent="0.25">
      <c r="B1387" s="41" t="s">
        <v>347</v>
      </c>
      <c r="C1387" s="41" t="s">
        <v>587</v>
      </c>
      <c r="D1387" t="s">
        <v>3</v>
      </c>
      <c r="E1387" s="42" t="s">
        <v>425</v>
      </c>
      <c r="F1387" t="s">
        <v>24</v>
      </c>
      <c r="H1387" s="7">
        <v>3550</v>
      </c>
      <c r="I1387" s="6">
        <f>IF(H1387="","",INDEX(Systems!F$4:F$981,MATCH($F1387,Systems!D$4:D$981,0),1))</f>
        <v>9.57</v>
      </c>
      <c r="J1387" s="7">
        <f>IF(H1387="","",INDEX(Systems!E$4:E$981,MATCH($F1387,Systems!D$4:D$981,0),1))</f>
        <v>20</v>
      </c>
      <c r="K1387" s="7" t="s">
        <v>97</v>
      </c>
      <c r="L1387" s="7">
        <v>2005</v>
      </c>
      <c r="M1387" s="7">
        <v>2</v>
      </c>
      <c r="N1387" s="6">
        <f t="shared" si="3463"/>
        <v>33973.5</v>
      </c>
      <c r="O1387" s="7">
        <f t="shared" si="3464"/>
        <v>2021</v>
      </c>
      <c r="P1387" s="2" t="str">
        <f t="shared" si="3465"/>
        <v/>
      </c>
      <c r="Q1387" s="2" t="str">
        <f t="shared" si="3466"/>
        <v/>
      </c>
      <c r="R1387" s="2" t="str">
        <f t="shared" si="3467"/>
        <v/>
      </c>
      <c r="S1387" s="2">
        <f t="shared" si="3468"/>
        <v>37031.115000000005</v>
      </c>
      <c r="T1387" s="2" t="str">
        <f t="shared" si="3469"/>
        <v/>
      </c>
      <c r="U1387" s="2" t="str">
        <f t="shared" si="3470"/>
        <v/>
      </c>
      <c r="V1387" s="2" t="str">
        <f t="shared" si="3471"/>
        <v/>
      </c>
      <c r="W1387" s="2" t="str">
        <f t="shared" si="3472"/>
        <v/>
      </c>
      <c r="X1387" s="2" t="str">
        <f t="shared" si="3473"/>
        <v/>
      </c>
      <c r="Y1387" s="2" t="str">
        <f t="shared" si="3474"/>
        <v/>
      </c>
      <c r="Z1387" s="2" t="str">
        <f t="shared" si="3475"/>
        <v/>
      </c>
      <c r="AA1387" s="2" t="str">
        <f t="shared" si="3476"/>
        <v/>
      </c>
      <c r="AB1387" s="2" t="str">
        <f t="shared" si="3477"/>
        <v/>
      </c>
      <c r="AC1387" s="2" t="str">
        <f t="shared" si="3478"/>
        <v/>
      </c>
      <c r="AD1387" s="2" t="str">
        <f t="shared" si="3479"/>
        <v/>
      </c>
      <c r="AE1387" s="2" t="str">
        <f t="shared" si="3480"/>
        <v/>
      </c>
      <c r="AF1387" s="2" t="str">
        <f t="shared" si="3481"/>
        <v/>
      </c>
      <c r="AG1387" s="2" t="str">
        <f t="shared" si="3482"/>
        <v/>
      </c>
      <c r="AH1387" s="2" t="str">
        <f t="shared" si="3483"/>
        <v/>
      </c>
      <c r="AI1387" s="2" t="str">
        <f t="shared" si="3484"/>
        <v/>
      </c>
    </row>
    <row r="1388" spans="2:35" x14ac:dyDescent="0.25">
      <c r="B1388" s="41" t="s">
        <v>347</v>
      </c>
      <c r="C1388" s="41" t="s">
        <v>587</v>
      </c>
      <c r="D1388" t="s">
        <v>7</v>
      </c>
      <c r="E1388" s="42" t="s">
        <v>400</v>
      </c>
      <c r="F1388" t="s">
        <v>50</v>
      </c>
      <c r="H1388" s="7">
        <v>4050</v>
      </c>
      <c r="I1388" s="6">
        <f>IF(H1388="","",INDEX(Systems!F$4:F$981,MATCH($F1388,Systems!D$4:D$981,0),1))</f>
        <v>1.6</v>
      </c>
      <c r="J1388" s="7">
        <f>IF(H1388="","",INDEX(Systems!E$4:E$981,MATCH($F1388,Systems!D$4:D$981,0),1))</f>
        <v>10</v>
      </c>
      <c r="K1388" s="7" t="s">
        <v>97</v>
      </c>
      <c r="L1388" s="7">
        <v>2010</v>
      </c>
      <c r="M1388" s="7">
        <v>3</v>
      </c>
      <c r="N1388" s="6">
        <f t="shared" si="3134"/>
        <v>6480</v>
      </c>
      <c r="O1388" s="7">
        <f t="shared" si="3135"/>
        <v>2020</v>
      </c>
      <c r="P1388" s="2" t="str">
        <f t="shared" ref="P1388:AI1388" si="3485">IF($B1388="","",IF($O1388=P$3,$N1388*(1+(O$2*0.03)),IF(P$3=$O1388+$J1388,$N1388*(1+(O$2*0.03)),IF(P$3=$O1388+2*$J1388,$N1388*(1+(O$2*0.03)),IF(P$3=$O1388+3*$J1388,$N1388*(1+(O$2*0.03)),IF(P$3=$O1388+4*$J1388,$N1388*(1+(O$2*0.03)),IF(P$3=$O1388+5*$J1388,$N1388*(1+(O$2*0.03)),"")))))))</f>
        <v/>
      </c>
      <c r="Q1388" s="2" t="str">
        <f t="shared" si="3485"/>
        <v/>
      </c>
      <c r="R1388" s="2">
        <f t="shared" si="3485"/>
        <v>6868.8</v>
      </c>
      <c r="S1388" s="2" t="str">
        <f t="shared" si="3485"/>
        <v/>
      </c>
      <c r="T1388" s="2" t="str">
        <f t="shared" si="3485"/>
        <v/>
      </c>
      <c r="U1388" s="2" t="str">
        <f t="shared" si="3485"/>
        <v/>
      </c>
      <c r="V1388" s="2" t="str">
        <f t="shared" si="3485"/>
        <v/>
      </c>
      <c r="W1388" s="2" t="str">
        <f t="shared" si="3485"/>
        <v/>
      </c>
      <c r="X1388" s="2" t="str">
        <f t="shared" si="3485"/>
        <v/>
      </c>
      <c r="Y1388" s="2" t="str">
        <f t="shared" si="3485"/>
        <v/>
      </c>
      <c r="Z1388" s="2" t="str">
        <f t="shared" si="3485"/>
        <v/>
      </c>
      <c r="AA1388" s="2" t="str">
        <f t="shared" si="3485"/>
        <v/>
      </c>
      <c r="AB1388" s="2">
        <f t="shared" si="3485"/>
        <v>8812.7999999999993</v>
      </c>
      <c r="AC1388" s="2" t="str">
        <f t="shared" si="3485"/>
        <v/>
      </c>
      <c r="AD1388" s="2" t="str">
        <f t="shared" si="3485"/>
        <v/>
      </c>
      <c r="AE1388" s="2" t="str">
        <f t="shared" si="3485"/>
        <v/>
      </c>
      <c r="AF1388" s="2" t="str">
        <f t="shared" si="3485"/>
        <v/>
      </c>
      <c r="AG1388" s="2" t="str">
        <f t="shared" si="3485"/>
        <v/>
      </c>
      <c r="AH1388" s="2" t="str">
        <f t="shared" si="3485"/>
        <v/>
      </c>
      <c r="AI1388" s="2" t="str">
        <f t="shared" si="3485"/>
        <v/>
      </c>
    </row>
    <row r="1389" spans="2:35" x14ac:dyDescent="0.25">
      <c r="B1389" s="41" t="s">
        <v>347</v>
      </c>
      <c r="C1389" s="41" t="s">
        <v>587</v>
      </c>
      <c r="D1389" t="s">
        <v>7</v>
      </c>
      <c r="E1389" s="42" t="s">
        <v>400</v>
      </c>
      <c r="F1389" t="s">
        <v>38</v>
      </c>
      <c r="H1389" s="7">
        <v>3600</v>
      </c>
      <c r="I1389" s="6">
        <f>IF(H1389="","",INDEX(Systems!F$4:F$981,MATCH($F1389,Systems!D$4:D$981,0),1))</f>
        <v>6.15</v>
      </c>
      <c r="J1389" s="7">
        <f>IF(H1389="","",INDEX(Systems!E$4:E$981,MATCH($F1389,Systems!D$4:D$981,0),1))</f>
        <v>20</v>
      </c>
      <c r="K1389" s="7" t="s">
        <v>97</v>
      </c>
      <c r="L1389" s="7">
        <v>2000</v>
      </c>
      <c r="M1389" s="7">
        <v>2</v>
      </c>
      <c r="N1389" s="6">
        <f t="shared" si="3134"/>
        <v>22140</v>
      </c>
      <c r="O1389" s="7">
        <f t="shared" si="3135"/>
        <v>2018</v>
      </c>
      <c r="P1389" s="2">
        <f t="shared" ref="P1389:AI1389" si="3486">IF($B1389="","",IF($O1389=P$3,$N1389*(1+(O$2*0.03)),IF(P$3=$O1389+$J1389,$N1389*(1+(O$2*0.03)),IF(P$3=$O1389+2*$J1389,$N1389*(1+(O$2*0.03)),IF(P$3=$O1389+3*$J1389,$N1389*(1+(O$2*0.03)),IF(P$3=$O1389+4*$J1389,$N1389*(1+(O$2*0.03)),IF(P$3=$O1389+5*$J1389,$N1389*(1+(O$2*0.03)),"")))))))</f>
        <v>22140</v>
      </c>
      <c r="Q1389" s="2" t="str">
        <f t="shared" si="3486"/>
        <v/>
      </c>
      <c r="R1389" s="2" t="str">
        <f t="shared" si="3486"/>
        <v/>
      </c>
      <c r="S1389" s="2" t="str">
        <f t="shared" si="3486"/>
        <v/>
      </c>
      <c r="T1389" s="2" t="str">
        <f t="shared" si="3486"/>
        <v/>
      </c>
      <c r="U1389" s="2" t="str">
        <f t="shared" si="3486"/>
        <v/>
      </c>
      <c r="V1389" s="2" t="str">
        <f t="shared" si="3486"/>
        <v/>
      </c>
      <c r="W1389" s="2" t="str">
        <f t="shared" si="3486"/>
        <v/>
      </c>
      <c r="X1389" s="2" t="str">
        <f t="shared" si="3486"/>
        <v/>
      </c>
      <c r="Y1389" s="2" t="str">
        <f t="shared" si="3486"/>
        <v/>
      </c>
      <c r="Z1389" s="2" t="str">
        <f t="shared" si="3486"/>
        <v/>
      </c>
      <c r="AA1389" s="2" t="str">
        <f t="shared" si="3486"/>
        <v/>
      </c>
      <c r="AB1389" s="2" t="str">
        <f t="shared" si="3486"/>
        <v/>
      </c>
      <c r="AC1389" s="2" t="str">
        <f t="shared" si="3486"/>
        <v/>
      </c>
      <c r="AD1389" s="2" t="str">
        <f t="shared" si="3486"/>
        <v/>
      </c>
      <c r="AE1389" s="2" t="str">
        <f t="shared" si="3486"/>
        <v/>
      </c>
      <c r="AF1389" s="2" t="str">
        <f t="shared" si="3486"/>
        <v/>
      </c>
      <c r="AG1389" s="2" t="str">
        <f t="shared" si="3486"/>
        <v/>
      </c>
      <c r="AH1389" s="2" t="str">
        <f t="shared" si="3486"/>
        <v/>
      </c>
      <c r="AI1389" s="2" t="str">
        <f t="shared" si="3486"/>
        <v/>
      </c>
    </row>
    <row r="1390" spans="2:35" x14ac:dyDescent="0.25">
      <c r="B1390" s="41" t="s">
        <v>347</v>
      </c>
      <c r="C1390" s="41" t="s">
        <v>587</v>
      </c>
      <c r="D1390" t="s">
        <v>7</v>
      </c>
      <c r="E1390" s="42" t="s">
        <v>400</v>
      </c>
      <c r="F1390" t="s">
        <v>289</v>
      </c>
      <c r="H1390" s="7">
        <v>4050</v>
      </c>
      <c r="I1390" s="6">
        <f>IF(H1390="","",INDEX(Systems!F$4:F$981,MATCH($F1390,Systems!D$4:D$981,0),1))</f>
        <v>4.5</v>
      </c>
      <c r="J1390" s="7">
        <f>IF(H1390="","",INDEX(Systems!E$4:E$981,MATCH($F1390,Systems!D$4:D$981,0),1))</f>
        <v>15</v>
      </c>
      <c r="K1390" s="7" t="s">
        <v>97</v>
      </c>
      <c r="L1390" s="7">
        <v>2010</v>
      </c>
      <c r="M1390" s="7">
        <v>3</v>
      </c>
      <c r="N1390" s="6">
        <f t="shared" si="3134"/>
        <v>18225</v>
      </c>
      <c r="O1390" s="7">
        <f t="shared" si="3135"/>
        <v>2025</v>
      </c>
      <c r="P1390" s="2" t="str">
        <f t="shared" ref="P1390:AI1390" si="3487">IF($B1390="","",IF($O1390=P$3,$N1390*(1+(O$2*0.03)),IF(P$3=$O1390+$J1390,$N1390*(1+(O$2*0.03)),IF(P$3=$O1390+2*$J1390,$N1390*(1+(O$2*0.03)),IF(P$3=$O1390+3*$J1390,$N1390*(1+(O$2*0.03)),IF(P$3=$O1390+4*$J1390,$N1390*(1+(O$2*0.03)),IF(P$3=$O1390+5*$J1390,$N1390*(1+(O$2*0.03)),"")))))))</f>
        <v/>
      </c>
      <c r="Q1390" s="2" t="str">
        <f t="shared" si="3487"/>
        <v/>
      </c>
      <c r="R1390" s="2" t="str">
        <f t="shared" si="3487"/>
        <v/>
      </c>
      <c r="S1390" s="2" t="str">
        <f t="shared" si="3487"/>
        <v/>
      </c>
      <c r="T1390" s="2" t="str">
        <f t="shared" si="3487"/>
        <v/>
      </c>
      <c r="U1390" s="2" t="str">
        <f t="shared" si="3487"/>
        <v/>
      </c>
      <c r="V1390" s="2" t="str">
        <f t="shared" si="3487"/>
        <v/>
      </c>
      <c r="W1390" s="2">
        <f t="shared" si="3487"/>
        <v>22052.25</v>
      </c>
      <c r="X1390" s="2" t="str">
        <f t="shared" si="3487"/>
        <v/>
      </c>
      <c r="Y1390" s="2" t="str">
        <f t="shared" si="3487"/>
        <v/>
      </c>
      <c r="Z1390" s="2" t="str">
        <f t="shared" si="3487"/>
        <v/>
      </c>
      <c r="AA1390" s="2" t="str">
        <f t="shared" si="3487"/>
        <v/>
      </c>
      <c r="AB1390" s="2" t="str">
        <f t="shared" si="3487"/>
        <v/>
      </c>
      <c r="AC1390" s="2" t="str">
        <f t="shared" si="3487"/>
        <v/>
      </c>
      <c r="AD1390" s="2" t="str">
        <f t="shared" si="3487"/>
        <v/>
      </c>
      <c r="AE1390" s="2" t="str">
        <f t="shared" si="3487"/>
        <v/>
      </c>
      <c r="AF1390" s="2" t="str">
        <f t="shared" si="3487"/>
        <v/>
      </c>
      <c r="AG1390" s="2" t="str">
        <f t="shared" si="3487"/>
        <v/>
      </c>
      <c r="AH1390" s="2" t="str">
        <f t="shared" si="3487"/>
        <v/>
      </c>
      <c r="AI1390" s="2" t="str">
        <f t="shared" si="3487"/>
        <v/>
      </c>
    </row>
    <row r="1391" spans="2:35" x14ac:dyDescent="0.25">
      <c r="B1391" s="41" t="s">
        <v>347</v>
      </c>
      <c r="C1391" s="41" t="s">
        <v>587</v>
      </c>
      <c r="D1391" t="s">
        <v>5</v>
      </c>
      <c r="E1391" s="42" t="s">
        <v>400</v>
      </c>
      <c r="F1391" t="s">
        <v>306</v>
      </c>
      <c r="H1391" s="7">
        <v>1</v>
      </c>
      <c r="I1391" s="6">
        <f>IF(H1391="","",INDEX(Systems!F$4:F$981,MATCH($F1391,Systems!D$4:D$981,0),1))</f>
        <v>10800</v>
      </c>
      <c r="J1391" s="7">
        <f>IF(H1391="","",INDEX(Systems!E$4:E$981,MATCH($F1391,Systems!D$4:D$981,0),1))</f>
        <v>18</v>
      </c>
      <c r="K1391" s="7" t="s">
        <v>97</v>
      </c>
      <c r="L1391" s="7">
        <v>2006</v>
      </c>
      <c r="M1391" s="7">
        <v>3</v>
      </c>
      <c r="N1391" s="6">
        <f t="shared" si="3134"/>
        <v>10800</v>
      </c>
      <c r="O1391" s="7">
        <f t="shared" si="3135"/>
        <v>2024</v>
      </c>
      <c r="P1391" s="2" t="str">
        <f t="shared" ref="P1391:AI1391" si="3488">IF($B1391="","",IF($O1391=P$3,$N1391*(1+(O$2*0.03)),IF(P$3=$O1391+$J1391,$N1391*(1+(O$2*0.03)),IF(P$3=$O1391+2*$J1391,$N1391*(1+(O$2*0.03)),IF(P$3=$O1391+3*$J1391,$N1391*(1+(O$2*0.03)),IF(P$3=$O1391+4*$J1391,$N1391*(1+(O$2*0.03)),IF(P$3=$O1391+5*$J1391,$N1391*(1+(O$2*0.03)),"")))))))</f>
        <v/>
      </c>
      <c r="Q1391" s="2" t="str">
        <f t="shared" si="3488"/>
        <v/>
      </c>
      <c r="R1391" s="2" t="str">
        <f t="shared" si="3488"/>
        <v/>
      </c>
      <c r="S1391" s="2" t="str">
        <f t="shared" si="3488"/>
        <v/>
      </c>
      <c r="T1391" s="2" t="str">
        <f t="shared" si="3488"/>
        <v/>
      </c>
      <c r="U1391" s="2" t="str">
        <f t="shared" si="3488"/>
        <v/>
      </c>
      <c r="V1391" s="2">
        <f t="shared" si="3488"/>
        <v>12744</v>
      </c>
      <c r="W1391" s="2" t="str">
        <f t="shared" si="3488"/>
        <v/>
      </c>
      <c r="X1391" s="2" t="str">
        <f t="shared" si="3488"/>
        <v/>
      </c>
      <c r="Y1391" s="2" t="str">
        <f t="shared" si="3488"/>
        <v/>
      </c>
      <c r="Z1391" s="2" t="str">
        <f t="shared" si="3488"/>
        <v/>
      </c>
      <c r="AA1391" s="2" t="str">
        <f t="shared" si="3488"/>
        <v/>
      </c>
      <c r="AB1391" s="2" t="str">
        <f t="shared" si="3488"/>
        <v/>
      </c>
      <c r="AC1391" s="2" t="str">
        <f t="shared" si="3488"/>
        <v/>
      </c>
      <c r="AD1391" s="2" t="str">
        <f t="shared" si="3488"/>
        <v/>
      </c>
      <c r="AE1391" s="2" t="str">
        <f t="shared" si="3488"/>
        <v/>
      </c>
      <c r="AF1391" s="2" t="str">
        <f t="shared" si="3488"/>
        <v/>
      </c>
      <c r="AG1391" s="2" t="str">
        <f t="shared" si="3488"/>
        <v/>
      </c>
      <c r="AH1391" s="2" t="str">
        <f t="shared" si="3488"/>
        <v/>
      </c>
      <c r="AI1391" s="2" t="str">
        <f t="shared" si="3488"/>
        <v/>
      </c>
    </row>
    <row r="1392" spans="2:35" x14ac:dyDescent="0.25">
      <c r="B1392" s="41" t="s">
        <v>347</v>
      </c>
      <c r="C1392" s="41" t="s">
        <v>587</v>
      </c>
      <c r="D1392" t="s">
        <v>7</v>
      </c>
      <c r="E1392" s="42" t="s">
        <v>425</v>
      </c>
      <c r="F1392" t="s">
        <v>38</v>
      </c>
      <c r="H1392" s="7">
        <v>2700</v>
      </c>
      <c r="I1392" s="6">
        <f>IF(H1392="","",INDEX(Systems!F$4:F$981,MATCH($F1392,Systems!D$4:D$981,0),1))</f>
        <v>6.15</v>
      </c>
      <c r="J1392" s="7">
        <f>IF(H1392="","",INDEX(Systems!E$4:E$981,MATCH($F1392,Systems!D$4:D$981,0),1))</f>
        <v>20</v>
      </c>
      <c r="K1392" s="7" t="s">
        <v>97</v>
      </c>
      <c r="L1392" s="7">
        <v>2005</v>
      </c>
      <c r="M1392" s="7">
        <v>2</v>
      </c>
      <c r="N1392" s="6">
        <f t="shared" si="3134"/>
        <v>16605</v>
      </c>
      <c r="O1392" s="7">
        <f t="shared" si="3135"/>
        <v>2021</v>
      </c>
      <c r="P1392" s="2" t="str">
        <f t="shared" ref="P1392:AI1392" si="3489">IF($B1392="","",IF($O1392=P$3,$N1392*(1+(O$2*0.03)),IF(P$3=$O1392+$J1392,$N1392*(1+(O$2*0.03)),IF(P$3=$O1392+2*$J1392,$N1392*(1+(O$2*0.03)),IF(P$3=$O1392+3*$J1392,$N1392*(1+(O$2*0.03)),IF(P$3=$O1392+4*$J1392,$N1392*(1+(O$2*0.03)),IF(P$3=$O1392+5*$J1392,$N1392*(1+(O$2*0.03)),"")))))))</f>
        <v/>
      </c>
      <c r="Q1392" s="2" t="str">
        <f t="shared" si="3489"/>
        <v/>
      </c>
      <c r="R1392" s="2" t="str">
        <f t="shared" si="3489"/>
        <v/>
      </c>
      <c r="S1392" s="2">
        <f t="shared" si="3489"/>
        <v>18099.45</v>
      </c>
      <c r="T1392" s="2" t="str">
        <f t="shared" si="3489"/>
        <v/>
      </c>
      <c r="U1392" s="2" t="str">
        <f t="shared" si="3489"/>
        <v/>
      </c>
      <c r="V1392" s="2" t="str">
        <f t="shared" si="3489"/>
        <v/>
      </c>
      <c r="W1392" s="2" t="str">
        <f t="shared" si="3489"/>
        <v/>
      </c>
      <c r="X1392" s="2" t="str">
        <f t="shared" si="3489"/>
        <v/>
      </c>
      <c r="Y1392" s="2" t="str">
        <f t="shared" si="3489"/>
        <v/>
      </c>
      <c r="Z1392" s="2" t="str">
        <f t="shared" si="3489"/>
        <v/>
      </c>
      <c r="AA1392" s="2" t="str">
        <f t="shared" si="3489"/>
        <v/>
      </c>
      <c r="AB1392" s="2" t="str">
        <f t="shared" si="3489"/>
        <v/>
      </c>
      <c r="AC1392" s="2" t="str">
        <f t="shared" si="3489"/>
        <v/>
      </c>
      <c r="AD1392" s="2" t="str">
        <f t="shared" si="3489"/>
        <v/>
      </c>
      <c r="AE1392" s="2" t="str">
        <f t="shared" si="3489"/>
        <v/>
      </c>
      <c r="AF1392" s="2" t="str">
        <f t="shared" si="3489"/>
        <v/>
      </c>
      <c r="AG1392" s="2" t="str">
        <f t="shared" si="3489"/>
        <v/>
      </c>
      <c r="AH1392" s="2" t="str">
        <f t="shared" si="3489"/>
        <v/>
      </c>
      <c r="AI1392" s="2" t="str">
        <f t="shared" si="3489"/>
        <v/>
      </c>
    </row>
    <row r="1393" spans="2:35" x14ac:dyDescent="0.25">
      <c r="B1393" s="41" t="s">
        <v>347</v>
      </c>
      <c r="C1393" s="41" t="s">
        <v>587</v>
      </c>
      <c r="D1393" t="s">
        <v>7</v>
      </c>
      <c r="E1393" s="42" t="s">
        <v>425</v>
      </c>
      <c r="F1393" t="s">
        <v>51</v>
      </c>
      <c r="H1393" s="7">
        <v>2500</v>
      </c>
      <c r="I1393" s="6">
        <f>IF(H1393="","",INDEX(Systems!F$4:F$981,MATCH($F1393,Systems!D$4:D$981,0),1))</f>
        <v>1.5</v>
      </c>
      <c r="J1393" s="7">
        <f>IF(H1393="","",INDEX(Systems!E$4:E$981,MATCH($F1393,Systems!D$4:D$981,0),1))</f>
        <v>10</v>
      </c>
      <c r="K1393" s="7" t="s">
        <v>97</v>
      </c>
      <c r="L1393" s="7">
        <v>2010</v>
      </c>
      <c r="M1393" s="7">
        <v>3</v>
      </c>
      <c r="N1393" s="6">
        <f t="shared" si="3134"/>
        <v>3750</v>
      </c>
      <c r="O1393" s="7">
        <f t="shared" si="3135"/>
        <v>2020</v>
      </c>
      <c r="P1393" s="2" t="str">
        <f t="shared" ref="P1393:AI1393" si="3490">IF($B1393="","",IF($O1393=P$3,$N1393*(1+(O$2*0.03)),IF(P$3=$O1393+$J1393,$N1393*(1+(O$2*0.03)),IF(P$3=$O1393+2*$J1393,$N1393*(1+(O$2*0.03)),IF(P$3=$O1393+3*$J1393,$N1393*(1+(O$2*0.03)),IF(P$3=$O1393+4*$J1393,$N1393*(1+(O$2*0.03)),IF(P$3=$O1393+5*$J1393,$N1393*(1+(O$2*0.03)),"")))))))</f>
        <v/>
      </c>
      <c r="Q1393" s="2" t="str">
        <f t="shared" si="3490"/>
        <v/>
      </c>
      <c r="R1393" s="2">
        <f t="shared" si="3490"/>
        <v>3975</v>
      </c>
      <c r="S1393" s="2" t="str">
        <f t="shared" si="3490"/>
        <v/>
      </c>
      <c r="T1393" s="2" t="str">
        <f t="shared" si="3490"/>
        <v/>
      </c>
      <c r="U1393" s="2" t="str">
        <f t="shared" si="3490"/>
        <v/>
      </c>
      <c r="V1393" s="2" t="str">
        <f t="shared" si="3490"/>
        <v/>
      </c>
      <c r="W1393" s="2" t="str">
        <f t="shared" si="3490"/>
        <v/>
      </c>
      <c r="X1393" s="2" t="str">
        <f t="shared" si="3490"/>
        <v/>
      </c>
      <c r="Y1393" s="2" t="str">
        <f t="shared" si="3490"/>
        <v/>
      </c>
      <c r="Z1393" s="2" t="str">
        <f t="shared" si="3490"/>
        <v/>
      </c>
      <c r="AA1393" s="2" t="str">
        <f t="shared" si="3490"/>
        <v/>
      </c>
      <c r="AB1393" s="2">
        <f t="shared" si="3490"/>
        <v>5099.9999999999991</v>
      </c>
      <c r="AC1393" s="2" t="str">
        <f t="shared" si="3490"/>
        <v/>
      </c>
      <c r="AD1393" s="2" t="str">
        <f t="shared" si="3490"/>
        <v/>
      </c>
      <c r="AE1393" s="2" t="str">
        <f t="shared" si="3490"/>
        <v/>
      </c>
      <c r="AF1393" s="2" t="str">
        <f t="shared" si="3490"/>
        <v/>
      </c>
      <c r="AG1393" s="2" t="str">
        <f t="shared" si="3490"/>
        <v/>
      </c>
      <c r="AH1393" s="2" t="str">
        <f t="shared" si="3490"/>
        <v/>
      </c>
      <c r="AI1393" s="2" t="str">
        <f t="shared" si="3490"/>
        <v/>
      </c>
    </row>
    <row r="1394" spans="2:35" x14ac:dyDescent="0.25">
      <c r="B1394" s="41" t="s">
        <v>347</v>
      </c>
      <c r="C1394" s="41" t="s">
        <v>587</v>
      </c>
      <c r="D1394" t="s">
        <v>8</v>
      </c>
      <c r="E1394" s="42" t="s">
        <v>425</v>
      </c>
      <c r="F1394" t="s">
        <v>126</v>
      </c>
      <c r="H1394" s="7">
        <v>1200</v>
      </c>
      <c r="I1394" s="6">
        <f>IF(H1394="","",INDEX(Systems!F$4:F$981,MATCH($F1394,Systems!D$4:D$981,0),1))</f>
        <v>18</v>
      </c>
      <c r="J1394" s="7">
        <f>IF(H1394="","",INDEX(Systems!E$4:E$981,MATCH($F1394,Systems!D$4:D$981,0),1))</f>
        <v>30</v>
      </c>
      <c r="K1394" s="7" t="s">
        <v>97</v>
      </c>
      <c r="L1394" s="7">
        <v>2005</v>
      </c>
      <c r="M1394" s="7">
        <v>3</v>
      </c>
      <c r="N1394" s="6">
        <f t="shared" si="3134"/>
        <v>21600</v>
      </c>
      <c r="O1394" s="7">
        <f t="shared" si="3135"/>
        <v>2035</v>
      </c>
      <c r="P1394" s="2" t="str">
        <f t="shared" ref="P1394:AI1394" si="3491">IF($B1394="","",IF($O1394=P$3,$N1394*(1+(O$2*0.03)),IF(P$3=$O1394+$J1394,$N1394*(1+(O$2*0.03)),IF(P$3=$O1394+2*$J1394,$N1394*(1+(O$2*0.03)),IF(P$3=$O1394+3*$J1394,$N1394*(1+(O$2*0.03)),IF(P$3=$O1394+4*$J1394,$N1394*(1+(O$2*0.03)),IF(P$3=$O1394+5*$J1394,$N1394*(1+(O$2*0.03)),"")))))))</f>
        <v/>
      </c>
      <c r="Q1394" s="2" t="str">
        <f t="shared" si="3491"/>
        <v/>
      </c>
      <c r="R1394" s="2" t="str">
        <f t="shared" si="3491"/>
        <v/>
      </c>
      <c r="S1394" s="2" t="str">
        <f t="shared" si="3491"/>
        <v/>
      </c>
      <c r="T1394" s="2" t="str">
        <f t="shared" si="3491"/>
        <v/>
      </c>
      <c r="U1394" s="2" t="str">
        <f t="shared" si="3491"/>
        <v/>
      </c>
      <c r="V1394" s="2" t="str">
        <f t="shared" si="3491"/>
        <v/>
      </c>
      <c r="W1394" s="2" t="str">
        <f t="shared" si="3491"/>
        <v/>
      </c>
      <c r="X1394" s="2" t="str">
        <f t="shared" si="3491"/>
        <v/>
      </c>
      <c r="Y1394" s="2" t="str">
        <f t="shared" si="3491"/>
        <v/>
      </c>
      <c r="Z1394" s="2" t="str">
        <f t="shared" si="3491"/>
        <v/>
      </c>
      <c r="AA1394" s="2" t="str">
        <f t="shared" si="3491"/>
        <v/>
      </c>
      <c r="AB1394" s="2" t="str">
        <f t="shared" si="3491"/>
        <v/>
      </c>
      <c r="AC1394" s="2" t="str">
        <f t="shared" si="3491"/>
        <v/>
      </c>
      <c r="AD1394" s="2" t="str">
        <f t="shared" si="3491"/>
        <v/>
      </c>
      <c r="AE1394" s="2" t="str">
        <f t="shared" si="3491"/>
        <v/>
      </c>
      <c r="AF1394" s="2" t="str">
        <f t="shared" si="3491"/>
        <v/>
      </c>
      <c r="AG1394" s="2">
        <f t="shared" si="3491"/>
        <v>32616</v>
      </c>
      <c r="AH1394" s="2" t="str">
        <f t="shared" si="3491"/>
        <v/>
      </c>
      <c r="AI1394" s="2" t="str">
        <f t="shared" si="3491"/>
        <v/>
      </c>
    </row>
    <row r="1395" spans="2:35" x14ac:dyDescent="0.25">
      <c r="B1395" s="41" t="s">
        <v>347</v>
      </c>
      <c r="C1395" s="41" t="s">
        <v>587</v>
      </c>
      <c r="D1395" t="s">
        <v>5</v>
      </c>
      <c r="E1395" s="42" t="s">
        <v>425</v>
      </c>
      <c r="F1395" t="s">
        <v>65</v>
      </c>
      <c r="H1395" s="7">
        <v>2</v>
      </c>
      <c r="I1395" s="6">
        <f>IF(H1395="","",INDEX(Systems!F$4:F$981,MATCH($F1395,Systems!D$4:D$981,0),1))</f>
        <v>6000</v>
      </c>
      <c r="J1395" s="7">
        <f>IF(H1395="","",INDEX(Systems!E$4:E$981,MATCH($F1395,Systems!D$4:D$981,0),1))</f>
        <v>10</v>
      </c>
      <c r="K1395" s="7" t="s">
        <v>97</v>
      </c>
      <c r="L1395" s="7">
        <v>2010</v>
      </c>
      <c r="M1395" s="7">
        <v>3</v>
      </c>
      <c r="N1395" s="6">
        <f t="shared" si="3134"/>
        <v>12000</v>
      </c>
      <c r="O1395" s="7">
        <f t="shared" si="3135"/>
        <v>2020</v>
      </c>
      <c r="P1395" s="2" t="str">
        <f t="shared" ref="P1395:AI1395" si="3492">IF($B1395="","",IF($O1395=P$3,$N1395*(1+(O$2*0.03)),IF(P$3=$O1395+$J1395,$N1395*(1+(O$2*0.03)),IF(P$3=$O1395+2*$J1395,$N1395*(1+(O$2*0.03)),IF(P$3=$O1395+3*$J1395,$N1395*(1+(O$2*0.03)),IF(P$3=$O1395+4*$J1395,$N1395*(1+(O$2*0.03)),IF(P$3=$O1395+5*$J1395,$N1395*(1+(O$2*0.03)),"")))))))</f>
        <v/>
      </c>
      <c r="Q1395" s="2" t="str">
        <f t="shared" si="3492"/>
        <v/>
      </c>
      <c r="R1395" s="2">
        <f t="shared" si="3492"/>
        <v>12720</v>
      </c>
      <c r="S1395" s="2" t="str">
        <f t="shared" si="3492"/>
        <v/>
      </c>
      <c r="T1395" s="2" t="str">
        <f t="shared" si="3492"/>
        <v/>
      </c>
      <c r="U1395" s="2" t="str">
        <f t="shared" si="3492"/>
        <v/>
      </c>
      <c r="V1395" s="2" t="str">
        <f t="shared" si="3492"/>
        <v/>
      </c>
      <c r="W1395" s="2" t="str">
        <f t="shared" si="3492"/>
        <v/>
      </c>
      <c r="X1395" s="2" t="str">
        <f t="shared" si="3492"/>
        <v/>
      </c>
      <c r="Y1395" s="2" t="str">
        <f t="shared" si="3492"/>
        <v/>
      </c>
      <c r="Z1395" s="2" t="str">
        <f t="shared" si="3492"/>
        <v/>
      </c>
      <c r="AA1395" s="2" t="str">
        <f t="shared" si="3492"/>
        <v/>
      </c>
      <c r="AB1395" s="2">
        <f t="shared" si="3492"/>
        <v>16319.999999999998</v>
      </c>
      <c r="AC1395" s="2" t="str">
        <f t="shared" si="3492"/>
        <v/>
      </c>
      <c r="AD1395" s="2" t="str">
        <f t="shared" si="3492"/>
        <v/>
      </c>
      <c r="AE1395" s="2" t="str">
        <f t="shared" si="3492"/>
        <v/>
      </c>
      <c r="AF1395" s="2" t="str">
        <f t="shared" si="3492"/>
        <v/>
      </c>
      <c r="AG1395" s="2" t="str">
        <f t="shared" si="3492"/>
        <v/>
      </c>
      <c r="AH1395" s="2" t="str">
        <f t="shared" si="3492"/>
        <v/>
      </c>
      <c r="AI1395" s="2" t="str">
        <f t="shared" si="3492"/>
        <v/>
      </c>
    </row>
    <row r="1396" spans="2:35" x14ac:dyDescent="0.25">
      <c r="B1396" s="41" t="s">
        <v>347</v>
      </c>
      <c r="C1396" s="41" t="s">
        <v>587</v>
      </c>
      <c r="D1396" t="s">
        <v>8</v>
      </c>
      <c r="E1396" s="42" t="s">
        <v>405</v>
      </c>
      <c r="F1396" t="s">
        <v>226</v>
      </c>
      <c r="H1396" s="7">
        <v>1</v>
      </c>
      <c r="I1396" s="6">
        <f>IF(H1396="","",INDEX(Systems!F$4:F$981,MATCH($F1396,Systems!D$4:D$981,0),1))</f>
        <v>2500</v>
      </c>
      <c r="J1396" s="7">
        <f>IF(H1396="","",INDEX(Systems!E$4:E$981,MATCH($F1396,Systems!D$4:D$981,0),1))</f>
        <v>10</v>
      </c>
      <c r="K1396" s="7" t="s">
        <v>97</v>
      </c>
      <c r="L1396" s="7">
        <v>2010</v>
      </c>
      <c r="M1396" s="7">
        <v>3</v>
      </c>
      <c r="N1396" s="6">
        <f t="shared" si="3134"/>
        <v>2500</v>
      </c>
      <c r="O1396" s="7">
        <f t="shared" si="3135"/>
        <v>2020</v>
      </c>
      <c r="P1396" s="2" t="str">
        <f t="shared" ref="P1396:AI1396" si="3493">IF($B1396="","",IF($O1396=P$3,$N1396*(1+(O$2*0.03)),IF(P$3=$O1396+$J1396,$N1396*(1+(O$2*0.03)),IF(P$3=$O1396+2*$J1396,$N1396*(1+(O$2*0.03)),IF(P$3=$O1396+3*$J1396,$N1396*(1+(O$2*0.03)),IF(P$3=$O1396+4*$J1396,$N1396*(1+(O$2*0.03)),IF(P$3=$O1396+5*$J1396,$N1396*(1+(O$2*0.03)),"")))))))</f>
        <v/>
      </c>
      <c r="Q1396" s="2" t="str">
        <f t="shared" si="3493"/>
        <v/>
      </c>
      <c r="R1396" s="2">
        <f t="shared" si="3493"/>
        <v>2650</v>
      </c>
      <c r="S1396" s="2" t="str">
        <f t="shared" si="3493"/>
        <v/>
      </c>
      <c r="T1396" s="2" t="str">
        <f t="shared" si="3493"/>
        <v/>
      </c>
      <c r="U1396" s="2" t="str">
        <f t="shared" si="3493"/>
        <v/>
      </c>
      <c r="V1396" s="2" t="str">
        <f t="shared" si="3493"/>
        <v/>
      </c>
      <c r="W1396" s="2" t="str">
        <f t="shared" si="3493"/>
        <v/>
      </c>
      <c r="X1396" s="2" t="str">
        <f t="shared" si="3493"/>
        <v/>
      </c>
      <c r="Y1396" s="2" t="str">
        <f t="shared" si="3493"/>
        <v/>
      </c>
      <c r="Z1396" s="2" t="str">
        <f t="shared" si="3493"/>
        <v/>
      </c>
      <c r="AA1396" s="2" t="str">
        <f t="shared" si="3493"/>
        <v/>
      </c>
      <c r="AB1396" s="2">
        <f t="shared" si="3493"/>
        <v>3399.9999999999995</v>
      </c>
      <c r="AC1396" s="2" t="str">
        <f t="shared" si="3493"/>
        <v/>
      </c>
      <c r="AD1396" s="2" t="str">
        <f t="shared" si="3493"/>
        <v/>
      </c>
      <c r="AE1396" s="2" t="str">
        <f t="shared" si="3493"/>
        <v/>
      </c>
      <c r="AF1396" s="2" t="str">
        <f t="shared" si="3493"/>
        <v/>
      </c>
      <c r="AG1396" s="2" t="str">
        <f t="shared" si="3493"/>
        <v/>
      </c>
      <c r="AH1396" s="2" t="str">
        <f t="shared" si="3493"/>
        <v/>
      </c>
      <c r="AI1396" s="2" t="str">
        <f t="shared" si="3493"/>
        <v/>
      </c>
    </row>
    <row r="1397" spans="2:35" x14ac:dyDescent="0.25">
      <c r="B1397" s="41" t="s">
        <v>347</v>
      </c>
      <c r="C1397" s="41" t="s">
        <v>587</v>
      </c>
      <c r="D1397" t="s">
        <v>8</v>
      </c>
      <c r="E1397" s="42" t="s">
        <v>405</v>
      </c>
      <c r="F1397" t="s">
        <v>34</v>
      </c>
      <c r="H1397" s="7">
        <v>2</v>
      </c>
      <c r="I1397" s="6">
        <f>IF(H1397="","",INDEX(Systems!F$4:F$981,MATCH($F1397,Systems!D$4:D$981,0),1))</f>
        <v>900</v>
      </c>
      <c r="J1397" s="7">
        <f>IF(H1397="","",INDEX(Systems!E$4:E$981,MATCH($F1397,Systems!D$4:D$981,0),1))</f>
        <v>30</v>
      </c>
      <c r="K1397" s="7" t="s">
        <v>97</v>
      </c>
      <c r="L1397" s="7">
        <v>2005</v>
      </c>
      <c r="M1397" s="7">
        <v>3</v>
      </c>
      <c r="N1397" s="6">
        <f t="shared" si="3134"/>
        <v>1800</v>
      </c>
      <c r="O1397" s="7">
        <f t="shared" si="3135"/>
        <v>2035</v>
      </c>
      <c r="P1397" s="2" t="str">
        <f t="shared" ref="P1397:AI1397" si="3494">IF($B1397="","",IF($O1397=P$3,$N1397*(1+(O$2*0.03)),IF(P$3=$O1397+$J1397,$N1397*(1+(O$2*0.03)),IF(P$3=$O1397+2*$J1397,$N1397*(1+(O$2*0.03)),IF(P$3=$O1397+3*$J1397,$N1397*(1+(O$2*0.03)),IF(P$3=$O1397+4*$J1397,$N1397*(1+(O$2*0.03)),IF(P$3=$O1397+5*$J1397,$N1397*(1+(O$2*0.03)),"")))))))</f>
        <v/>
      </c>
      <c r="Q1397" s="2" t="str">
        <f t="shared" si="3494"/>
        <v/>
      </c>
      <c r="R1397" s="2" t="str">
        <f t="shared" si="3494"/>
        <v/>
      </c>
      <c r="S1397" s="2" t="str">
        <f t="shared" si="3494"/>
        <v/>
      </c>
      <c r="T1397" s="2" t="str">
        <f t="shared" si="3494"/>
        <v/>
      </c>
      <c r="U1397" s="2" t="str">
        <f t="shared" si="3494"/>
        <v/>
      </c>
      <c r="V1397" s="2" t="str">
        <f t="shared" si="3494"/>
        <v/>
      </c>
      <c r="W1397" s="2" t="str">
        <f t="shared" si="3494"/>
        <v/>
      </c>
      <c r="X1397" s="2" t="str">
        <f t="shared" si="3494"/>
        <v/>
      </c>
      <c r="Y1397" s="2" t="str">
        <f t="shared" si="3494"/>
        <v/>
      </c>
      <c r="Z1397" s="2" t="str">
        <f t="shared" si="3494"/>
        <v/>
      </c>
      <c r="AA1397" s="2" t="str">
        <f t="shared" si="3494"/>
        <v/>
      </c>
      <c r="AB1397" s="2" t="str">
        <f t="shared" si="3494"/>
        <v/>
      </c>
      <c r="AC1397" s="2" t="str">
        <f t="shared" si="3494"/>
        <v/>
      </c>
      <c r="AD1397" s="2" t="str">
        <f t="shared" si="3494"/>
        <v/>
      </c>
      <c r="AE1397" s="2" t="str">
        <f t="shared" si="3494"/>
        <v/>
      </c>
      <c r="AF1397" s="2" t="str">
        <f t="shared" si="3494"/>
        <v/>
      </c>
      <c r="AG1397" s="2">
        <f t="shared" si="3494"/>
        <v>2718</v>
      </c>
      <c r="AH1397" s="2" t="str">
        <f t="shared" si="3494"/>
        <v/>
      </c>
      <c r="AI1397" s="2" t="str">
        <f t="shared" si="3494"/>
        <v/>
      </c>
    </row>
    <row r="1398" spans="2:35" x14ac:dyDescent="0.25">
      <c r="B1398" s="41" t="s">
        <v>347</v>
      </c>
      <c r="C1398" s="41" t="s">
        <v>587</v>
      </c>
      <c r="D1398" t="s">
        <v>8</v>
      </c>
      <c r="E1398" s="42" t="s">
        <v>405</v>
      </c>
      <c r="F1398" t="s">
        <v>134</v>
      </c>
      <c r="H1398" s="7">
        <v>2</v>
      </c>
      <c r="I1398" s="6">
        <f>IF(H1398="","",INDEX(Systems!F$4:F$981,MATCH($F1398,Systems!D$4:D$981,0),1))</f>
        <v>650</v>
      </c>
      <c r="J1398" s="7">
        <f>IF(H1398="","",INDEX(Systems!E$4:E$981,MATCH($F1398,Systems!D$4:D$981,0),1))</f>
        <v>30</v>
      </c>
      <c r="K1398" s="7" t="s">
        <v>97</v>
      </c>
      <c r="L1398" s="7">
        <v>2005</v>
      </c>
      <c r="M1398" s="7">
        <v>3</v>
      </c>
      <c r="N1398" s="6">
        <f t="shared" si="3134"/>
        <v>1300</v>
      </c>
      <c r="O1398" s="7">
        <f t="shared" si="3135"/>
        <v>2035</v>
      </c>
      <c r="P1398" s="2" t="str">
        <f t="shared" ref="P1398:AI1398" si="3495">IF($B1398="","",IF($O1398=P$3,$N1398*(1+(O$2*0.03)),IF(P$3=$O1398+$J1398,$N1398*(1+(O$2*0.03)),IF(P$3=$O1398+2*$J1398,$N1398*(1+(O$2*0.03)),IF(P$3=$O1398+3*$J1398,$N1398*(1+(O$2*0.03)),IF(P$3=$O1398+4*$J1398,$N1398*(1+(O$2*0.03)),IF(P$3=$O1398+5*$J1398,$N1398*(1+(O$2*0.03)),"")))))))</f>
        <v/>
      </c>
      <c r="Q1398" s="2" t="str">
        <f t="shared" si="3495"/>
        <v/>
      </c>
      <c r="R1398" s="2" t="str">
        <f t="shared" si="3495"/>
        <v/>
      </c>
      <c r="S1398" s="2" t="str">
        <f t="shared" si="3495"/>
        <v/>
      </c>
      <c r="T1398" s="2" t="str">
        <f t="shared" si="3495"/>
        <v/>
      </c>
      <c r="U1398" s="2" t="str">
        <f t="shared" si="3495"/>
        <v/>
      </c>
      <c r="V1398" s="2" t="str">
        <f t="shared" si="3495"/>
        <v/>
      </c>
      <c r="W1398" s="2" t="str">
        <f t="shared" si="3495"/>
        <v/>
      </c>
      <c r="X1398" s="2" t="str">
        <f t="shared" si="3495"/>
        <v/>
      </c>
      <c r="Y1398" s="2" t="str">
        <f t="shared" si="3495"/>
        <v/>
      </c>
      <c r="Z1398" s="2" t="str">
        <f t="shared" si="3495"/>
        <v/>
      </c>
      <c r="AA1398" s="2" t="str">
        <f t="shared" si="3495"/>
        <v/>
      </c>
      <c r="AB1398" s="2" t="str">
        <f t="shared" si="3495"/>
        <v/>
      </c>
      <c r="AC1398" s="2" t="str">
        <f t="shared" si="3495"/>
        <v/>
      </c>
      <c r="AD1398" s="2" t="str">
        <f t="shared" si="3495"/>
        <v/>
      </c>
      <c r="AE1398" s="2" t="str">
        <f t="shared" si="3495"/>
        <v/>
      </c>
      <c r="AF1398" s="2" t="str">
        <f t="shared" si="3495"/>
        <v/>
      </c>
      <c r="AG1398" s="2">
        <f t="shared" si="3495"/>
        <v>1963</v>
      </c>
      <c r="AH1398" s="2" t="str">
        <f t="shared" si="3495"/>
        <v/>
      </c>
      <c r="AI1398" s="2" t="str">
        <f t="shared" si="3495"/>
        <v/>
      </c>
    </row>
    <row r="1399" spans="2:35" x14ac:dyDescent="0.25">
      <c r="B1399" s="41" t="s">
        <v>347</v>
      </c>
      <c r="C1399" s="41" t="s">
        <v>587</v>
      </c>
      <c r="D1399" t="s">
        <v>8</v>
      </c>
      <c r="E1399" s="42" t="s">
        <v>405</v>
      </c>
      <c r="F1399" t="s">
        <v>126</v>
      </c>
      <c r="H1399" s="7">
        <v>600</v>
      </c>
      <c r="I1399" s="6">
        <f>IF(H1399="","",INDEX(Systems!F$4:F$981,MATCH($F1399,Systems!D$4:D$981,0),1))</f>
        <v>18</v>
      </c>
      <c r="J1399" s="7">
        <f>IF(H1399="","",INDEX(Systems!E$4:E$981,MATCH($F1399,Systems!D$4:D$981,0),1))</f>
        <v>30</v>
      </c>
      <c r="K1399" s="7" t="s">
        <v>97</v>
      </c>
      <c r="L1399" s="7">
        <v>2000</v>
      </c>
      <c r="M1399" s="7">
        <v>3</v>
      </c>
      <c r="N1399" s="6">
        <f t="shared" si="3134"/>
        <v>10800</v>
      </c>
      <c r="O1399" s="7">
        <f t="shared" si="3135"/>
        <v>2030</v>
      </c>
      <c r="P1399" s="2" t="str">
        <f t="shared" ref="P1399:AI1399" si="3496">IF($B1399="","",IF($O1399=P$3,$N1399*(1+(O$2*0.03)),IF(P$3=$O1399+$J1399,$N1399*(1+(O$2*0.03)),IF(P$3=$O1399+2*$J1399,$N1399*(1+(O$2*0.03)),IF(P$3=$O1399+3*$J1399,$N1399*(1+(O$2*0.03)),IF(P$3=$O1399+4*$J1399,$N1399*(1+(O$2*0.03)),IF(P$3=$O1399+5*$J1399,$N1399*(1+(O$2*0.03)),"")))))))</f>
        <v/>
      </c>
      <c r="Q1399" s="2" t="str">
        <f t="shared" si="3496"/>
        <v/>
      </c>
      <c r="R1399" s="2" t="str">
        <f t="shared" si="3496"/>
        <v/>
      </c>
      <c r="S1399" s="2" t="str">
        <f t="shared" si="3496"/>
        <v/>
      </c>
      <c r="T1399" s="2" t="str">
        <f t="shared" si="3496"/>
        <v/>
      </c>
      <c r="U1399" s="2" t="str">
        <f t="shared" si="3496"/>
        <v/>
      </c>
      <c r="V1399" s="2" t="str">
        <f t="shared" si="3496"/>
        <v/>
      </c>
      <c r="W1399" s="2" t="str">
        <f t="shared" si="3496"/>
        <v/>
      </c>
      <c r="X1399" s="2" t="str">
        <f t="shared" si="3496"/>
        <v/>
      </c>
      <c r="Y1399" s="2" t="str">
        <f t="shared" si="3496"/>
        <v/>
      </c>
      <c r="Z1399" s="2" t="str">
        <f t="shared" si="3496"/>
        <v/>
      </c>
      <c r="AA1399" s="2" t="str">
        <f t="shared" si="3496"/>
        <v/>
      </c>
      <c r="AB1399" s="2">
        <f t="shared" si="3496"/>
        <v>14687.999999999998</v>
      </c>
      <c r="AC1399" s="2" t="str">
        <f t="shared" si="3496"/>
        <v/>
      </c>
      <c r="AD1399" s="2" t="str">
        <f t="shared" si="3496"/>
        <v/>
      </c>
      <c r="AE1399" s="2" t="str">
        <f t="shared" si="3496"/>
        <v/>
      </c>
      <c r="AF1399" s="2" t="str">
        <f t="shared" si="3496"/>
        <v/>
      </c>
      <c r="AG1399" s="2" t="str">
        <f t="shared" si="3496"/>
        <v/>
      </c>
      <c r="AH1399" s="2" t="str">
        <f t="shared" si="3496"/>
        <v/>
      </c>
      <c r="AI1399" s="2" t="str">
        <f t="shared" si="3496"/>
        <v/>
      </c>
    </row>
    <row r="1400" spans="2:35" x14ac:dyDescent="0.25">
      <c r="B1400" s="41" t="s">
        <v>347</v>
      </c>
      <c r="C1400" s="41" t="s">
        <v>587</v>
      </c>
      <c r="D1400" t="s">
        <v>3</v>
      </c>
      <c r="E1400" s="42" t="s">
        <v>368</v>
      </c>
      <c r="F1400" t="s">
        <v>24</v>
      </c>
      <c r="H1400" s="7">
        <v>1152</v>
      </c>
      <c r="I1400" s="6">
        <f>IF(H1400="","",INDEX(Systems!F$4:F$981,MATCH($F1400,Systems!D$4:D$981,0),1))</f>
        <v>9.57</v>
      </c>
      <c r="J1400" s="7">
        <f>IF(H1400="","",INDEX(Systems!E$4:E$981,MATCH($F1400,Systems!D$4:D$981,0),1))</f>
        <v>20</v>
      </c>
      <c r="K1400" s="7" t="s">
        <v>96</v>
      </c>
      <c r="L1400" s="7">
        <v>2010</v>
      </c>
      <c r="M1400" s="7">
        <v>3</v>
      </c>
      <c r="N1400" s="6">
        <f t="shared" si="3134"/>
        <v>11024.64</v>
      </c>
      <c r="O1400" s="7">
        <f t="shared" si="3135"/>
        <v>2030</v>
      </c>
      <c r="P1400" s="2" t="str">
        <f t="shared" ref="P1400:AI1400" si="3497">IF($B1400="","",IF($O1400=P$3,$N1400*(1+(O$2*0.03)),IF(P$3=$O1400+$J1400,$N1400*(1+(O$2*0.03)),IF(P$3=$O1400+2*$J1400,$N1400*(1+(O$2*0.03)),IF(P$3=$O1400+3*$J1400,$N1400*(1+(O$2*0.03)),IF(P$3=$O1400+4*$J1400,$N1400*(1+(O$2*0.03)),IF(P$3=$O1400+5*$J1400,$N1400*(1+(O$2*0.03)),"")))))))</f>
        <v/>
      </c>
      <c r="Q1400" s="2" t="str">
        <f t="shared" si="3497"/>
        <v/>
      </c>
      <c r="R1400" s="2" t="str">
        <f t="shared" si="3497"/>
        <v/>
      </c>
      <c r="S1400" s="2" t="str">
        <f t="shared" si="3497"/>
        <v/>
      </c>
      <c r="T1400" s="2" t="str">
        <f t="shared" si="3497"/>
        <v/>
      </c>
      <c r="U1400" s="2" t="str">
        <f t="shared" si="3497"/>
        <v/>
      </c>
      <c r="V1400" s="2" t="str">
        <f t="shared" si="3497"/>
        <v/>
      </c>
      <c r="W1400" s="2" t="str">
        <f t="shared" si="3497"/>
        <v/>
      </c>
      <c r="X1400" s="2" t="str">
        <f t="shared" si="3497"/>
        <v/>
      </c>
      <c r="Y1400" s="2" t="str">
        <f t="shared" si="3497"/>
        <v/>
      </c>
      <c r="Z1400" s="2" t="str">
        <f t="shared" si="3497"/>
        <v/>
      </c>
      <c r="AA1400" s="2" t="str">
        <f t="shared" si="3497"/>
        <v/>
      </c>
      <c r="AB1400" s="2">
        <f t="shared" si="3497"/>
        <v>14993.510399999997</v>
      </c>
      <c r="AC1400" s="2" t="str">
        <f t="shared" si="3497"/>
        <v/>
      </c>
      <c r="AD1400" s="2" t="str">
        <f t="shared" si="3497"/>
        <v/>
      </c>
      <c r="AE1400" s="2" t="str">
        <f t="shared" si="3497"/>
        <v/>
      </c>
      <c r="AF1400" s="2" t="str">
        <f t="shared" si="3497"/>
        <v/>
      </c>
      <c r="AG1400" s="2" t="str">
        <f t="shared" si="3497"/>
        <v/>
      </c>
      <c r="AH1400" s="2" t="str">
        <f t="shared" si="3497"/>
        <v/>
      </c>
      <c r="AI1400" s="2" t="str">
        <f t="shared" si="3497"/>
        <v/>
      </c>
    </row>
    <row r="1401" spans="2:35" x14ac:dyDescent="0.25">
      <c r="B1401" s="41" t="s">
        <v>347</v>
      </c>
      <c r="C1401" s="41" t="s">
        <v>587</v>
      </c>
      <c r="D1401" t="s">
        <v>7</v>
      </c>
      <c r="E1401" s="42" t="s">
        <v>368</v>
      </c>
      <c r="F1401" t="s">
        <v>50</v>
      </c>
      <c r="H1401" s="7">
        <v>1150</v>
      </c>
      <c r="I1401" s="6">
        <f>IF(H1401="","",INDEX(Systems!F$4:F$981,MATCH($F1401,Systems!D$4:D$981,0),1))</f>
        <v>1.6</v>
      </c>
      <c r="J1401" s="7">
        <f>IF(H1401="","",INDEX(Systems!E$4:E$981,MATCH($F1401,Systems!D$4:D$981,0),1))</f>
        <v>10</v>
      </c>
      <c r="K1401" s="7" t="s">
        <v>96</v>
      </c>
      <c r="L1401" s="7">
        <v>2010</v>
      </c>
      <c r="M1401" s="7">
        <v>3</v>
      </c>
      <c r="N1401" s="6">
        <f t="shared" si="3134"/>
        <v>1840</v>
      </c>
      <c r="O1401" s="7">
        <f t="shared" si="3135"/>
        <v>2020</v>
      </c>
      <c r="P1401" s="2" t="str">
        <f t="shared" ref="P1401:AI1401" si="3498">IF($B1401="","",IF($O1401=P$3,$N1401*(1+(O$2*0.03)),IF(P$3=$O1401+$J1401,$N1401*(1+(O$2*0.03)),IF(P$3=$O1401+2*$J1401,$N1401*(1+(O$2*0.03)),IF(P$3=$O1401+3*$J1401,$N1401*(1+(O$2*0.03)),IF(P$3=$O1401+4*$J1401,$N1401*(1+(O$2*0.03)),IF(P$3=$O1401+5*$J1401,$N1401*(1+(O$2*0.03)),"")))))))</f>
        <v/>
      </c>
      <c r="Q1401" s="2" t="str">
        <f t="shared" si="3498"/>
        <v/>
      </c>
      <c r="R1401" s="2">
        <f t="shared" si="3498"/>
        <v>1950.4</v>
      </c>
      <c r="S1401" s="2" t="str">
        <f t="shared" si="3498"/>
        <v/>
      </c>
      <c r="T1401" s="2" t="str">
        <f t="shared" si="3498"/>
        <v/>
      </c>
      <c r="U1401" s="2" t="str">
        <f t="shared" si="3498"/>
        <v/>
      </c>
      <c r="V1401" s="2" t="str">
        <f t="shared" si="3498"/>
        <v/>
      </c>
      <c r="W1401" s="2" t="str">
        <f t="shared" si="3498"/>
        <v/>
      </c>
      <c r="X1401" s="2" t="str">
        <f t="shared" si="3498"/>
        <v/>
      </c>
      <c r="Y1401" s="2" t="str">
        <f t="shared" si="3498"/>
        <v/>
      </c>
      <c r="Z1401" s="2" t="str">
        <f t="shared" si="3498"/>
        <v/>
      </c>
      <c r="AA1401" s="2" t="str">
        <f t="shared" si="3498"/>
        <v/>
      </c>
      <c r="AB1401" s="2">
        <f t="shared" si="3498"/>
        <v>2502.3999999999996</v>
      </c>
      <c r="AC1401" s="2" t="str">
        <f t="shared" si="3498"/>
        <v/>
      </c>
      <c r="AD1401" s="2" t="str">
        <f t="shared" si="3498"/>
        <v/>
      </c>
      <c r="AE1401" s="2" t="str">
        <f t="shared" si="3498"/>
        <v/>
      </c>
      <c r="AF1401" s="2" t="str">
        <f t="shared" si="3498"/>
        <v/>
      </c>
      <c r="AG1401" s="2" t="str">
        <f t="shared" si="3498"/>
        <v/>
      </c>
      <c r="AH1401" s="2" t="str">
        <f t="shared" si="3498"/>
        <v/>
      </c>
      <c r="AI1401" s="2" t="str">
        <f t="shared" si="3498"/>
        <v/>
      </c>
    </row>
    <row r="1402" spans="2:35" x14ac:dyDescent="0.25">
      <c r="B1402" s="41" t="s">
        <v>347</v>
      </c>
      <c r="C1402" s="41" t="s">
        <v>587</v>
      </c>
      <c r="D1402" t="s">
        <v>7</v>
      </c>
      <c r="E1402" s="42" t="s">
        <v>368</v>
      </c>
      <c r="F1402" t="s">
        <v>47</v>
      </c>
      <c r="H1402" s="7">
        <v>960</v>
      </c>
      <c r="I1402" s="6">
        <f>IF(H1402="","",INDEX(Systems!F$4:F$981,MATCH($F1402,Systems!D$4:D$981,0),1))</f>
        <v>9.42</v>
      </c>
      <c r="J1402" s="7">
        <f>IF(H1402="","",INDEX(Systems!E$4:E$981,MATCH($F1402,Systems!D$4:D$981,0),1))</f>
        <v>20</v>
      </c>
      <c r="K1402" s="7" t="s">
        <v>96</v>
      </c>
      <c r="L1402" s="7">
        <v>2005</v>
      </c>
      <c r="M1402" s="7">
        <v>2</v>
      </c>
      <c r="N1402" s="6">
        <f t="shared" si="3134"/>
        <v>9043.2000000000007</v>
      </c>
      <c r="O1402" s="7">
        <f t="shared" si="3135"/>
        <v>2021</v>
      </c>
      <c r="P1402" s="2" t="str">
        <f t="shared" ref="P1402:AI1402" si="3499">IF($B1402="","",IF($O1402=P$3,$N1402*(1+(O$2*0.03)),IF(P$3=$O1402+$J1402,$N1402*(1+(O$2*0.03)),IF(P$3=$O1402+2*$J1402,$N1402*(1+(O$2*0.03)),IF(P$3=$O1402+3*$J1402,$N1402*(1+(O$2*0.03)),IF(P$3=$O1402+4*$J1402,$N1402*(1+(O$2*0.03)),IF(P$3=$O1402+5*$J1402,$N1402*(1+(O$2*0.03)),"")))))))</f>
        <v/>
      </c>
      <c r="Q1402" s="2" t="str">
        <f t="shared" si="3499"/>
        <v/>
      </c>
      <c r="R1402" s="2" t="str">
        <f t="shared" si="3499"/>
        <v/>
      </c>
      <c r="S1402" s="2">
        <f t="shared" si="3499"/>
        <v>9857.0880000000016</v>
      </c>
      <c r="T1402" s="2" t="str">
        <f t="shared" si="3499"/>
        <v/>
      </c>
      <c r="U1402" s="2" t="str">
        <f t="shared" si="3499"/>
        <v/>
      </c>
      <c r="V1402" s="2" t="str">
        <f t="shared" si="3499"/>
        <v/>
      </c>
      <c r="W1402" s="2" t="str">
        <f t="shared" si="3499"/>
        <v/>
      </c>
      <c r="X1402" s="2" t="str">
        <f t="shared" si="3499"/>
        <v/>
      </c>
      <c r="Y1402" s="2" t="str">
        <f t="shared" si="3499"/>
        <v/>
      </c>
      <c r="Z1402" s="2" t="str">
        <f t="shared" si="3499"/>
        <v/>
      </c>
      <c r="AA1402" s="2" t="str">
        <f t="shared" si="3499"/>
        <v/>
      </c>
      <c r="AB1402" s="2" t="str">
        <f t="shared" si="3499"/>
        <v/>
      </c>
      <c r="AC1402" s="2" t="str">
        <f t="shared" si="3499"/>
        <v/>
      </c>
      <c r="AD1402" s="2" t="str">
        <f t="shared" si="3499"/>
        <v/>
      </c>
      <c r="AE1402" s="2" t="str">
        <f t="shared" si="3499"/>
        <v/>
      </c>
      <c r="AF1402" s="2" t="str">
        <f t="shared" si="3499"/>
        <v/>
      </c>
      <c r="AG1402" s="2" t="str">
        <f t="shared" si="3499"/>
        <v/>
      </c>
      <c r="AH1402" s="2" t="str">
        <f t="shared" si="3499"/>
        <v/>
      </c>
      <c r="AI1402" s="2" t="str">
        <f t="shared" si="3499"/>
        <v/>
      </c>
    </row>
    <row r="1403" spans="2:35" x14ac:dyDescent="0.25">
      <c r="B1403" s="41" t="s">
        <v>347</v>
      </c>
      <c r="C1403" s="41" t="s">
        <v>587</v>
      </c>
      <c r="D1403" t="s">
        <v>7</v>
      </c>
      <c r="E1403" s="42" t="s">
        <v>368</v>
      </c>
      <c r="F1403" t="s">
        <v>289</v>
      </c>
      <c r="H1403" s="7">
        <v>1150</v>
      </c>
      <c r="I1403" s="6">
        <f>IF(H1403="","",INDEX(Systems!F$4:F$981,MATCH($F1403,Systems!D$4:D$981,0),1))</f>
        <v>4.5</v>
      </c>
      <c r="J1403" s="7">
        <f>IF(H1403="","",INDEX(Systems!E$4:E$981,MATCH($F1403,Systems!D$4:D$981,0),1))</f>
        <v>15</v>
      </c>
      <c r="K1403" s="7" t="s">
        <v>96</v>
      </c>
      <c r="L1403" s="7">
        <v>2010</v>
      </c>
      <c r="M1403" s="7">
        <v>3</v>
      </c>
      <c r="N1403" s="6">
        <f t="shared" si="3134"/>
        <v>5175</v>
      </c>
      <c r="O1403" s="7">
        <f t="shared" si="3135"/>
        <v>2025</v>
      </c>
      <c r="P1403" s="2" t="str">
        <f t="shared" ref="P1403:AI1403" si="3500">IF($B1403="","",IF($O1403=P$3,$N1403*(1+(O$2*0.03)),IF(P$3=$O1403+$J1403,$N1403*(1+(O$2*0.03)),IF(P$3=$O1403+2*$J1403,$N1403*(1+(O$2*0.03)),IF(P$3=$O1403+3*$J1403,$N1403*(1+(O$2*0.03)),IF(P$3=$O1403+4*$J1403,$N1403*(1+(O$2*0.03)),IF(P$3=$O1403+5*$J1403,$N1403*(1+(O$2*0.03)),"")))))))</f>
        <v/>
      </c>
      <c r="Q1403" s="2" t="str">
        <f t="shared" si="3500"/>
        <v/>
      </c>
      <c r="R1403" s="2" t="str">
        <f t="shared" si="3500"/>
        <v/>
      </c>
      <c r="S1403" s="2" t="str">
        <f t="shared" si="3500"/>
        <v/>
      </c>
      <c r="T1403" s="2" t="str">
        <f t="shared" si="3500"/>
        <v/>
      </c>
      <c r="U1403" s="2" t="str">
        <f t="shared" si="3500"/>
        <v/>
      </c>
      <c r="V1403" s="2" t="str">
        <f t="shared" si="3500"/>
        <v/>
      </c>
      <c r="W1403" s="2">
        <f t="shared" si="3500"/>
        <v>6261.75</v>
      </c>
      <c r="X1403" s="2" t="str">
        <f t="shared" si="3500"/>
        <v/>
      </c>
      <c r="Y1403" s="2" t="str">
        <f t="shared" si="3500"/>
        <v/>
      </c>
      <c r="Z1403" s="2" t="str">
        <f t="shared" si="3500"/>
        <v/>
      </c>
      <c r="AA1403" s="2" t="str">
        <f t="shared" si="3500"/>
        <v/>
      </c>
      <c r="AB1403" s="2" t="str">
        <f t="shared" si="3500"/>
        <v/>
      </c>
      <c r="AC1403" s="2" t="str">
        <f t="shared" si="3500"/>
        <v/>
      </c>
      <c r="AD1403" s="2" t="str">
        <f t="shared" si="3500"/>
        <v/>
      </c>
      <c r="AE1403" s="2" t="str">
        <f t="shared" si="3500"/>
        <v/>
      </c>
      <c r="AF1403" s="2" t="str">
        <f t="shared" si="3500"/>
        <v/>
      </c>
      <c r="AG1403" s="2" t="str">
        <f t="shared" si="3500"/>
        <v/>
      </c>
      <c r="AH1403" s="2" t="str">
        <f t="shared" si="3500"/>
        <v/>
      </c>
      <c r="AI1403" s="2" t="str">
        <f t="shared" si="3500"/>
        <v/>
      </c>
    </row>
    <row r="1404" spans="2:35" x14ac:dyDescent="0.25">
      <c r="B1404" s="41" t="s">
        <v>347</v>
      </c>
      <c r="C1404" s="41" t="s">
        <v>587</v>
      </c>
      <c r="D1404" t="s">
        <v>9</v>
      </c>
      <c r="E1404" s="42" t="s">
        <v>368</v>
      </c>
      <c r="F1404" t="s">
        <v>131</v>
      </c>
      <c r="H1404" s="7">
        <v>960</v>
      </c>
      <c r="I1404" s="6">
        <f>IF(H1404="","",INDEX(Systems!F$4:F$981,MATCH($F1404,Systems!D$4:D$981,0),1))</f>
        <v>4.95</v>
      </c>
      <c r="J1404" s="7">
        <f>IF(H1404="","",INDEX(Systems!E$4:E$981,MATCH($F1404,Systems!D$4:D$981,0),1))</f>
        <v>20</v>
      </c>
      <c r="K1404" s="7" t="s">
        <v>96</v>
      </c>
      <c r="L1404" s="7">
        <v>2017</v>
      </c>
      <c r="M1404" s="7">
        <v>3</v>
      </c>
      <c r="N1404" s="6">
        <f t="shared" si="3134"/>
        <v>4752</v>
      </c>
      <c r="O1404" s="7">
        <f t="shared" si="3135"/>
        <v>2037</v>
      </c>
      <c r="P1404" s="2" t="str">
        <f t="shared" ref="P1404:AI1404" si="3501">IF($B1404="","",IF($O1404=P$3,$N1404*(1+(O$2*0.03)),IF(P$3=$O1404+$J1404,$N1404*(1+(O$2*0.03)),IF(P$3=$O1404+2*$J1404,$N1404*(1+(O$2*0.03)),IF(P$3=$O1404+3*$J1404,$N1404*(1+(O$2*0.03)),IF(P$3=$O1404+4*$J1404,$N1404*(1+(O$2*0.03)),IF(P$3=$O1404+5*$J1404,$N1404*(1+(O$2*0.03)),"")))))))</f>
        <v/>
      </c>
      <c r="Q1404" s="2" t="str">
        <f t="shared" si="3501"/>
        <v/>
      </c>
      <c r="R1404" s="2" t="str">
        <f t="shared" si="3501"/>
        <v/>
      </c>
      <c r="S1404" s="2" t="str">
        <f t="shared" si="3501"/>
        <v/>
      </c>
      <c r="T1404" s="2" t="str">
        <f t="shared" si="3501"/>
        <v/>
      </c>
      <c r="U1404" s="2" t="str">
        <f t="shared" si="3501"/>
        <v/>
      </c>
      <c r="V1404" s="2" t="str">
        <f t="shared" si="3501"/>
        <v/>
      </c>
      <c r="W1404" s="2" t="str">
        <f t="shared" si="3501"/>
        <v/>
      </c>
      <c r="X1404" s="2" t="str">
        <f t="shared" si="3501"/>
        <v/>
      </c>
      <c r="Y1404" s="2" t="str">
        <f t="shared" si="3501"/>
        <v/>
      </c>
      <c r="Z1404" s="2" t="str">
        <f t="shared" si="3501"/>
        <v/>
      </c>
      <c r="AA1404" s="2" t="str">
        <f t="shared" si="3501"/>
        <v/>
      </c>
      <c r="AB1404" s="2" t="str">
        <f t="shared" si="3501"/>
        <v/>
      </c>
      <c r="AC1404" s="2" t="str">
        <f t="shared" si="3501"/>
        <v/>
      </c>
      <c r="AD1404" s="2" t="str">
        <f t="shared" si="3501"/>
        <v/>
      </c>
      <c r="AE1404" s="2" t="str">
        <f t="shared" si="3501"/>
        <v/>
      </c>
      <c r="AF1404" s="2" t="str">
        <f t="shared" si="3501"/>
        <v/>
      </c>
      <c r="AG1404" s="2" t="str">
        <f t="shared" si="3501"/>
        <v/>
      </c>
      <c r="AH1404" s="2" t="str">
        <f t="shared" si="3501"/>
        <v/>
      </c>
      <c r="AI1404" s="2">
        <f t="shared" si="3501"/>
        <v>7460.6399999999994</v>
      </c>
    </row>
    <row r="1405" spans="2:35" x14ac:dyDescent="0.25">
      <c r="B1405" s="41" t="s">
        <v>347</v>
      </c>
      <c r="C1405" s="41" t="s">
        <v>587</v>
      </c>
      <c r="D1405" t="s">
        <v>5</v>
      </c>
      <c r="E1405" s="42" t="s">
        <v>368</v>
      </c>
      <c r="F1405" t="s">
        <v>60</v>
      </c>
      <c r="H1405" s="7">
        <v>1</v>
      </c>
      <c r="I1405" s="6">
        <f>IF(H1405="","",INDEX(Systems!F$4:F$981,MATCH($F1405,Systems!D$4:D$981,0),1))</f>
        <v>12000</v>
      </c>
      <c r="J1405" s="7">
        <f>IF(H1405="","",INDEX(Systems!E$4:E$981,MATCH($F1405,Systems!D$4:D$981,0),1))</f>
        <v>18</v>
      </c>
      <c r="K1405" s="7" t="s">
        <v>96</v>
      </c>
      <c r="L1405" s="7">
        <v>2005</v>
      </c>
      <c r="M1405" s="7">
        <v>3</v>
      </c>
      <c r="N1405" s="6">
        <f t="shared" si="3134"/>
        <v>12000</v>
      </c>
      <c r="O1405" s="7">
        <f t="shared" si="3135"/>
        <v>2023</v>
      </c>
      <c r="P1405" s="2" t="str">
        <f t="shared" ref="P1405:AI1410" si="3502">IF($B1405="","",IF($O1405=P$3,$N1405*(1+(O$2*0.03)),IF(P$3=$O1405+$J1405,$N1405*(1+(O$2*0.03)),IF(P$3=$O1405+2*$J1405,$N1405*(1+(O$2*0.03)),IF(P$3=$O1405+3*$J1405,$N1405*(1+(O$2*0.03)),IF(P$3=$O1405+4*$J1405,$N1405*(1+(O$2*0.03)),IF(P$3=$O1405+5*$J1405,$N1405*(1+(O$2*0.03)),"")))))))</f>
        <v/>
      </c>
      <c r="Q1405" s="2" t="str">
        <f t="shared" si="3502"/>
        <v/>
      </c>
      <c r="R1405" s="2" t="str">
        <f t="shared" si="3502"/>
        <v/>
      </c>
      <c r="S1405" s="2" t="str">
        <f t="shared" si="3502"/>
        <v/>
      </c>
      <c r="T1405" s="2" t="str">
        <f t="shared" si="3502"/>
        <v/>
      </c>
      <c r="U1405" s="2">
        <f t="shared" si="3502"/>
        <v>13799.999999999998</v>
      </c>
      <c r="V1405" s="2" t="str">
        <f t="shared" si="3502"/>
        <v/>
      </c>
      <c r="W1405" s="2" t="str">
        <f t="shared" si="3502"/>
        <v/>
      </c>
      <c r="X1405" s="2" t="str">
        <f t="shared" si="3502"/>
        <v/>
      </c>
      <c r="Y1405" s="2" t="str">
        <f t="shared" si="3502"/>
        <v/>
      </c>
      <c r="Z1405" s="2" t="str">
        <f t="shared" si="3502"/>
        <v/>
      </c>
      <c r="AA1405" s="2" t="str">
        <f t="shared" si="3502"/>
        <v/>
      </c>
      <c r="AB1405" s="2" t="str">
        <f t="shared" si="3502"/>
        <v/>
      </c>
      <c r="AC1405" s="2" t="str">
        <f t="shared" si="3502"/>
        <v/>
      </c>
      <c r="AD1405" s="2" t="str">
        <f t="shared" si="3502"/>
        <v/>
      </c>
      <c r="AE1405" s="2" t="str">
        <f t="shared" si="3502"/>
        <v/>
      </c>
      <c r="AF1405" s="2" t="str">
        <f t="shared" si="3502"/>
        <v/>
      </c>
      <c r="AG1405" s="2" t="str">
        <f t="shared" si="3502"/>
        <v/>
      </c>
      <c r="AH1405" s="2" t="str">
        <f t="shared" si="3502"/>
        <v/>
      </c>
      <c r="AI1405" s="2" t="str">
        <f t="shared" si="3502"/>
        <v/>
      </c>
    </row>
    <row r="1406" spans="2:35" x14ac:dyDescent="0.25">
      <c r="B1406" s="41" t="s">
        <v>347</v>
      </c>
      <c r="C1406" s="41" t="s">
        <v>587</v>
      </c>
      <c r="D1406" t="s">
        <v>3</v>
      </c>
      <c r="E1406" s="42" t="s">
        <v>369</v>
      </c>
      <c r="F1406" t="s">
        <v>24</v>
      </c>
      <c r="H1406" s="7">
        <v>1152</v>
      </c>
      <c r="I1406" s="6">
        <f>IF(H1406="","",INDEX(Systems!F$4:F$981,MATCH($F1406,Systems!D$4:D$981,0),1))</f>
        <v>9.57</v>
      </c>
      <c r="J1406" s="7">
        <f>IF(H1406="","",INDEX(Systems!E$4:E$981,MATCH($F1406,Systems!D$4:D$981,0),1))</f>
        <v>20</v>
      </c>
      <c r="K1406" s="7" t="s">
        <v>96</v>
      </c>
      <c r="L1406" s="7">
        <v>2010</v>
      </c>
      <c r="M1406" s="7">
        <v>3</v>
      </c>
      <c r="N1406" s="6">
        <f t="shared" ref="N1406:N1411" si="3503">IF(H1406="","",H1406*I1406)</f>
        <v>11024.64</v>
      </c>
      <c r="O1406" s="7">
        <f t="shared" ref="O1406:O1411" si="3504">IF(M1406="","",IF(IF(M1406=1,$C$1,IF(M1406=2,L1406+(0.8*J1406),IF(M1406=3,L1406+J1406)))&lt;$C$1,$C$1,(IF(M1406=1,$C$1,IF(M1406=2,L1406+(0.8*J1406),IF(M1406=3,L1406+J1406))))))</f>
        <v>2030</v>
      </c>
      <c r="P1406" s="2" t="str">
        <f t="shared" si="3502"/>
        <v/>
      </c>
      <c r="Q1406" s="2" t="str">
        <f t="shared" si="3502"/>
        <v/>
      </c>
      <c r="R1406" s="2" t="str">
        <f t="shared" si="3502"/>
        <v/>
      </c>
      <c r="S1406" s="2" t="str">
        <f t="shared" si="3502"/>
        <v/>
      </c>
      <c r="T1406" s="2" t="str">
        <f t="shared" si="3502"/>
        <v/>
      </c>
      <c r="U1406" s="2" t="str">
        <f t="shared" si="3502"/>
        <v/>
      </c>
      <c r="V1406" s="2" t="str">
        <f t="shared" si="3502"/>
        <v/>
      </c>
      <c r="W1406" s="2" t="str">
        <f t="shared" si="3502"/>
        <v/>
      </c>
      <c r="X1406" s="2" t="str">
        <f t="shared" si="3502"/>
        <v/>
      </c>
      <c r="Y1406" s="2" t="str">
        <f t="shared" si="3502"/>
        <v/>
      </c>
      <c r="Z1406" s="2" t="str">
        <f t="shared" si="3502"/>
        <v/>
      </c>
      <c r="AA1406" s="2" t="str">
        <f t="shared" si="3502"/>
        <v/>
      </c>
      <c r="AB1406" s="2">
        <f t="shared" si="3502"/>
        <v>14993.510399999997</v>
      </c>
      <c r="AC1406" s="2" t="str">
        <f t="shared" si="3502"/>
        <v/>
      </c>
      <c r="AD1406" s="2" t="str">
        <f t="shared" si="3502"/>
        <v/>
      </c>
      <c r="AE1406" s="2" t="str">
        <f t="shared" si="3502"/>
        <v/>
      </c>
      <c r="AF1406" s="2" t="str">
        <f t="shared" si="3502"/>
        <v/>
      </c>
      <c r="AG1406" s="2" t="str">
        <f t="shared" si="3502"/>
        <v/>
      </c>
      <c r="AH1406" s="2" t="str">
        <f t="shared" si="3502"/>
        <v/>
      </c>
      <c r="AI1406" s="2" t="str">
        <f t="shared" si="3502"/>
        <v/>
      </c>
    </row>
    <row r="1407" spans="2:35" x14ac:dyDescent="0.25">
      <c r="B1407" s="41" t="s">
        <v>347</v>
      </c>
      <c r="C1407" s="41" t="s">
        <v>587</v>
      </c>
      <c r="D1407" t="s">
        <v>7</v>
      </c>
      <c r="E1407" s="42" t="s">
        <v>369</v>
      </c>
      <c r="F1407" t="s">
        <v>50</v>
      </c>
      <c r="H1407" s="7">
        <v>1150</v>
      </c>
      <c r="I1407" s="6">
        <f>IF(H1407="","",INDEX(Systems!F$4:F$981,MATCH($F1407,Systems!D$4:D$981,0),1))</f>
        <v>1.6</v>
      </c>
      <c r="J1407" s="7">
        <f>IF(H1407="","",INDEX(Systems!E$4:E$981,MATCH($F1407,Systems!D$4:D$981,0),1))</f>
        <v>10</v>
      </c>
      <c r="K1407" s="7" t="s">
        <v>96</v>
      </c>
      <c r="L1407" s="7">
        <v>2010</v>
      </c>
      <c r="M1407" s="7">
        <v>3</v>
      </c>
      <c r="N1407" s="6">
        <f t="shared" si="3503"/>
        <v>1840</v>
      </c>
      <c r="O1407" s="7">
        <f t="shared" si="3504"/>
        <v>2020</v>
      </c>
      <c r="P1407" s="2" t="str">
        <f t="shared" si="3502"/>
        <v/>
      </c>
      <c r="Q1407" s="2" t="str">
        <f t="shared" si="3502"/>
        <v/>
      </c>
      <c r="R1407" s="2">
        <f t="shared" si="3502"/>
        <v>1950.4</v>
      </c>
      <c r="S1407" s="2" t="str">
        <f t="shared" si="3502"/>
        <v/>
      </c>
      <c r="T1407" s="2" t="str">
        <f t="shared" si="3502"/>
        <v/>
      </c>
      <c r="U1407" s="2" t="str">
        <f t="shared" si="3502"/>
        <v/>
      </c>
      <c r="V1407" s="2" t="str">
        <f t="shared" si="3502"/>
        <v/>
      </c>
      <c r="W1407" s="2" t="str">
        <f t="shared" si="3502"/>
        <v/>
      </c>
      <c r="X1407" s="2" t="str">
        <f t="shared" si="3502"/>
        <v/>
      </c>
      <c r="Y1407" s="2" t="str">
        <f t="shared" si="3502"/>
        <v/>
      </c>
      <c r="Z1407" s="2" t="str">
        <f t="shared" si="3502"/>
        <v/>
      </c>
      <c r="AA1407" s="2" t="str">
        <f t="shared" si="3502"/>
        <v/>
      </c>
      <c r="AB1407" s="2">
        <f t="shared" si="3502"/>
        <v>2502.3999999999996</v>
      </c>
      <c r="AC1407" s="2" t="str">
        <f t="shared" si="3502"/>
        <v/>
      </c>
      <c r="AD1407" s="2" t="str">
        <f t="shared" si="3502"/>
        <v/>
      </c>
      <c r="AE1407" s="2" t="str">
        <f t="shared" si="3502"/>
        <v/>
      </c>
      <c r="AF1407" s="2" t="str">
        <f t="shared" si="3502"/>
        <v/>
      </c>
      <c r="AG1407" s="2" t="str">
        <f t="shared" si="3502"/>
        <v/>
      </c>
      <c r="AH1407" s="2" t="str">
        <f t="shared" si="3502"/>
        <v/>
      </c>
      <c r="AI1407" s="2" t="str">
        <f t="shared" si="3502"/>
        <v/>
      </c>
    </row>
    <row r="1408" spans="2:35" x14ac:dyDescent="0.25">
      <c r="B1408" s="41" t="s">
        <v>347</v>
      </c>
      <c r="C1408" s="41" t="s">
        <v>587</v>
      </c>
      <c r="D1408" t="s">
        <v>7</v>
      </c>
      <c r="E1408" s="42" t="s">
        <v>369</v>
      </c>
      <c r="F1408" t="s">
        <v>47</v>
      </c>
      <c r="H1408" s="7">
        <v>960</v>
      </c>
      <c r="I1408" s="6">
        <f>IF(H1408="","",INDEX(Systems!F$4:F$981,MATCH($F1408,Systems!D$4:D$981,0),1))</f>
        <v>9.42</v>
      </c>
      <c r="J1408" s="7">
        <f>IF(H1408="","",INDEX(Systems!E$4:E$981,MATCH($F1408,Systems!D$4:D$981,0),1))</f>
        <v>20</v>
      </c>
      <c r="K1408" s="7" t="s">
        <v>96</v>
      </c>
      <c r="L1408" s="7">
        <v>2005</v>
      </c>
      <c r="M1408" s="7">
        <v>3</v>
      </c>
      <c r="N1408" s="6">
        <f t="shared" si="3503"/>
        <v>9043.2000000000007</v>
      </c>
      <c r="O1408" s="7">
        <f t="shared" si="3504"/>
        <v>2025</v>
      </c>
      <c r="P1408" s="2" t="str">
        <f t="shared" si="3502"/>
        <v/>
      </c>
      <c r="Q1408" s="2" t="str">
        <f t="shared" si="3502"/>
        <v/>
      </c>
      <c r="R1408" s="2" t="str">
        <f t="shared" si="3502"/>
        <v/>
      </c>
      <c r="S1408" s="2" t="str">
        <f t="shared" si="3502"/>
        <v/>
      </c>
      <c r="T1408" s="2" t="str">
        <f t="shared" si="3502"/>
        <v/>
      </c>
      <c r="U1408" s="2" t="str">
        <f t="shared" si="3502"/>
        <v/>
      </c>
      <c r="V1408" s="2" t="str">
        <f t="shared" si="3502"/>
        <v/>
      </c>
      <c r="W1408" s="2">
        <f t="shared" si="3502"/>
        <v>10942.272000000001</v>
      </c>
      <c r="X1408" s="2" t="str">
        <f t="shared" si="3502"/>
        <v/>
      </c>
      <c r="Y1408" s="2" t="str">
        <f t="shared" si="3502"/>
        <v/>
      </c>
      <c r="Z1408" s="2" t="str">
        <f t="shared" si="3502"/>
        <v/>
      </c>
      <c r="AA1408" s="2" t="str">
        <f t="shared" si="3502"/>
        <v/>
      </c>
      <c r="AB1408" s="2" t="str">
        <f t="shared" si="3502"/>
        <v/>
      </c>
      <c r="AC1408" s="2" t="str">
        <f t="shared" si="3502"/>
        <v/>
      </c>
      <c r="AD1408" s="2" t="str">
        <f t="shared" si="3502"/>
        <v/>
      </c>
      <c r="AE1408" s="2" t="str">
        <f t="shared" si="3502"/>
        <v/>
      </c>
      <c r="AF1408" s="2" t="str">
        <f t="shared" si="3502"/>
        <v/>
      </c>
      <c r="AG1408" s="2" t="str">
        <f t="shared" si="3502"/>
        <v/>
      </c>
      <c r="AH1408" s="2" t="str">
        <f t="shared" si="3502"/>
        <v/>
      </c>
      <c r="AI1408" s="2" t="str">
        <f t="shared" si="3502"/>
        <v/>
      </c>
    </row>
    <row r="1409" spans="2:35" x14ac:dyDescent="0.25">
      <c r="B1409" s="41" t="s">
        <v>347</v>
      </c>
      <c r="C1409" s="41" t="s">
        <v>587</v>
      </c>
      <c r="D1409" t="s">
        <v>7</v>
      </c>
      <c r="E1409" s="42" t="s">
        <v>369</v>
      </c>
      <c r="F1409" t="s">
        <v>289</v>
      </c>
      <c r="H1409" s="7">
        <v>1150</v>
      </c>
      <c r="I1409" s="6">
        <f>IF(H1409="","",INDEX(Systems!F$4:F$981,MATCH($F1409,Systems!D$4:D$981,0),1))</f>
        <v>4.5</v>
      </c>
      <c r="J1409" s="7">
        <f>IF(H1409="","",INDEX(Systems!E$4:E$981,MATCH($F1409,Systems!D$4:D$981,0),1))</f>
        <v>15</v>
      </c>
      <c r="K1409" s="7" t="s">
        <v>96</v>
      </c>
      <c r="L1409" s="7">
        <v>2010</v>
      </c>
      <c r="M1409" s="7">
        <v>3</v>
      </c>
      <c r="N1409" s="6">
        <f t="shared" si="3503"/>
        <v>5175</v>
      </c>
      <c r="O1409" s="7">
        <f t="shared" si="3504"/>
        <v>2025</v>
      </c>
      <c r="P1409" s="2" t="str">
        <f t="shared" si="3502"/>
        <v/>
      </c>
      <c r="Q1409" s="2" t="str">
        <f t="shared" si="3502"/>
        <v/>
      </c>
      <c r="R1409" s="2" t="str">
        <f t="shared" si="3502"/>
        <v/>
      </c>
      <c r="S1409" s="2" t="str">
        <f t="shared" si="3502"/>
        <v/>
      </c>
      <c r="T1409" s="2" t="str">
        <f t="shared" si="3502"/>
        <v/>
      </c>
      <c r="U1409" s="2" t="str">
        <f t="shared" si="3502"/>
        <v/>
      </c>
      <c r="V1409" s="2" t="str">
        <f t="shared" si="3502"/>
        <v/>
      </c>
      <c r="W1409" s="2">
        <f t="shared" si="3502"/>
        <v>6261.75</v>
      </c>
      <c r="X1409" s="2" t="str">
        <f t="shared" si="3502"/>
        <v/>
      </c>
      <c r="Y1409" s="2" t="str">
        <f t="shared" si="3502"/>
        <v/>
      </c>
      <c r="Z1409" s="2" t="str">
        <f t="shared" si="3502"/>
        <v/>
      </c>
      <c r="AA1409" s="2" t="str">
        <f t="shared" si="3502"/>
        <v/>
      </c>
      <c r="AB1409" s="2" t="str">
        <f t="shared" si="3502"/>
        <v/>
      </c>
      <c r="AC1409" s="2" t="str">
        <f t="shared" si="3502"/>
        <v/>
      </c>
      <c r="AD1409" s="2" t="str">
        <f t="shared" si="3502"/>
        <v/>
      </c>
      <c r="AE1409" s="2" t="str">
        <f t="shared" si="3502"/>
        <v/>
      </c>
      <c r="AF1409" s="2" t="str">
        <f t="shared" si="3502"/>
        <v/>
      </c>
      <c r="AG1409" s="2" t="str">
        <f t="shared" si="3502"/>
        <v/>
      </c>
      <c r="AH1409" s="2" t="str">
        <f t="shared" si="3502"/>
        <v/>
      </c>
      <c r="AI1409" s="2" t="str">
        <f t="shared" si="3502"/>
        <v/>
      </c>
    </row>
    <row r="1410" spans="2:35" x14ac:dyDescent="0.25">
      <c r="B1410" s="41" t="s">
        <v>347</v>
      </c>
      <c r="C1410" s="41" t="s">
        <v>587</v>
      </c>
      <c r="D1410" t="s">
        <v>9</v>
      </c>
      <c r="E1410" s="42" t="s">
        <v>369</v>
      </c>
      <c r="F1410" t="s">
        <v>131</v>
      </c>
      <c r="H1410" s="7">
        <v>960</v>
      </c>
      <c r="I1410" s="6">
        <f>IF(H1410="","",INDEX(Systems!F$4:F$981,MATCH($F1410,Systems!D$4:D$981,0),1))</f>
        <v>4.95</v>
      </c>
      <c r="J1410" s="7">
        <f>IF(H1410="","",INDEX(Systems!E$4:E$981,MATCH($F1410,Systems!D$4:D$981,0),1))</f>
        <v>20</v>
      </c>
      <c r="K1410" s="7" t="s">
        <v>96</v>
      </c>
      <c r="L1410" s="7">
        <v>2017</v>
      </c>
      <c r="M1410" s="7">
        <v>3</v>
      </c>
      <c r="N1410" s="6">
        <f t="shared" si="3503"/>
        <v>4752</v>
      </c>
      <c r="O1410" s="7">
        <f t="shared" si="3504"/>
        <v>2037</v>
      </c>
      <c r="P1410" s="2" t="str">
        <f t="shared" si="3502"/>
        <v/>
      </c>
      <c r="Q1410" s="2" t="str">
        <f t="shared" si="3502"/>
        <v/>
      </c>
      <c r="R1410" s="2" t="str">
        <f t="shared" si="3502"/>
        <v/>
      </c>
      <c r="S1410" s="2" t="str">
        <f t="shared" si="3502"/>
        <v/>
      </c>
      <c r="T1410" s="2" t="str">
        <f t="shared" si="3502"/>
        <v/>
      </c>
      <c r="U1410" s="2" t="str">
        <f t="shared" si="3502"/>
        <v/>
      </c>
      <c r="V1410" s="2" t="str">
        <f t="shared" si="3502"/>
        <v/>
      </c>
      <c r="W1410" s="2" t="str">
        <f t="shared" si="3502"/>
        <v/>
      </c>
      <c r="X1410" s="2" t="str">
        <f t="shared" si="3502"/>
        <v/>
      </c>
      <c r="Y1410" s="2" t="str">
        <f t="shared" si="3502"/>
        <v/>
      </c>
      <c r="Z1410" s="2" t="str">
        <f t="shared" si="3502"/>
        <v/>
      </c>
      <c r="AA1410" s="2" t="str">
        <f t="shared" si="3502"/>
        <v/>
      </c>
      <c r="AB1410" s="2" t="str">
        <f t="shared" si="3502"/>
        <v/>
      </c>
      <c r="AC1410" s="2" t="str">
        <f t="shared" si="3502"/>
        <v/>
      </c>
      <c r="AD1410" s="2" t="str">
        <f t="shared" si="3502"/>
        <v/>
      </c>
      <c r="AE1410" s="2" t="str">
        <f t="shared" si="3502"/>
        <v/>
      </c>
      <c r="AF1410" s="2" t="str">
        <f t="shared" si="3502"/>
        <v/>
      </c>
      <c r="AG1410" s="2" t="str">
        <f t="shared" si="3502"/>
        <v/>
      </c>
      <c r="AH1410" s="2" t="str">
        <f t="shared" si="3502"/>
        <v/>
      </c>
      <c r="AI1410" s="2">
        <f t="shared" si="3502"/>
        <v>7460.6399999999994</v>
      </c>
    </row>
    <row r="1411" spans="2:35" x14ac:dyDescent="0.25">
      <c r="B1411" s="41" t="s">
        <v>347</v>
      </c>
      <c r="C1411" s="41" t="s">
        <v>587</v>
      </c>
      <c r="D1411" t="s">
        <v>5</v>
      </c>
      <c r="E1411" s="42" t="s">
        <v>369</v>
      </c>
      <c r="F1411" t="s">
        <v>60</v>
      </c>
      <c r="H1411" s="7">
        <v>1</v>
      </c>
      <c r="I1411" s="6">
        <f>IF(H1411="","",INDEX(Systems!F$4:F$981,MATCH($F1411,Systems!D$4:D$981,0),1))</f>
        <v>12000</v>
      </c>
      <c r="J1411" s="7">
        <f>IF(H1411="","",INDEX(Systems!E$4:E$981,MATCH($F1411,Systems!D$4:D$981,0),1))</f>
        <v>18</v>
      </c>
      <c r="K1411" s="7" t="s">
        <v>96</v>
      </c>
      <c r="L1411" s="7">
        <v>2005</v>
      </c>
      <c r="M1411" s="7">
        <v>3</v>
      </c>
      <c r="N1411" s="6">
        <f t="shared" si="3503"/>
        <v>12000</v>
      </c>
      <c r="O1411" s="7">
        <f t="shared" si="3504"/>
        <v>2023</v>
      </c>
      <c r="P1411" s="2" t="str">
        <f t="shared" ref="P1411:P1416" si="3505">IF($B1411="","",IF($O1411=P$3,$N1411*(1+(O$2*0.03)),IF(P$3=$O1411+$J1411,$N1411*(1+(O$2*0.03)),IF(P$3=$O1411+2*$J1411,$N1411*(1+(O$2*0.03)),IF(P$3=$O1411+3*$J1411,$N1411*(1+(O$2*0.03)),IF(P$3=$O1411+4*$J1411,$N1411*(1+(O$2*0.03)),IF(P$3=$O1411+5*$J1411,$N1411*(1+(O$2*0.03)),"")))))))</f>
        <v/>
      </c>
      <c r="Q1411" s="2" t="str">
        <f t="shared" ref="Q1411:Q1416" si="3506">IF($B1411="","",IF($O1411=Q$3,$N1411*(1+(P$2*0.03)),IF(Q$3=$O1411+$J1411,$N1411*(1+(P$2*0.03)),IF(Q$3=$O1411+2*$J1411,$N1411*(1+(P$2*0.03)),IF(Q$3=$O1411+3*$J1411,$N1411*(1+(P$2*0.03)),IF(Q$3=$O1411+4*$J1411,$N1411*(1+(P$2*0.03)),IF(Q$3=$O1411+5*$J1411,$N1411*(1+(P$2*0.03)),"")))))))</f>
        <v/>
      </c>
      <c r="R1411" s="2" t="str">
        <f t="shared" ref="R1411:R1416" si="3507">IF($B1411="","",IF($O1411=R$3,$N1411*(1+(Q$2*0.03)),IF(R$3=$O1411+$J1411,$N1411*(1+(Q$2*0.03)),IF(R$3=$O1411+2*$J1411,$N1411*(1+(Q$2*0.03)),IF(R$3=$O1411+3*$J1411,$N1411*(1+(Q$2*0.03)),IF(R$3=$O1411+4*$J1411,$N1411*(1+(Q$2*0.03)),IF(R$3=$O1411+5*$J1411,$N1411*(1+(Q$2*0.03)),"")))))))</f>
        <v/>
      </c>
      <c r="S1411" s="2" t="str">
        <f t="shared" ref="S1411:S1416" si="3508">IF($B1411="","",IF($O1411=S$3,$N1411*(1+(R$2*0.03)),IF(S$3=$O1411+$J1411,$N1411*(1+(R$2*0.03)),IF(S$3=$O1411+2*$J1411,$N1411*(1+(R$2*0.03)),IF(S$3=$O1411+3*$J1411,$N1411*(1+(R$2*0.03)),IF(S$3=$O1411+4*$J1411,$N1411*(1+(R$2*0.03)),IF(S$3=$O1411+5*$J1411,$N1411*(1+(R$2*0.03)),"")))))))</f>
        <v/>
      </c>
      <c r="T1411" s="2" t="str">
        <f t="shared" ref="T1411:T1416" si="3509">IF($B1411="","",IF($O1411=T$3,$N1411*(1+(S$2*0.03)),IF(T$3=$O1411+$J1411,$N1411*(1+(S$2*0.03)),IF(T$3=$O1411+2*$J1411,$N1411*(1+(S$2*0.03)),IF(T$3=$O1411+3*$J1411,$N1411*(1+(S$2*0.03)),IF(T$3=$O1411+4*$J1411,$N1411*(1+(S$2*0.03)),IF(T$3=$O1411+5*$J1411,$N1411*(1+(S$2*0.03)),"")))))))</f>
        <v/>
      </c>
      <c r="U1411" s="2">
        <f t="shared" ref="U1411:U1416" si="3510">IF($B1411="","",IF($O1411=U$3,$N1411*(1+(T$2*0.03)),IF(U$3=$O1411+$J1411,$N1411*(1+(T$2*0.03)),IF(U$3=$O1411+2*$J1411,$N1411*(1+(T$2*0.03)),IF(U$3=$O1411+3*$J1411,$N1411*(1+(T$2*0.03)),IF(U$3=$O1411+4*$J1411,$N1411*(1+(T$2*0.03)),IF(U$3=$O1411+5*$J1411,$N1411*(1+(T$2*0.03)),"")))))))</f>
        <v>13799.999999999998</v>
      </c>
      <c r="V1411" s="2" t="str">
        <f t="shared" ref="V1411:V1416" si="3511">IF($B1411="","",IF($O1411=V$3,$N1411*(1+(U$2*0.03)),IF(V$3=$O1411+$J1411,$N1411*(1+(U$2*0.03)),IF(V$3=$O1411+2*$J1411,$N1411*(1+(U$2*0.03)),IF(V$3=$O1411+3*$J1411,$N1411*(1+(U$2*0.03)),IF(V$3=$O1411+4*$J1411,$N1411*(1+(U$2*0.03)),IF(V$3=$O1411+5*$J1411,$N1411*(1+(U$2*0.03)),"")))))))</f>
        <v/>
      </c>
      <c r="W1411" s="2" t="str">
        <f t="shared" ref="W1411:W1416" si="3512">IF($B1411="","",IF($O1411=W$3,$N1411*(1+(V$2*0.03)),IF(W$3=$O1411+$J1411,$N1411*(1+(V$2*0.03)),IF(W$3=$O1411+2*$J1411,$N1411*(1+(V$2*0.03)),IF(W$3=$O1411+3*$J1411,$N1411*(1+(V$2*0.03)),IF(W$3=$O1411+4*$J1411,$N1411*(1+(V$2*0.03)),IF(W$3=$O1411+5*$J1411,$N1411*(1+(V$2*0.03)),"")))))))</f>
        <v/>
      </c>
      <c r="X1411" s="2" t="str">
        <f t="shared" ref="X1411:X1416" si="3513">IF($B1411="","",IF($O1411=X$3,$N1411*(1+(W$2*0.03)),IF(X$3=$O1411+$J1411,$N1411*(1+(W$2*0.03)),IF(X$3=$O1411+2*$J1411,$N1411*(1+(W$2*0.03)),IF(X$3=$O1411+3*$J1411,$N1411*(1+(W$2*0.03)),IF(X$3=$O1411+4*$J1411,$N1411*(1+(W$2*0.03)),IF(X$3=$O1411+5*$J1411,$N1411*(1+(W$2*0.03)),"")))))))</f>
        <v/>
      </c>
      <c r="Y1411" s="2" t="str">
        <f t="shared" ref="Y1411:Y1416" si="3514">IF($B1411="","",IF($O1411=Y$3,$N1411*(1+(X$2*0.03)),IF(Y$3=$O1411+$J1411,$N1411*(1+(X$2*0.03)),IF(Y$3=$O1411+2*$J1411,$N1411*(1+(X$2*0.03)),IF(Y$3=$O1411+3*$J1411,$N1411*(1+(X$2*0.03)),IF(Y$3=$O1411+4*$J1411,$N1411*(1+(X$2*0.03)),IF(Y$3=$O1411+5*$J1411,$N1411*(1+(X$2*0.03)),"")))))))</f>
        <v/>
      </c>
      <c r="Z1411" s="2" t="str">
        <f t="shared" ref="Z1411:Z1416" si="3515">IF($B1411="","",IF($O1411=Z$3,$N1411*(1+(Y$2*0.03)),IF(Z$3=$O1411+$J1411,$N1411*(1+(Y$2*0.03)),IF(Z$3=$O1411+2*$J1411,$N1411*(1+(Y$2*0.03)),IF(Z$3=$O1411+3*$J1411,$N1411*(1+(Y$2*0.03)),IF(Z$3=$O1411+4*$J1411,$N1411*(1+(Y$2*0.03)),IF(Z$3=$O1411+5*$J1411,$N1411*(1+(Y$2*0.03)),"")))))))</f>
        <v/>
      </c>
      <c r="AA1411" s="2" t="str">
        <f t="shared" ref="AA1411:AA1416" si="3516">IF($B1411="","",IF($O1411=AA$3,$N1411*(1+(Z$2*0.03)),IF(AA$3=$O1411+$J1411,$N1411*(1+(Z$2*0.03)),IF(AA$3=$O1411+2*$J1411,$N1411*(1+(Z$2*0.03)),IF(AA$3=$O1411+3*$J1411,$N1411*(1+(Z$2*0.03)),IF(AA$3=$O1411+4*$J1411,$N1411*(1+(Z$2*0.03)),IF(AA$3=$O1411+5*$J1411,$N1411*(1+(Z$2*0.03)),"")))))))</f>
        <v/>
      </c>
      <c r="AB1411" s="2" t="str">
        <f t="shared" ref="AB1411:AB1416" si="3517">IF($B1411="","",IF($O1411=AB$3,$N1411*(1+(AA$2*0.03)),IF(AB$3=$O1411+$J1411,$N1411*(1+(AA$2*0.03)),IF(AB$3=$O1411+2*$J1411,$N1411*(1+(AA$2*0.03)),IF(AB$3=$O1411+3*$J1411,$N1411*(1+(AA$2*0.03)),IF(AB$3=$O1411+4*$J1411,$N1411*(1+(AA$2*0.03)),IF(AB$3=$O1411+5*$J1411,$N1411*(1+(AA$2*0.03)),"")))))))</f>
        <v/>
      </c>
      <c r="AC1411" s="2" t="str">
        <f t="shared" ref="AC1411:AC1416" si="3518">IF($B1411="","",IF($O1411=AC$3,$N1411*(1+(AB$2*0.03)),IF(AC$3=$O1411+$J1411,$N1411*(1+(AB$2*0.03)),IF(AC$3=$O1411+2*$J1411,$N1411*(1+(AB$2*0.03)),IF(AC$3=$O1411+3*$J1411,$N1411*(1+(AB$2*0.03)),IF(AC$3=$O1411+4*$J1411,$N1411*(1+(AB$2*0.03)),IF(AC$3=$O1411+5*$J1411,$N1411*(1+(AB$2*0.03)),"")))))))</f>
        <v/>
      </c>
      <c r="AD1411" s="2" t="str">
        <f t="shared" ref="AD1411:AD1416" si="3519">IF($B1411="","",IF($O1411=AD$3,$N1411*(1+(AC$2*0.03)),IF(AD$3=$O1411+$J1411,$N1411*(1+(AC$2*0.03)),IF(AD$3=$O1411+2*$J1411,$N1411*(1+(AC$2*0.03)),IF(AD$3=$O1411+3*$J1411,$N1411*(1+(AC$2*0.03)),IF(AD$3=$O1411+4*$J1411,$N1411*(1+(AC$2*0.03)),IF(AD$3=$O1411+5*$J1411,$N1411*(1+(AC$2*0.03)),"")))))))</f>
        <v/>
      </c>
      <c r="AE1411" s="2" t="str">
        <f t="shared" ref="AE1411:AE1416" si="3520">IF($B1411="","",IF($O1411=AE$3,$N1411*(1+(AD$2*0.03)),IF(AE$3=$O1411+$J1411,$N1411*(1+(AD$2*0.03)),IF(AE$3=$O1411+2*$J1411,$N1411*(1+(AD$2*0.03)),IF(AE$3=$O1411+3*$J1411,$N1411*(1+(AD$2*0.03)),IF(AE$3=$O1411+4*$J1411,$N1411*(1+(AD$2*0.03)),IF(AE$3=$O1411+5*$J1411,$N1411*(1+(AD$2*0.03)),"")))))))</f>
        <v/>
      </c>
      <c r="AF1411" s="2" t="str">
        <f t="shared" ref="AF1411:AF1416" si="3521">IF($B1411="","",IF($O1411=AF$3,$N1411*(1+(AE$2*0.03)),IF(AF$3=$O1411+$J1411,$N1411*(1+(AE$2*0.03)),IF(AF$3=$O1411+2*$J1411,$N1411*(1+(AE$2*0.03)),IF(AF$3=$O1411+3*$J1411,$N1411*(1+(AE$2*0.03)),IF(AF$3=$O1411+4*$J1411,$N1411*(1+(AE$2*0.03)),IF(AF$3=$O1411+5*$J1411,$N1411*(1+(AE$2*0.03)),"")))))))</f>
        <v/>
      </c>
      <c r="AG1411" s="2" t="str">
        <f t="shared" ref="AG1411:AG1416" si="3522">IF($B1411="","",IF($O1411=AG$3,$N1411*(1+(AF$2*0.03)),IF(AG$3=$O1411+$J1411,$N1411*(1+(AF$2*0.03)),IF(AG$3=$O1411+2*$J1411,$N1411*(1+(AF$2*0.03)),IF(AG$3=$O1411+3*$J1411,$N1411*(1+(AF$2*0.03)),IF(AG$3=$O1411+4*$J1411,$N1411*(1+(AF$2*0.03)),IF(AG$3=$O1411+5*$J1411,$N1411*(1+(AF$2*0.03)),"")))))))</f>
        <v/>
      </c>
      <c r="AH1411" s="2" t="str">
        <f t="shared" ref="AH1411:AH1416" si="3523">IF($B1411="","",IF($O1411=AH$3,$N1411*(1+(AG$2*0.03)),IF(AH$3=$O1411+$J1411,$N1411*(1+(AG$2*0.03)),IF(AH$3=$O1411+2*$J1411,$N1411*(1+(AG$2*0.03)),IF(AH$3=$O1411+3*$J1411,$N1411*(1+(AG$2*0.03)),IF(AH$3=$O1411+4*$J1411,$N1411*(1+(AG$2*0.03)),IF(AH$3=$O1411+5*$J1411,$N1411*(1+(AG$2*0.03)),"")))))))</f>
        <v/>
      </c>
      <c r="AI1411" s="2" t="str">
        <f t="shared" ref="AI1411:AI1416" si="3524">IF($B1411="","",IF($O1411=AI$3,$N1411*(1+(AH$2*0.03)),IF(AI$3=$O1411+$J1411,$N1411*(1+(AH$2*0.03)),IF(AI$3=$O1411+2*$J1411,$N1411*(1+(AH$2*0.03)),IF(AI$3=$O1411+3*$J1411,$N1411*(1+(AH$2*0.03)),IF(AI$3=$O1411+4*$J1411,$N1411*(1+(AH$2*0.03)),IF(AI$3=$O1411+5*$J1411,$N1411*(1+(AH$2*0.03)),"")))))))</f>
        <v/>
      </c>
    </row>
    <row r="1412" spans="2:35" x14ac:dyDescent="0.25">
      <c r="B1412" s="41" t="s">
        <v>347</v>
      </c>
      <c r="C1412" s="41" t="s">
        <v>587</v>
      </c>
      <c r="D1412" t="s">
        <v>3</v>
      </c>
      <c r="E1412" s="42" t="s">
        <v>370</v>
      </c>
      <c r="F1412" t="s">
        <v>26</v>
      </c>
      <c r="H1412" s="7">
        <v>1152</v>
      </c>
      <c r="I1412" s="6">
        <f>IF(H1412="","",INDEX(Systems!F$4:F$981,MATCH($F1412,Systems!D$4:D$981,0),1))</f>
        <v>21.78</v>
      </c>
      <c r="J1412" s="7">
        <f>IF(H1412="","",INDEX(Systems!E$4:E$981,MATCH($F1412,Systems!D$4:D$981,0),1))</f>
        <v>25</v>
      </c>
      <c r="K1412" s="7" t="s">
        <v>96</v>
      </c>
      <c r="L1412" s="7">
        <v>2010</v>
      </c>
      <c r="M1412" s="7">
        <v>2</v>
      </c>
      <c r="N1412" s="6">
        <f t="shared" ref="N1412:N1417" si="3525">IF(H1412="","",H1412*I1412)</f>
        <v>25090.560000000001</v>
      </c>
      <c r="O1412" s="7">
        <f t="shared" ref="O1412:O1417" si="3526">IF(M1412="","",IF(IF(M1412=1,$C$1,IF(M1412=2,L1412+(0.8*J1412),IF(M1412=3,L1412+J1412)))&lt;$C$1,$C$1,(IF(M1412=1,$C$1,IF(M1412=2,L1412+(0.8*J1412),IF(M1412=3,L1412+J1412))))))</f>
        <v>2030</v>
      </c>
      <c r="P1412" s="2" t="str">
        <f t="shared" si="3505"/>
        <v/>
      </c>
      <c r="Q1412" s="2" t="str">
        <f t="shared" si="3506"/>
        <v/>
      </c>
      <c r="R1412" s="2" t="str">
        <f t="shared" si="3507"/>
        <v/>
      </c>
      <c r="S1412" s="2" t="str">
        <f t="shared" si="3508"/>
        <v/>
      </c>
      <c r="T1412" s="2" t="str">
        <f t="shared" si="3509"/>
        <v/>
      </c>
      <c r="U1412" s="2" t="str">
        <f t="shared" si="3510"/>
        <v/>
      </c>
      <c r="V1412" s="2" t="str">
        <f t="shared" si="3511"/>
        <v/>
      </c>
      <c r="W1412" s="2" t="str">
        <f t="shared" si="3512"/>
        <v/>
      </c>
      <c r="X1412" s="2" t="str">
        <f t="shared" si="3513"/>
        <v/>
      </c>
      <c r="Y1412" s="2" t="str">
        <f t="shared" si="3514"/>
        <v/>
      </c>
      <c r="Z1412" s="2" t="str">
        <f t="shared" si="3515"/>
        <v/>
      </c>
      <c r="AA1412" s="2" t="str">
        <f t="shared" si="3516"/>
        <v/>
      </c>
      <c r="AB1412" s="2">
        <f t="shared" si="3517"/>
        <v>34123.161599999999</v>
      </c>
      <c r="AC1412" s="2" t="str">
        <f t="shared" si="3518"/>
        <v/>
      </c>
      <c r="AD1412" s="2" t="str">
        <f t="shared" si="3519"/>
        <v/>
      </c>
      <c r="AE1412" s="2" t="str">
        <f t="shared" si="3520"/>
        <v/>
      </c>
      <c r="AF1412" s="2" t="str">
        <f t="shared" si="3521"/>
        <v/>
      </c>
      <c r="AG1412" s="2" t="str">
        <f t="shared" si="3522"/>
        <v/>
      </c>
      <c r="AH1412" s="2" t="str">
        <f t="shared" si="3523"/>
        <v/>
      </c>
      <c r="AI1412" s="2" t="str">
        <f t="shared" si="3524"/>
        <v/>
      </c>
    </row>
    <row r="1413" spans="2:35" x14ac:dyDescent="0.25">
      <c r="B1413" s="41" t="s">
        <v>347</v>
      </c>
      <c r="C1413" s="41" t="s">
        <v>587</v>
      </c>
      <c r="D1413" t="s">
        <v>7</v>
      </c>
      <c r="E1413" s="42" t="s">
        <v>370</v>
      </c>
      <c r="F1413" t="s">
        <v>50</v>
      </c>
      <c r="H1413" s="7">
        <v>1150</v>
      </c>
      <c r="I1413" s="6">
        <f>IF(H1413="","",INDEX(Systems!F$4:F$981,MATCH($F1413,Systems!D$4:D$981,0),1))</f>
        <v>1.6</v>
      </c>
      <c r="J1413" s="7">
        <f>IF(H1413="","",INDEX(Systems!E$4:E$981,MATCH($F1413,Systems!D$4:D$981,0),1))</f>
        <v>10</v>
      </c>
      <c r="K1413" s="7" t="s">
        <v>96</v>
      </c>
      <c r="L1413" s="7">
        <v>2010</v>
      </c>
      <c r="M1413" s="7">
        <v>3</v>
      </c>
      <c r="N1413" s="6">
        <f t="shared" si="3525"/>
        <v>1840</v>
      </c>
      <c r="O1413" s="7">
        <f t="shared" si="3526"/>
        <v>2020</v>
      </c>
      <c r="P1413" s="2" t="str">
        <f t="shared" si="3505"/>
        <v/>
      </c>
      <c r="Q1413" s="2" t="str">
        <f t="shared" si="3506"/>
        <v/>
      </c>
      <c r="R1413" s="2">
        <f t="shared" si="3507"/>
        <v>1950.4</v>
      </c>
      <c r="S1413" s="2" t="str">
        <f t="shared" si="3508"/>
        <v/>
      </c>
      <c r="T1413" s="2" t="str">
        <f t="shared" si="3509"/>
        <v/>
      </c>
      <c r="U1413" s="2" t="str">
        <f t="shared" si="3510"/>
        <v/>
      </c>
      <c r="V1413" s="2" t="str">
        <f t="shared" si="3511"/>
        <v/>
      </c>
      <c r="W1413" s="2" t="str">
        <f t="shared" si="3512"/>
        <v/>
      </c>
      <c r="X1413" s="2" t="str">
        <f t="shared" si="3513"/>
        <v/>
      </c>
      <c r="Y1413" s="2" t="str">
        <f t="shared" si="3514"/>
        <v/>
      </c>
      <c r="Z1413" s="2" t="str">
        <f t="shared" si="3515"/>
        <v/>
      </c>
      <c r="AA1413" s="2" t="str">
        <f t="shared" si="3516"/>
        <v/>
      </c>
      <c r="AB1413" s="2">
        <f t="shared" si="3517"/>
        <v>2502.3999999999996</v>
      </c>
      <c r="AC1413" s="2" t="str">
        <f t="shared" si="3518"/>
        <v/>
      </c>
      <c r="AD1413" s="2" t="str">
        <f t="shared" si="3519"/>
        <v/>
      </c>
      <c r="AE1413" s="2" t="str">
        <f t="shared" si="3520"/>
        <v/>
      </c>
      <c r="AF1413" s="2" t="str">
        <f t="shared" si="3521"/>
        <v/>
      </c>
      <c r="AG1413" s="2" t="str">
        <f t="shared" si="3522"/>
        <v/>
      </c>
      <c r="AH1413" s="2" t="str">
        <f t="shared" si="3523"/>
        <v/>
      </c>
      <c r="AI1413" s="2" t="str">
        <f t="shared" si="3524"/>
        <v/>
      </c>
    </row>
    <row r="1414" spans="2:35" x14ac:dyDescent="0.25">
      <c r="B1414" s="41" t="s">
        <v>347</v>
      </c>
      <c r="C1414" s="41" t="s">
        <v>587</v>
      </c>
      <c r="D1414" t="s">
        <v>7</v>
      </c>
      <c r="E1414" s="42" t="s">
        <v>370</v>
      </c>
      <c r="F1414" t="s">
        <v>47</v>
      </c>
      <c r="H1414" s="7">
        <v>960</v>
      </c>
      <c r="I1414" s="6">
        <f>IF(H1414="","",INDEX(Systems!F$4:F$981,MATCH($F1414,Systems!D$4:D$981,0),1))</f>
        <v>9.42</v>
      </c>
      <c r="J1414" s="7">
        <f>IF(H1414="","",INDEX(Systems!E$4:E$981,MATCH($F1414,Systems!D$4:D$981,0),1))</f>
        <v>20</v>
      </c>
      <c r="K1414" s="7" t="s">
        <v>96</v>
      </c>
      <c r="L1414" s="7">
        <v>2005</v>
      </c>
      <c r="M1414" s="7">
        <v>2</v>
      </c>
      <c r="N1414" s="6">
        <f t="shared" si="3525"/>
        <v>9043.2000000000007</v>
      </c>
      <c r="O1414" s="7">
        <f t="shared" si="3526"/>
        <v>2021</v>
      </c>
      <c r="P1414" s="2" t="str">
        <f t="shared" si="3505"/>
        <v/>
      </c>
      <c r="Q1414" s="2" t="str">
        <f t="shared" si="3506"/>
        <v/>
      </c>
      <c r="R1414" s="2" t="str">
        <f t="shared" si="3507"/>
        <v/>
      </c>
      <c r="S1414" s="2">
        <f t="shared" si="3508"/>
        <v>9857.0880000000016</v>
      </c>
      <c r="T1414" s="2" t="str">
        <f t="shared" si="3509"/>
        <v/>
      </c>
      <c r="U1414" s="2" t="str">
        <f t="shared" si="3510"/>
        <v/>
      </c>
      <c r="V1414" s="2" t="str">
        <f t="shared" si="3511"/>
        <v/>
      </c>
      <c r="W1414" s="2" t="str">
        <f t="shared" si="3512"/>
        <v/>
      </c>
      <c r="X1414" s="2" t="str">
        <f t="shared" si="3513"/>
        <v/>
      </c>
      <c r="Y1414" s="2" t="str">
        <f t="shared" si="3514"/>
        <v/>
      </c>
      <c r="Z1414" s="2" t="str">
        <f t="shared" si="3515"/>
        <v/>
      </c>
      <c r="AA1414" s="2" t="str">
        <f t="shared" si="3516"/>
        <v/>
      </c>
      <c r="AB1414" s="2" t="str">
        <f t="shared" si="3517"/>
        <v/>
      </c>
      <c r="AC1414" s="2" t="str">
        <f t="shared" si="3518"/>
        <v/>
      </c>
      <c r="AD1414" s="2" t="str">
        <f t="shared" si="3519"/>
        <v/>
      </c>
      <c r="AE1414" s="2" t="str">
        <f t="shared" si="3520"/>
        <v/>
      </c>
      <c r="AF1414" s="2" t="str">
        <f t="shared" si="3521"/>
        <v/>
      </c>
      <c r="AG1414" s="2" t="str">
        <f t="shared" si="3522"/>
        <v/>
      </c>
      <c r="AH1414" s="2" t="str">
        <f t="shared" si="3523"/>
        <v/>
      </c>
      <c r="AI1414" s="2" t="str">
        <f t="shared" si="3524"/>
        <v/>
      </c>
    </row>
    <row r="1415" spans="2:35" x14ac:dyDescent="0.25">
      <c r="B1415" s="41" t="s">
        <v>347</v>
      </c>
      <c r="C1415" s="41" t="s">
        <v>587</v>
      </c>
      <c r="D1415" t="s">
        <v>7</v>
      </c>
      <c r="E1415" s="42" t="s">
        <v>370</v>
      </c>
      <c r="F1415" t="s">
        <v>289</v>
      </c>
      <c r="H1415" s="7">
        <v>1150</v>
      </c>
      <c r="I1415" s="6">
        <f>IF(H1415="","",INDEX(Systems!F$4:F$981,MATCH($F1415,Systems!D$4:D$981,0),1))</f>
        <v>4.5</v>
      </c>
      <c r="J1415" s="7">
        <f>IF(H1415="","",INDEX(Systems!E$4:E$981,MATCH($F1415,Systems!D$4:D$981,0),1))</f>
        <v>15</v>
      </c>
      <c r="K1415" s="7" t="s">
        <v>96</v>
      </c>
      <c r="L1415" s="7">
        <v>2010</v>
      </c>
      <c r="M1415" s="7">
        <v>2</v>
      </c>
      <c r="N1415" s="6">
        <f t="shared" si="3525"/>
        <v>5175</v>
      </c>
      <c r="O1415" s="7">
        <f t="shared" si="3526"/>
        <v>2022</v>
      </c>
      <c r="P1415" s="2" t="str">
        <f t="shared" si="3505"/>
        <v/>
      </c>
      <c r="Q1415" s="2" t="str">
        <f t="shared" si="3506"/>
        <v/>
      </c>
      <c r="R1415" s="2" t="str">
        <f t="shared" si="3507"/>
        <v/>
      </c>
      <c r="S1415" s="2" t="str">
        <f t="shared" si="3508"/>
        <v/>
      </c>
      <c r="T1415" s="2">
        <f t="shared" si="3509"/>
        <v>5796.0000000000009</v>
      </c>
      <c r="U1415" s="2" t="str">
        <f t="shared" si="3510"/>
        <v/>
      </c>
      <c r="V1415" s="2" t="str">
        <f t="shared" si="3511"/>
        <v/>
      </c>
      <c r="W1415" s="2" t="str">
        <f t="shared" si="3512"/>
        <v/>
      </c>
      <c r="X1415" s="2" t="str">
        <f t="shared" si="3513"/>
        <v/>
      </c>
      <c r="Y1415" s="2" t="str">
        <f t="shared" si="3514"/>
        <v/>
      </c>
      <c r="Z1415" s="2" t="str">
        <f t="shared" si="3515"/>
        <v/>
      </c>
      <c r="AA1415" s="2" t="str">
        <f t="shared" si="3516"/>
        <v/>
      </c>
      <c r="AB1415" s="2" t="str">
        <f t="shared" si="3517"/>
        <v/>
      </c>
      <c r="AC1415" s="2" t="str">
        <f t="shared" si="3518"/>
        <v/>
      </c>
      <c r="AD1415" s="2" t="str">
        <f t="shared" si="3519"/>
        <v/>
      </c>
      <c r="AE1415" s="2" t="str">
        <f t="shared" si="3520"/>
        <v/>
      </c>
      <c r="AF1415" s="2" t="str">
        <f t="shared" si="3521"/>
        <v/>
      </c>
      <c r="AG1415" s="2" t="str">
        <f t="shared" si="3522"/>
        <v/>
      </c>
      <c r="AH1415" s="2" t="str">
        <f t="shared" si="3523"/>
        <v/>
      </c>
      <c r="AI1415" s="2">
        <f t="shared" si="3524"/>
        <v>8124.7499999999991</v>
      </c>
    </row>
    <row r="1416" spans="2:35" x14ac:dyDescent="0.25">
      <c r="B1416" s="41" t="s">
        <v>347</v>
      </c>
      <c r="C1416" s="41" t="s">
        <v>587</v>
      </c>
      <c r="D1416" t="s">
        <v>9</v>
      </c>
      <c r="E1416" s="42" t="s">
        <v>370</v>
      </c>
      <c r="F1416" t="s">
        <v>131</v>
      </c>
      <c r="H1416" s="7">
        <v>960</v>
      </c>
      <c r="I1416" s="6">
        <f>IF(H1416="","",INDEX(Systems!F$4:F$981,MATCH($F1416,Systems!D$4:D$981,0),1))</f>
        <v>4.95</v>
      </c>
      <c r="J1416" s="7">
        <f>IF(H1416="","",INDEX(Systems!E$4:E$981,MATCH($F1416,Systems!D$4:D$981,0),1))</f>
        <v>20</v>
      </c>
      <c r="K1416" s="7" t="s">
        <v>96</v>
      </c>
      <c r="L1416" s="7">
        <v>2017</v>
      </c>
      <c r="M1416" s="7">
        <v>3</v>
      </c>
      <c r="N1416" s="6">
        <f t="shared" si="3525"/>
        <v>4752</v>
      </c>
      <c r="O1416" s="7">
        <f t="shared" si="3526"/>
        <v>2037</v>
      </c>
      <c r="P1416" s="2" t="str">
        <f t="shared" si="3505"/>
        <v/>
      </c>
      <c r="Q1416" s="2" t="str">
        <f t="shared" si="3506"/>
        <v/>
      </c>
      <c r="R1416" s="2" t="str">
        <f t="shared" si="3507"/>
        <v/>
      </c>
      <c r="S1416" s="2" t="str">
        <f t="shared" si="3508"/>
        <v/>
      </c>
      <c r="T1416" s="2" t="str">
        <f t="shared" si="3509"/>
        <v/>
      </c>
      <c r="U1416" s="2" t="str">
        <f t="shared" si="3510"/>
        <v/>
      </c>
      <c r="V1416" s="2" t="str">
        <f t="shared" si="3511"/>
        <v/>
      </c>
      <c r="W1416" s="2" t="str">
        <f t="shared" si="3512"/>
        <v/>
      </c>
      <c r="X1416" s="2" t="str">
        <f t="shared" si="3513"/>
        <v/>
      </c>
      <c r="Y1416" s="2" t="str">
        <f t="shared" si="3514"/>
        <v/>
      </c>
      <c r="Z1416" s="2" t="str">
        <f t="shared" si="3515"/>
        <v/>
      </c>
      <c r="AA1416" s="2" t="str">
        <f t="shared" si="3516"/>
        <v/>
      </c>
      <c r="AB1416" s="2" t="str">
        <f t="shared" si="3517"/>
        <v/>
      </c>
      <c r="AC1416" s="2" t="str">
        <f t="shared" si="3518"/>
        <v/>
      </c>
      <c r="AD1416" s="2" t="str">
        <f t="shared" si="3519"/>
        <v/>
      </c>
      <c r="AE1416" s="2" t="str">
        <f t="shared" si="3520"/>
        <v/>
      </c>
      <c r="AF1416" s="2" t="str">
        <f t="shared" si="3521"/>
        <v/>
      </c>
      <c r="AG1416" s="2" t="str">
        <f t="shared" si="3522"/>
        <v/>
      </c>
      <c r="AH1416" s="2" t="str">
        <f t="shared" si="3523"/>
        <v/>
      </c>
      <c r="AI1416" s="2">
        <f t="shared" si="3524"/>
        <v>7460.6399999999994</v>
      </c>
    </row>
    <row r="1417" spans="2:35" x14ac:dyDescent="0.25">
      <c r="B1417" s="41" t="s">
        <v>347</v>
      </c>
      <c r="C1417" s="41" t="s">
        <v>587</v>
      </c>
      <c r="D1417" t="s">
        <v>5</v>
      </c>
      <c r="E1417" s="42" t="s">
        <v>370</v>
      </c>
      <c r="F1417" t="s">
        <v>60</v>
      </c>
      <c r="H1417" s="7">
        <v>1</v>
      </c>
      <c r="I1417" s="6">
        <f>IF(H1417="","",INDEX(Systems!F$4:F$981,MATCH($F1417,Systems!D$4:D$981,0),1))</f>
        <v>12000</v>
      </c>
      <c r="J1417" s="7">
        <f>IF(H1417="","",INDEX(Systems!E$4:E$981,MATCH($F1417,Systems!D$4:D$981,0),1))</f>
        <v>18</v>
      </c>
      <c r="K1417" s="7" t="s">
        <v>96</v>
      </c>
      <c r="L1417" s="7">
        <v>2005</v>
      </c>
      <c r="M1417" s="7">
        <v>3</v>
      </c>
      <c r="N1417" s="6">
        <f t="shared" si="3525"/>
        <v>12000</v>
      </c>
      <c r="O1417" s="7">
        <f t="shared" si="3526"/>
        <v>2023</v>
      </c>
      <c r="P1417" s="2" t="str">
        <f t="shared" ref="P1417:P1422" si="3527">IF($B1417="","",IF($O1417=P$3,$N1417*(1+(O$2*0.03)),IF(P$3=$O1417+$J1417,$N1417*(1+(O$2*0.03)),IF(P$3=$O1417+2*$J1417,$N1417*(1+(O$2*0.03)),IF(P$3=$O1417+3*$J1417,$N1417*(1+(O$2*0.03)),IF(P$3=$O1417+4*$J1417,$N1417*(1+(O$2*0.03)),IF(P$3=$O1417+5*$J1417,$N1417*(1+(O$2*0.03)),"")))))))</f>
        <v/>
      </c>
      <c r="Q1417" s="2" t="str">
        <f t="shared" ref="Q1417:Q1422" si="3528">IF($B1417="","",IF($O1417=Q$3,$N1417*(1+(P$2*0.03)),IF(Q$3=$O1417+$J1417,$N1417*(1+(P$2*0.03)),IF(Q$3=$O1417+2*$J1417,$N1417*(1+(P$2*0.03)),IF(Q$3=$O1417+3*$J1417,$N1417*(1+(P$2*0.03)),IF(Q$3=$O1417+4*$J1417,$N1417*(1+(P$2*0.03)),IF(Q$3=$O1417+5*$J1417,$N1417*(1+(P$2*0.03)),"")))))))</f>
        <v/>
      </c>
      <c r="R1417" s="2" t="str">
        <f t="shared" ref="R1417:R1422" si="3529">IF($B1417="","",IF($O1417=R$3,$N1417*(1+(Q$2*0.03)),IF(R$3=$O1417+$J1417,$N1417*(1+(Q$2*0.03)),IF(R$3=$O1417+2*$J1417,$N1417*(1+(Q$2*0.03)),IF(R$3=$O1417+3*$J1417,$N1417*(1+(Q$2*0.03)),IF(R$3=$O1417+4*$J1417,$N1417*(1+(Q$2*0.03)),IF(R$3=$O1417+5*$J1417,$N1417*(1+(Q$2*0.03)),"")))))))</f>
        <v/>
      </c>
      <c r="S1417" s="2" t="str">
        <f t="shared" ref="S1417:S1422" si="3530">IF($B1417="","",IF($O1417=S$3,$N1417*(1+(R$2*0.03)),IF(S$3=$O1417+$J1417,$N1417*(1+(R$2*0.03)),IF(S$3=$O1417+2*$J1417,$N1417*(1+(R$2*0.03)),IF(S$3=$O1417+3*$J1417,$N1417*(1+(R$2*0.03)),IF(S$3=$O1417+4*$J1417,$N1417*(1+(R$2*0.03)),IF(S$3=$O1417+5*$J1417,$N1417*(1+(R$2*0.03)),"")))))))</f>
        <v/>
      </c>
      <c r="T1417" s="2" t="str">
        <f t="shared" ref="T1417:T1422" si="3531">IF($B1417="","",IF($O1417=T$3,$N1417*(1+(S$2*0.03)),IF(T$3=$O1417+$J1417,$N1417*(1+(S$2*0.03)),IF(T$3=$O1417+2*$J1417,$N1417*(1+(S$2*0.03)),IF(T$3=$O1417+3*$J1417,$N1417*(1+(S$2*0.03)),IF(T$3=$O1417+4*$J1417,$N1417*(1+(S$2*0.03)),IF(T$3=$O1417+5*$J1417,$N1417*(1+(S$2*0.03)),"")))))))</f>
        <v/>
      </c>
      <c r="U1417" s="2">
        <f t="shared" ref="U1417:U1422" si="3532">IF($B1417="","",IF($O1417=U$3,$N1417*(1+(T$2*0.03)),IF(U$3=$O1417+$J1417,$N1417*(1+(T$2*0.03)),IF(U$3=$O1417+2*$J1417,$N1417*(1+(T$2*0.03)),IF(U$3=$O1417+3*$J1417,$N1417*(1+(T$2*0.03)),IF(U$3=$O1417+4*$J1417,$N1417*(1+(T$2*0.03)),IF(U$3=$O1417+5*$J1417,$N1417*(1+(T$2*0.03)),"")))))))</f>
        <v>13799.999999999998</v>
      </c>
      <c r="V1417" s="2" t="str">
        <f t="shared" ref="V1417:V1422" si="3533">IF($B1417="","",IF($O1417=V$3,$N1417*(1+(U$2*0.03)),IF(V$3=$O1417+$J1417,$N1417*(1+(U$2*0.03)),IF(V$3=$O1417+2*$J1417,$N1417*(1+(U$2*0.03)),IF(V$3=$O1417+3*$J1417,$N1417*(1+(U$2*0.03)),IF(V$3=$O1417+4*$J1417,$N1417*(1+(U$2*0.03)),IF(V$3=$O1417+5*$J1417,$N1417*(1+(U$2*0.03)),"")))))))</f>
        <v/>
      </c>
      <c r="W1417" s="2" t="str">
        <f t="shared" ref="W1417:W1422" si="3534">IF($B1417="","",IF($O1417=W$3,$N1417*(1+(V$2*0.03)),IF(W$3=$O1417+$J1417,$N1417*(1+(V$2*0.03)),IF(W$3=$O1417+2*$J1417,$N1417*(1+(V$2*0.03)),IF(W$3=$O1417+3*$J1417,$N1417*(1+(V$2*0.03)),IF(W$3=$O1417+4*$J1417,$N1417*(1+(V$2*0.03)),IF(W$3=$O1417+5*$J1417,$N1417*(1+(V$2*0.03)),"")))))))</f>
        <v/>
      </c>
      <c r="X1417" s="2" t="str">
        <f t="shared" ref="X1417:X1422" si="3535">IF($B1417="","",IF($O1417=X$3,$N1417*(1+(W$2*0.03)),IF(X$3=$O1417+$J1417,$N1417*(1+(W$2*0.03)),IF(X$3=$O1417+2*$J1417,$N1417*(1+(W$2*0.03)),IF(X$3=$O1417+3*$J1417,$N1417*(1+(W$2*0.03)),IF(X$3=$O1417+4*$J1417,$N1417*(1+(W$2*0.03)),IF(X$3=$O1417+5*$J1417,$N1417*(1+(W$2*0.03)),"")))))))</f>
        <v/>
      </c>
      <c r="Y1417" s="2" t="str">
        <f t="shared" ref="Y1417:Y1422" si="3536">IF($B1417="","",IF($O1417=Y$3,$N1417*(1+(X$2*0.03)),IF(Y$3=$O1417+$J1417,$N1417*(1+(X$2*0.03)),IF(Y$3=$O1417+2*$J1417,$N1417*(1+(X$2*0.03)),IF(Y$3=$O1417+3*$J1417,$N1417*(1+(X$2*0.03)),IF(Y$3=$O1417+4*$J1417,$N1417*(1+(X$2*0.03)),IF(Y$3=$O1417+5*$J1417,$N1417*(1+(X$2*0.03)),"")))))))</f>
        <v/>
      </c>
      <c r="Z1417" s="2" t="str">
        <f t="shared" ref="Z1417:Z1422" si="3537">IF($B1417="","",IF($O1417=Z$3,$N1417*(1+(Y$2*0.03)),IF(Z$3=$O1417+$J1417,$N1417*(1+(Y$2*0.03)),IF(Z$3=$O1417+2*$J1417,$N1417*(1+(Y$2*0.03)),IF(Z$3=$O1417+3*$J1417,$N1417*(1+(Y$2*0.03)),IF(Z$3=$O1417+4*$J1417,$N1417*(1+(Y$2*0.03)),IF(Z$3=$O1417+5*$J1417,$N1417*(1+(Y$2*0.03)),"")))))))</f>
        <v/>
      </c>
      <c r="AA1417" s="2" t="str">
        <f t="shared" ref="AA1417:AA1422" si="3538">IF($B1417="","",IF($O1417=AA$3,$N1417*(1+(Z$2*0.03)),IF(AA$3=$O1417+$J1417,$N1417*(1+(Z$2*0.03)),IF(AA$3=$O1417+2*$J1417,$N1417*(1+(Z$2*0.03)),IF(AA$3=$O1417+3*$J1417,$N1417*(1+(Z$2*0.03)),IF(AA$3=$O1417+4*$J1417,$N1417*(1+(Z$2*0.03)),IF(AA$3=$O1417+5*$J1417,$N1417*(1+(Z$2*0.03)),"")))))))</f>
        <v/>
      </c>
      <c r="AB1417" s="2" t="str">
        <f t="shared" ref="AB1417:AB1422" si="3539">IF($B1417="","",IF($O1417=AB$3,$N1417*(1+(AA$2*0.03)),IF(AB$3=$O1417+$J1417,$N1417*(1+(AA$2*0.03)),IF(AB$3=$O1417+2*$J1417,$N1417*(1+(AA$2*0.03)),IF(AB$3=$O1417+3*$J1417,$N1417*(1+(AA$2*0.03)),IF(AB$3=$O1417+4*$J1417,$N1417*(1+(AA$2*0.03)),IF(AB$3=$O1417+5*$J1417,$N1417*(1+(AA$2*0.03)),"")))))))</f>
        <v/>
      </c>
      <c r="AC1417" s="2" t="str">
        <f t="shared" ref="AC1417:AC1422" si="3540">IF($B1417="","",IF($O1417=AC$3,$N1417*(1+(AB$2*0.03)),IF(AC$3=$O1417+$J1417,$N1417*(1+(AB$2*0.03)),IF(AC$3=$O1417+2*$J1417,$N1417*(1+(AB$2*0.03)),IF(AC$3=$O1417+3*$J1417,$N1417*(1+(AB$2*0.03)),IF(AC$3=$O1417+4*$J1417,$N1417*(1+(AB$2*0.03)),IF(AC$3=$O1417+5*$J1417,$N1417*(1+(AB$2*0.03)),"")))))))</f>
        <v/>
      </c>
      <c r="AD1417" s="2" t="str">
        <f t="shared" ref="AD1417:AD1422" si="3541">IF($B1417="","",IF($O1417=AD$3,$N1417*(1+(AC$2*0.03)),IF(AD$3=$O1417+$J1417,$N1417*(1+(AC$2*0.03)),IF(AD$3=$O1417+2*$J1417,$N1417*(1+(AC$2*0.03)),IF(AD$3=$O1417+3*$J1417,$N1417*(1+(AC$2*0.03)),IF(AD$3=$O1417+4*$J1417,$N1417*(1+(AC$2*0.03)),IF(AD$3=$O1417+5*$J1417,$N1417*(1+(AC$2*0.03)),"")))))))</f>
        <v/>
      </c>
      <c r="AE1417" s="2" t="str">
        <f t="shared" ref="AE1417:AE1422" si="3542">IF($B1417="","",IF($O1417=AE$3,$N1417*(1+(AD$2*0.03)),IF(AE$3=$O1417+$J1417,$N1417*(1+(AD$2*0.03)),IF(AE$3=$O1417+2*$J1417,$N1417*(1+(AD$2*0.03)),IF(AE$3=$O1417+3*$J1417,$N1417*(1+(AD$2*0.03)),IF(AE$3=$O1417+4*$J1417,$N1417*(1+(AD$2*0.03)),IF(AE$3=$O1417+5*$J1417,$N1417*(1+(AD$2*0.03)),"")))))))</f>
        <v/>
      </c>
      <c r="AF1417" s="2" t="str">
        <f t="shared" ref="AF1417:AF1422" si="3543">IF($B1417="","",IF($O1417=AF$3,$N1417*(1+(AE$2*0.03)),IF(AF$3=$O1417+$J1417,$N1417*(1+(AE$2*0.03)),IF(AF$3=$O1417+2*$J1417,$N1417*(1+(AE$2*0.03)),IF(AF$3=$O1417+3*$J1417,$N1417*(1+(AE$2*0.03)),IF(AF$3=$O1417+4*$J1417,$N1417*(1+(AE$2*0.03)),IF(AF$3=$O1417+5*$J1417,$N1417*(1+(AE$2*0.03)),"")))))))</f>
        <v/>
      </c>
      <c r="AG1417" s="2" t="str">
        <f t="shared" ref="AG1417:AG1422" si="3544">IF($B1417="","",IF($O1417=AG$3,$N1417*(1+(AF$2*0.03)),IF(AG$3=$O1417+$J1417,$N1417*(1+(AF$2*0.03)),IF(AG$3=$O1417+2*$J1417,$N1417*(1+(AF$2*0.03)),IF(AG$3=$O1417+3*$J1417,$N1417*(1+(AF$2*0.03)),IF(AG$3=$O1417+4*$J1417,$N1417*(1+(AF$2*0.03)),IF(AG$3=$O1417+5*$J1417,$N1417*(1+(AF$2*0.03)),"")))))))</f>
        <v/>
      </c>
      <c r="AH1417" s="2" t="str">
        <f t="shared" ref="AH1417:AH1422" si="3545">IF($B1417="","",IF($O1417=AH$3,$N1417*(1+(AG$2*0.03)),IF(AH$3=$O1417+$J1417,$N1417*(1+(AG$2*0.03)),IF(AH$3=$O1417+2*$J1417,$N1417*(1+(AG$2*0.03)),IF(AH$3=$O1417+3*$J1417,$N1417*(1+(AG$2*0.03)),IF(AH$3=$O1417+4*$J1417,$N1417*(1+(AG$2*0.03)),IF(AH$3=$O1417+5*$J1417,$N1417*(1+(AG$2*0.03)),"")))))))</f>
        <v/>
      </c>
      <c r="AI1417" s="2" t="str">
        <f t="shared" ref="AI1417:AI1422" si="3546">IF($B1417="","",IF($O1417=AI$3,$N1417*(1+(AH$2*0.03)),IF(AI$3=$O1417+$J1417,$N1417*(1+(AH$2*0.03)),IF(AI$3=$O1417+2*$J1417,$N1417*(1+(AH$2*0.03)),IF(AI$3=$O1417+3*$J1417,$N1417*(1+(AH$2*0.03)),IF(AI$3=$O1417+4*$J1417,$N1417*(1+(AH$2*0.03)),IF(AI$3=$O1417+5*$J1417,$N1417*(1+(AH$2*0.03)),"")))))))</f>
        <v/>
      </c>
    </row>
    <row r="1418" spans="2:35" x14ac:dyDescent="0.25">
      <c r="B1418" s="41" t="s">
        <v>347</v>
      </c>
      <c r="C1418" s="41" t="s">
        <v>587</v>
      </c>
      <c r="D1418" t="s">
        <v>3</v>
      </c>
      <c r="E1418" s="42" t="s">
        <v>371</v>
      </c>
      <c r="F1418" t="s">
        <v>26</v>
      </c>
      <c r="H1418" s="7">
        <v>1152</v>
      </c>
      <c r="I1418" s="6">
        <f>IF(H1418="","",INDEX(Systems!F$4:F$981,MATCH($F1418,Systems!D$4:D$981,0),1))</f>
        <v>21.78</v>
      </c>
      <c r="J1418" s="7">
        <f>IF(H1418="","",INDEX(Systems!E$4:E$981,MATCH($F1418,Systems!D$4:D$981,0),1))</f>
        <v>25</v>
      </c>
      <c r="K1418" s="7" t="s">
        <v>96</v>
      </c>
      <c r="L1418" s="7">
        <v>2010</v>
      </c>
      <c r="M1418" s="7">
        <v>2</v>
      </c>
      <c r="N1418" s="6">
        <f t="shared" ref="N1418:N1423" si="3547">IF(H1418="","",H1418*I1418)</f>
        <v>25090.560000000001</v>
      </c>
      <c r="O1418" s="7">
        <f t="shared" ref="O1418:O1423" si="3548">IF(M1418="","",IF(IF(M1418=1,$C$1,IF(M1418=2,L1418+(0.8*J1418),IF(M1418=3,L1418+J1418)))&lt;$C$1,$C$1,(IF(M1418=1,$C$1,IF(M1418=2,L1418+(0.8*J1418),IF(M1418=3,L1418+J1418))))))</f>
        <v>2030</v>
      </c>
      <c r="P1418" s="2" t="str">
        <f t="shared" si="3527"/>
        <v/>
      </c>
      <c r="Q1418" s="2" t="str">
        <f t="shared" si="3528"/>
        <v/>
      </c>
      <c r="R1418" s="2" t="str">
        <f t="shared" si="3529"/>
        <v/>
      </c>
      <c r="S1418" s="2" t="str">
        <f t="shared" si="3530"/>
        <v/>
      </c>
      <c r="T1418" s="2" t="str">
        <f t="shared" si="3531"/>
        <v/>
      </c>
      <c r="U1418" s="2" t="str">
        <f t="shared" si="3532"/>
        <v/>
      </c>
      <c r="V1418" s="2" t="str">
        <f t="shared" si="3533"/>
        <v/>
      </c>
      <c r="W1418" s="2" t="str">
        <f t="shared" si="3534"/>
        <v/>
      </c>
      <c r="X1418" s="2" t="str">
        <f t="shared" si="3535"/>
        <v/>
      </c>
      <c r="Y1418" s="2" t="str">
        <f t="shared" si="3536"/>
        <v/>
      </c>
      <c r="Z1418" s="2" t="str">
        <f t="shared" si="3537"/>
        <v/>
      </c>
      <c r="AA1418" s="2" t="str">
        <f t="shared" si="3538"/>
        <v/>
      </c>
      <c r="AB1418" s="2">
        <f t="shared" si="3539"/>
        <v>34123.161599999999</v>
      </c>
      <c r="AC1418" s="2" t="str">
        <f t="shared" si="3540"/>
        <v/>
      </c>
      <c r="AD1418" s="2" t="str">
        <f t="shared" si="3541"/>
        <v/>
      </c>
      <c r="AE1418" s="2" t="str">
        <f t="shared" si="3542"/>
        <v/>
      </c>
      <c r="AF1418" s="2" t="str">
        <f t="shared" si="3543"/>
        <v/>
      </c>
      <c r="AG1418" s="2" t="str">
        <f t="shared" si="3544"/>
        <v/>
      </c>
      <c r="AH1418" s="2" t="str">
        <f t="shared" si="3545"/>
        <v/>
      </c>
      <c r="AI1418" s="2" t="str">
        <f t="shared" si="3546"/>
        <v/>
      </c>
    </row>
    <row r="1419" spans="2:35" x14ac:dyDescent="0.25">
      <c r="B1419" s="41" t="s">
        <v>347</v>
      </c>
      <c r="C1419" s="41" t="s">
        <v>587</v>
      </c>
      <c r="D1419" t="s">
        <v>7</v>
      </c>
      <c r="E1419" s="42" t="s">
        <v>371</v>
      </c>
      <c r="F1419" t="s">
        <v>50</v>
      </c>
      <c r="H1419" s="7">
        <v>1150</v>
      </c>
      <c r="I1419" s="6">
        <f>IF(H1419="","",INDEX(Systems!F$4:F$981,MATCH($F1419,Systems!D$4:D$981,0),1))</f>
        <v>1.6</v>
      </c>
      <c r="J1419" s="7">
        <f>IF(H1419="","",INDEX(Systems!E$4:E$981,MATCH($F1419,Systems!D$4:D$981,0),1))</f>
        <v>10</v>
      </c>
      <c r="K1419" s="7" t="s">
        <v>96</v>
      </c>
      <c r="L1419" s="7">
        <v>2010</v>
      </c>
      <c r="M1419" s="7">
        <v>3</v>
      </c>
      <c r="N1419" s="6">
        <f t="shared" si="3547"/>
        <v>1840</v>
      </c>
      <c r="O1419" s="7">
        <f t="shared" si="3548"/>
        <v>2020</v>
      </c>
      <c r="P1419" s="2" t="str">
        <f t="shared" si="3527"/>
        <v/>
      </c>
      <c r="Q1419" s="2" t="str">
        <f t="shared" si="3528"/>
        <v/>
      </c>
      <c r="R1419" s="2">
        <f t="shared" si="3529"/>
        <v>1950.4</v>
      </c>
      <c r="S1419" s="2" t="str">
        <f t="shared" si="3530"/>
        <v/>
      </c>
      <c r="T1419" s="2" t="str">
        <f t="shared" si="3531"/>
        <v/>
      </c>
      <c r="U1419" s="2" t="str">
        <f t="shared" si="3532"/>
        <v/>
      </c>
      <c r="V1419" s="2" t="str">
        <f t="shared" si="3533"/>
        <v/>
      </c>
      <c r="W1419" s="2" t="str">
        <f t="shared" si="3534"/>
        <v/>
      </c>
      <c r="X1419" s="2" t="str">
        <f t="shared" si="3535"/>
        <v/>
      </c>
      <c r="Y1419" s="2" t="str">
        <f t="shared" si="3536"/>
        <v/>
      </c>
      <c r="Z1419" s="2" t="str">
        <f t="shared" si="3537"/>
        <v/>
      </c>
      <c r="AA1419" s="2" t="str">
        <f t="shared" si="3538"/>
        <v/>
      </c>
      <c r="AB1419" s="2">
        <f t="shared" si="3539"/>
        <v>2502.3999999999996</v>
      </c>
      <c r="AC1419" s="2" t="str">
        <f t="shared" si="3540"/>
        <v/>
      </c>
      <c r="AD1419" s="2" t="str">
        <f t="shared" si="3541"/>
        <v/>
      </c>
      <c r="AE1419" s="2" t="str">
        <f t="shared" si="3542"/>
        <v/>
      </c>
      <c r="AF1419" s="2" t="str">
        <f t="shared" si="3543"/>
        <v/>
      </c>
      <c r="AG1419" s="2" t="str">
        <f t="shared" si="3544"/>
        <v/>
      </c>
      <c r="AH1419" s="2" t="str">
        <f t="shared" si="3545"/>
        <v/>
      </c>
      <c r="AI1419" s="2" t="str">
        <f t="shared" si="3546"/>
        <v/>
      </c>
    </row>
    <row r="1420" spans="2:35" x14ac:dyDescent="0.25">
      <c r="B1420" s="41" t="s">
        <v>347</v>
      </c>
      <c r="C1420" s="41" t="s">
        <v>587</v>
      </c>
      <c r="D1420" t="s">
        <v>7</v>
      </c>
      <c r="E1420" s="42" t="s">
        <v>371</v>
      </c>
      <c r="F1420" t="s">
        <v>47</v>
      </c>
      <c r="H1420" s="7">
        <v>960</v>
      </c>
      <c r="I1420" s="6">
        <f>IF(H1420="","",INDEX(Systems!F$4:F$981,MATCH($F1420,Systems!D$4:D$981,0),1))</f>
        <v>9.42</v>
      </c>
      <c r="J1420" s="7">
        <f>IF(H1420="","",INDEX(Systems!E$4:E$981,MATCH($F1420,Systems!D$4:D$981,0),1))</f>
        <v>20</v>
      </c>
      <c r="K1420" s="7" t="s">
        <v>96</v>
      </c>
      <c r="L1420" s="7">
        <v>2005</v>
      </c>
      <c r="M1420" s="7">
        <v>2</v>
      </c>
      <c r="N1420" s="6">
        <f t="shared" si="3547"/>
        <v>9043.2000000000007</v>
      </c>
      <c r="O1420" s="7">
        <f t="shared" si="3548"/>
        <v>2021</v>
      </c>
      <c r="P1420" s="2" t="str">
        <f t="shared" si="3527"/>
        <v/>
      </c>
      <c r="Q1420" s="2" t="str">
        <f t="shared" si="3528"/>
        <v/>
      </c>
      <c r="R1420" s="2" t="str">
        <f t="shared" si="3529"/>
        <v/>
      </c>
      <c r="S1420" s="2">
        <f t="shared" si="3530"/>
        <v>9857.0880000000016</v>
      </c>
      <c r="T1420" s="2" t="str">
        <f t="shared" si="3531"/>
        <v/>
      </c>
      <c r="U1420" s="2" t="str">
        <f t="shared" si="3532"/>
        <v/>
      </c>
      <c r="V1420" s="2" t="str">
        <f t="shared" si="3533"/>
        <v/>
      </c>
      <c r="W1420" s="2" t="str">
        <f t="shared" si="3534"/>
        <v/>
      </c>
      <c r="X1420" s="2" t="str">
        <f t="shared" si="3535"/>
        <v/>
      </c>
      <c r="Y1420" s="2" t="str">
        <f t="shared" si="3536"/>
        <v/>
      </c>
      <c r="Z1420" s="2" t="str">
        <f t="shared" si="3537"/>
        <v/>
      </c>
      <c r="AA1420" s="2" t="str">
        <f t="shared" si="3538"/>
        <v/>
      </c>
      <c r="AB1420" s="2" t="str">
        <f t="shared" si="3539"/>
        <v/>
      </c>
      <c r="AC1420" s="2" t="str">
        <f t="shared" si="3540"/>
        <v/>
      </c>
      <c r="AD1420" s="2" t="str">
        <f t="shared" si="3541"/>
        <v/>
      </c>
      <c r="AE1420" s="2" t="str">
        <f t="shared" si="3542"/>
        <v/>
      </c>
      <c r="AF1420" s="2" t="str">
        <f t="shared" si="3543"/>
        <v/>
      </c>
      <c r="AG1420" s="2" t="str">
        <f t="shared" si="3544"/>
        <v/>
      </c>
      <c r="AH1420" s="2" t="str">
        <f t="shared" si="3545"/>
        <v/>
      </c>
      <c r="AI1420" s="2" t="str">
        <f t="shared" si="3546"/>
        <v/>
      </c>
    </row>
    <row r="1421" spans="2:35" x14ac:dyDescent="0.25">
      <c r="B1421" s="41" t="s">
        <v>347</v>
      </c>
      <c r="C1421" s="41" t="s">
        <v>587</v>
      </c>
      <c r="D1421" t="s">
        <v>7</v>
      </c>
      <c r="E1421" s="42" t="s">
        <v>371</v>
      </c>
      <c r="F1421" t="s">
        <v>289</v>
      </c>
      <c r="H1421" s="7">
        <v>1150</v>
      </c>
      <c r="I1421" s="6">
        <f>IF(H1421="","",INDEX(Systems!F$4:F$981,MATCH($F1421,Systems!D$4:D$981,0),1))</f>
        <v>4.5</v>
      </c>
      <c r="J1421" s="7">
        <f>IF(H1421="","",INDEX(Systems!E$4:E$981,MATCH($F1421,Systems!D$4:D$981,0),1))</f>
        <v>15</v>
      </c>
      <c r="K1421" s="7" t="s">
        <v>96</v>
      </c>
      <c r="L1421" s="7">
        <v>2010</v>
      </c>
      <c r="M1421" s="7">
        <v>2</v>
      </c>
      <c r="N1421" s="6">
        <f t="shared" si="3547"/>
        <v>5175</v>
      </c>
      <c r="O1421" s="7">
        <f t="shared" si="3548"/>
        <v>2022</v>
      </c>
      <c r="P1421" s="2" t="str">
        <f t="shared" si="3527"/>
        <v/>
      </c>
      <c r="Q1421" s="2" t="str">
        <f t="shared" si="3528"/>
        <v/>
      </c>
      <c r="R1421" s="2" t="str">
        <f t="shared" si="3529"/>
        <v/>
      </c>
      <c r="S1421" s="2" t="str">
        <f t="shared" si="3530"/>
        <v/>
      </c>
      <c r="T1421" s="2">
        <f t="shared" si="3531"/>
        <v>5796.0000000000009</v>
      </c>
      <c r="U1421" s="2" t="str">
        <f t="shared" si="3532"/>
        <v/>
      </c>
      <c r="V1421" s="2" t="str">
        <f t="shared" si="3533"/>
        <v/>
      </c>
      <c r="W1421" s="2" t="str">
        <f t="shared" si="3534"/>
        <v/>
      </c>
      <c r="X1421" s="2" t="str">
        <f t="shared" si="3535"/>
        <v/>
      </c>
      <c r="Y1421" s="2" t="str">
        <f t="shared" si="3536"/>
        <v/>
      </c>
      <c r="Z1421" s="2" t="str">
        <f t="shared" si="3537"/>
        <v/>
      </c>
      <c r="AA1421" s="2" t="str">
        <f t="shared" si="3538"/>
        <v/>
      </c>
      <c r="AB1421" s="2" t="str">
        <f t="shared" si="3539"/>
        <v/>
      </c>
      <c r="AC1421" s="2" t="str">
        <f t="shared" si="3540"/>
        <v/>
      </c>
      <c r="AD1421" s="2" t="str">
        <f t="shared" si="3541"/>
        <v/>
      </c>
      <c r="AE1421" s="2" t="str">
        <f t="shared" si="3542"/>
        <v/>
      </c>
      <c r="AF1421" s="2" t="str">
        <f t="shared" si="3543"/>
        <v/>
      </c>
      <c r="AG1421" s="2" t="str">
        <f t="shared" si="3544"/>
        <v/>
      </c>
      <c r="AH1421" s="2" t="str">
        <f t="shared" si="3545"/>
        <v/>
      </c>
      <c r="AI1421" s="2">
        <f t="shared" si="3546"/>
        <v>8124.7499999999991</v>
      </c>
    </row>
    <row r="1422" spans="2:35" x14ac:dyDescent="0.25">
      <c r="B1422" s="41" t="s">
        <v>347</v>
      </c>
      <c r="C1422" s="41" t="s">
        <v>587</v>
      </c>
      <c r="D1422" t="s">
        <v>9</v>
      </c>
      <c r="E1422" s="42" t="s">
        <v>371</v>
      </c>
      <c r="F1422" t="s">
        <v>131</v>
      </c>
      <c r="H1422" s="7">
        <v>960</v>
      </c>
      <c r="I1422" s="6">
        <f>IF(H1422="","",INDEX(Systems!F$4:F$981,MATCH($F1422,Systems!D$4:D$981,0),1))</f>
        <v>4.95</v>
      </c>
      <c r="J1422" s="7">
        <f>IF(H1422="","",INDEX(Systems!E$4:E$981,MATCH($F1422,Systems!D$4:D$981,0),1))</f>
        <v>20</v>
      </c>
      <c r="K1422" s="7" t="s">
        <v>96</v>
      </c>
      <c r="L1422" s="7">
        <v>2017</v>
      </c>
      <c r="M1422" s="7">
        <v>3</v>
      </c>
      <c r="N1422" s="6">
        <f t="shared" si="3547"/>
        <v>4752</v>
      </c>
      <c r="O1422" s="7">
        <f t="shared" si="3548"/>
        <v>2037</v>
      </c>
      <c r="P1422" s="2" t="str">
        <f t="shared" si="3527"/>
        <v/>
      </c>
      <c r="Q1422" s="2" t="str">
        <f t="shared" si="3528"/>
        <v/>
      </c>
      <c r="R1422" s="2" t="str">
        <f t="shared" si="3529"/>
        <v/>
      </c>
      <c r="S1422" s="2" t="str">
        <f t="shared" si="3530"/>
        <v/>
      </c>
      <c r="T1422" s="2" t="str">
        <f t="shared" si="3531"/>
        <v/>
      </c>
      <c r="U1422" s="2" t="str">
        <f t="shared" si="3532"/>
        <v/>
      </c>
      <c r="V1422" s="2" t="str">
        <f t="shared" si="3533"/>
        <v/>
      </c>
      <c r="W1422" s="2" t="str">
        <f t="shared" si="3534"/>
        <v/>
      </c>
      <c r="X1422" s="2" t="str">
        <f t="shared" si="3535"/>
        <v/>
      </c>
      <c r="Y1422" s="2" t="str">
        <f t="shared" si="3536"/>
        <v/>
      </c>
      <c r="Z1422" s="2" t="str">
        <f t="shared" si="3537"/>
        <v/>
      </c>
      <c r="AA1422" s="2" t="str">
        <f t="shared" si="3538"/>
        <v/>
      </c>
      <c r="AB1422" s="2" t="str">
        <f t="shared" si="3539"/>
        <v/>
      </c>
      <c r="AC1422" s="2" t="str">
        <f t="shared" si="3540"/>
        <v/>
      </c>
      <c r="AD1422" s="2" t="str">
        <f t="shared" si="3541"/>
        <v/>
      </c>
      <c r="AE1422" s="2" t="str">
        <f t="shared" si="3542"/>
        <v/>
      </c>
      <c r="AF1422" s="2" t="str">
        <f t="shared" si="3543"/>
        <v/>
      </c>
      <c r="AG1422" s="2" t="str">
        <f t="shared" si="3544"/>
        <v/>
      </c>
      <c r="AH1422" s="2" t="str">
        <f t="shared" si="3545"/>
        <v/>
      </c>
      <c r="AI1422" s="2">
        <f t="shared" si="3546"/>
        <v>7460.6399999999994</v>
      </c>
    </row>
    <row r="1423" spans="2:35" x14ac:dyDescent="0.25">
      <c r="B1423" s="41" t="s">
        <v>347</v>
      </c>
      <c r="C1423" s="41" t="s">
        <v>587</v>
      </c>
      <c r="D1423" t="s">
        <v>5</v>
      </c>
      <c r="E1423" s="42" t="s">
        <v>371</v>
      </c>
      <c r="F1423" t="s">
        <v>60</v>
      </c>
      <c r="H1423" s="7">
        <v>1</v>
      </c>
      <c r="I1423" s="6">
        <f>IF(H1423="","",INDEX(Systems!F$4:F$981,MATCH($F1423,Systems!D$4:D$981,0),1))</f>
        <v>12000</v>
      </c>
      <c r="J1423" s="7">
        <f>IF(H1423="","",INDEX(Systems!E$4:E$981,MATCH($F1423,Systems!D$4:D$981,0),1))</f>
        <v>18</v>
      </c>
      <c r="K1423" s="7" t="s">
        <v>96</v>
      </c>
      <c r="L1423" s="7">
        <v>2005</v>
      </c>
      <c r="M1423" s="7">
        <v>3</v>
      </c>
      <c r="N1423" s="6">
        <f t="shared" si="3547"/>
        <v>12000</v>
      </c>
      <c r="O1423" s="7">
        <f t="shared" si="3548"/>
        <v>2023</v>
      </c>
      <c r="P1423" s="2" t="str">
        <f t="shared" ref="P1423:P1428" si="3549">IF($B1423="","",IF($O1423=P$3,$N1423*(1+(O$2*0.03)),IF(P$3=$O1423+$J1423,$N1423*(1+(O$2*0.03)),IF(P$3=$O1423+2*$J1423,$N1423*(1+(O$2*0.03)),IF(P$3=$O1423+3*$J1423,$N1423*(1+(O$2*0.03)),IF(P$3=$O1423+4*$J1423,$N1423*(1+(O$2*0.03)),IF(P$3=$O1423+5*$J1423,$N1423*(1+(O$2*0.03)),"")))))))</f>
        <v/>
      </c>
      <c r="Q1423" s="2" t="str">
        <f t="shared" ref="Q1423:Q1428" si="3550">IF($B1423="","",IF($O1423=Q$3,$N1423*(1+(P$2*0.03)),IF(Q$3=$O1423+$J1423,$N1423*(1+(P$2*0.03)),IF(Q$3=$O1423+2*$J1423,$N1423*(1+(P$2*0.03)),IF(Q$3=$O1423+3*$J1423,$N1423*(1+(P$2*0.03)),IF(Q$3=$O1423+4*$J1423,$N1423*(1+(P$2*0.03)),IF(Q$3=$O1423+5*$J1423,$N1423*(1+(P$2*0.03)),"")))))))</f>
        <v/>
      </c>
      <c r="R1423" s="2" t="str">
        <f t="shared" ref="R1423:R1428" si="3551">IF($B1423="","",IF($O1423=R$3,$N1423*(1+(Q$2*0.03)),IF(R$3=$O1423+$J1423,$N1423*(1+(Q$2*0.03)),IF(R$3=$O1423+2*$J1423,$N1423*(1+(Q$2*0.03)),IF(R$3=$O1423+3*$J1423,$N1423*(1+(Q$2*0.03)),IF(R$3=$O1423+4*$J1423,$N1423*(1+(Q$2*0.03)),IF(R$3=$O1423+5*$J1423,$N1423*(1+(Q$2*0.03)),"")))))))</f>
        <v/>
      </c>
      <c r="S1423" s="2" t="str">
        <f t="shared" ref="S1423:S1428" si="3552">IF($B1423="","",IF($O1423=S$3,$N1423*(1+(R$2*0.03)),IF(S$3=$O1423+$J1423,$N1423*(1+(R$2*0.03)),IF(S$3=$O1423+2*$J1423,$N1423*(1+(R$2*0.03)),IF(S$3=$O1423+3*$J1423,$N1423*(1+(R$2*0.03)),IF(S$3=$O1423+4*$J1423,$N1423*(1+(R$2*0.03)),IF(S$3=$O1423+5*$J1423,$N1423*(1+(R$2*0.03)),"")))))))</f>
        <v/>
      </c>
      <c r="T1423" s="2" t="str">
        <f t="shared" ref="T1423:T1428" si="3553">IF($B1423="","",IF($O1423=T$3,$N1423*(1+(S$2*0.03)),IF(T$3=$O1423+$J1423,$N1423*(1+(S$2*0.03)),IF(T$3=$O1423+2*$J1423,$N1423*(1+(S$2*0.03)),IF(T$3=$O1423+3*$J1423,$N1423*(1+(S$2*0.03)),IF(T$3=$O1423+4*$J1423,$N1423*(1+(S$2*0.03)),IF(T$3=$O1423+5*$J1423,$N1423*(1+(S$2*0.03)),"")))))))</f>
        <v/>
      </c>
      <c r="U1423" s="2">
        <f t="shared" ref="U1423:U1428" si="3554">IF($B1423="","",IF($O1423=U$3,$N1423*(1+(T$2*0.03)),IF(U$3=$O1423+$J1423,$N1423*(1+(T$2*0.03)),IF(U$3=$O1423+2*$J1423,$N1423*(1+(T$2*0.03)),IF(U$3=$O1423+3*$J1423,$N1423*(1+(T$2*0.03)),IF(U$3=$O1423+4*$J1423,$N1423*(1+(T$2*0.03)),IF(U$3=$O1423+5*$J1423,$N1423*(1+(T$2*0.03)),"")))))))</f>
        <v>13799.999999999998</v>
      </c>
      <c r="V1423" s="2" t="str">
        <f t="shared" ref="V1423:V1428" si="3555">IF($B1423="","",IF($O1423=V$3,$N1423*(1+(U$2*0.03)),IF(V$3=$O1423+$J1423,$N1423*(1+(U$2*0.03)),IF(V$3=$O1423+2*$J1423,$N1423*(1+(U$2*0.03)),IF(V$3=$O1423+3*$J1423,$N1423*(1+(U$2*0.03)),IF(V$3=$O1423+4*$J1423,$N1423*(1+(U$2*0.03)),IF(V$3=$O1423+5*$J1423,$N1423*(1+(U$2*0.03)),"")))))))</f>
        <v/>
      </c>
      <c r="W1423" s="2" t="str">
        <f t="shared" ref="W1423:W1428" si="3556">IF($B1423="","",IF($O1423=W$3,$N1423*(1+(V$2*0.03)),IF(W$3=$O1423+$J1423,$N1423*(1+(V$2*0.03)),IF(W$3=$O1423+2*$J1423,$N1423*(1+(V$2*0.03)),IF(W$3=$O1423+3*$J1423,$N1423*(1+(V$2*0.03)),IF(W$3=$O1423+4*$J1423,$N1423*(1+(V$2*0.03)),IF(W$3=$O1423+5*$J1423,$N1423*(1+(V$2*0.03)),"")))))))</f>
        <v/>
      </c>
      <c r="X1423" s="2" t="str">
        <f t="shared" ref="X1423:X1428" si="3557">IF($B1423="","",IF($O1423=X$3,$N1423*(1+(W$2*0.03)),IF(X$3=$O1423+$J1423,$N1423*(1+(W$2*0.03)),IF(X$3=$O1423+2*$J1423,$N1423*(1+(W$2*0.03)),IF(X$3=$O1423+3*$J1423,$N1423*(1+(W$2*0.03)),IF(X$3=$O1423+4*$J1423,$N1423*(1+(W$2*0.03)),IF(X$3=$O1423+5*$J1423,$N1423*(1+(W$2*0.03)),"")))))))</f>
        <v/>
      </c>
      <c r="Y1423" s="2" t="str">
        <f t="shared" ref="Y1423:Y1428" si="3558">IF($B1423="","",IF($O1423=Y$3,$N1423*(1+(X$2*0.03)),IF(Y$3=$O1423+$J1423,$N1423*(1+(X$2*0.03)),IF(Y$3=$O1423+2*$J1423,$N1423*(1+(X$2*0.03)),IF(Y$3=$O1423+3*$J1423,$N1423*(1+(X$2*0.03)),IF(Y$3=$O1423+4*$J1423,$N1423*(1+(X$2*0.03)),IF(Y$3=$O1423+5*$J1423,$N1423*(1+(X$2*0.03)),"")))))))</f>
        <v/>
      </c>
      <c r="Z1423" s="2" t="str">
        <f t="shared" ref="Z1423:Z1428" si="3559">IF($B1423="","",IF($O1423=Z$3,$N1423*(1+(Y$2*0.03)),IF(Z$3=$O1423+$J1423,$N1423*(1+(Y$2*0.03)),IF(Z$3=$O1423+2*$J1423,$N1423*(1+(Y$2*0.03)),IF(Z$3=$O1423+3*$J1423,$N1423*(1+(Y$2*0.03)),IF(Z$3=$O1423+4*$J1423,$N1423*(1+(Y$2*0.03)),IF(Z$3=$O1423+5*$J1423,$N1423*(1+(Y$2*0.03)),"")))))))</f>
        <v/>
      </c>
      <c r="AA1423" s="2" t="str">
        <f t="shared" ref="AA1423:AA1428" si="3560">IF($B1423="","",IF($O1423=AA$3,$N1423*(1+(Z$2*0.03)),IF(AA$3=$O1423+$J1423,$N1423*(1+(Z$2*0.03)),IF(AA$3=$O1423+2*$J1423,$N1423*(1+(Z$2*0.03)),IF(AA$3=$O1423+3*$J1423,$N1423*(1+(Z$2*0.03)),IF(AA$3=$O1423+4*$J1423,$N1423*(1+(Z$2*0.03)),IF(AA$3=$O1423+5*$J1423,$N1423*(1+(Z$2*0.03)),"")))))))</f>
        <v/>
      </c>
      <c r="AB1423" s="2" t="str">
        <f t="shared" ref="AB1423:AB1428" si="3561">IF($B1423="","",IF($O1423=AB$3,$N1423*(1+(AA$2*0.03)),IF(AB$3=$O1423+$J1423,$N1423*(1+(AA$2*0.03)),IF(AB$3=$O1423+2*$J1423,$N1423*(1+(AA$2*0.03)),IF(AB$3=$O1423+3*$J1423,$N1423*(1+(AA$2*0.03)),IF(AB$3=$O1423+4*$J1423,$N1423*(1+(AA$2*0.03)),IF(AB$3=$O1423+5*$J1423,$N1423*(1+(AA$2*0.03)),"")))))))</f>
        <v/>
      </c>
      <c r="AC1423" s="2" t="str">
        <f t="shared" ref="AC1423:AC1428" si="3562">IF($B1423="","",IF($O1423=AC$3,$N1423*(1+(AB$2*0.03)),IF(AC$3=$O1423+$J1423,$N1423*(1+(AB$2*0.03)),IF(AC$3=$O1423+2*$J1423,$N1423*(1+(AB$2*0.03)),IF(AC$3=$O1423+3*$J1423,$N1423*(1+(AB$2*0.03)),IF(AC$3=$O1423+4*$J1423,$N1423*(1+(AB$2*0.03)),IF(AC$3=$O1423+5*$J1423,$N1423*(1+(AB$2*0.03)),"")))))))</f>
        <v/>
      </c>
      <c r="AD1423" s="2" t="str">
        <f t="shared" ref="AD1423:AD1428" si="3563">IF($B1423="","",IF($O1423=AD$3,$N1423*(1+(AC$2*0.03)),IF(AD$3=$O1423+$J1423,$N1423*(1+(AC$2*0.03)),IF(AD$3=$O1423+2*$J1423,$N1423*(1+(AC$2*0.03)),IF(AD$3=$O1423+3*$J1423,$N1423*(1+(AC$2*0.03)),IF(AD$3=$O1423+4*$J1423,$N1423*(1+(AC$2*0.03)),IF(AD$3=$O1423+5*$J1423,$N1423*(1+(AC$2*0.03)),"")))))))</f>
        <v/>
      </c>
      <c r="AE1423" s="2" t="str">
        <f t="shared" ref="AE1423:AE1428" si="3564">IF($B1423="","",IF($O1423=AE$3,$N1423*(1+(AD$2*0.03)),IF(AE$3=$O1423+$J1423,$N1423*(1+(AD$2*0.03)),IF(AE$3=$O1423+2*$J1423,$N1423*(1+(AD$2*0.03)),IF(AE$3=$O1423+3*$J1423,$N1423*(1+(AD$2*0.03)),IF(AE$3=$O1423+4*$J1423,$N1423*(1+(AD$2*0.03)),IF(AE$3=$O1423+5*$J1423,$N1423*(1+(AD$2*0.03)),"")))))))</f>
        <v/>
      </c>
      <c r="AF1423" s="2" t="str">
        <f t="shared" ref="AF1423:AF1428" si="3565">IF($B1423="","",IF($O1423=AF$3,$N1423*(1+(AE$2*0.03)),IF(AF$3=$O1423+$J1423,$N1423*(1+(AE$2*0.03)),IF(AF$3=$O1423+2*$J1423,$N1423*(1+(AE$2*0.03)),IF(AF$3=$O1423+3*$J1423,$N1423*(1+(AE$2*0.03)),IF(AF$3=$O1423+4*$J1423,$N1423*(1+(AE$2*0.03)),IF(AF$3=$O1423+5*$J1423,$N1423*(1+(AE$2*0.03)),"")))))))</f>
        <v/>
      </c>
      <c r="AG1423" s="2" t="str">
        <f t="shared" ref="AG1423:AG1428" si="3566">IF($B1423="","",IF($O1423=AG$3,$N1423*(1+(AF$2*0.03)),IF(AG$3=$O1423+$J1423,$N1423*(1+(AF$2*0.03)),IF(AG$3=$O1423+2*$J1423,$N1423*(1+(AF$2*0.03)),IF(AG$3=$O1423+3*$J1423,$N1423*(1+(AF$2*0.03)),IF(AG$3=$O1423+4*$J1423,$N1423*(1+(AF$2*0.03)),IF(AG$3=$O1423+5*$J1423,$N1423*(1+(AF$2*0.03)),"")))))))</f>
        <v/>
      </c>
      <c r="AH1423" s="2" t="str">
        <f t="shared" ref="AH1423:AH1428" si="3567">IF($B1423="","",IF($O1423=AH$3,$N1423*(1+(AG$2*0.03)),IF(AH$3=$O1423+$J1423,$N1423*(1+(AG$2*0.03)),IF(AH$3=$O1423+2*$J1423,$N1423*(1+(AG$2*0.03)),IF(AH$3=$O1423+3*$J1423,$N1423*(1+(AG$2*0.03)),IF(AH$3=$O1423+4*$J1423,$N1423*(1+(AG$2*0.03)),IF(AH$3=$O1423+5*$J1423,$N1423*(1+(AG$2*0.03)),"")))))))</f>
        <v/>
      </c>
      <c r="AI1423" s="2" t="str">
        <f t="shared" ref="AI1423:AI1428" si="3568">IF($B1423="","",IF($O1423=AI$3,$N1423*(1+(AH$2*0.03)),IF(AI$3=$O1423+$J1423,$N1423*(1+(AH$2*0.03)),IF(AI$3=$O1423+2*$J1423,$N1423*(1+(AH$2*0.03)),IF(AI$3=$O1423+3*$J1423,$N1423*(1+(AH$2*0.03)),IF(AI$3=$O1423+4*$J1423,$N1423*(1+(AH$2*0.03)),IF(AI$3=$O1423+5*$J1423,$N1423*(1+(AH$2*0.03)),"")))))))</f>
        <v/>
      </c>
    </row>
    <row r="1424" spans="2:35" x14ac:dyDescent="0.25">
      <c r="B1424" s="41" t="s">
        <v>347</v>
      </c>
      <c r="C1424" s="41" t="s">
        <v>587</v>
      </c>
      <c r="D1424" t="s">
        <v>3</v>
      </c>
      <c r="E1424" s="42" t="s">
        <v>372</v>
      </c>
      <c r="F1424" t="s">
        <v>26</v>
      </c>
      <c r="H1424" s="7">
        <v>1152</v>
      </c>
      <c r="I1424" s="6">
        <f>IF(H1424="","",INDEX(Systems!F$4:F$981,MATCH($F1424,Systems!D$4:D$981,0),1))</f>
        <v>21.78</v>
      </c>
      <c r="J1424" s="7">
        <f>IF(H1424="","",INDEX(Systems!E$4:E$981,MATCH($F1424,Systems!D$4:D$981,0),1))</f>
        <v>25</v>
      </c>
      <c r="K1424" s="7" t="s">
        <v>96</v>
      </c>
      <c r="L1424" s="7">
        <v>2010</v>
      </c>
      <c r="M1424" s="7">
        <v>3</v>
      </c>
      <c r="N1424" s="6">
        <f t="shared" ref="N1424:N1429" si="3569">IF(H1424="","",H1424*I1424)</f>
        <v>25090.560000000001</v>
      </c>
      <c r="O1424" s="7">
        <f t="shared" ref="O1424:O1429" si="3570">IF(M1424="","",IF(IF(M1424=1,$C$1,IF(M1424=2,L1424+(0.8*J1424),IF(M1424=3,L1424+J1424)))&lt;$C$1,$C$1,(IF(M1424=1,$C$1,IF(M1424=2,L1424+(0.8*J1424),IF(M1424=3,L1424+J1424))))))</f>
        <v>2035</v>
      </c>
      <c r="P1424" s="2" t="str">
        <f t="shared" si="3549"/>
        <v/>
      </c>
      <c r="Q1424" s="2" t="str">
        <f t="shared" si="3550"/>
        <v/>
      </c>
      <c r="R1424" s="2" t="str">
        <f t="shared" si="3551"/>
        <v/>
      </c>
      <c r="S1424" s="2" t="str">
        <f t="shared" si="3552"/>
        <v/>
      </c>
      <c r="T1424" s="2" t="str">
        <f t="shared" si="3553"/>
        <v/>
      </c>
      <c r="U1424" s="2" t="str">
        <f t="shared" si="3554"/>
        <v/>
      </c>
      <c r="V1424" s="2" t="str">
        <f t="shared" si="3555"/>
        <v/>
      </c>
      <c r="W1424" s="2" t="str">
        <f t="shared" si="3556"/>
        <v/>
      </c>
      <c r="X1424" s="2" t="str">
        <f t="shared" si="3557"/>
        <v/>
      </c>
      <c r="Y1424" s="2" t="str">
        <f t="shared" si="3558"/>
        <v/>
      </c>
      <c r="Z1424" s="2" t="str">
        <f t="shared" si="3559"/>
        <v/>
      </c>
      <c r="AA1424" s="2" t="str">
        <f t="shared" si="3560"/>
        <v/>
      </c>
      <c r="AB1424" s="2" t="str">
        <f t="shared" si="3561"/>
        <v/>
      </c>
      <c r="AC1424" s="2" t="str">
        <f t="shared" si="3562"/>
        <v/>
      </c>
      <c r="AD1424" s="2" t="str">
        <f t="shared" si="3563"/>
        <v/>
      </c>
      <c r="AE1424" s="2" t="str">
        <f t="shared" si="3564"/>
        <v/>
      </c>
      <c r="AF1424" s="2" t="str">
        <f t="shared" si="3565"/>
        <v/>
      </c>
      <c r="AG1424" s="2">
        <f t="shared" si="3566"/>
        <v>37886.745600000002</v>
      </c>
      <c r="AH1424" s="2" t="str">
        <f t="shared" si="3567"/>
        <v/>
      </c>
      <c r="AI1424" s="2" t="str">
        <f t="shared" si="3568"/>
        <v/>
      </c>
    </row>
    <row r="1425" spans="2:35" x14ac:dyDescent="0.25">
      <c r="B1425" s="41" t="s">
        <v>347</v>
      </c>
      <c r="C1425" s="41" t="s">
        <v>587</v>
      </c>
      <c r="D1425" t="s">
        <v>7</v>
      </c>
      <c r="E1425" s="42" t="s">
        <v>372</v>
      </c>
      <c r="F1425" t="s">
        <v>50</v>
      </c>
      <c r="H1425" s="7">
        <v>1150</v>
      </c>
      <c r="I1425" s="6">
        <f>IF(H1425="","",INDEX(Systems!F$4:F$981,MATCH($F1425,Systems!D$4:D$981,0),1))</f>
        <v>1.6</v>
      </c>
      <c r="J1425" s="7">
        <f>IF(H1425="","",INDEX(Systems!E$4:E$981,MATCH($F1425,Systems!D$4:D$981,0),1))</f>
        <v>10</v>
      </c>
      <c r="K1425" s="7" t="s">
        <v>96</v>
      </c>
      <c r="L1425" s="7">
        <v>2010</v>
      </c>
      <c r="M1425" s="7">
        <v>3</v>
      </c>
      <c r="N1425" s="6">
        <f t="shared" si="3569"/>
        <v>1840</v>
      </c>
      <c r="O1425" s="7">
        <f t="shared" si="3570"/>
        <v>2020</v>
      </c>
      <c r="P1425" s="2" t="str">
        <f t="shared" si="3549"/>
        <v/>
      </c>
      <c r="Q1425" s="2" t="str">
        <f t="shared" si="3550"/>
        <v/>
      </c>
      <c r="R1425" s="2">
        <f t="shared" si="3551"/>
        <v>1950.4</v>
      </c>
      <c r="S1425" s="2" t="str">
        <f t="shared" si="3552"/>
        <v/>
      </c>
      <c r="T1425" s="2" t="str">
        <f t="shared" si="3553"/>
        <v/>
      </c>
      <c r="U1425" s="2" t="str">
        <f t="shared" si="3554"/>
        <v/>
      </c>
      <c r="V1425" s="2" t="str">
        <f t="shared" si="3555"/>
        <v/>
      </c>
      <c r="W1425" s="2" t="str">
        <f t="shared" si="3556"/>
        <v/>
      </c>
      <c r="X1425" s="2" t="str">
        <f t="shared" si="3557"/>
        <v/>
      </c>
      <c r="Y1425" s="2" t="str">
        <f t="shared" si="3558"/>
        <v/>
      </c>
      <c r="Z1425" s="2" t="str">
        <f t="shared" si="3559"/>
        <v/>
      </c>
      <c r="AA1425" s="2" t="str">
        <f t="shared" si="3560"/>
        <v/>
      </c>
      <c r="AB1425" s="2">
        <f t="shared" si="3561"/>
        <v>2502.3999999999996</v>
      </c>
      <c r="AC1425" s="2" t="str">
        <f t="shared" si="3562"/>
        <v/>
      </c>
      <c r="AD1425" s="2" t="str">
        <f t="shared" si="3563"/>
        <v/>
      </c>
      <c r="AE1425" s="2" t="str">
        <f t="shared" si="3564"/>
        <v/>
      </c>
      <c r="AF1425" s="2" t="str">
        <f t="shared" si="3565"/>
        <v/>
      </c>
      <c r="AG1425" s="2" t="str">
        <f t="shared" si="3566"/>
        <v/>
      </c>
      <c r="AH1425" s="2" t="str">
        <f t="shared" si="3567"/>
        <v/>
      </c>
      <c r="AI1425" s="2" t="str">
        <f t="shared" si="3568"/>
        <v/>
      </c>
    </row>
    <row r="1426" spans="2:35" x14ac:dyDescent="0.25">
      <c r="B1426" s="41" t="s">
        <v>347</v>
      </c>
      <c r="C1426" s="41" t="s">
        <v>587</v>
      </c>
      <c r="D1426" t="s">
        <v>7</v>
      </c>
      <c r="E1426" s="42" t="s">
        <v>372</v>
      </c>
      <c r="F1426" t="s">
        <v>47</v>
      </c>
      <c r="H1426" s="7">
        <v>960</v>
      </c>
      <c r="I1426" s="6">
        <f>IF(H1426="","",INDEX(Systems!F$4:F$981,MATCH($F1426,Systems!D$4:D$981,0),1))</f>
        <v>9.42</v>
      </c>
      <c r="J1426" s="7">
        <f>IF(H1426="","",INDEX(Systems!E$4:E$981,MATCH($F1426,Systems!D$4:D$981,0),1))</f>
        <v>20</v>
      </c>
      <c r="K1426" s="7" t="s">
        <v>96</v>
      </c>
      <c r="L1426" s="7">
        <v>2005</v>
      </c>
      <c r="M1426" s="7">
        <v>2</v>
      </c>
      <c r="N1426" s="6">
        <f t="shared" si="3569"/>
        <v>9043.2000000000007</v>
      </c>
      <c r="O1426" s="7">
        <f t="shared" si="3570"/>
        <v>2021</v>
      </c>
      <c r="P1426" s="2" t="str">
        <f t="shared" si="3549"/>
        <v/>
      </c>
      <c r="Q1426" s="2" t="str">
        <f t="shared" si="3550"/>
        <v/>
      </c>
      <c r="R1426" s="2" t="str">
        <f t="shared" si="3551"/>
        <v/>
      </c>
      <c r="S1426" s="2">
        <f t="shared" si="3552"/>
        <v>9857.0880000000016</v>
      </c>
      <c r="T1426" s="2" t="str">
        <f t="shared" si="3553"/>
        <v/>
      </c>
      <c r="U1426" s="2" t="str">
        <f t="shared" si="3554"/>
        <v/>
      </c>
      <c r="V1426" s="2" t="str">
        <f t="shared" si="3555"/>
        <v/>
      </c>
      <c r="W1426" s="2" t="str">
        <f t="shared" si="3556"/>
        <v/>
      </c>
      <c r="X1426" s="2" t="str">
        <f t="shared" si="3557"/>
        <v/>
      </c>
      <c r="Y1426" s="2" t="str">
        <f t="shared" si="3558"/>
        <v/>
      </c>
      <c r="Z1426" s="2" t="str">
        <f t="shared" si="3559"/>
        <v/>
      </c>
      <c r="AA1426" s="2" t="str">
        <f t="shared" si="3560"/>
        <v/>
      </c>
      <c r="AB1426" s="2" t="str">
        <f t="shared" si="3561"/>
        <v/>
      </c>
      <c r="AC1426" s="2" t="str">
        <f t="shared" si="3562"/>
        <v/>
      </c>
      <c r="AD1426" s="2" t="str">
        <f t="shared" si="3563"/>
        <v/>
      </c>
      <c r="AE1426" s="2" t="str">
        <f t="shared" si="3564"/>
        <v/>
      </c>
      <c r="AF1426" s="2" t="str">
        <f t="shared" si="3565"/>
        <v/>
      </c>
      <c r="AG1426" s="2" t="str">
        <f t="shared" si="3566"/>
        <v/>
      </c>
      <c r="AH1426" s="2" t="str">
        <f t="shared" si="3567"/>
        <v/>
      </c>
      <c r="AI1426" s="2" t="str">
        <f t="shared" si="3568"/>
        <v/>
      </c>
    </row>
    <row r="1427" spans="2:35" x14ac:dyDescent="0.25">
      <c r="B1427" s="41" t="s">
        <v>347</v>
      </c>
      <c r="C1427" s="41" t="s">
        <v>587</v>
      </c>
      <c r="D1427" t="s">
        <v>7</v>
      </c>
      <c r="E1427" s="42" t="s">
        <v>372</v>
      </c>
      <c r="F1427" t="s">
        <v>289</v>
      </c>
      <c r="H1427" s="7">
        <v>1150</v>
      </c>
      <c r="I1427" s="6">
        <f>IF(H1427="","",INDEX(Systems!F$4:F$981,MATCH($F1427,Systems!D$4:D$981,0),1))</f>
        <v>4.5</v>
      </c>
      <c r="J1427" s="7">
        <f>IF(H1427="","",INDEX(Systems!E$4:E$981,MATCH($F1427,Systems!D$4:D$981,0),1))</f>
        <v>15</v>
      </c>
      <c r="K1427" s="7" t="s">
        <v>96</v>
      </c>
      <c r="L1427" s="7">
        <v>2010</v>
      </c>
      <c r="M1427" s="7">
        <v>2</v>
      </c>
      <c r="N1427" s="6">
        <f t="shared" si="3569"/>
        <v>5175</v>
      </c>
      <c r="O1427" s="7">
        <f t="shared" si="3570"/>
        <v>2022</v>
      </c>
      <c r="P1427" s="2" t="str">
        <f t="shared" si="3549"/>
        <v/>
      </c>
      <c r="Q1427" s="2" t="str">
        <f t="shared" si="3550"/>
        <v/>
      </c>
      <c r="R1427" s="2" t="str">
        <f t="shared" si="3551"/>
        <v/>
      </c>
      <c r="S1427" s="2" t="str">
        <f t="shared" si="3552"/>
        <v/>
      </c>
      <c r="T1427" s="2">
        <f t="shared" si="3553"/>
        <v>5796.0000000000009</v>
      </c>
      <c r="U1427" s="2" t="str">
        <f t="shared" si="3554"/>
        <v/>
      </c>
      <c r="V1427" s="2" t="str">
        <f t="shared" si="3555"/>
        <v/>
      </c>
      <c r="W1427" s="2" t="str">
        <f t="shared" si="3556"/>
        <v/>
      </c>
      <c r="X1427" s="2" t="str">
        <f t="shared" si="3557"/>
        <v/>
      </c>
      <c r="Y1427" s="2" t="str">
        <f t="shared" si="3558"/>
        <v/>
      </c>
      <c r="Z1427" s="2" t="str">
        <f t="shared" si="3559"/>
        <v/>
      </c>
      <c r="AA1427" s="2" t="str">
        <f t="shared" si="3560"/>
        <v/>
      </c>
      <c r="AB1427" s="2" t="str">
        <f t="shared" si="3561"/>
        <v/>
      </c>
      <c r="AC1427" s="2" t="str">
        <f t="shared" si="3562"/>
        <v/>
      </c>
      <c r="AD1427" s="2" t="str">
        <f t="shared" si="3563"/>
        <v/>
      </c>
      <c r="AE1427" s="2" t="str">
        <f t="shared" si="3564"/>
        <v/>
      </c>
      <c r="AF1427" s="2" t="str">
        <f t="shared" si="3565"/>
        <v/>
      </c>
      <c r="AG1427" s="2" t="str">
        <f t="shared" si="3566"/>
        <v/>
      </c>
      <c r="AH1427" s="2" t="str">
        <f t="shared" si="3567"/>
        <v/>
      </c>
      <c r="AI1427" s="2">
        <f t="shared" si="3568"/>
        <v>8124.7499999999991</v>
      </c>
    </row>
    <row r="1428" spans="2:35" x14ac:dyDescent="0.25">
      <c r="B1428" s="41" t="s">
        <v>347</v>
      </c>
      <c r="C1428" s="41" t="s">
        <v>587</v>
      </c>
      <c r="D1428" t="s">
        <v>9</v>
      </c>
      <c r="E1428" s="42" t="s">
        <v>372</v>
      </c>
      <c r="F1428" t="s">
        <v>131</v>
      </c>
      <c r="H1428" s="7">
        <v>960</v>
      </c>
      <c r="I1428" s="6">
        <f>IF(H1428="","",INDEX(Systems!F$4:F$981,MATCH($F1428,Systems!D$4:D$981,0),1))</f>
        <v>4.95</v>
      </c>
      <c r="J1428" s="7">
        <f>IF(H1428="","",INDEX(Systems!E$4:E$981,MATCH($F1428,Systems!D$4:D$981,0),1))</f>
        <v>20</v>
      </c>
      <c r="K1428" s="7" t="s">
        <v>96</v>
      </c>
      <c r="L1428" s="7">
        <v>2017</v>
      </c>
      <c r="M1428" s="7">
        <v>3</v>
      </c>
      <c r="N1428" s="6">
        <f t="shared" si="3569"/>
        <v>4752</v>
      </c>
      <c r="O1428" s="7">
        <f t="shared" si="3570"/>
        <v>2037</v>
      </c>
      <c r="P1428" s="2" t="str">
        <f t="shared" si="3549"/>
        <v/>
      </c>
      <c r="Q1428" s="2" t="str">
        <f t="shared" si="3550"/>
        <v/>
      </c>
      <c r="R1428" s="2" t="str">
        <f t="shared" si="3551"/>
        <v/>
      </c>
      <c r="S1428" s="2" t="str">
        <f t="shared" si="3552"/>
        <v/>
      </c>
      <c r="T1428" s="2" t="str">
        <f t="shared" si="3553"/>
        <v/>
      </c>
      <c r="U1428" s="2" t="str">
        <f t="shared" si="3554"/>
        <v/>
      </c>
      <c r="V1428" s="2" t="str">
        <f t="shared" si="3555"/>
        <v/>
      </c>
      <c r="W1428" s="2" t="str">
        <f t="shared" si="3556"/>
        <v/>
      </c>
      <c r="X1428" s="2" t="str">
        <f t="shared" si="3557"/>
        <v/>
      </c>
      <c r="Y1428" s="2" t="str">
        <f t="shared" si="3558"/>
        <v/>
      </c>
      <c r="Z1428" s="2" t="str">
        <f t="shared" si="3559"/>
        <v/>
      </c>
      <c r="AA1428" s="2" t="str">
        <f t="shared" si="3560"/>
        <v/>
      </c>
      <c r="AB1428" s="2" t="str">
        <f t="shared" si="3561"/>
        <v/>
      </c>
      <c r="AC1428" s="2" t="str">
        <f t="shared" si="3562"/>
        <v/>
      </c>
      <c r="AD1428" s="2" t="str">
        <f t="shared" si="3563"/>
        <v/>
      </c>
      <c r="AE1428" s="2" t="str">
        <f t="shared" si="3564"/>
        <v/>
      </c>
      <c r="AF1428" s="2" t="str">
        <f t="shared" si="3565"/>
        <v/>
      </c>
      <c r="AG1428" s="2" t="str">
        <f t="shared" si="3566"/>
        <v/>
      </c>
      <c r="AH1428" s="2" t="str">
        <f t="shared" si="3567"/>
        <v/>
      </c>
      <c r="AI1428" s="2">
        <f t="shared" si="3568"/>
        <v>7460.6399999999994</v>
      </c>
    </row>
    <row r="1429" spans="2:35" x14ac:dyDescent="0.25">
      <c r="B1429" s="41" t="s">
        <v>347</v>
      </c>
      <c r="C1429" s="41" t="s">
        <v>587</v>
      </c>
      <c r="D1429" t="s">
        <v>5</v>
      </c>
      <c r="E1429" s="42" t="s">
        <v>372</v>
      </c>
      <c r="F1429" t="s">
        <v>60</v>
      </c>
      <c r="H1429" s="7">
        <v>1</v>
      </c>
      <c r="I1429" s="6">
        <f>IF(H1429="","",INDEX(Systems!F$4:F$981,MATCH($F1429,Systems!D$4:D$981,0),1))</f>
        <v>12000</v>
      </c>
      <c r="J1429" s="7">
        <f>IF(H1429="","",INDEX(Systems!E$4:E$981,MATCH($F1429,Systems!D$4:D$981,0),1))</f>
        <v>18</v>
      </c>
      <c r="K1429" s="7" t="s">
        <v>96</v>
      </c>
      <c r="L1429" s="7">
        <v>2005</v>
      </c>
      <c r="M1429" s="7">
        <v>3</v>
      </c>
      <c r="N1429" s="6">
        <f t="shared" si="3569"/>
        <v>12000</v>
      </c>
      <c r="O1429" s="7">
        <f t="shared" si="3570"/>
        <v>2023</v>
      </c>
      <c r="P1429" s="2" t="str">
        <f t="shared" ref="P1429:P1434" si="3571">IF($B1429="","",IF($O1429=P$3,$N1429*(1+(O$2*0.03)),IF(P$3=$O1429+$J1429,$N1429*(1+(O$2*0.03)),IF(P$3=$O1429+2*$J1429,$N1429*(1+(O$2*0.03)),IF(P$3=$O1429+3*$J1429,$N1429*(1+(O$2*0.03)),IF(P$3=$O1429+4*$J1429,$N1429*(1+(O$2*0.03)),IF(P$3=$O1429+5*$J1429,$N1429*(1+(O$2*0.03)),"")))))))</f>
        <v/>
      </c>
      <c r="Q1429" s="2" t="str">
        <f t="shared" ref="Q1429:Q1434" si="3572">IF($B1429="","",IF($O1429=Q$3,$N1429*(1+(P$2*0.03)),IF(Q$3=$O1429+$J1429,$N1429*(1+(P$2*0.03)),IF(Q$3=$O1429+2*$J1429,$N1429*(1+(P$2*0.03)),IF(Q$3=$O1429+3*$J1429,$N1429*(1+(P$2*0.03)),IF(Q$3=$O1429+4*$J1429,$N1429*(1+(P$2*0.03)),IF(Q$3=$O1429+5*$J1429,$N1429*(1+(P$2*0.03)),"")))))))</f>
        <v/>
      </c>
      <c r="R1429" s="2" t="str">
        <f t="shared" ref="R1429:R1434" si="3573">IF($B1429="","",IF($O1429=R$3,$N1429*(1+(Q$2*0.03)),IF(R$3=$O1429+$J1429,$N1429*(1+(Q$2*0.03)),IF(R$3=$O1429+2*$J1429,$N1429*(1+(Q$2*0.03)),IF(R$3=$O1429+3*$J1429,$N1429*(1+(Q$2*0.03)),IF(R$3=$O1429+4*$J1429,$N1429*(1+(Q$2*0.03)),IF(R$3=$O1429+5*$J1429,$N1429*(1+(Q$2*0.03)),"")))))))</f>
        <v/>
      </c>
      <c r="S1429" s="2" t="str">
        <f t="shared" ref="S1429:S1434" si="3574">IF($B1429="","",IF($O1429=S$3,$N1429*(1+(R$2*0.03)),IF(S$3=$O1429+$J1429,$N1429*(1+(R$2*0.03)),IF(S$3=$O1429+2*$J1429,$N1429*(1+(R$2*0.03)),IF(S$3=$O1429+3*$J1429,$N1429*(1+(R$2*0.03)),IF(S$3=$O1429+4*$J1429,$N1429*(1+(R$2*0.03)),IF(S$3=$O1429+5*$J1429,$N1429*(1+(R$2*0.03)),"")))))))</f>
        <v/>
      </c>
      <c r="T1429" s="2" t="str">
        <f t="shared" ref="T1429:T1434" si="3575">IF($B1429="","",IF($O1429=T$3,$N1429*(1+(S$2*0.03)),IF(T$3=$O1429+$J1429,$N1429*(1+(S$2*0.03)),IF(T$3=$O1429+2*$J1429,$N1429*(1+(S$2*0.03)),IF(T$3=$O1429+3*$J1429,$N1429*(1+(S$2*0.03)),IF(T$3=$O1429+4*$J1429,$N1429*(1+(S$2*0.03)),IF(T$3=$O1429+5*$J1429,$N1429*(1+(S$2*0.03)),"")))))))</f>
        <v/>
      </c>
      <c r="U1429" s="2">
        <f t="shared" ref="U1429:U1434" si="3576">IF($B1429="","",IF($O1429=U$3,$N1429*(1+(T$2*0.03)),IF(U$3=$O1429+$J1429,$N1429*(1+(T$2*0.03)),IF(U$3=$O1429+2*$J1429,$N1429*(1+(T$2*0.03)),IF(U$3=$O1429+3*$J1429,$N1429*(1+(T$2*0.03)),IF(U$3=$O1429+4*$J1429,$N1429*(1+(T$2*0.03)),IF(U$3=$O1429+5*$J1429,$N1429*(1+(T$2*0.03)),"")))))))</f>
        <v>13799.999999999998</v>
      </c>
      <c r="V1429" s="2" t="str">
        <f t="shared" ref="V1429:V1434" si="3577">IF($B1429="","",IF($O1429=V$3,$N1429*(1+(U$2*0.03)),IF(V$3=$O1429+$J1429,$N1429*(1+(U$2*0.03)),IF(V$3=$O1429+2*$J1429,$N1429*(1+(U$2*0.03)),IF(V$3=$O1429+3*$J1429,$N1429*(1+(U$2*0.03)),IF(V$3=$O1429+4*$J1429,$N1429*(1+(U$2*0.03)),IF(V$3=$O1429+5*$J1429,$N1429*(1+(U$2*0.03)),"")))))))</f>
        <v/>
      </c>
      <c r="W1429" s="2" t="str">
        <f t="shared" ref="W1429:W1434" si="3578">IF($B1429="","",IF($O1429=W$3,$N1429*(1+(V$2*0.03)),IF(W$3=$O1429+$J1429,$N1429*(1+(V$2*0.03)),IF(W$3=$O1429+2*$J1429,$N1429*(1+(V$2*0.03)),IF(W$3=$O1429+3*$J1429,$N1429*(1+(V$2*0.03)),IF(W$3=$O1429+4*$J1429,$N1429*(1+(V$2*0.03)),IF(W$3=$O1429+5*$J1429,$N1429*(1+(V$2*0.03)),"")))))))</f>
        <v/>
      </c>
      <c r="X1429" s="2" t="str">
        <f t="shared" ref="X1429:X1434" si="3579">IF($B1429="","",IF($O1429=X$3,$N1429*(1+(W$2*0.03)),IF(X$3=$O1429+$J1429,$N1429*(1+(W$2*0.03)),IF(X$3=$O1429+2*$J1429,$N1429*(1+(W$2*0.03)),IF(X$3=$O1429+3*$J1429,$N1429*(1+(W$2*0.03)),IF(X$3=$O1429+4*$J1429,$N1429*(1+(W$2*0.03)),IF(X$3=$O1429+5*$J1429,$N1429*(1+(W$2*0.03)),"")))))))</f>
        <v/>
      </c>
      <c r="Y1429" s="2" t="str">
        <f t="shared" ref="Y1429:Y1434" si="3580">IF($B1429="","",IF($O1429=Y$3,$N1429*(1+(X$2*0.03)),IF(Y$3=$O1429+$J1429,$N1429*(1+(X$2*0.03)),IF(Y$3=$O1429+2*$J1429,$N1429*(1+(X$2*0.03)),IF(Y$3=$O1429+3*$J1429,$N1429*(1+(X$2*0.03)),IF(Y$3=$O1429+4*$J1429,$N1429*(1+(X$2*0.03)),IF(Y$3=$O1429+5*$J1429,$N1429*(1+(X$2*0.03)),"")))))))</f>
        <v/>
      </c>
      <c r="Z1429" s="2" t="str">
        <f t="shared" ref="Z1429:Z1434" si="3581">IF($B1429="","",IF($O1429=Z$3,$N1429*(1+(Y$2*0.03)),IF(Z$3=$O1429+$J1429,$N1429*(1+(Y$2*0.03)),IF(Z$3=$O1429+2*$J1429,$N1429*(1+(Y$2*0.03)),IF(Z$3=$O1429+3*$J1429,$N1429*(1+(Y$2*0.03)),IF(Z$3=$O1429+4*$J1429,$N1429*(1+(Y$2*0.03)),IF(Z$3=$O1429+5*$J1429,$N1429*(1+(Y$2*0.03)),"")))))))</f>
        <v/>
      </c>
      <c r="AA1429" s="2" t="str">
        <f t="shared" ref="AA1429:AA1434" si="3582">IF($B1429="","",IF($O1429=AA$3,$N1429*(1+(Z$2*0.03)),IF(AA$3=$O1429+$J1429,$N1429*(1+(Z$2*0.03)),IF(AA$3=$O1429+2*$J1429,$N1429*(1+(Z$2*0.03)),IF(AA$3=$O1429+3*$J1429,$N1429*(1+(Z$2*0.03)),IF(AA$3=$O1429+4*$J1429,$N1429*(1+(Z$2*0.03)),IF(AA$3=$O1429+5*$J1429,$N1429*(1+(Z$2*0.03)),"")))))))</f>
        <v/>
      </c>
      <c r="AB1429" s="2" t="str">
        <f t="shared" ref="AB1429:AB1434" si="3583">IF($B1429="","",IF($O1429=AB$3,$N1429*(1+(AA$2*0.03)),IF(AB$3=$O1429+$J1429,$N1429*(1+(AA$2*0.03)),IF(AB$3=$O1429+2*$J1429,$N1429*(1+(AA$2*0.03)),IF(AB$3=$O1429+3*$J1429,$N1429*(1+(AA$2*0.03)),IF(AB$3=$O1429+4*$J1429,$N1429*(1+(AA$2*0.03)),IF(AB$3=$O1429+5*$J1429,$N1429*(1+(AA$2*0.03)),"")))))))</f>
        <v/>
      </c>
      <c r="AC1429" s="2" t="str">
        <f t="shared" ref="AC1429:AC1434" si="3584">IF($B1429="","",IF($O1429=AC$3,$N1429*(1+(AB$2*0.03)),IF(AC$3=$O1429+$J1429,$N1429*(1+(AB$2*0.03)),IF(AC$3=$O1429+2*$J1429,$N1429*(1+(AB$2*0.03)),IF(AC$3=$O1429+3*$J1429,$N1429*(1+(AB$2*0.03)),IF(AC$3=$O1429+4*$J1429,$N1429*(1+(AB$2*0.03)),IF(AC$3=$O1429+5*$J1429,$N1429*(1+(AB$2*0.03)),"")))))))</f>
        <v/>
      </c>
      <c r="AD1429" s="2" t="str">
        <f t="shared" ref="AD1429:AD1434" si="3585">IF($B1429="","",IF($O1429=AD$3,$N1429*(1+(AC$2*0.03)),IF(AD$3=$O1429+$J1429,$N1429*(1+(AC$2*0.03)),IF(AD$3=$O1429+2*$J1429,$N1429*(1+(AC$2*0.03)),IF(AD$3=$O1429+3*$J1429,$N1429*(1+(AC$2*0.03)),IF(AD$3=$O1429+4*$J1429,$N1429*(1+(AC$2*0.03)),IF(AD$3=$O1429+5*$J1429,$N1429*(1+(AC$2*0.03)),"")))))))</f>
        <v/>
      </c>
      <c r="AE1429" s="2" t="str">
        <f t="shared" ref="AE1429:AE1434" si="3586">IF($B1429="","",IF($O1429=AE$3,$N1429*(1+(AD$2*0.03)),IF(AE$3=$O1429+$J1429,$N1429*(1+(AD$2*0.03)),IF(AE$3=$O1429+2*$J1429,$N1429*(1+(AD$2*0.03)),IF(AE$3=$O1429+3*$J1429,$N1429*(1+(AD$2*0.03)),IF(AE$3=$O1429+4*$J1429,$N1429*(1+(AD$2*0.03)),IF(AE$3=$O1429+5*$J1429,$N1429*(1+(AD$2*0.03)),"")))))))</f>
        <v/>
      </c>
      <c r="AF1429" s="2" t="str">
        <f t="shared" ref="AF1429:AF1434" si="3587">IF($B1429="","",IF($O1429=AF$3,$N1429*(1+(AE$2*0.03)),IF(AF$3=$O1429+$J1429,$N1429*(1+(AE$2*0.03)),IF(AF$3=$O1429+2*$J1429,$N1429*(1+(AE$2*0.03)),IF(AF$3=$O1429+3*$J1429,$N1429*(1+(AE$2*0.03)),IF(AF$3=$O1429+4*$J1429,$N1429*(1+(AE$2*0.03)),IF(AF$3=$O1429+5*$J1429,$N1429*(1+(AE$2*0.03)),"")))))))</f>
        <v/>
      </c>
      <c r="AG1429" s="2" t="str">
        <f t="shared" ref="AG1429:AG1434" si="3588">IF($B1429="","",IF($O1429=AG$3,$N1429*(1+(AF$2*0.03)),IF(AG$3=$O1429+$J1429,$N1429*(1+(AF$2*0.03)),IF(AG$3=$O1429+2*$J1429,$N1429*(1+(AF$2*0.03)),IF(AG$3=$O1429+3*$J1429,$N1429*(1+(AF$2*0.03)),IF(AG$3=$O1429+4*$J1429,$N1429*(1+(AF$2*0.03)),IF(AG$3=$O1429+5*$J1429,$N1429*(1+(AF$2*0.03)),"")))))))</f>
        <v/>
      </c>
      <c r="AH1429" s="2" t="str">
        <f t="shared" ref="AH1429:AH1434" si="3589">IF($B1429="","",IF($O1429=AH$3,$N1429*(1+(AG$2*0.03)),IF(AH$3=$O1429+$J1429,$N1429*(1+(AG$2*0.03)),IF(AH$3=$O1429+2*$J1429,$N1429*(1+(AG$2*0.03)),IF(AH$3=$O1429+3*$J1429,$N1429*(1+(AG$2*0.03)),IF(AH$3=$O1429+4*$J1429,$N1429*(1+(AG$2*0.03)),IF(AH$3=$O1429+5*$J1429,$N1429*(1+(AG$2*0.03)),"")))))))</f>
        <v/>
      </c>
      <c r="AI1429" s="2" t="str">
        <f t="shared" ref="AI1429:AI1434" si="3590">IF($B1429="","",IF($O1429=AI$3,$N1429*(1+(AH$2*0.03)),IF(AI$3=$O1429+$J1429,$N1429*(1+(AH$2*0.03)),IF(AI$3=$O1429+2*$J1429,$N1429*(1+(AH$2*0.03)),IF(AI$3=$O1429+3*$J1429,$N1429*(1+(AH$2*0.03)),IF(AI$3=$O1429+4*$J1429,$N1429*(1+(AH$2*0.03)),IF(AI$3=$O1429+5*$J1429,$N1429*(1+(AH$2*0.03)),"")))))))</f>
        <v/>
      </c>
    </row>
    <row r="1430" spans="2:35" x14ac:dyDescent="0.25">
      <c r="B1430" s="41" t="s">
        <v>347</v>
      </c>
      <c r="C1430" s="41" t="s">
        <v>587</v>
      </c>
      <c r="D1430" t="s">
        <v>3</v>
      </c>
      <c r="E1430" s="42" t="s">
        <v>373</v>
      </c>
      <c r="F1430" t="s">
        <v>26</v>
      </c>
      <c r="H1430" s="7">
        <v>1152</v>
      </c>
      <c r="I1430" s="6">
        <f>IF(H1430="","",INDEX(Systems!F$4:F$981,MATCH($F1430,Systems!D$4:D$981,0),1))</f>
        <v>21.78</v>
      </c>
      <c r="J1430" s="7">
        <f>IF(H1430="","",INDEX(Systems!E$4:E$981,MATCH($F1430,Systems!D$4:D$981,0),1))</f>
        <v>25</v>
      </c>
      <c r="K1430" s="7" t="s">
        <v>96</v>
      </c>
      <c r="L1430" s="7">
        <v>2010</v>
      </c>
      <c r="M1430" s="7">
        <v>3</v>
      </c>
      <c r="N1430" s="6">
        <f t="shared" ref="N1430:N1435" si="3591">IF(H1430="","",H1430*I1430)</f>
        <v>25090.560000000001</v>
      </c>
      <c r="O1430" s="7">
        <f t="shared" ref="O1430:O1435" si="3592">IF(M1430="","",IF(IF(M1430=1,$C$1,IF(M1430=2,L1430+(0.8*J1430),IF(M1430=3,L1430+J1430)))&lt;$C$1,$C$1,(IF(M1430=1,$C$1,IF(M1430=2,L1430+(0.8*J1430),IF(M1430=3,L1430+J1430))))))</f>
        <v>2035</v>
      </c>
      <c r="P1430" s="2" t="str">
        <f t="shared" si="3571"/>
        <v/>
      </c>
      <c r="Q1430" s="2" t="str">
        <f t="shared" si="3572"/>
        <v/>
      </c>
      <c r="R1430" s="2" t="str">
        <f t="shared" si="3573"/>
        <v/>
      </c>
      <c r="S1430" s="2" t="str">
        <f t="shared" si="3574"/>
        <v/>
      </c>
      <c r="T1430" s="2" t="str">
        <f t="shared" si="3575"/>
        <v/>
      </c>
      <c r="U1430" s="2" t="str">
        <f t="shared" si="3576"/>
        <v/>
      </c>
      <c r="V1430" s="2" t="str">
        <f t="shared" si="3577"/>
        <v/>
      </c>
      <c r="W1430" s="2" t="str">
        <f t="shared" si="3578"/>
        <v/>
      </c>
      <c r="X1430" s="2" t="str">
        <f t="shared" si="3579"/>
        <v/>
      </c>
      <c r="Y1430" s="2" t="str">
        <f t="shared" si="3580"/>
        <v/>
      </c>
      <c r="Z1430" s="2" t="str">
        <f t="shared" si="3581"/>
        <v/>
      </c>
      <c r="AA1430" s="2" t="str">
        <f t="shared" si="3582"/>
        <v/>
      </c>
      <c r="AB1430" s="2" t="str">
        <f t="shared" si="3583"/>
        <v/>
      </c>
      <c r="AC1430" s="2" t="str">
        <f t="shared" si="3584"/>
        <v/>
      </c>
      <c r="AD1430" s="2" t="str">
        <f t="shared" si="3585"/>
        <v/>
      </c>
      <c r="AE1430" s="2" t="str">
        <f t="shared" si="3586"/>
        <v/>
      </c>
      <c r="AF1430" s="2" t="str">
        <f t="shared" si="3587"/>
        <v/>
      </c>
      <c r="AG1430" s="2">
        <f t="shared" si="3588"/>
        <v>37886.745600000002</v>
      </c>
      <c r="AH1430" s="2" t="str">
        <f t="shared" si="3589"/>
        <v/>
      </c>
      <c r="AI1430" s="2" t="str">
        <f t="shared" si="3590"/>
        <v/>
      </c>
    </row>
    <row r="1431" spans="2:35" x14ac:dyDescent="0.25">
      <c r="B1431" s="41" t="s">
        <v>347</v>
      </c>
      <c r="C1431" s="41" t="s">
        <v>587</v>
      </c>
      <c r="D1431" t="s">
        <v>7</v>
      </c>
      <c r="E1431" s="42" t="s">
        <v>373</v>
      </c>
      <c r="F1431" t="s">
        <v>50</v>
      </c>
      <c r="H1431" s="7">
        <v>1150</v>
      </c>
      <c r="I1431" s="6">
        <f>IF(H1431="","",INDEX(Systems!F$4:F$981,MATCH($F1431,Systems!D$4:D$981,0),1))</f>
        <v>1.6</v>
      </c>
      <c r="J1431" s="7">
        <f>IF(H1431="","",INDEX(Systems!E$4:E$981,MATCH($F1431,Systems!D$4:D$981,0),1))</f>
        <v>10</v>
      </c>
      <c r="K1431" s="7" t="s">
        <v>96</v>
      </c>
      <c r="L1431" s="7">
        <v>2010</v>
      </c>
      <c r="M1431" s="7">
        <v>3</v>
      </c>
      <c r="N1431" s="6">
        <f t="shared" si="3591"/>
        <v>1840</v>
      </c>
      <c r="O1431" s="7">
        <f t="shared" si="3592"/>
        <v>2020</v>
      </c>
      <c r="P1431" s="2" t="str">
        <f t="shared" si="3571"/>
        <v/>
      </c>
      <c r="Q1431" s="2" t="str">
        <f t="shared" si="3572"/>
        <v/>
      </c>
      <c r="R1431" s="2">
        <f t="shared" si="3573"/>
        <v>1950.4</v>
      </c>
      <c r="S1431" s="2" t="str">
        <f t="shared" si="3574"/>
        <v/>
      </c>
      <c r="T1431" s="2" t="str">
        <f t="shared" si="3575"/>
        <v/>
      </c>
      <c r="U1431" s="2" t="str">
        <f t="shared" si="3576"/>
        <v/>
      </c>
      <c r="V1431" s="2" t="str">
        <f t="shared" si="3577"/>
        <v/>
      </c>
      <c r="W1431" s="2" t="str">
        <f t="shared" si="3578"/>
        <v/>
      </c>
      <c r="X1431" s="2" t="str">
        <f t="shared" si="3579"/>
        <v/>
      </c>
      <c r="Y1431" s="2" t="str">
        <f t="shared" si="3580"/>
        <v/>
      </c>
      <c r="Z1431" s="2" t="str">
        <f t="shared" si="3581"/>
        <v/>
      </c>
      <c r="AA1431" s="2" t="str">
        <f t="shared" si="3582"/>
        <v/>
      </c>
      <c r="AB1431" s="2">
        <f t="shared" si="3583"/>
        <v>2502.3999999999996</v>
      </c>
      <c r="AC1431" s="2" t="str">
        <f t="shared" si="3584"/>
        <v/>
      </c>
      <c r="AD1431" s="2" t="str">
        <f t="shared" si="3585"/>
        <v/>
      </c>
      <c r="AE1431" s="2" t="str">
        <f t="shared" si="3586"/>
        <v/>
      </c>
      <c r="AF1431" s="2" t="str">
        <f t="shared" si="3587"/>
        <v/>
      </c>
      <c r="AG1431" s="2" t="str">
        <f t="shared" si="3588"/>
        <v/>
      </c>
      <c r="AH1431" s="2" t="str">
        <f t="shared" si="3589"/>
        <v/>
      </c>
      <c r="AI1431" s="2" t="str">
        <f t="shared" si="3590"/>
        <v/>
      </c>
    </row>
    <row r="1432" spans="2:35" x14ac:dyDescent="0.25">
      <c r="B1432" s="41" t="s">
        <v>347</v>
      </c>
      <c r="C1432" s="41" t="s">
        <v>587</v>
      </c>
      <c r="D1432" t="s">
        <v>7</v>
      </c>
      <c r="E1432" s="42" t="s">
        <v>373</v>
      </c>
      <c r="F1432" t="s">
        <v>47</v>
      </c>
      <c r="H1432" s="7">
        <v>960</v>
      </c>
      <c r="I1432" s="6">
        <f>IF(H1432="","",INDEX(Systems!F$4:F$981,MATCH($F1432,Systems!D$4:D$981,0),1))</f>
        <v>9.42</v>
      </c>
      <c r="J1432" s="7">
        <f>IF(H1432="","",INDEX(Systems!E$4:E$981,MATCH($F1432,Systems!D$4:D$981,0),1))</f>
        <v>20</v>
      </c>
      <c r="K1432" s="7" t="s">
        <v>96</v>
      </c>
      <c r="L1432" s="7">
        <v>2005</v>
      </c>
      <c r="M1432" s="7">
        <v>2</v>
      </c>
      <c r="N1432" s="6">
        <f t="shared" si="3591"/>
        <v>9043.2000000000007</v>
      </c>
      <c r="O1432" s="7">
        <f t="shared" si="3592"/>
        <v>2021</v>
      </c>
      <c r="P1432" s="2" t="str">
        <f t="shared" si="3571"/>
        <v/>
      </c>
      <c r="Q1432" s="2" t="str">
        <f t="shared" si="3572"/>
        <v/>
      </c>
      <c r="R1432" s="2" t="str">
        <f t="shared" si="3573"/>
        <v/>
      </c>
      <c r="S1432" s="2">
        <f t="shared" si="3574"/>
        <v>9857.0880000000016</v>
      </c>
      <c r="T1432" s="2" t="str">
        <f t="shared" si="3575"/>
        <v/>
      </c>
      <c r="U1432" s="2" t="str">
        <f t="shared" si="3576"/>
        <v/>
      </c>
      <c r="V1432" s="2" t="str">
        <f t="shared" si="3577"/>
        <v/>
      </c>
      <c r="W1432" s="2" t="str">
        <f t="shared" si="3578"/>
        <v/>
      </c>
      <c r="X1432" s="2" t="str">
        <f t="shared" si="3579"/>
        <v/>
      </c>
      <c r="Y1432" s="2" t="str">
        <f t="shared" si="3580"/>
        <v/>
      </c>
      <c r="Z1432" s="2" t="str">
        <f t="shared" si="3581"/>
        <v/>
      </c>
      <c r="AA1432" s="2" t="str">
        <f t="shared" si="3582"/>
        <v/>
      </c>
      <c r="AB1432" s="2" t="str">
        <f t="shared" si="3583"/>
        <v/>
      </c>
      <c r="AC1432" s="2" t="str">
        <f t="shared" si="3584"/>
        <v/>
      </c>
      <c r="AD1432" s="2" t="str">
        <f t="shared" si="3585"/>
        <v/>
      </c>
      <c r="AE1432" s="2" t="str">
        <f t="shared" si="3586"/>
        <v/>
      </c>
      <c r="AF1432" s="2" t="str">
        <f t="shared" si="3587"/>
        <v/>
      </c>
      <c r="AG1432" s="2" t="str">
        <f t="shared" si="3588"/>
        <v/>
      </c>
      <c r="AH1432" s="2" t="str">
        <f t="shared" si="3589"/>
        <v/>
      </c>
      <c r="AI1432" s="2" t="str">
        <f t="shared" si="3590"/>
        <v/>
      </c>
    </row>
    <row r="1433" spans="2:35" x14ac:dyDescent="0.25">
      <c r="B1433" s="41" t="s">
        <v>347</v>
      </c>
      <c r="C1433" s="41" t="s">
        <v>587</v>
      </c>
      <c r="D1433" t="s">
        <v>7</v>
      </c>
      <c r="E1433" s="42" t="s">
        <v>373</v>
      </c>
      <c r="F1433" t="s">
        <v>289</v>
      </c>
      <c r="H1433" s="7">
        <v>1150</v>
      </c>
      <c r="I1433" s="6">
        <f>IF(H1433="","",INDEX(Systems!F$4:F$981,MATCH($F1433,Systems!D$4:D$981,0),1))</f>
        <v>4.5</v>
      </c>
      <c r="J1433" s="7">
        <f>IF(H1433="","",INDEX(Systems!E$4:E$981,MATCH($F1433,Systems!D$4:D$981,0),1))</f>
        <v>15</v>
      </c>
      <c r="K1433" s="7" t="s">
        <v>96</v>
      </c>
      <c r="L1433" s="7">
        <v>2010</v>
      </c>
      <c r="M1433" s="7">
        <v>2</v>
      </c>
      <c r="N1433" s="6">
        <f t="shared" si="3591"/>
        <v>5175</v>
      </c>
      <c r="O1433" s="7">
        <f t="shared" si="3592"/>
        <v>2022</v>
      </c>
      <c r="P1433" s="2" t="str">
        <f t="shared" si="3571"/>
        <v/>
      </c>
      <c r="Q1433" s="2" t="str">
        <f t="shared" si="3572"/>
        <v/>
      </c>
      <c r="R1433" s="2" t="str">
        <f t="shared" si="3573"/>
        <v/>
      </c>
      <c r="S1433" s="2" t="str">
        <f t="shared" si="3574"/>
        <v/>
      </c>
      <c r="T1433" s="2">
        <f t="shared" si="3575"/>
        <v>5796.0000000000009</v>
      </c>
      <c r="U1433" s="2" t="str">
        <f t="shared" si="3576"/>
        <v/>
      </c>
      <c r="V1433" s="2" t="str">
        <f t="shared" si="3577"/>
        <v/>
      </c>
      <c r="W1433" s="2" t="str">
        <f t="shared" si="3578"/>
        <v/>
      </c>
      <c r="X1433" s="2" t="str">
        <f t="shared" si="3579"/>
        <v/>
      </c>
      <c r="Y1433" s="2" t="str">
        <f t="shared" si="3580"/>
        <v/>
      </c>
      <c r="Z1433" s="2" t="str">
        <f t="shared" si="3581"/>
        <v/>
      </c>
      <c r="AA1433" s="2" t="str">
        <f t="shared" si="3582"/>
        <v/>
      </c>
      <c r="AB1433" s="2" t="str">
        <f t="shared" si="3583"/>
        <v/>
      </c>
      <c r="AC1433" s="2" t="str">
        <f t="shared" si="3584"/>
        <v/>
      </c>
      <c r="AD1433" s="2" t="str">
        <f t="shared" si="3585"/>
        <v/>
      </c>
      <c r="AE1433" s="2" t="str">
        <f t="shared" si="3586"/>
        <v/>
      </c>
      <c r="AF1433" s="2" t="str">
        <f t="shared" si="3587"/>
        <v/>
      </c>
      <c r="AG1433" s="2" t="str">
        <f t="shared" si="3588"/>
        <v/>
      </c>
      <c r="AH1433" s="2" t="str">
        <f t="shared" si="3589"/>
        <v/>
      </c>
      <c r="AI1433" s="2">
        <f t="shared" si="3590"/>
        <v>8124.7499999999991</v>
      </c>
    </row>
    <row r="1434" spans="2:35" x14ac:dyDescent="0.25">
      <c r="B1434" s="41" t="s">
        <v>347</v>
      </c>
      <c r="C1434" s="41" t="s">
        <v>587</v>
      </c>
      <c r="D1434" t="s">
        <v>9</v>
      </c>
      <c r="E1434" s="42" t="s">
        <v>373</v>
      </c>
      <c r="F1434" t="s">
        <v>131</v>
      </c>
      <c r="H1434" s="7">
        <v>960</v>
      </c>
      <c r="I1434" s="6">
        <f>IF(H1434="","",INDEX(Systems!F$4:F$981,MATCH($F1434,Systems!D$4:D$981,0),1))</f>
        <v>4.95</v>
      </c>
      <c r="J1434" s="7">
        <f>IF(H1434="","",INDEX(Systems!E$4:E$981,MATCH($F1434,Systems!D$4:D$981,0),1))</f>
        <v>20</v>
      </c>
      <c r="K1434" s="7" t="s">
        <v>96</v>
      </c>
      <c r="L1434" s="7">
        <v>2017</v>
      </c>
      <c r="M1434" s="7">
        <v>3</v>
      </c>
      <c r="N1434" s="6">
        <f t="shared" si="3591"/>
        <v>4752</v>
      </c>
      <c r="O1434" s="7">
        <f t="shared" si="3592"/>
        <v>2037</v>
      </c>
      <c r="P1434" s="2" t="str">
        <f t="shared" si="3571"/>
        <v/>
      </c>
      <c r="Q1434" s="2" t="str">
        <f t="shared" si="3572"/>
        <v/>
      </c>
      <c r="R1434" s="2" t="str">
        <f t="shared" si="3573"/>
        <v/>
      </c>
      <c r="S1434" s="2" t="str">
        <f t="shared" si="3574"/>
        <v/>
      </c>
      <c r="T1434" s="2" t="str">
        <f t="shared" si="3575"/>
        <v/>
      </c>
      <c r="U1434" s="2" t="str">
        <f t="shared" si="3576"/>
        <v/>
      </c>
      <c r="V1434" s="2" t="str">
        <f t="shared" si="3577"/>
        <v/>
      </c>
      <c r="W1434" s="2" t="str">
        <f t="shared" si="3578"/>
        <v/>
      </c>
      <c r="X1434" s="2" t="str">
        <f t="shared" si="3579"/>
        <v/>
      </c>
      <c r="Y1434" s="2" t="str">
        <f t="shared" si="3580"/>
        <v/>
      </c>
      <c r="Z1434" s="2" t="str">
        <f t="shared" si="3581"/>
        <v/>
      </c>
      <c r="AA1434" s="2" t="str">
        <f t="shared" si="3582"/>
        <v/>
      </c>
      <c r="AB1434" s="2" t="str">
        <f t="shared" si="3583"/>
        <v/>
      </c>
      <c r="AC1434" s="2" t="str">
        <f t="shared" si="3584"/>
        <v/>
      </c>
      <c r="AD1434" s="2" t="str">
        <f t="shared" si="3585"/>
        <v/>
      </c>
      <c r="AE1434" s="2" t="str">
        <f t="shared" si="3586"/>
        <v/>
      </c>
      <c r="AF1434" s="2" t="str">
        <f t="shared" si="3587"/>
        <v/>
      </c>
      <c r="AG1434" s="2" t="str">
        <f t="shared" si="3588"/>
        <v/>
      </c>
      <c r="AH1434" s="2" t="str">
        <f t="shared" si="3589"/>
        <v/>
      </c>
      <c r="AI1434" s="2">
        <f t="shared" si="3590"/>
        <v>7460.6399999999994</v>
      </c>
    </row>
    <row r="1435" spans="2:35" x14ac:dyDescent="0.25">
      <c r="B1435" s="41" t="s">
        <v>347</v>
      </c>
      <c r="C1435" s="41" t="s">
        <v>587</v>
      </c>
      <c r="D1435" t="s">
        <v>5</v>
      </c>
      <c r="E1435" s="42" t="s">
        <v>373</v>
      </c>
      <c r="F1435" t="s">
        <v>60</v>
      </c>
      <c r="H1435" s="7">
        <v>1</v>
      </c>
      <c r="I1435" s="6">
        <f>IF(H1435="","",INDEX(Systems!F$4:F$981,MATCH($F1435,Systems!D$4:D$981,0),1))</f>
        <v>12000</v>
      </c>
      <c r="J1435" s="7">
        <f>IF(H1435="","",INDEX(Systems!E$4:E$981,MATCH($F1435,Systems!D$4:D$981,0),1))</f>
        <v>18</v>
      </c>
      <c r="K1435" s="7" t="s">
        <v>96</v>
      </c>
      <c r="L1435" s="7">
        <v>2005</v>
      </c>
      <c r="M1435" s="7">
        <v>3</v>
      </c>
      <c r="N1435" s="6">
        <f t="shared" si="3591"/>
        <v>12000</v>
      </c>
      <c r="O1435" s="7">
        <f t="shared" si="3592"/>
        <v>2023</v>
      </c>
      <c r="P1435" s="2" t="str">
        <f t="shared" ref="P1435:P1440" si="3593">IF($B1435="","",IF($O1435=P$3,$N1435*(1+(O$2*0.03)),IF(P$3=$O1435+$J1435,$N1435*(1+(O$2*0.03)),IF(P$3=$O1435+2*$J1435,$N1435*(1+(O$2*0.03)),IF(P$3=$O1435+3*$J1435,$N1435*(1+(O$2*0.03)),IF(P$3=$O1435+4*$J1435,$N1435*(1+(O$2*0.03)),IF(P$3=$O1435+5*$J1435,$N1435*(1+(O$2*0.03)),"")))))))</f>
        <v/>
      </c>
      <c r="Q1435" s="2" t="str">
        <f t="shared" ref="Q1435:Q1440" si="3594">IF($B1435="","",IF($O1435=Q$3,$N1435*(1+(P$2*0.03)),IF(Q$3=$O1435+$J1435,$N1435*(1+(P$2*0.03)),IF(Q$3=$O1435+2*$J1435,$N1435*(1+(P$2*0.03)),IF(Q$3=$O1435+3*$J1435,$N1435*(1+(P$2*0.03)),IF(Q$3=$O1435+4*$J1435,$N1435*(1+(P$2*0.03)),IF(Q$3=$O1435+5*$J1435,$N1435*(1+(P$2*0.03)),"")))))))</f>
        <v/>
      </c>
      <c r="R1435" s="2" t="str">
        <f t="shared" ref="R1435:R1440" si="3595">IF($B1435="","",IF($O1435=R$3,$N1435*(1+(Q$2*0.03)),IF(R$3=$O1435+$J1435,$N1435*(1+(Q$2*0.03)),IF(R$3=$O1435+2*$J1435,$N1435*(1+(Q$2*0.03)),IF(R$3=$O1435+3*$J1435,$N1435*(1+(Q$2*0.03)),IF(R$3=$O1435+4*$J1435,$N1435*(1+(Q$2*0.03)),IF(R$3=$O1435+5*$J1435,$N1435*(1+(Q$2*0.03)),"")))))))</f>
        <v/>
      </c>
      <c r="S1435" s="2" t="str">
        <f t="shared" ref="S1435:S1440" si="3596">IF($B1435="","",IF($O1435=S$3,$N1435*(1+(R$2*0.03)),IF(S$3=$O1435+$J1435,$N1435*(1+(R$2*0.03)),IF(S$3=$O1435+2*$J1435,$N1435*(1+(R$2*0.03)),IF(S$3=$O1435+3*$J1435,$N1435*(1+(R$2*0.03)),IF(S$3=$O1435+4*$J1435,$N1435*(1+(R$2*0.03)),IF(S$3=$O1435+5*$J1435,$N1435*(1+(R$2*0.03)),"")))))))</f>
        <v/>
      </c>
      <c r="T1435" s="2" t="str">
        <f t="shared" ref="T1435:T1440" si="3597">IF($B1435="","",IF($O1435=T$3,$N1435*(1+(S$2*0.03)),IF(T$3=$O1435+$J1435,$N1435*(1+(S$2*0.03)),IF(T$3=$O1435+2*$J1435,$N1435*(1+(S$2*0.03)),IF(T$3=$O1435+3*$J1435,$N1435*(1+(S$2*0.03)),IF(T$3=$O1435+4*$J1435,$N1435*(1+(S$2*0.03)),IF(T$3=$O1435+5*$J1435,$N1435*(1+(S$2*0.03)),"")))))))</f>
        <v/>
      </c>
      <c r="U1435" s="2">
        <f t="shared" ref="U1435:U1440" si="3598">IF($B1435="","",IF($O1435=U$3,$N1435*(1+(T$2*0.03)),IF(U$3=$O1435+$J1435,$N1435*(1+(T$2*0.03)),IF(U$3=$O1435+2*$J1435,$N1435*(1+(T$2*0.03)),IF(U$3=$O1435+3*$J1435,$N1435*(1+(T$2*0.03)),IF(U$3=$O1435+4*$J1435,$N1435*(1+(T$2*0.03)),IF(U$3=$O1435+5*$J1435,$N1435*(1+(T$2*0.03)),"")))))))</f>
        <v>13799.999999999998</v>
      </c>
      <c r="V1435" s="2" t="str">
        <f t="shared" ref="V1435:V1440" si="3599">IF($B1435="","",IF($O1435=V$3,$N1435*(1+(U$2*0.03)),IF(V$3=$O1435+$J1435,$N1435*(1+(U$2*0.03)),IF(V$3=$O1435+2*$J1435,$N1435*(1+(U$2*0.03)),IF(V$3=$O1435+3*$J1435,$N1435*(1+(U$2*0.03)),IF(V$3=$O1435+4*$J1435,$N1435*(1+(U$2*0.03)),IF(V$3=$O1435+5*$J1435,$N1435*(1+(U$2*0.03)),"")))))))</f>
        <v/>
      </c>
      <c r="W1435" s="2" t="str">
        <f t="shared" ref="W1435:W1440" si="3600">IF($B1435="","",IF($O1435=W$3,$N1435*(1+(V$2*0.03)),IF(W$3=$O1435+$J1435,$N1435*(1+(V$2*0.03)),IF(W$3=$O1435+2*$J1435,$N1435*(1+(V$2*0.03)),IF(W$3=$O1435+3*$J1435,$N1435*(1+(V$2*0.03)),IF(W$3=$O1435+4*$J1435,$N1435*(1+(V$2*0.03)),IF(W$3=$O1435+5*$J1435,$N1435*(1+(V$2*0.03)),"")))))))</f>
        <v/>
      </c>
      <c r="X1435" s="2" t="str">
        <f t="shared" ref="X1435:X1440" si="3601">IF($B1435="","",IF($O1435=X$3,$N1435*(1+(W$2*0.03)),IF(X$3=$O1435+$J1435,$N1435*(1+(W$2*0.03)),IF(X$3=$O1435+2*$J1435,$N1435*(1+(W$2*0.03)),IF(X$3=$O1435+3*$J1435,$N1435*(1+(W$2*0.03)),IF(X$3=$O1435+4*$J1435,$N1435*(1+(W$2*0.03)),IF(X$3=$O1435+5*$J1435,$N1435*(1+(W$2*0.03)),"")))))))</f>
        <v/>
      </c>
      <c r="Y1435" s="2" t="str">
        <f t="shared" ref="Y1435:Y1440" si="3602">IF($B1435="","",IF($O1435=Y$3,$N1435*(1+(X$2*0.03)),IF(Y$3=$O1435+$J1435,$N1435*(1+(X$2*0.03)),IF(Y$3=$O1435+2*$J1435,$N1435*(1+(X$2*0.03)),IF(Y$3=$O1435+3*$J1435,$N1435*(1+(X$2*0.03)),IF(Y$3=$O1435+4*$J1435,$N1435*(1+(X$2*0.03)),IF(Y$3=$O1435+5*$J1435,$N1435*(1+(X$2*0.03)),"")))))))</f>
        <v/>
      </c>
      <c r="Z1435" s="2" t="str">
        <f t="shared" ref="Z1435:Z1440" si="3603">IF($B1435="","",IF($O1435=Z$3,$N1435*(1+(Y$2*0.03)),IF(Z$3=$O1435+$J1435,$N1435*(1+(Y$2*0.03)),IF(Z$3=$O1435+2*$J1435,$N1435*(1+(Y$2*0.03)),IF(Z$3=$O1435+3*$J1435,$N1435*(1+(Y$2*0.03)),IF(Z$3=$O1435+4*$J1435,$N1435*(1+(Y$2*0.03)),IF(Z$3=$O1435+5*$J1435,$N1435*(1+(Y$2*0.03)),"")))))))</f>
        <v/>
      </c>
      <c r="AA1435" s="2" t="str">
        <f t="shared" ref="AA1435:AA1440" si="3604">IF($B1435="","",IF($O1435=AA$3,$N1435*(1+(Z$2*0.03)),IF(AA$3=$O1435+$J1435,$N1435*(1+(Z$2*0.03)),IF(AA$3=$O1435+2*$J1435,$N1435*(1+(Z$2*0.03)),IF(AA$3=$O1435+3*$J1435,$N1435*(1+(Z$2*0.03)),IF(AA$3=$O1435+4*$J1435,$N1435*(1+(Z$2*0.03)),IF(AA$3=$O1435+5*$J1435,$N1435*(1+(Z$2*0.03)),"")))))))</f>
        <v/>
      </c>
      <c r="AB1435" s="2" t="str">
        <f t="shared" ref="AB1435:AB1440" si="3605">IF($B1435="","",IF($O1435=AB$3,$N1435*(1+(AA$2*0.03)),IF(AB$3=$O1435+$J1435,$N1435*(1+(AA$2*0.03)),IF(AB$3=$O1435+2*$J1435,$N1435*(1+(AA$2*0.03)),IF(AB$3=$O1435+3*$J1435,$N1435*(1+(AA$2*0.03)),IF(AB$3=$O1435+4*$J1435,$N1435*(1+(AA$2*0.03)),IF(AB$3=$O1435+5*$J1435,$N1435*(1+(AA$2*0.03)),"")))))))</f>
        <v/>
      </c>
      <c r="AC1435" s="2" t="str">
        <f t="shared" ref="AC1435:AC1440" si="3606">IF($B1435="","",IF($O1435=AC$3,$N1435*(1+(AB$2*0.03)),IF(AC$3=$O1435+$J1435,$N1435*(1+(AB$2*0.03)),IF(AC$3=$O1435+2*$J1435,$N1435*(1+(AB$2*0.03)),IF(AC$3=$O1435+3*$J1435,$N1435*(1+(AB$2*0.03)),IF(AC$3=$O1435+4*$J1435,$N1435*(1+(AB$2*0.03)),IF(AC$3=$O1435+5*$J1435,$N1435*(1+(AB$2*0.03)),"")))))))</f>
        <v/>
      </c>
      <c r="AD1435" s="2" t="str">
        <f t="shared" ref="AD1435:AD1440" si="3607">IF($B1435="","",IF($O1435=AD$3,$N1435*(1+(AC$2*0.03)),IF(AD$3=$O1435+$J1435,$N1435*(1+(AC$2*0.03)),IF(AD$3=$O1435+2*$J1435,$N1435*(1+(AC$2*0.03)),IF(AD$3=$O1435+3*$J1435,$N1435*(1+(AC$2*0.03)),IF(AD$3=$O1435+4*$J1435,$N1435*(1+(AC$2*0.03)),IF(AD$3=$O1435+5*$J1435,$N1435*(1+(AC$2*0.03)),"")))))))</f>
        <v/>
      </c>
      <c r="AE1435" s="2" t="str">
        <f t="shared" ref="AE1435:AE1440" si="3608">IF($B1435="","",IF($O1435=AE$3,$N1435*(1+(AD$2*0.03)),IF(AE$3=$O1435+$J1435,$N1435*(1+(AD$2*0.03)),IF(AE$3=$O1435+2*$J1435,$N1435*(1+(AD$2*0.03)),IF(AE$3=$O1435+3*$J1435,$N1435*(1+(AD$2*0.03)),IF(AE$3=$O1435+4*$J1435,$N1435*(1+(AD$2*0.03)),IF(AE$3=$O1435+5*$J1435,$N1435*(1+(AD$2*0.03)),"")))))))</f>
        <v/>
      </c>
      <c r="AF1435" s="2" t="str">
        <f t="shared" ref="AF1435:AF1440" si="3609">IF($B1435="","",IF($O1435=AF$3,$N1435*(1+(AE$2*0.03)),IF(AF$3=$O1435+$J1435,$N1435*(1+(AE$2*0.03)),IF(AF$3=$O1435+2*$J1435,$N1435*(1+(AE$2*0.03)),IF(AF$3=$O1435+3*$J1435,$N1435*(1+(AE$2*0.03)),IF(AF$3=$O1435+4*$J1435,$N1435*(1+(AE$2*0.03)),IF(AF$3=$O1435+5*$J1435,$N1435*(1+(AE$2*0.03)),"")))))))</f>
        <v/>
      </c>
      <c r="AG1435" s="2" t="str">
        <f t="shared" ref="AG1435:AG1440" si="3610">IF($B1435="","",IF($O1435=AG$3,$N1435*(1+(AF$2*0.03)),IF(AG$3=$O1435+$J1435,$N1435*(1+(AF$2*0.03)),IF(AG$3=$O1435+2*$J1435,$N1435*(1+(AF$2*0.03)),IF(AG$3=$O1435+3*$J1435,$N1435*(1+(AF$2*0.03)),IF(AG$3=$O1435+4*$J1435,$N1435*(1+(AF$2*0.03)),IF(AG$3=$O1435+5*$J1435,$N1435*(1+(AF$2*0.03)),"")))))))</f>
        <v/>
      </c>
      <c r="AH1435" s="2" t="str">
        <f t="shared" ref="AH1435:AH1440" si="3611">IF($B1435="","",IF($O1435=AH$3,$N1435*(1+(AG$2*0.03)),IF(AH$3=$O1435+$J1435,$N1435*(1+(AG$2*0.03)),IF(AH$3=$O1435+2*$J1435,$N1435*(1+(AG$2*0.03)),IF(AH$3=$O1435+3*$J1435,$N1435*(1+(AG$2*0.03)),IF(AH$3=$O1435+4*$J1435,$N1435*(1+(AG$2*0.03)),IF(AH$3=$O1435+5*$J1435,$N1435*(1+(AG$2*0.03)),"")))))))</f>
        <v/>
      </c>
      <c r="AI1435" s="2" t="str">
        <f t="shared" ref="AI1435:AI1440" si="3612">IF($B1435="","",IF($O1435=AI$3,$N1435*(1+(AH$2*0.03)),IF(AI$3=$O1435+$J1435,$N1435*(1+(AH$2*0.03)),IF(AI$3=$O1435+2*$J1435,$N1435*(1+(AH$2*0.03)),IF(AI$3=$O1435+3*$J1435,$N1435*(1+(AH$2*0.03)),IF(AI$3=$O1435+4*$J1435,$N1435*(1+(AH$2*0.03)),IF(AI$3=$O1435+5*$J1435,$N1435*(1+(AH$2*0.03)),"")))))))</f>
        <v/>
      </c>
    </row>
    <row r="1436" spans="2:35" x14ac:dyDescent="0.25">
      <c r="B1436" s="41" t="s">
        <v>347</v>
      </c>
      <c r="C1436" s="41" t="s">
        <v>587</v>
      </c>
      <c r="D1436" t="s">
        <v>3</v>
      </c>
      <c r="E1436" s="42" t="s">
        <v>374</v>
      </c>
      <c r="F1436" t="s">
        <v>26</v>
      </c>
      <c r="H1436" s="7">
        <v>1152</v>
      </c>
      <c r="I1436" s="6">
        <f>IF(H1436="","",INDEX(Systems!F$4:F$981,MATCH($F1436,Systems!D$4:D$981,0),1))</f>
        <v>21.78</v>
      </c>
      <c r="J1436" s="7">
        <f>IF(H1436="","",INDEX(Systems!E$4:E$981,MATCH($F1436,Systems!D$4:D$981,0),1))</f>
        <v>25</v>
      </c>
      <c r="K1436" s="7" t="s">
        <v>96</v>
      </c>
      <c r="L1436" s="7">
        <v>2010</v>
      </c>
      <c r="M1436" s="7">
        <v>3</v>
      </c>
      <c r="N1436" s="6">
        <f t="shared" ref="N1436:N1441" si="3613">IF(H1436="","",H1436*I1436)</f>
        <v>25090.560000000001</v>
      </c>
      <c r="O1436" s="7">
        <f t="shared" ref="O1436:O1441" si="3614">IF(M1436="","",IF(IF(M1436=1,$C$1,IF(M1436=2,L1436+(0.8*J1436),IF(M1436=3,L1436+J1436)))&lt;$C$1,$C$1,(IF(M1436=1,$C$1,IF(M1436=2,L1436+(0.8*J1436),IF(M1436=3,L1436+J1436))))))</f>
        <v>2035</v>
      </c>
      <c r="P1436" s="2" t="str">
        <f t="shared" si="3593"/>
        <v/>
      </c>
      <c r="Q1436" s="2" t="str">
        <f t="shared" si="3594"/>
        <v/>
      </c>
      <c r="R1436" s="2" t="str">
        <f t="shared" si="3595"/>
        <v/>
      </c>
      <c r="S1436" s="2" t="str">
        <f t="shared" si="3596"/>
        <v/>
      </c>
      <c r="T1436" s="2" t="str">
        <f t="shared" si="3597"/>
        <v/>
      </c>
      <c r="U1436" s="2" t="str">
        <f t="shared" si="3598"/>
        <v/>
      </c>
      <c r="V1436" s="2" t="str">
        <f t="shared" si="3599"/>
        <v/>
      </c>
      <c r="W1436" s="2" t="str">
        <f t="shared" si="3600"/>
        <v/>
      </c>
      <c r="X1436" s="2" t="str">
        <f t="shared" si="3601"/>
        <v/>
      </c>
      <c r="Y1436" s="2" t="str">
        <f t="shared" si="3602"/>
        <v/>
      </c>
      <c r="Z1436" s="2" t="str">
        <f t="shared" si="3603"/>
        <v/>
      </c>
      <c r="AA1436" s="2" t="str">
        <f t="shared" si="3604"/>
        <v/>
      </c>
      <c r="AB1436" s="2" t="str">
        <f t="shared" si="3605"/>
        <v/>
      </c>
      <c r="AC1436" s="2" t="str">
        <f t="shared" si="3606"/>
        <v/>
      </c>
      <c r="AD1436" s="2" t="str">
        <f t="shared" si="3607"/>
        <v/>
      </c>
      <c r="AE1436" s="2" t="str">
        <f t="shared" si="3608"/>
        <v/>
      </c>
      <c r="AF1436" s="2" t="str">
        <f t="shared" si="3609"/>
        <v/>
      </c>
      <c r="AG1436" s="2">
        <f t="shared" si="3610"/>
        <v>37886.745600000002</v>
      </c>
      <c r="AH1436" s="2" t="str">
        <f t="shared" si="3611"/>
        <v/>
      </c>
      <c r="AI1436" s="2" t="str">
        <f t="shared" si="3612"/>
        <v/>
      </c>
    </row>
    <row r="1437" spans="2:35" x14ac:dyDescent="0.25">
      <c r="B1437" s="41" t="s">
        <v>347</v>
      </c>
      <c r="C1437" s="41" t="s">
        <v>587</v>
      </c>
      <c r="D1437" t="s">
        <v>7</v>
      </c>
      <c r="E1437" s="42" t="s">
        <v>374</v>
      </c>
      <c r="F1437" t="s">
        <v>50</v>
      </c>
      <c r="H1437" s="7">
        <v>1150</v>
      </c>
      <c r="I1437" s="6">
        <f>IF(H1437="","",INDEX(Systems!F$4:F$981,MATCH($F1437,Systems!D$4:D$981,0),1))</f>
        <v>1.6</v>
      </c>
      <c r="J1437" s="7">
        <f>IF(H1437="","",INDEX(Systems!E$4:E$981,MATCH($F1437,Systems!D$4:D$981,0),1))</f>
        <v>10</v>
      </c>
      <c r="K1437" s="7" t="s">
        <v>96</v>
      </c>
      <c r="L1437" s="7">
        <v>2010</v>
      </c>
      <c r="M1437" s="7">
        <v>3</v>
      </c>
      <c r="N1437" s="6">
        <f t="shared" si="3613"/>
        <v>1840</v>
      </c>
      <c r="O1437" s="7">
        <f t="shared" si="3614"/>
        <v>2020</v>
      </c>
      <c r="P1437" s="2" t="str">
        <f t="shared" si="3593"/>
        <v/>
      </c>
      <c r="Q1437" s="2" t="str">
        <f t="shared" si="3594"/>
        <v/>
      </c>
      <c r="R1437" s="2">
        <f t="shared" si="3595"/>
        <v>1950.4</v>
      </c>
      <c r="S1437" s="2" t="str">
        <f t="shared" si="3596"/>
        <v/>
      </c>
      <c r="T1437" s="2" t="str">
        <f t="shared" si="3597"/>
        <v/>
      </c>
      <c r="U1437" s="2" t="str">
        <f t="shared" si="3598"/>
        <v/>
      </c>
      <c r="V1437" s="2" t="str">
        <f t="shared" si="3599"/>
        <v/>
      </c>
      <c r="W1437" s="2" t="str">
        <f t="shared" si="3600"/>
        <v/>
      </c>
      <c r="X1437" s="2" t="str">
        <f t="shared" si="3601"/>
        <v/>
      </c>
      <c r="Y1437" s="2" t="str">
        <f t="shared" si="3602"/>
        <v/>
      </c>
      <c r="Z1437" s="2" t="str">
        <f t="shared" si="3603"/>
        <v/>
      </c>
      <c r="AA1437" s="2" t="str">
        <f t="shared" si="3604"/>
        <v/>
      </c>
      <c r="AB1437" s="2">
        <f t="shared" si="3605"/>
        <v>2502.3999999999996</v>
      </c>
      <c r="AC1437" s="2" t="str">
        <f t="shared" si="3606"/>
        <v/>
      </c>
      <c r="AD1437" s="2" t="str">
        <f t="shared" si="3607"/>
        <v/>
      </c>
      <c r="AE1437" s="2" t="str">
        <f t="shared" si="3608"/>
        <v/>
      </c>
      <c r="AF1437" s="2" t="str">
        <f t="shared" si="3609"/>
        <v/>
      </c>
      <c r="AG1437" s="2" t="str">
        <f t="shared" si="3610"/>
        <v/>
      </c>
      <c r="AH1437" s="2" t="str">
        <f t="shared" si="3611"/>
        <v/>
      </c>
      <c r="AI1437" s="2" t="str">
        <f t="shared" si="3612"/>
        <v/>
      </c>
    </row>
    <row r="1438" spans="2:35" x14ac:dyDescent="0.25">
      <c r="B1438" s="41" t="s">
        <v>347</v>
      </c>
      <c r="C1438" s="41" t="s">
        <v>587</v>
      </c>
      <c r="D1438" t="s">
        <v>7</v>
      </c>
      <c r="E1438" s="42" t="s">
        <v>374</v>
      </c>
      <c r="F1438" t="s">
        <v>47</v>
      </c>
      <c r="H1438" s="7">
        <v>960</v>
      </c>
      <c r="I1438" s="6">
        <f>IF(H1438="","",INDEX(Systems!F$4:F$981,MATCH($F1438,Systems!D$4:D$981,0),1))</f>
        <v>9.42</v>
      </c>
      <c r="J1438" s="7">
        <f>IF(H1438="","",INDEX(Systems!E$4:E$981,MATCH($F1438,Systems!D$4:D$981,0),1))</f>
        <v>20</v>
      </c>
      <c r="K1438" s="7" t="s">
        <v>96</v>
      </c>
      <c r="L1438" s="7">
        <v>2005</v>
      </c>
      <c r="M1438" s="7">
        <v>2</v>
      </c>
      <c r="N1438" s="6">
        <f t="shared" si="3613"/>
        <v>9043.2000000000007</v>
      </c>
      <c r="O1438" s="7">
        <f t="shared" si="3614"/>
        <v>2021</v>
      </c>
      <c r="P1438" s="2" t="str">
        <f t="shared" si="3593"/>
        <v/>
      </c>
      <c r="Q1438" s="2" t="str">
        <f t="shared" si="3594"/>
        <v/>
      </c>
      <c r="R1438" s="2" t="str">
        <f t="shared" si="3595"/>
        <v/>
      </c>
      <c r="S1438" s="2">
        <f t="shared" si="3596"/>
        <v>9857.0880000000016</v>
      </c>
      <c r="T1438" s="2" t="str">
        <f t="shared" si="3597"/>
        <v/>
      </c>
      <c r="U1438" s="2" t="str">
        <f t="shared" si="3598"/>
        <v/>
      </c>
      <c r="V1438" s="2" t="str">
        <f t="shared" si="3599"/>
        <v/>
      </c>
      <c r="W1438" s="2" t="str">
        <f t="shared" si="3600"/>
        <v/>
      </c>
      <c r="X1438" s="2" t="str">
        <f t="shared" si="3601"/>
        <v/>
      </c>
      <c r="Y1438" s="2" t="str">
        <f t="shared" si="3602"/>
        <v/>
      </c>
      <c r="Z1438" s="2" t="str">
        <f t="shared" si="3603"/>
        <v/>
      </c>
      <c r="AA1438" s="2" t="str">
        <f t="shared" si="3604"/>
        <v/>
      </c>
      <c r="AB1438" s="2" t="str">
        <f t="shared" si="3605"/>
        <v/>
      </c>
      <c r="AC1438" s="2" t="str">
        <f t="shared" si="3606"/>
        <v/>
      </c>
      <c r="AD1438" s="2" t="str">
        <f t="shared" si="3607"/>
        <v/>
      </c>
      <c r="AE1438" s="2" t="str">
        <f t="shared" si="3608"/>
        <v/>
      </c>
      <c r="AF1438" s="2" t="str">
        <f t="shared" si="3609"/>
        <v/>
      </c>
      <c r="AG1438" s="2" t="str">
        <f t="shared" si="3610"/>
        <v/>
      </c>
      <c r="AH1438" s="2" t="str">
        <f t="shared" si="3611"/>
        <v/>
      </c>
      <c r="AI1438" s="2" t="str">
        <f t="shared" si="3612"/>
        <v/>
      </c>
    </row>
    <row r="1439" spans="2:35" x14ac:dyDescent="0.25">
      <c r="B1439" s="41" t="s">
        <v>347</v>
      </c>
      <c r="C1439" s="41" t="s">
        <v>587</v>
      </c>
      <c r="D1439" t="s">
        <v>7</v>
      </c>
      <c r="E1439" s="42" t="s">
        <v>374</v>
      </c>
      <c r="F1439" t="s">
        <v>289</v>
      </c>
      <c r="H1439" s="7">
        <v>1150</v>
      </c>
      <c r="I1439" s="6">
        <f>IF(H1439="","",INDEX(Systems!F$4:F$981,MATCH($F1439,Systems!D$4:D$981,0),1))</f>
        <v>4.5</v>
      </c>
      <c r="J1439" s="7">
        <f>IF(H1439="","",INDEX(Systems!E$4:E$981,MATCH($F1439,Systems!D$4:D$981,0),1))</f>
        <v>15</v>
      </c>
      <c r="K1439" s="7" t="s">
        <v>96</v>
      </c>
      <c r="L1439" s="7">
        <v>2010</v>
      </c>
      <c r="M1439" s="7">
        <v>2</v>
      </c>
      <c r="N1439" s="6">
        <f t="shared" si="3613"/>
        <v>5175</v>
      </c>
      <c r="O1439" s="7">
        <f t="shared" si="3614"/>
        <v>2022</v>
      </c>
      <c r="P1439" s="2" t="str">
        <f t="shared" si="3593"/>
        <v/>
      </c>
      <c r="Q1439" s="2" t="str">
        <f t="shared" si="3594"/>
        <v/>
      </c>
      <c r="R1439" s="2" t="str">
        <f t="shared" si="3595"/>
        <v/>
      </c>
      <c r="S1439" s="2" t="str">
        <f t="shared" si="3596"/>
        <v/>
      </c>
      <c r="T1439" s="2">
        <f t="shared" si="3597"/>
        <v>5796.0000000000009</v>
      </c>
      <c r="U1439" s="2" t="str">
        <f t="shared" si="3598"/>
        <v/>
      </c>
      <c r="V1439" s="2" t="str">
        <f t="shared" si="3599"/>
        <v/>
      </c>
      <c r="W1439" s="2" t="str">
        <f t="shared" si="3600"/>
        <v/>
      </c>
      <c r="X1439" s="2" t="str">
        <f t="shared" si="3601"/>
        <v/>
      </c>
      <c r="Y1439" s="2" t="str">
        <f t="shared" si="3602"/>
        <v/>
      </c>
      <c r="Z1439" s="2" t="str">
        <f t="shared" si="3603"/>
        <v/>
      </c>
      <c r="AA1439" s="2" t="str">
        <f t="shared" si="3604"/>
        <v/>
      </c>
      <c r="AB1439" s="2" t="str">
        <f t="shared" si="3605"/>
        <v/>
      </c>
      <c r="AC1439" s="2" t="str">
        <f t="shared" si="3606"/>
        <v/>
      </c>
      <c r="AD1439" s="2" t="str">
        <f t="shared" si="3607"/>
        <v/>
      </c>
      <c r="AE1439" s="2" t="str">
        <f t="shared" si="3608"/>
        <v/>
      </c>
      <c r="AF1439" s="2" t="str">
        <f t="shared" si="3609"/>
        <v/>
      </c>
      <c r="AG1439" s="2" t="str">
        <f t="shared" si="3610"/>
        <v/>
      </c>
      <c r="AH1439" s="2" t="str">
        <f t="shared" si="3611"/>
        <v/>
      </c>
      <c r="AI1439" s="2">
        <f t="shared" si="3612"/>
        <v>8124.7499999999991</v>
      </c>
    </row>
    <row r="1440" spans="2:35" x14ac:dyDescent="0.25">
      <c r="B1440" s="41" t="s">
        <v>347</v>
      </c>
      <c r="C1440" s="41" t="s">
        <v>587</v>
      </c>
      <c r="D1440" t="s">
        <v>9</v>
      </c>
      <c r="E1440" s="42" t="s">
        <v>374</v>
      </c>
      <c r="F1440" t="s">
        <v>131</v>
      </c>
      <c r="H1440" s="7">
        <v>960</v>
      </c>
      <c r="I1440" s="6">
        <f>IF(H1440="","",INDEX(Systems!F$4:F$981,MATCH($F1440,Systems!D$4:D$981,0),1))</f>
        <v>4.95</v>
      </c>
      <c r="J1440" s="7">
        <f>IF(H1440="","",INDEX(Systems!E$4:E$981,MATCH($F1440,Systems!D$4:D$981,0),1))</f>
        <v>20</v>
      </c>
      <c r="K1440" s="7" t="s">
        <v>96</v>
      </c>
      <c r="L1440" s="7">
        <v>2017</v>
      </c>
      <c r="M1440" s="7">
        <v>3</v>
      </c>
      <c r="N1440" s="6">
        <f t="shared" si="3613"/>
        <v>4752</v>
      </c>
      <c r="O1440" s="7">
        <f t="shared" si="3614"/>
        <v>2037</v>
      </c>
      <c r="P1440" s="2" t="str">
        <f t="shared" si="3593"/>
        <v/>
      </c>
      <c r="Q1440" s="2" t="str">
        <f t="shared" si="3594"/>
        <v/>
      </c>
      <c r="R1440" s="2" t="str">
        <f t="shared" si="3595"/>
        <v/>
      </c>
      <c r="S1440" s="2" t="str">
        <f t="shared" si="3596"/>
        <v/>
      </c>
      <c r="T1440" s="2" t="str">
        <f t="shared" si="3597"/>
        <v/>
      </c>
      <c r="U1440" s="2" t="str">
        <f t="shared" si="3598"/>
        <v/>
      </c>
      <c r="V1440" s="2" t="str">
        <f t="shared" si="3599"/>
        <v/>
      </c>
      <c r="W1440" s="2" t="str">
        <f t="shared" si="3600"/>
        <v/>
      </c>
      <c r="X1440" s="2" t="str">
        <f t="shared" si="3601"/>
        <v/>
      </c>
      <c r="Y1440" s="2" t="str">
        <f t="shared" si="3602"/>
        <v/>
      </c>
      <c r="Z1440" s="2" t="str">
        <f t="shared" si="3603"/>
        <v/>
      </c>
      <c r="AA1440" s="2" t="str">
        <f t="shared" si="3604"/>
        <v/>
      </c>
      <c r="AB1440" s="2" t="str">
        <f t="shared" si="3605"/>
        <v/>
      </c>
      <c r="AC1440" s="2" t="str">
        <f t="shared" si="3606"/>
        <v/>
      </c>
      <c r="AD1440" s="2" t="str">
        <f t="shared" si="3607"/>
        <v/>
      </c>
      <c r="AE1440" s="2" t="str">
        <f t="shared" si="3608"/>
        <v/>
      </c>
      <c r="AF1440" s="2" t="str">
        <f t="shared" si="3609"/>
        <v/>
      </c>
      <c r="AG1440" s="2" t="str">
        <f t="shared" si="3610"/>
        <v/>
      </c>
      <c r="AH1440" s="2" t="str">
        <f t="shared" si="3611"/>
        <v/>
      </c>
      <c r="AI1440" s="2">
        <f t="shared" si="3612"/>
        <v>7460.6399999999994</v>
      </c>
    </row>
    <row r="1441" spans="2:35" x14ac:dyDescent="0.25">
      <c r="B1441" s="41" t="s">
        <v>347</v>
      </c>
      <c r="C1441" s="41" t="s">
        <v>587</v>
      </c>
      <c r="D1441" t="s">
        <v>5</v>
      </c>
      <c r="E1441" s="42" t="s">
        <v>374</v>
      </c>
      <c r="F1441" t="s">
        <v>60</v>
      </c>
      <c r="H1441" s="7">
        <v>1</v>
      </c>
      <c r="I1441" s="6">
        <f>IF(H1441="","",INDEX(Systems!F$4:F$981,MATCH($F1441,Systems!D$4:D$981,0),1))</f>
        <v>12000</v>
      </c>
      <c r="J1441" s="7">
        <f>IF(H1441="","",INDEX(Systems!E$4:E$981,MATCH($F1441,Systems!D$4:D$981,0),1))</f>
        <v>18</v>
      </c>
      <c r="K1441" s="7" t="s">
        <v>96</v>
      </c>
      <c r="L1441" s="7">
        <v>2005</v>
      </c>
      <c r="M1441" s="7">
        <v>3</v>
      </c>
      <c r="N1441" s="6">
        <f t="shared" si="3613"/>
        <v>12000</v>
      </c>
      <c r="O1441" s="7">
        <f t="shared" si="3614"/>
        <v>2023</v>
      </c>
      <c r="P1441" s="2" t="str">
        <f t="shared" ref="P1441:P1446" si="3615">IF($B1441="","",IF($O1441=P$3,$N1441*(1+(O$2*0.03)),IF(P$3=$O1441+$J1441,$N1441*(1+(O$2*0.03)),IF(P$3=$O1441+2*$J1441,$N1441*(1+(O$2*0.03)),IF(P$3=$O1441+3*$J1441,$N1441*(1+(O$2*0.03)),IF(P$3=$O1441+4*$J1441,$N1441*(1+(O$2*0.03)),IF(P$3=$O1441+5*$J1441,$N1441*(1+(O$2*0.03)),"")))))))</f>
        <v/>
      </c>
      <c r="Q1441" s="2" t="str">
        <f t="shared" ref="Q1441:Q1446" si="3616">IF($B1441="","",IF($O1441=Q$3,$N1441*(1+(P$2*0.03)),IF(Q$3=$O1441+$J1441,$N1441*(1+(P$2*0.03)),IF(Q$3=$O1441+2*$J1441,$N1441*(1+(P$2*0.03)),IF(Q$3=$O1441+3*$J1441,$N1441*(1+(P$2*0.03)),IF(Q$3=$O1441+4*$J1441,$N1441*(1+(P$2*0.03)),IF(Q$3=$O1441+5*$J1441,$N1441*(1+(P$2*0.03)),"")))))))</f>
        <v/>
      </c>
      <c r="R1441" s="2" t="str">
        <f t="shared" ref="R1441:R1446" si="3617">IF($B1441="","",IF($O1441=R$3,$N1441*(1+(Q$2*0.03)),IF(R$3=$O1441+$J1441,$N1441*(1+(Q$2*0.03)),IF(R$3=$O1441+2*$J1441,$N1441*(1+(Q$2*0.03)),IF(R$3=$O1441+3*$J1441,$N1441*(1+(Q$2*0.03)),IF(R$3=$O1441+4*$J1441,$N1441*(1+(Q$2*0.03)),IF(R$3=$O1441+5*$J1441,$N1441*(1+(Q$2*0.03)),"")))))))</f>
        <v/>
      </c>
      <c r="S1441" s="2" t="str">
        <f t="shared" ref="S1441:S1446" si="3618">IF($B1441="","",IF($O1441=S$3,$N1441*(1+(R$2*0.03)),IF(S$3=$O1441+$J1441,$N1441*(1+(R$2*0.03)),IF(S$3=$O1441+2*$J1441,$N1441*(1+(R$2*0.03)),IF(S$3=$O1441+3*$J1441,$N1441*(1+(R$2*0.03)),IF(S$3=$O1441+4*$J1441,$N1441*(1+(R$2*0.03)),IF(S$3=$O1441+5*$J1441,$N1441*(1+(R$2*0.03)),"")))))))</f>
        <v/>
      </c>
      <c r="T1441" s="2" t="str">
        <f t="shared" ref="T1441:T1446" si="3619">IF($B1441="","",IF($O1441=T$3,$N1441*(1+(S$2*0.03)),IF(T$3=$O1441+$J1441,$N1441*(1+(S$2*0.03)),IF(T$3=$O1441+2*$J1441,$N1441*(1+(S$2*0.03)),IF(T$3=$O1441+3*$J1441,$N1441*(1+(S$2*0.03)),IF(T$3=$O1441+4*$J1441,$N1441*(1+(S$2*0.03)),IF(T$3=$O1441+5*$J1441,$N1441*(1+(S$2*0.03)),"")))))))</f>
        <v/>
      </c>
      <c r="U1441" s="2">
        <f t="shared" ref="U1441:U1446" si="3620">IF($B1441="","",IF($O1441=U$3,$N1441*(1+(T$2*0.03)),IF(U$3=$O1441+$J1441,$N1441*(1+(T$2*0.03)),IF(U$3=$O1441+2*$J1441,$N1441*(1+(T$2*0.03)),IF(U$3=$O1441+3*$J1441,$N1441*(1+(T$2*0.03)),IF(U$3=$O1441+4*$J1441,$N1441*(1+(T$2*0.03)),IF(U$3=$O1441+5*$J1441,$N1441*(1+(T$2*0.03)),"")))))))</f>
        <v>13799.999999999998</v>
      </c>
      <c r="V1441" s="2" t="str">
        <f t="shared" ref="V1441:V1446" si="3621">IF($B1441="","",IF($O1441=V$3,$N1441*(1+(U$2*0.03)),IF(V$3=$O1441+$J1441,$N1441*(1+(U$2*0.03)),IF(V$3=$O1441+2*$J1441,$N1441*(1+(U$2*0.03)),IF(V$3=$O1441+3*$J1441,$N1441*(1+(U$2*0.03)),IF(V$3=$O1441+4*$J1441,$N1441*(1+(U$2*0.03)),IF(V$3=$O1441+5*$J1441,$N1441*(1+(U$2*0.03)),"")))))))</f>
        <v/>
      </c>
      <c r="W1441" s="2" t="str">
        <f t="shared" ref="W1441:W1446" si="3622">IF($B1441="","",IF($O1441=W$3,$N1441*(1+(V$2*0.03)),IF(W$3=$O1441+$J1441,$N1441*(1+(V$2*0.03)),IF(W$3=$O1441+2*$J1441,$N1441*(1+(V$2*0.03)),IF(W$3=$O1441+3*$J1441,$N1441*(1+(V$2*0.03)),IF(W$3=$O1441+4*$J1441,$N1441*(1+(V$2*0.03)),IF(W$3=$O1441+5*$J1441,$N1441*(1+(V$2*0.03)),"")))))))</f>
        <v/>
      </c>
      <c r="X1441" s="2" t="str">
        <f t="shared" ref="X1441:X1446" si="3623">IF($B1441="","",IF($O1441=X$3,$N1441*(1+(W$2*0.03)),IF(X$3=$O1441+$J1441,$N1441*(1+(W$2*0.03)),IF(X$3=$O1441+2*$J1441,$N1441*(1+(W$2*0.03)),IF(X$3=$O1441+3*$J1441,$N1441*(1+(W$2*0.03)),IF(X$3=$O1441+4*$J1441,$N1441*(1+(W$2*0.03)),IF(X$3=$O1441+5*$J1441,$N1441*(1+(W$2*0.03)),"")))))))</f>
        <v/>
      </c>
      <c r="Y1441" s="2" t="str">
        <f t="shared" ref="Y1441:Y1446" si="3624">IF($B1441="","",IF($O1441=Y$3,$N1441*(1+(X$2*0.03)),IF(Y$3=$O1441+$J1441,$N1441*(1+(X$2*0.03)),IF(Y$3=$O1441+2*$J1441,$N1441*(1+(X$2*0.03)),IF(Y$3=$O1441+3*$J1441,$N1441*(1+(X$2*0.03)),IF(Y$3=$O1441+4*$J1441,$N1441*(1+(X$2*0.03)),IF(Y$3=$O1441+5*$J1441,$N1441*(1+(X$2*0.03)),"")))))))</f>
        <v/>
      </c>
      <c r="Z1441" s="2" t="str">
        <f t="shared" ref="Z1441:Z1446" si="3625">IF($B1441="","",IF($O1441=Z$3,$N1441*(1+(Y$2*0.03)),IF(Z$3=$O1441+$J1441,$N1441*(1+(Y$2*0.03)),IF(Z$3=$O1441+2*$J1441,$N1441*(1+(Y$2*0.03)),IF(Z$3=$O1441+3*$J1441,$N1441*(1+(Y$2*0.03)),IF(Z$3=$O1441+4*$J1441,$N1441*(1+(Y$2*0.03)),IF(Z$3=$O1441+5*$J1441,$N1441*(1+(Y$2*0.03)),"")))))))</f>
        <v/>
      </c>
      <c r="AA1441" s="2" t="str">
        <f t="shared" ref="AA1441:AA1446" si="3626">IF($B1441="","",IF($O1441=AA$3,$N1441*(1+(Z$2*0.03)),IF(AA$3=$O1441+$J1441,$N1441*(1+(Z$2*0.03)),IF(AA$3=$O1441+2*$J1441,$N1441*(1+(Z$2*0.03)),IF(AA$3=$O1441+3*$J1441,$N1441*(1+(Z$2*0.03)),IF(AA$3=$O1441+4*$J1441,$N1441*(1+(Z$2*0.03)),IF(AA$3=$O1441+5*$J1441,$N1441*(1+(Z$2*0.03)),"")))))))</f>
        <v/>
      </c>
      <c r="AB1441" s="2" t="str">
        <f t="shared" ref="AB1441:AB1446" si="3627">IF($B1441="","",IF($O1441=AB$3,$N1441*(1+(AA$2*0.03)),IF(AB$3=$O1441+$J1441,$N1441*(1+(AA$2*0.03)),IF(AB$3=$O1441+2*$J1441,$N1441*(1+(AA$2*0.03)),IF(AB$3=$O1441+3*$J1441,$N1441*(1+(AA$2*0.03)),IF(AB$3=$O1441+4*$J1441,$N1441*(1+(AA$2*0.03)),IF(AB$3=$O1441+5*$J1441,$N1441*(1+(AA$2*0.03)),"")))))))</f>
        <v/>
      </c>
      <c r="AC1441" s="2" t="str">
        <f t="shared" ref="AC1441:AC1446" si="3628">IF($B1441="","",IF($O1441=AC$3,$N1441*(1+(AB$2*0.03)),IF(AC$3=$O1441+$J1441,$N1441*(1+(AB$2*0.03)),IF(AC$3=$O1441+2*$J1441,$N1441*(1+(AB$2*0.03)),IF(AC$3=$O1441+3*$J1441,$N1441*(1+(AB$2*0.03)),IF(AC$3=$O1441+4*$J1441,$N1441*(1+(AB$2*0.03)),IF(AC$3=$O1441+5*$J1441,$N1441*(1+(AB$2*0.03)),"")))))))</f>
        <v/>
      </c>
      <c r="AD1441" s="2" t="str">
        <f t="shared" ref="AD1441:AD1446" si="3629">IF($B1441="","",IF($O1441=AD$3,$N1441*(1+(AC$2*0.03)),IF(AD$3=$O1441+$J1441,$N1441*(1+(AC$2*0.03)),IF(AD$3=$O1441+2*$J1441,$N1441*(1+(AC$2*0.03)),IF(AD$3=$O1441+3*$J1441,$N1441*(1+(AC$2*0.03)),IF(AD$3=$O1441+4*$J1441,$N1441*(1+(AC$2*0.03)),IF(AD$3=$O1441+5*$J1441,$N1441*(1+(AC$2*0.03)),"")))))))</f>
        <v/>
      </c>
      <c r="AE1441" s="2" t="str">
        <f t="shared" ref="AE1441:AE1446" si="3630">IF($B1441="","",IF($O1441=AE$3,$N1441*(1+(AD$2*0.03)),IF(AE$3=$O1441+$J1441,$N1441*(1+(AD$2*0.03)),IF(AE$3=$O1441+2*$J1441,$N1441*(1+(AD$2*0.03)),IF(AE$3=$O1441+3*$J1441,$N1441*(1+(AD$2*0.03)),IF(AE$3=$O1441+4*$J1441,$N1441*(1+(AD$2*0.03)),IF(AE$3=$O1441+5*$J1441,$N1441*(1+(AD$2*0.03)),"")))))))</f>
        <v/>
      </c>
      <c r="AF1441" s="2" t="str">
        <f t="shared" ref="AF1441:AF1446" si="3631">IF($B1441="","",IF($O1441=AF$3,$N1441*(1+(AE$2*0.03)),IF(AF$3=$O1441+$J1441,$N1441*(1+(AE$2*0.03)),IF(AF$3=$O1441+2*$J1441,$N1441*(1+(AE$2*0.03)),IF(AF$3=$O1441+3*$J1441,$N1441*(1+(AE$2*0.03)),IF(AF$3=$O1441+4*$J1441,$N1441*(1+(AE$2*0.03)),IF(AF$3=$O1441+5*$J1441,$N1441*(1+(AE$2*0.03)),"")))))))</f>
        <v/>
      </c>
      <c r="AG1441" s="2" t="str">
        <f t="shared" ref="AG1441:AG1446" si="3632">IF($B1441="","",IF($O1441=AG$3,$N1441*(1+(AF$2*0.03)),IF(AG$3=$O1441+$J1441,$N1441*(1+(AF$2*0.03)),IF(AG$3=$O1441+2*$J1441,$N1441*(1+(AF$2*0.03)),IF(AG$3=$O1441+3*$J1441,$N1441*(1+(AF$2*0.03)),IF(AG$3=$O1441+4*$J1441,$N1441*(1+(AF$2*0.03)),IF(AG$3=$O1441+5*$J1441,$N1441*(1+(AF$2*0.03)),"")))))))</f>
        <v/>
      </c>
      <c r="AH1441" s="2" t="str">
        <f t="shared" ref="AH1441:AH1446" si="3633">IF($B1441="","",IF($O1441=AH$3,$N1441*(1+(AG$2*0.03)),IF(AH$3=$O1441+$J1441,$N1441*(1+(AG$2*0.03)),IF(AH$3=$O1441+2*$J1441,$N1441*(1+(AG$2*0.03)),IF(AH$3=$O1441+3*$J1441,$N1441*(1+(AG$2*0.03)),IF(AH$3=$O1441+4*$J1441,$N1441*(1+(AG$2*0.03)),IF(AH$3=$O1441+5*$J1441,$N1441*(1+(AG$2*0.03)),"")))))))</f>
        <v/>
      </c>
      <c r="AI1441" s="2" t="str">
        <f t="shared" ref="AI1441:AI1446" si="3634">IF($B1441="","",IF($O1441=AI$3,$N1441*(1+(AH$2*0.03)),IF(AI$3=$O1441+$J1441,$N1441*(1+(AH$2*0.03)),IF(AI$3=$O1441+2*$J1441,$N1441*(1+(AH$2*0.03)),IF(AI$3=$O1441+3*$J1441,$N1441*(1+(AH$2*0.03)),IF(AI$3=$O1441+4*$J1441,$N1441*(1+(AH$2*0.03)),IF(AI$3=$O1441+5*$J1441,$N1441*(1+(AH$2*0.03)),"")))))))</f>
        <v/>
      </c>
    </row>
    <row r="1442" spans="2:35" x14ac:dyDescent="0.25">
      <c r="B1442" s="41" t="s">
        <v>347</v>
      </c>
      <c r="C1442" s="41" t="s">
        <v>587</v>
      </c>
      <c r="D1442" t="s">
        <v>3</v>
      </c>
      <c r="E1442" s="42" t="s">
        <v>564</v>
      </c>
      <c r="F1442" t="s">
        <v>25</v>
      </c>
      <c r="G1442" s="38" t="s">
        <v>592</v>
      </c>
      <c r="H1442" s="7">
        <v>1152</v>
      </c>
      <c r="I1442" s="6">
        <f>IF(H1442="","",INDEX(Systems!F$4:F$981,MATCH($F1442,Systems!D$4:D$981,0),1))</f>
        <v>9.6300000000000008</v>
      </c>
      <c r="J1442" s="7">
        <f>IF(H1442="","",INDEX(Systems!E$4:E$981,MATCH($F1442,Systems!D$4:D$981,0),1))</f>
        <v>20</v>
      </c>
      <c r="K1442" s="7" t="s">
        <v>96</v>
      </c>
      <c r="L1442" s="7">
        <v>2010</v>
      </c>
      <c r="M1442" s="7">
        <v>2</v>
      </c>
      <c r="N1442" s="6">
        <f t="shared" ref="N1442:N1447" si="3635">IF(H1442="","",H1442*I1442)</f>
        <v>11093.76</v>
      </c>
      <c r="O1442" s="7">
        <f t="shared" ref="O1442:O1447" si="3636">IF(M1442="","",IF(IF(M1442=1,$C$1,IF(M1442=2,L1442+(0.8*J1442),IF(M1442=3,L1442+J1442)))&lt;$C$1,$C$1,(IF(M1442=1,$C$1,IF(M1442=2,L1442+(0.8*J1442),IF(M1442=3,L1442+J1442))))))</f>
        <v>2026</v>
      </c>
      <c r="P1442" s="2" t="str">
        <f t="shared" si="3615"/>
        <v/>
      </c>
      <c r="Q1442" s="2" t="str">
        <f t="shared" si="3616"/>
        <v/>
      </c>
      <c r="R1442" s="2" t="str">
        <f t="shared" si="3617"/>
        <v/>
      </c>
      <c r="S1442" s="2" t="str">
        <f t="shared" si="3618"/>
        <v/>
      </c>
      <c r="T1442" s="2" t="str">
        <f t="shared" si="3619"/>
        <v/>
      </c>
      <c r="U1442" s="2" t="str">
        <f t="shared" si="3620"/>
        <v/>
      </c>
      <c r="V1442" s="2" t="str">
        <f t="shared" si="3621"/>
        <v/>
      </c>
      <c r="W1442" s="2" t="str">
        <f t="shared" si="3622"/>
        <v/>
      </c>
      <c r="X1442" s="2">
        <f t="shared" si="3623"/>
        <v>13756.2624</v>
      </c>
      <c r="Y1442" s="2" t="str">
        <f t="shared" si="3624"/>
        <v/>
      </c>
      <c r="Z1442" s="2" t="str">
        <f t="shared" si="3625"/>
        <v/>
      </c>
      <c r="AA1442" s="2" t="str">
        <f t="shared" si="3626"/>
        <v/>
      </c>
      <c r="AB1442" s="2" t="str">
        <f t="shared" si="3627"/>
        <v/>
      </c>
      <c r="AC1442" s="2" t="str">
        <f t="shared" si="3628"/>
        <v/>
      </c>
      <c r="AD1442" s="2" t="str">
        <f t="shared" si="3629"/>
        <v/>
      </c>
      <c r="AE1442" s="2" t="str">
        <f t="shared" si="3630"/>
        <v/>
      </c>
      <c r="AF1442" s="2" t="str">
        <f t="shared" si="3631"/>
        <v/>
      </c>
      <c r="AG1442" s="2" t="str">
        <f t="shared" si="3632"/>
        <v/>
      </c>
      <c r="AH1442" s="2" t="str">
        <f t="shared" si="3633"/>
        <v/>
      </c>
      <c r="AI1442" s="2" t="str">
        <f t="shared" si="3634"/>
        <v/>
      </c>
    </row>
    <row r="1443" spans="2:35" x14ac:dyDescent="0.25">
      <c r="B1443" s="41" t="s">
        <v>347</v>
      </c>
      <c r="C1443" s="41" t="s">
        <v>587</v>
      </c>
      <c r="D1443" t="s">
        <v>7</v>
      </c>
      <c r="E1443" s="42" t="s">
        <v>564</v>
      </c>
      <c r="F1443" t="s">
        <v>50</v>
      </c>
      <c r="G1443" s="38" t="s">
        <v>592</v>
      </c>
      <c r="H1443" s="7">
        <v>1150</v>
      </c>
      <c r="I1443" s="6">
        <f>IF(H1443="","",INDEX(Systems!F$4:F$981,MATCH($F1443,Systems!D$4:D$981,0),1))</f>
        <v>1.6</v>
      </c>
      <c r="J1443" s="7">
        <f>IF(H1443="","",INDEX(Systems!E$4:E$981,MATCH($F1443,Systems!D$4:D$981,0),1))</f>
        <v>10</v>
      </c>
      <c r="K1443" s="7" t="s">
        <v>96</v>
      </c>
      <c r="L1443" s="7">
        <v>2010</v>
      </c>
      <c r="M1443" s="7">
        <v>2</v>
      </c>
      <c r="N1443" s="6">
        <f t="shared" si="3635"/>
        <v>1840</v>
      </c>
      <c r="O1443" s="7">
        <f t="shared" si="3636"/>
        <v>2018</v>
      </c>
      <c r="P1443" s="2">
        <f t="shared" si="3615"/>
        <v>1840</v>
      </c>
      <c r="Q1443" s="2" t="str">
        <f t="shared" si="3616"/>
        <v/>
      </c>
      <c r="R1443" s="2" t="str">
        <f t="shared" si="3617"/>
        <v/>
      </c>
      <c r="S1443" s="2" t="str">
        <f t="shared" si="3618"/>
        <v/>
      </c>
      <c r="T1443" s="2" t="str">
        <f t="shared" si="3619"/>
        <v/>
      </c>
      <c r="U1443" s="2" t="str">
        <f t="shared" si="3620"/>
        <v/>
      </c>
      <c r="V1443" s="2" t="str">
        <f t="shared" si="3621"/>
        <v/>
      </c>
      <c r="W1443" s="2" t="str">
        <f t="shared" si="3622"/>
        <v/>
      </c>
      <c r="X1443" s="2" t="str">
        <f t="shared" si="3623"/>
        <v/>
      </c>
      <c r="Y1443" s="2" t="str">
        <f t="shared" si="3624"/>
        <v/>
      </c>
      <c r="Z1443" s="2">
        <f t="shared" si="3625"/>
        <v>2392</v>
      </c>
      <c r="AA1443" s="2" t="str">
        <f t="shared" si="3626"/>
        <v/>
      </c>
      <c r="AB1443" s="2" t="str">
        <f t="shared" si="3627"/>
        <v/>
      </c>
      <c r="AC1443" s="2" t="str">
        <f t="shared" si="3628"/>
        <v/>
      </c>
      <c r="AD1443" s="2" t="str">
        <f t="shared" si="3629"/>
        <v/>
      </c>
      <c r="AE1443" s="2" t="str">
        <f t="shared" si="3630"/>
        <v/>
      </c>
      <c r="AF1443" s="2" t="str">
        <f t="shared" si="3631"/>
        <v/>
      </c>
      <c r="AG1443" s="2" t="str">
        <f t="shared" si="3632"/>
        <v/>
      </c>
      <c r="AH1443" s="2" t="str">
        <f t="shared" si="3633"/>
        <v/>
      </c>
      <c r="AI1443" s="2" t="str">
        <f t="shared" si="3634"/>
        <v/>
      </c>
    </row>
    <row r="1444" spans="2:35" x14ac:dyDescent="0.25">
      <c r="B1444" s="41" t="s">
        <v>347</v>
      </c>
      <c r="C1444" s="41" t="s">
        <v>587</v>
      </c>
      <c r="D1444" t="s">
        <v>7</v>
      </c>
      <c r="E1444" s="42" t="s">
        <v>564</v>
      </c>
      <c r="F1444" t="s">
        <v>47</v>
      </c>
      <c r="G1444" s="38" t="s">
        <v>592</v>
      </c>
      <c r="H1444" s="7">
        <v>960</v>
      </c>
      <c r="I1444" s="6">
        <f>IF(H1444="","",INDEX(Systems!F$4:F$981,MATCH($F1444,Systems!D$4:D$981,0),1))</f>
        <v>9.42</v>
      </c>
      <c r="J1444" s="7">
        <f>IF(H1444="","",INDEX(Systems!E$4:E$981,MATCH($F1444,Systems!D$4:D$981,0),1))</f>
        <v>20</v>
      </c>
      <c r="K1444" s="7" t="s">
        <v>96</v>
      </c>
      <c r="L1444" s="7">
        <v>2005</v>
      </c>
      <c r="M1444" s="7">
        <v>2</v>
      </c>
      <c r="N1444" s="6">
        <f t="shared" si="3635"/>
        <v>9043.2000000000007</v>
      </c>
      <c r="O1444" s="7">
        <f t="shared" si="3636"/>
        <v>2021</v>
      </c>
      <c r="P1444" s="2" t="str">
        <f t="shared" si="3615"/>
        <v/>
      </c>
      <c r="Q1444" s="2" t="str">
        <f t="shared" si="3616"/>
        <v/>
      </c>
      <c r="R1444" s="2" t="str">
        <f t="shared" si="3617"/>
        <v/>
      </c>
      <c r="S1444" s="2">
        <f t="shared" si="3618"/>
        <v>9857.0880000000016</v>
      </c>
      <c r="T1444" s="2" t="str">
        <f t="shared" si="3619"/>
        <v/>
      </c>
      <c r="U1444" s="2" t="str">
        <f t="shared" si="3620"/>
        <v/>
      </c>
      <c r="V1444" s="2" t="str">
        <f t="shared" si="3621"/>
        <v/>
      </c>
      <c r="W1444" s="2" t="str">
        <f t="shared" si="3622"/>
        <v/>
      </c>
      <c r="X1444" s="2" t="str">
        <f t="shared" si="3623"/>
        <v/>
      </c>
      <c r="Y1444" s="2" t="str">
        <f t="shared" si="3624"/>
        <v/>
      </c>
      <c r="Z1444" s="2" t="str">
        <f t="shared" si="3625"/>
        <v/>
      </c>
      <c r="AA1444" s="2" t="str">
        <f t="shared" si="3626"/>
        <v/>
      </c>
      <c r="AB1444" s="2" t="str">
        <f t="shared" si="3627"/>
        <v/>
      </c>
      <c r="AC1444" s="2" t="str">
        <f t="shared" si="3628"/>
        <v/>
      </c>
      <c r="AD1444" s="2" t="str">
        <f t="shared" si="3629"/>
        <v/>
      </c>
      <c r="AE1444" s="2" t="str">
        <f t="shared" si="3630"/>
        <v/>
      </c>
      <c r="AF1444" s="2" t="str">
        <f t="shared" si="3631"/>
        <v/>
      </c>
      <c r="AG1444" s="2" t="str">
        <f t="shared" si="3632"/>
        <v/>
      </c>
      <c r="AH1444" s="2" t="str">
        <f t="shared" si="3633"/>
        <v/>
      </c>
      <c r="AI1444" s="2" t="str">
        <f t="shared" si="3634"/>
        <v/>
      </c>
    </row>
    <row r="1445" spans="2:35" x14ac:dyDescent="0.25">
      <c r="B1445" s="41" t="s">
        <v>347</v>
      </c>
      <c r="C1445" s="41" t="s">
        <v>587</v>
      </c>
      <c r="D1445" t="s">
        <v>7</v>
      </c>
      <c r="E1445" s="42" t="s">
        <v>564</v>
      </c>
      <c r="F1445" t="s">
        <v>289</v>
      </c>
      <c r="G1445" s="38" t="s">
        <v>592</v>
      </c>
      <c r="H1445" s="7">
        <v>1150</v>
      </c>
      <c r="I1445" s="6">
        <f>IF(H1445="","",INDEX(Systems!F$4:F$981,MATCH($F1445,Systems!D$4:D$981,0),1))</f>
        <v>4.5</v>
      </c>
      <c r="J1445" s="7">
        <f>IF(H1445="","",INDEX(Systems!E$4:E$981,MATCH($F1445,Systems!D$4:D$981,0),1))</f>
        <v>15</v>
      </c>
      <c r="K1445" s="7" t="s">
        <v>96</v>
      </c>
      <c r="L1445" s="7">
        <v>2010</v>
      </c>
      <c r="M1445" s="7">
        <v>2</v>
      </c>
      <c r="N1445" s="6">
        <f t="shared" si="3635"/>
        <v>5175</v>
      </c>
      <c r="O1445" s="7">
        <f t="shared" si="3636"/>
        <v>2022</v>
      </c>
      <c r="P1445" s="2" t="str">
        <f t="shared" si="3615"/>
        <v/>
      </c>
      <c r="Q1445" s="2" t="str">
        <f t="shared" si="3616"/>
        <v/>
      </c>
      <c r="R1445" s="2" t="str">
        <f t="shared" si="3617"/>
        <v/>
      </c>
      <c r="S1445" s="2" t="str">
        <f t="shared" si="3618"/>
        <v/>
      </c>
      <c r="T1445" s="2">
        <f t="shared" si="3619"/>
        <v>5796.0000000000009</v>
      </c>
      <c r="U1445" s="2" t="str">
        <f t="shared" si="3620"/>
        <v/>
      </c>
      <c r="V1445" s="2" t="str">
        <f t="shared" si="3621"/>
        <v/>
      </c>
      <c r="W1445" s="2" t="str">
        <f t="shared" si="3622"/>
        <v/>
      </c>
      <c r="X1445" s="2" t="str">
        <f t="shared" si="3623"/>
        <v/>
      </c>
      <c r="Y1445" s="2" t="str">
        <f t="shared" si="3624"/>
        <v/>
      </c>
      <c r="Z1445" s="2" t="str">
        <f t="shared" si="3625"/>
        <v/>
      </c>
      <c r="AA1445" s="2" t="str">
        <f t="shared" si="3626"/>
        <v/>
      </c>
      <c r="AB1445" s="2" t="str">
        <f t="shared" si="3627"/>
        <v/>
      </c>
      <c r="AC1445" s="2" t="str">
        <f t="shared" si="3628"/>
        <v/>
      </c>
      <c r="AD1445" s="2" t="str">
        <f t="shared" si="3629"/>
        <v/>
      </c>
      <c r="AE1445" s="2" t="str">
        <f t="shared" si="3630"/>
        <v/>
      </c>
      <c r="AF1445" s="2" t="str">
        <f t="shared" si="3631"/>
        <v/>
      </c>
      <c r="AG1445" s="2" t="str">
        <f t="shared" si="3632"/>
        <v/>
      </c>
      <c r="AH1445" s="2" t="str">
        <f t="shared" si="3633"/>
        <v/>
      </c>
      <c r="AI1445" s="2">
        <f t="shared" si="3634"/>
        <v>8124.7499999999991</v>
      </c>
    </row>
    <row r="1446" spans="2:35" x14ac:dyDescent="0.25">
      <c r="B1446" s="41" t="s">
        <v>347</v>
      </c>
      <c r="C1446" s="41" t="s">
        <v>587</v>
      </c>
      <c r="D1446" t="s">
        <v>9</v>
      </c>
      <c r="E1446" s="42" t="s">
        <v>564</v>
      </c>
      <c r="F1446" t="s">
        <v>131</v>
      </c>
      <c r="G1446" s="38" t="s">
        <v>592</v>
      </c>
      <c r="H1446" s="7">
        <v>960</v>
      </c>
      <c r="I1446" s="6">
        <f>IF(H1446="","",INDEX(Systems!F$4:F$981,MATCH($F1446,Systems!D$4:D$981,0),1))</f>
        <v>4.95</v>
      </c>
      <c r="J1446" s="7">
        <f>IF(H1446="","",INDEX(Systems!E$4:E$981,MATCH($F1446,Systems!D$4:D$981,0),1))</f>
        <v>20</v>
      </c>
      <c r="K1446" s="7" t="s">
        <v>96</v>
      </c>
      <c r="L1446" s="7">
        <v>2017</v>
      </c>
      <c r="M1446" s="7">
        <v>3</v>
      </c>
      <c r="N1446" s="6">
        <f t="shared" si="3635"/>
        <v>4752</v>
      </c>
      <c r="O1446" s="7">
        <f t="shared" si="3636"/>
        <v>2037</v>
      </c>
      <c r="P1446" s="2" t="str">
        <f t="shared" si="3615"/>
        <v/>
      </c>
      <c r="Q1446" s="2" t="str">
        <f t="shared" si="3616"/>
        <v/>
      </c>
      <c r="R1446" s="2" t="str">
        <f t="shared" si="3617"/>
        <v/>
      </c>
      <c r="S1446" s="2" t="str">
        <f t="shared" si="3618"/>
        <v/>
      </c>
      <c r="T1446" s="2" t="str">
        <f t="shared" si="3619"/>
        <v/>
      </c>
      <c r="U1446" s="2" t="str">
        <f t="shared" si="3620"/>
        <v/>
      </c>
      <c r="V1446" s="2" t="str">
        <f t="shared" si="3621"/>
        <v/>
      </c>
      <c r="W1446" s="2" t="str">
        <f t="shared" si="3622"/>
        <v/>
      </c>
      <c r="X1446" s="2" t="str">
        <f t="shared" si="3623"/>
        <v/>
      </c>
      <c r="Y1446" s="2" t="str">
        <f t="shared" si="3624"/>
        <v/>
      </c>
      <c r="Z1446" s="2" t="str">
        <f t="shared" si="3625"/>
        <v/>
      </c>
      <c r="AA1446" s="2" t="str">
        <f t="shared" si="3626"/>
        <v/>
      </c>
      <c r="AB1446" s="2" t="str">
        <f t="shared" si="3627"/>
        <v/>
      </c>
      <c r="AC1446" s="2" t="str">
        <f t="shared" si="3628"/>
        <v/>
      </c>
      <c r="AD1446" s="2" t="str">
        <f t="shared" si="3629"/>
        <v/>
      </c>
      <c r="AE1446" s="2" t="str">
        <f t="shared" si="3630"/>
        <v/>
      </c>
      <c r="AF1446" s="2" t="str">
        <f t="shared" si="3631"/>
        <v/>
      </c>
      <c r="AG1446" s="2" t="str">
        <f t="shared" si="3632"/>
        <v/>
      </c>
      <c r="AH1446" s="2" t="str">
        <f t="shared" si="3633"/>
        <v/>
      </c>
      <c r="AI1446" s="2">
        <f t="shared" si="3634"/>
        <v>7460.6399999999994</v>
      </c>
    </row>
    <row r="1447" spans="2:35" x14ac:dyDescent="0.25">
      <c r="B1447" s="41" t="s">
        <v>347</v>
      </c>
      <c r="C1447" s="41" t="s">
        <v>587</v>
      </c>
      <c r="D1447" t="s">
        <v>5</v>
      </c>
      <c r="E1447" s="42" t="s">
        <v>564</v>
      </c>
      <c r="F1447" t="s">
        <v>60</v>
      </c>
      <c r="G1447" s="38" t="s">
        <v>592</v>
      </c>
      <c r="H1447" s="7">
        <v>1</v>
      </c>
      <c r="I1447" s="6">
        <f>IF(H1447="","",INDEX(Systems!F$4:F$981,MATCH($F1447,Systems!D$4:D$981,0),1))</f>
        <v>12000</v>
      </c>
      <c r="J1447" s="7">
        <f>IF(H1447="","",INDEX(Systems!E$4:E$981,MATCH($F1447,Systems!D$4:D$981,0),1))</f>
        <v>18</v>
      </c>
      <c r="K1447" s="7" t="s">
        <v>96</v>
      </c>
      <c r="L1447" s="7">
        <v>2005</v>
      </c>
      <c r="M1447" s="7">
        <v>3</v>
      </c>
      <c r="N1447" s="6">
        <f t="shared" si="3635"/>
        <v>12000</v>
      </c>
      <c r="O1447" s="7">
        <f t="shared" si="3636"/>
        <v>2023</v>
      </c>
      <c r="P1447" s="2" t="str">
        <f t="shared" ref="P1447" si="3637">IF($B1447="","",IF($O1447=P$3,$N1447*(1+(O$2*0.03)),IF(P$3=$O1447+$J1447,$N1447*(1+(O$2*0.03)),IF(P$3=$O1447+2*$J1447,$N1447*(1+(O$2*0.03)),IF(P$3=$O1447+3*$J1447,$N1447*(1+(O$2*0.03)),IF(P$3=$O1447+4*$J1447,$N1447*(1+(O$2*0.03)),IF(P$3=$O1447+5*$J1447,$N1447*(1+(O$2*0.03)),"")))))))</f>
        <v/>
      </c>
      <c r="Q1447" s="2" t="str">
        <f t="shared" ref="Q1447" si="3638">IF($B1447="","",IF($O1447=Q$3,$N1447*(1+(P$2*0.03)),IF(Q$3=$O1447+$J1447,$N1447*(1+(P$2*0.03)),IF(Q$3=$O1447+2*$J1447,$N1447*(1+(P$2*0.03)),IF(Q$3=$O1447+3*$J1447,$N1447*(1+(P$2*0.03)),IF(Q$3=$O1447+4*$J1447,$N1447*(1+(P$2*0.03)),IF(Q$3=$O1447+5*$J1447,$N1447*(1+(P$2*0.03)),"")))))))</f>
        <v/>
      </c>
      <c r="R1447" s="2" t="str">
        <f t="shared" ref="R1447" si="3639">IF($B1447="","",IF($O1447=R$3,$N1447*(1+(Q$2*0.03)),IF(R$3=$O1447+$J1447,$N1447*(1+(Q$2*0.03)),IF(R$3=$O1447+2*$J1447,$N1447*(1+(Q$2*0.03)),IF(R$3=$O1447+3*$J1447,$N1447*(1+(Q$2*0.03)),IF(R$3=$O1447+4*$J1447,$N1447*(1+(Q$2*0.03)),IF(R$3=$O1447+5*$J1447,$N1447*(1+(Q$2*0.03)),"")))))))</f>
        <v/>
      </c>
      <c r="S1447" s="2" t="str">
        <f t="shared" ref="S1447" si="3640">IF($B1447="","",IF($O1447=S$3,$N1447*(1+(R$2*0.03)),IF(S$3=$O1447+$J1447,$N1447*(1+(R$2*0.03)),IF(S$3=$O1447+2*$J1447,$N1447*(1+(R$2*0.03)),IF(S$3=$O1447+3*$J1447,$N1447*(1+(R$2*0.03)),IF(S$3=$O1447+4*$J1447,$N1447*(1+(R$2*0.03)),IF(S$3=$O1447+5*$J1447,$N1447*(1+(R$2*0.03)),"")))))))</f>
        <v/>
      </c>
      <c r="T1447" s="2" t="str">
        <f t="shared" ref="T1447" si="3641">IF($B1447="","",IF($O1447=T$3,$N1447*(1+(S$2*0.03)),IF(T$3=$O1447+$J1447,$N1447*(1+(S$2*0.03)),IF(T$3=$O1447+2*$J1447,$N1447*(1+(S$2*0.03)),IF(T$3=$O1447+3*$J1447,$N1447*(1+(S$2*0.03)),IF(T$3=$O1447+4*$J1447,$N1447*(1+(S$2*0.03)),IF(T$3=$O1447+5*$J1447,$N1447*(1+(S$2*0.03)),"")))))))</f>
        <v/>
      </c>
      <c r="U1447" s="2">
        <f t="shared" ref="U1447" si="3642">IF($B1447="","",IF($O1447=U$3,$N1447*(1+(T$2*0.03)),IF(U$3=$O1447+$J1447,$N1447*(1+(T$2*0.03)),IF(U$3=$O1447+2*$J1447,$N1447*(1+(T$2*0.03)),IF(U$3=$O1447+3*$J1447,$N1447*(1+(T$2*0.03)),IF(U$3=$O1447+4*$J1447,$N1447*(1+(T$2*0.03)),IF(U$3=$O1447+5*$J1447,$N1447*(1+(T$2*0.03)),"")))))))</f>
        <v>13799.999999999998</v>
      </c>
      <c r="V1447" s="2" t="str">
        <f t="shared" ref="V1447" si="3643">IF($B1447="","",IF($O1447=V$3,$N1447*(1+(U$2*0.03)),IF(V$3=$O1447+$J1447,$N1447*(1+(U$2*0.03)),IF(V$3=$O1447+2*$J1447,$N1447*(1+(U$2*0.03)),IF(V$3=$O1447+3*$J1447,$N1447*(1+(U$2*0.03)),IF(V$3=$O1447+4*$J1447,$N1447*(1+(U$2*0.03)),IF(V$3=$O1447+5*$J1447,$N1447*(1+(U$2*0.03)),"")))))))</f>
        <v/>
      </c>
      <c r="W1447" s="2" t="str">
        <f t="shared" ref="W1447" si="3644">IF($B1447="","",IF($O1447=W$3,$N1447*(1+(V$2*0.03)),IF(W$3=$O1447+$J1447,$N1447*(1+(V$2*0.03)),IF(W$3=$O1447+2*$J1447,$N1447*(1+(V$2*0.03)),IF(W$3=$O1447+3*$J1447,$N1447*(1+(V$2*0.03)),IF(W$3=$O1447+4*$J1447,$N1447*(1+(V$2*0.03)),IF(W$3=$O1447+5*$J1447,$N1447*(1+(V$2*0.03)),"")))))))</f>
        <v/>
      </c>
      <c r="X1447" s="2" t="str">
        <f t="shared" ref="X1447" si="3645">IF($B1447="","",IF($O1447=X$3,$N1447*(1+(W$2*0.03)),IF(X$3=$O1447+$J1447,$N1447*(1+(W$2*0.03)),IF(X$3=$O1447+2*$J1447,$N1447*(1+(W$2*0.03)),IF(X$3=$O1447+3*$J1447,$N1447*(1+(W$2*0.03)),IF(X$3=$O1447+4*$J1447,$N1447*(1+(W$2*0.03)),IF(X$3=$O1447+5*$J1447,$N1447*(1+(W$2*0.03)),"")))))))</f>
        <v/>
      </c>
      <c r="Y1447" s="2" t="str">
        <f t="shared" ref="Y1447" si="3646">IF($B1447="","",IF($O1447=Y$3,$N1447*(1+(X$2*0.03)),IF(Y$3=$O1447+$J1447,$N1447*(1+(X$2*0.03)),IF(Y$3=$O1447+2*$J1447,$N1447*(1+(X$2*0.03)),IF(Y$3=$O1447+3*$J1447,$N1447*(1+(X$2*0.03)),IF(Y$3=$O1447+4*$J1447,$N1447*(1+(X$2*0.03)),IF(Y$3=$O1447+5*$J1447,$N1447*(1+(X$2*0.03)),"")))))))</f>
        <v/>
      </c>
      <c r="Z1447" s="2" t="str">
        <f t="shared" ref="Z1447" si="3647">IF($B1447="","",IF($O1447=Z$3,$N1447*(1+(Y$2*0.03)),IF(Z$3=$O1447+$J1447,$N1447*(1+(Y$2*0.03)),IF(Z$3=$O1447+2*$J1447,$N1447*(1+(Y$2*0.03)),IF(Z$3=$O1447+3*$J1447,$N1447*(1+(Y$2*0.03)),IF(Z$3=$O1447+4*$J1447,$N1447*(1+(Y$2*0.03)),IF(Z$3=$O1447+5*$J1447,$N1447*(1+(Y$2*0.03)),"")))))))</f>
        <v/>
      </c>
      <c r="AA1447" s="2" t="str">
        <f t="shared" ref="AA1447" si="3648">IF($B1447="","",IF($O1447=AA$3,$N1447*(1+(Z$2*0.03)),IF(AA$3=$O1447+$J1447,$N1447*(1+(Z$2*0.03)),IF(AA$3=$O1447+2*$J1447,$N1447*(1+(Z$2*0.03)),IF(AA$3=$O1447+3*$J1447,$N1447*(1+(Z$2*0.03)),IF(AA$3=$O1447+4*$J1447,$N1447*(1+(Z$2*0.03)),IF(AA$3=$O1447+5*$J1447,$N1447*(1+(Z$2*0.03)),"")))))))</f>
        <v/>
      </c>
      <c r="AB1447" s="2" t="str">
        <f t="shared" ref="AB1447" si="3649">IF($B1447="","",IF($O1447=AB$3,$N1447*(1+(AA$2*0.03)),IF(AB$3=$O1447+$J1447,$N1447*(1+(AA$2*0.03)),IF(AB$3=$O1447+2*$J1447,$N1447*(1+(AA$2*0.03)),IF(AB$3=$O1447+3*$J1447,$N1447*(1+(AA$2*0.03)),IF(AB$3=$O1447+4*$J1447,$N1447*(1+(AA$2*0.03)),IF(AB$3=$O1447+5*$J1447,$N1447*(1+(AA$2*0.03)),"")))))))</f>
        <v/>
      </c>
      <c r="AC1447" s="2" t="str">
        <f t="shared" ref="AC1447" si="3650">IF($B1447="","",IF($O1447=AC$3,$N1447*(1+(AB$2*0.03)),IF(AC$3=$O1447+$J1447,$N1447*(1+(AB$2*0.03)),IF(AC$3=$O1447+2*$J1447,$N1447*(1+(AB$2*0.03)),IF(AC$3=$O1447+3*$J1447,$N1447*(1+(AB$2*0.03)),IF(AC$3=$O1447+4*$J1447,$N1447*(1+(AB$2*0.03)),IF(AC$3=$O1447+5*$J1447,$N1447*(1+(AB$2*0.03)),"")))))))</f>
        <v/>
      </c>
      <c r="AD1447" s="2" t="str">
        <f t="shared" ref="AD1447" si="3651">IF($B1447="","",IF($O1447=AD$3,$N1447*(1+(AC$2*0.03)),IF(AD$3=$O1447+$J1447,$N1447*(1+(AC$2*0.03)),IF(AD$3=$O1447+2*$J1447,$N1447*(1+(AC$2*0.03)),IF(AD$3=$O1447+3*$J1447,$N1447*(1+(AC$2*0.03)),IF(AD$3=$O1447+4*$J1447,$N1447*(1+(AC$2*0.03)),IF(AD$3=$O1447+5*$J1447,$N1447*(1+(AC$2*0.03)),"")))))))</f>
        <v/>
      </c>
      <c r="AE1447" s="2" t="str">
        <f t="shared" ref="AE1447" si="3652">IF($B1447="","",IF($O1447=AE$3,$N1447*(1+(AD$2*0.03)),IF(AE$3=$O1447+$J1447,$N1447*(1+(AD$2*0.03)),IF(AE$3=$O1447+2*$J1447,$N1447*(1+(AD$2*0.03)),IF(AE$3=$O1447+3*$J1447,$N1447*(1+(AD$2*0.03)),IF(AE$3=$O1447+4*$J1447,$N1447*(1+(AD$2*0.03)),IF(AE$3=$O1447+5*$J1447,$N1447*(1+(AD$2*0.03)),"")))))))</f>
        <v/>
      </c>
      <c r="AF1447" s="2" t="str">
        <f t="shared" ref="AF1447" si="3653">IF($B1447="","",IF($O1447=AF$3,$N1447*(1+(AE$2*0.03)),IF(AF$3=$O1447+$J1447,$N1447*(1+(AE$2*0.03)),IF(AF$3=$O1447+2*$J1447,$N1447*(1+(AE$2*0.03)),IF(AF$3=$O1447+3*$J1447,$N1447*(1+(AE$2*0.03)),IF(AF$3=$O1447+4*$J1447,$N1447*(1+(AE$2*0.03)),IF(AF$3=$O1447+5*$J1447,$N1447*(1+(AE$2*0.03)),"")))))))</f>
        <v/>
      </c>
      <c r="AG1447" s="2" t="str">
        <f t="shared" ref="AG1447" si="3654">IF($B1447="","",IF($O1447=AG$3,$N1447*(1+(AF$2*0.03)),IF(AG$3=$O1447+$J1447,$N1447*(1+(AF$2*0.03)),IF(AG$3=$O1447+2*$J1447,$N1447*(1+(AF$2*0.03)),IF(AG$3=$O1447+3*$J1447,$N1447*(1+(AF$2*0.03)),IF(AG$3=$O1447+4*$J1447,$N1447*(1+(AF$2*0.03)),IF(AG$3=$O1447+5*$J1447,$N1447*(1+(AF$2*0.03)),"")))))))</f>
        <v/>
      </c>
      <c r="AH1447" s="2" t="str">
        <f t="shared" ref="AH1447" si="3655">IF($B1447="","",IF($O1447=AH$3,$N1447*(1+(AG$2*0.03)),IF(AH$3=$O1447+$J1447,$N1447*(1+(AG$2*0.03)),IF(AH$3=$O1447+2*$J1447,$N1447*(1+(AG$2*0.03)),IF(AH$3=$O1447+3*$J1447,$N1447*(1+(AG$2*0.03)),IF(AH$3=$O1447+4*$J1447,$N1447*(1+(AG$2*0.03)),IF(AH$3=$O1447+5*$J1447,$N1447*(1+(AG$2*0.03)),"")))))))</f>
        <v/>
      </c>
      <c r="AI1447" s="2" t="str">
        <f t="shared" ref="AI1447" si="3656">IF($B1447="","",IF($O1447=AI$3,$N1447*(1+(AH$2*0.03)),IF(AI$3=$O1447+$J1447,$N1447*(1+(AH$2*0.03)),IF(AI$3=$O1447+2*$J1447,$N1447*(1+(AH$2*0.03)),IF(AI$3=$O1447+3*$J1447,$N1447*(1+(AH$2*0.03)),IF(AI$3=$O1447+4*$J1447,$N1447*(1+(AH$2*0.03)),IF(AI$3=$O1447+5*$J1447,$N1447*(1+(AH$2*0.03)),"")))))))</f>
        <v/>
      </c>
    </row>
    <row r="1448" spans="2:35" x14ac:dyDescent="0.25">
      <c r="B1448" s="41" t="s">
        <v>347</v>
      </c>
      <c r="C1448" s="41" t="s">
        <v>587</v>
      </c>
      <c r="D1448" t="s">
        <v>8</v>
      </c>
      <c r="E1448" s="42" t="s">
        <v>564</v>
      </c>
      <c r="F1448" t="s">
        <v>34</v>
      </c>
      <c r="G1448" s="38" t="s">
        <v>592</v>
      </c>
      <c r="H1448" s="7">
        <v>1</v>
      </c>
      <c r="I1448" s="6">
        <f>IF(H1448="","",INDEX(Systems!F$4:F$981,MATCH($F1448,Systems!D$4:D$981,0),1))</f>
        <v>900</v>
      </c>
      <c r="J1448" s="7">
        <f>IF(H1448="","",INDEX(Systems!E$4:E$981,MATCH($F1448,Systems!D$4:D$981,0),1))</f>
        <v>30</v>
      </c>
      <c r="K1448" s="7" t="s">
        <v>96</v>
      </c>
      <c r="L1448" s="7">
        <v>2005</v>
      </c>
      <c r="M1448" s="7">
        <v>3</v>
      </c>
      <c r="N1448" s="6">
        <f t="shared" si="3134"/>
        <v>900</v>
      </c>
      <c r="O1448" s="7">
        <f t="shared" si="3135"/>
        <v>2035</v>
      </c>
      <c r="P1448" s="2" t="str">
        <f t="shared" ref="P1448:AI1448" si="3657">IF($B1448="","",IF($O1448=P$3,$N1448*(1+(O$2*0.03)),IF(P$3=$O1448+$J1448,$N1448*(1+(O$2*0.03)),IF(P$3=$O1448+2*$J1448,$N1448*(1+(O$2*0.03)),IF(P$3=$O1448+3*$J1448,$N1448*(1+(O$2*0.03)),IF(P$3=$O1448+4*$J1448,$N1448*(1+(O$2*0.03)),IF(P$3=$O1448+5*$J1448,$N1448*(1+(O$2*0.03)),"")))))))</f>
        <v/>
      </c>
      <c r="Q1448" s="2" t="str">
        <f t="shared" si="3657"/>
        <v/>
      </c>
      <c r="R1448" s="2" t="str">
        <f t="shared" si="3657"/>
        <v/>
      </c>
      <c r="S1448" s="2" t="str">
        <f t="shared" si="3657"/>
        <v/>
      </c>
      <c r="T1448" s="2" t="str">
        <f t="shared" si="3657"/>
        <v/>
      </c>
      <c r="U1448" s="2" t="str">
        <f t="shared" si="3657"/>
        <v/>
      </c>
      <c r="V1448" s="2" t="str">
        <f t="shared" si="3657"/>
        <v/>
      </c>
      <c r="W1448" s="2" t="str">
        <f t="shared" si="3657"/>
        <v/>
      </c>
      <c r="X1448" s="2" t="str">
        <f t="shared" si="3657"/>
        <v/>
      </c>
      <c r="Y1448" s="2" t="str">
        <f t="shared" si="3657"/>
        <v/>
      </c>
      <c r="Z1448" s="2" t="str">
        <f t="shared" si="3657"/>
        <v/>
      </c>
      <c r="AA1448" s="2" t="str">
        <f t="shared" si="3657"/>
        <v/>
      </c>
      <c r="AB1448" s="2" t="str">
        <f t="shared" si="3657"/>
        <v/>
      </c>
      <c r="AC1448" s="2" t="str">
        <f t="shared" si="3657"/>
        <v/>
      </c>
      <c r="AD1448" s="2" t="str">
        <f t="shared" si="3657"/>
        <v/>
      </c>
      <c r="AE1448" s="2" t="str">
        <f t="shared" si="3657"/>
        <v/>
      </c>
      <c r="AF1448" s="2" t="str">
        <f t="shared" si="3657"/>
        <v/>
      </c>
      <c r="AG1448" s="2">
        <f t="shared" si="3657"/>
        <v>1359</v>
      </c>
      <c r="AH1448" s="2" t="str">
        <f t="shared" si="3657"/>
        <v/>
      </c>
      <c r="AI1448" s="2" t="str">
        <f t="shared" si="3657"/>
        <v/>
      </c>
    </row>
    <row r="1449" spans="2:35" x14ac:dyDescent="0.25">
      <c r="B1449" s="41" t="s">
        <v>347</v>
      </c>
      <c r="C1449" s="41" t="s">
        <v>587</v>
      </c>
      <c r="D1449" t="s">
        <v>8</v>
      </c>
      <c r="E1449" s="42" t="s">
        <v>564</v>
      </c>
      <c r="F1449" t="s">
        <v>134</v>
      </c>
      <c r="G1449" s="38" t="s">
        <v>592</v>
      </c>
      <c r="H1449" s="7">
        <v>1</v>
      </c>
      <c r="I1449" s="6">
        <f>IF(H1449="","",INDEX(Systems!F$4:F$981,MATCH($F1449,Systems!D$4:D$981,0),1))</f>
        <v>650</v>
      </c>
      <c r="J1449" s="7">
        <f>IF(H1449="","",INDEX(Systems!E$4:E$981,MATCH($F1449,Systems!D$4:D$981,0),1))</f>
        <v>30</v>
      </c>
      <c r="K1449" s="7" t="s">
        <v>96</v>
      </c>
      <c r="L1449" s="7">
        <v>2005</v>
      </c>
      <c r="M1449" s="7">
        <v>3</v>
      </c>
      <c r="N1449" s="6">
        <f t="shared" si="3134"/>
        <v>650</v>
      </c>
      <c r="O1449" s="7">
        <f t="shared" si="3135"/>
        <v>2035</v>
      </c>
      <c r="P1449" s="2" t="str">
        <f t="shared" ref="P1449:AI1449" si="3658">IF($B1449="","",IF($O1449=P$3,$N1449*(1+(O$2*0.03)),IF(P$3=$O1449+$J1449,$N1449*(1+(O$2*0.03)),IF(P$3=$O1449+2*$J1449,$N1449*(1+(O$2*0.03)),IF(P$3=$O1449+3*$J1449,$N1449*(1+(O$2*0.03)),IF(P$3=$O1449+4*$J1449,$N1449*(1+(O$2*0.03)),IF(P$3=$O1449+5*$J1449,$N1449*(1+(O$2*0.03)),"")))))))</f>
        <v/>
      </c>
      <c r="Q1449" s="2" t="str">
        <f t="shared" si="3658"/>
        <v/>
      </c>
      <c r="R1449" s="2" t="str">
        <f t="shared" si="3658"/>
        <v/>
      </c>
      <c r="S1449" s="2" t="str">
        <f t="shared" si="3658"/>
        <v/>
      </c>
      <c r="T1449" s="2" t="str">
        <f t="shared" si="3658"/>
        <v/>
      </c>
      <c r="U1449" s="2" t="str">
        <f t="shared" si="3658"/>
        <v/>
      </c>
      <c r="V1449" s="2" t="str">
        <f t="shared" si="3658"/>
        <v/>
      </c>
      <c r="W1449" s="2" t="str">
        <f t="shared" si="3658"/>
        <v/>
      </c>
      <c r="X1449" s="2" t="str">
        <f t="shared" si="3658"/>
        <v/>
      </c>
      <c r="Y1449" s="2" t="str">
        <f t="shared" si="3658"/>
        <v/>
      </c>
      <c r="Z1449" s="2" t="str">
        <f t="shared" si="3658"/>
        <v/>
      </c>
      <c r="AA1449" s="2" t="str">
        <f t="shared" si="3658"/>
        <v/>
      </c>
      <c r="AB1449" s="2" t="str">
        <f t="shared" si="3658"/>
        <v/>
      </c>
      <c r="AC1449" s="2" t="str">
        <f t="shared" si="3658"/>
        <v/>
      </c>
      <c r="AD1449" s="2" t="str">
        <f t="shared" si="3658"/>
        <v/>
      </c>
      <c r="AE1449" s="2" t="str">
        <f t="shared" si="3658"/>
        <v/>
      </c>
      <c r="AF1449" s="2" t="str">
        <f t="shared" si="3658"/>
        <v/>
      </c>
      <c r="AG1449" s="2">
        <f t="shared" si="3658"/>
        <v>981.5</v>
      </c>
      <c r="AH1449" s="2" t="str">
        <f t="shared" si="3658"/>
        <v/>
      </c>
      <c r="AI1449" s="2" t="str">
        <f t="shared" si="3658"/>
        <v/>
      </c>
    </row>
    <row r="1450" spans="2:35" x14ac:dyDescent="0.25">
      <c r="B1450" s="41" t="s">
        <v>347</v>
      </c>
      <c r="C1450" s="41" t="s">
        <v>588</v>
      </c>
      <c r="D1450" t="s">
        <v>4</v>
      </c>
      <c r="E1450" s="42" t="s">
        <v>586</v>
      </c>
      <c r="F1450" t="s">
        <v>33</v>
      </c>
      <c r="H1450" s="7">
        <v>21850</v>
      </c>
      <c r="I1450" s="6">
        <f>IF(H1450="","",INDEX(Systems!F$4:F$981,MATCH($F1450,Systems!D$4:D$981,0),1))</f>
        <v>7.05</v>
      </c>
      <c r="J1450" s="7">
        <f>IF(H1450="","",INDEX(Systems!E$4:E$981,MATCH($F1450,Systems!D$4:D$981,0),1))</f>
        <v>30</v>
      </c>
      <c r="K1450" s="7" t="s">
        <v>97</v>
      </c>
      <c r="L1450" s="7">
        <v>2000</v>
      </c>
      <c r="M1450" s="7">
        <v>2</v>
      </c>
      <c r="N1450" s="6">
        <f t="shared" si="3134"/>
        <v>154042.5</v>
      </c>
      <c r="O1450" s="7">
        <f t="shared" si="3135"/>
        <v>2024</v>
      </c>
      <c r="P1450" s="2" t="str">
        <f t="shared" ref="P1450:AI1450" si="3659">IF($B1450="","",IF($O1450=P$3,$N1450*(1+(O$2*0.03)),IF(P$3=$O1450+$J1450,$N1450*(1+(O$2*0.03)),IF(P$3=$O1450+2*$J1450,$N1450*(1+(O$2*0.03)),IF(P$3=$O1450+3*$J1450,$N1450*(1+(O$2*0.03)),IF(P$3=$O1450+4*$J1450,$N1450*(1+(O$2*0.03)),IF(P$3=$O1450+5*$J1450,$N1450*(1+(O$2*0.03)),"")))))))</f>
        <v/>
      </c>
      <c r="Q1450" s="2" t="str">
        <f t="shared" si="3659"/>
        <v/>
      </c>
      <c r="R1450" s="2" t="str">
        <f t="shared" si="3659"/>
        <v/>
      </c>
      <c r="S1450" s="2" t="str">
        <f t="shared" si="3659"/>
        <v/>
      </c>
      <c r="T1450" s="2" t="str">
        <f t="shared" si="3659"/>
        <v/>
      </c>
      <c r="U1450" s="2" t="str">
        <f t="shared" si="3659"/>
        <v/>
      </c>
      <c r="V1450" s="2">
        <f t="shared" si="3659"/>
        <v>181770.15</v>
      </c>
      <c r="W1450" s="2" t="str">
        <f t="shared" si="3659"/>
        <v/>
      </c>
      <c r="X1450" s="2" t="str">
        <f t="shared" si="3659"/>
        <v/>
      </c>
      <c r="Y1450" s="2" t="str">
        <f t="shared" si="3659"/>
        <v/>
      </c>
      <c r="Z1450" s="2" t="str">
        <f t="shared" si="3659"/>
        <v/>
      </c>
      <c r="AA1450" s="2" t="str">
        <f t="shared" si="3659"/>
        <v/>
      </c>
      <c r="AB1450" s="2" t="str">
        <f t="shared" si="3659"/>
        <v/>
      </c>
      <c r="AC1450" s="2" t="str">
        <f t="shared" si="3659"/>
        <v/>
      </c>
      <c r="AD1450" s="2" t="str">
        <f t="shared" si="3659"/>
        <v/>
      </c>
      <c r="AE1450" s="2" t="str">
        <f t="shared" si="3659"/>
        <v/>
      </c>
      <c r="AF1450" s="2" t="str">
        <f t="shared" si="3659"/>
        <v/>
      </c>
      <c r="AG1450" s="2" t="str">
        <f t="shared" si="3659"/>
        <v/>
      </c>
      <c r="AH1450" s="2" t="str">
        <f t="shared" si="3659"/>
        <v/>
      </c>
      <c r="AI1450" s="2" t="str">
        <f t="shared" si="3659"/>
        <v/>
      </c>
    </row>
    <row r="1451" spans="2:35" x14ac:dyDescent="0.25">
      <c r="B1451" s="41" t="s">
        <v>347</v>
      </c>
      <c r="C1451" s="41" t="s">
        <v>588</v>
      </c>
      <c r="D1451" t="s">
        <v>4</v>
      </c>
      <c r="E1451" s="42" t="s">
        <v>586</v>
      </c>
      <c r="F1451" t="s">
        <v>98</v>
      </c>
      <c r="H1451" s="7">
        <v>21850</v>
      </c>
      <c r="I1451" s="6">
        <f>IF(H1451="","",INDEX(Systems!F$4:F$981,MATCH($F1451,Systems!D$4:D$981,0),1))</f>
        <v>0.34</v>
      </c>
      <c r="J1451" s="7">
        <f>IF(H1451="","",INDEX(Systems!E$4:E$981,MATCH($F1451,Systems!D$4:D$981,0),1))</f>
        <v>5</v>
      </c>
      <c r="K1451" s="7" t="s">
        <v>97</v>
      </c>
      <c r="L1451" s="7">
        <v>2015</v>
      </c>
      <c r="M1451" s="7">
        <v>2</v>
      </c>
      <c r="N1451" s="6">
        <f t="shared" si="3134"/>
        <v>7429.0000000000009</v>
      </c>
      <c r="O1451" s="7">
        <f t="shared" si="3135"/>
        <v>2019</v>
      </c>
      <c r="P1451" s="2" t="str">
        <f t="shared" ref="P1451:AI1451" si="3660">IF($B1451="","",IF($O1451=P$3,$N1451*(1+(O$2*0.03)),IF(P$3=$O1451+$J1451,$N1451*(1+(O$2*0.03)),IF(P$3=$O1451+2*$J1451,$N1451*(1+(O$2*0.03)),IF(P$3=$O1451+3*$J1451,$N1451*(1+(O$2*0.03)),IF(P$3=$O1451+4*$J1451,$N1451*(1+(O$2*0.03)),IF(P$3=$O1451+5*$J1451,$N1451*(1+(O$2*0.03)),"")))))))</f>
        <v/>
      </c>
      <c r="Q1451" s="2">
        <f t="shared" si="3660"/>
        <v>7651.8700000000008</v>
      </c>
      <c r="R1451" s="2" t="str">
        <f t="shared" si="3660"/>
        <v/>
      </c>
      <c r="S1451" s="2" t="str">
        <f t="shared" si="3660"/>
        <v/>
      </c>
      <c r="T1451" s="2" t="str">
        <f t="shared" si="3660"/>
        <v/>
      </c>
      <c r="U1451" s="2" t="str">
        <f t="shared" si="3660"/>
        <v/>
      </c>
      <c r="V1451" s="2">
        <f t="shared" si="3660"/>
        <v>8766.2200000000012</v>
      </c>
      <c r="W1451" s="2" t="str">
        <f t="shared" si="3660"/>
        <v/>
      </c>
      <c r="X1451" s="2" t="str">
        <f t="shared" si="3660"/>
        <v/>
      </c>
      <c r="Y1451" s="2" t="str">
        <f t="shared" si="3660"/>
        <v/>
      </c>
      <c r="Z1451" s="2" t="str">
        <f t="shared" si="3660"/>
        <v/>
      </c>
      <c r="AA1451" s="2">
        <f t="shared" si="3660"/>
        <v>9880.5700000000015</v>
      </c>
      <c r="AB1451" s="2" t="str">
        <f t="shared" si="3660"/>
        <v/>
      </c>
      <c r="AC1451" s="2" t="str">
        <f t="shared" si="3660"/>
        <v/>
      </c>
      <c r="AD1451" s="2" t="str">
        <f t="shared" si="3660"/>
        <v/>
      </c>
      <c r="AE1451" s="2" t="str">
        <f t="shared" si="3660"/>
        <v/>
      </c>
      <c r="AF1451" s="2">
        <f t="shared" si="3660"/>
        <v>10994.920000000002</v>
      </c>
      <c r="AG1451" s="2" t="str">
        <f t="shared" si="3660"/>
        <v/>
      </c>
      <c r="AH1451" s="2" t="str">
        <f t="shared" si="3660"/>
        <v/>
      </c>
      <c r="AI1451" s="2" t="str">
        <f t="shared" si="3660"/>
        <v/>
      </c>
    </row>
    <row r="1452" spans="2:35" x14ac:dyDescent="0.25">
      <c r="B1452" s="41" t="s">
        <v>347</v>
      </c>
      <c r="C1452" s="41" t="s">
        <v>588</v>
      </c>
      <c r="D1452" t="s">
        <v>4</v>
      </c>
      <c r="E1452" s="42" t="s">
        <v>12</v>
      </c>
      <c r="F1452" t="s">
        <v>32</v>
      </c>
      <c r="H1452" s="7">
        <v>68550</v>
      </c>
      <c r="I1452" s="6">
        <f>IF(H1452="","",INDEX(Systems!F$4:F$981,MATCH($F1452,Systems!D$4:D$981,0),1))</f>
        <v>4</v>
      </c>
      <c r="J1452" s="7">
        <f>IF(H1452="","",INDEX(Systems!E$4:E$981,MATCH($F1452,Systems!D$4:D$981,0),1))</f>
        <v>30</v>
      </c>
      <c r="K1452" s="7" t="s">
        <v>97</v>
      </c>
      <c r="L1452" s="7">
        <v>2000</v>
      </c>
      <c r="M1452" s="7">
        <v>2</v>
      </c>
      <c r="N1452" s="6">
        <f t="shared" si="3134"/>
        <v>274200</v>
      </c>
      <c r="O1452" s="7">
        <f t="shared" si="3135"/>
        <v>2024</v>
      </c>
      <c r="P1452" s="2" t="str">
        <f t="shared" ref="P1452:AI1452" si="3661">IF($B1452="","",IF($O1452=P$3,$N1452*(1+(O$2*0.03)),IF(P$3=$O1452+$J1452,$N1452*(1+(O$2*0.03)),IF(P$3=$O1452+2*$J1452,$N1452*(1+(O$2*0.03)),IF(P$3=$O1452+3*$J1452,$N1452*(1+(O$2*0.03)),IF(P$3=$O1452+4*$J1452,$N1452*(1+(O$2*0.03)),IF(P$3=$O1452+5*$J1452,$N1452*(1+(O$2*0.03)),"")))))))</f>
        <v/>
      </c>
      <c r="Q1452" s="2" t="str">
        <f t="shared" si="3661"/>
        <v/>
      </c>
      <c r="R1452" s="2" t="str">
        <f t="shared" si="3661"/>
        <v/>
      </c>
      <c r="S1452" s="2" t="str">
        <f t="shared" si="3661"/>
        <v/>
      </c>
      <c r="T1452" s="2" t="str">
        <f t="shared" si="3661"/>
        <v/>
      </c>
      <c r="U1452" s="2" t="str">
        <f t="shared" si="3661"/>
        <v/>
      </c>
      <c r="V1452" s="2">
        <f t="shared" si="3661"/>
        <v>323556</v>
      </c>
      <c r="W1452" s="2" t="str">
        <f t="shared" si="3661"/>
        <v/>
      </c>
      <c r="X1452" s="2" t="str">
        <f t="shared" si="3661"/>
        <v/>
      </c>
      <c r="Y1452" s="2" t="str">
        <f t="shared" si="3661"/>
        <v/>
      </c>
      <c r="Z1452" s="2" t="str">
        <f t="shared" si="3661"/>
        <v/>
      </c>
      <c r="AA1452" s="2" t="str">
        <f t="shared" si="3661"/>
        <v/>
      </c>
      <c r="AB1452" s="2" t="str">
        <f t="shared" si="3661"/>
        <v/>
      </c>
      <c r="AC1452" s="2" t="str">
        <f t="shared" si="3661"/>
        <v/>
      </c>
      <c r="AD1452" s="2" t="str">
        <f t="shared" si="3661"/>
        <v/>
      </c>
      <c r="AE1452" s="2" t="str">
        <f t="shared" si="3661"/>
        <v/>
      </c>
      <c r="AF1452" s="2" t="str">
        <f t="shared" si="3661"/>
        <v/>
      </c>
      <c r="AG1452" s="2" t="str">
        <f t="shared" si="3661"/>
        <v/>
      </c>
      <c r="AH1452" s="2" t="str">
        <f t="shared" si="3661"/>
        <v/>
      </c>
      <c r="AI1452" s="2" t="str">
        <f t="shared" si="3661"/>
        <v/>
      </c>
    </row>
    <row r="1453" spans="2:35" x14ac:dyDescent="0.25">
      <c r="B1453" s="41" t="s">
        <v>347</v>
      </c>
      <c r="C1453" s="41" t="s">
        <v>588</v>
      </c>
      <c r="D1453" t="s">
        <v>4</v>
      </c>
      <c r="E1453" s="42" t="s">
        <v>12</v>
      </c>
      <c r="F1453" t="s">
        <v>98</v>
      </c>
      <c r="H1453" s="7">
        <v>68550</v>
      </c>
      <c r="I1453" s="6">
        <f>IF(H1453="","",INDEX(Systems!F$4:F$981,MATCH($F1453,Systems!D$4:D$981,0),1))</f>
        <v>0.34</v>
      </c>
      <c r="J1453" s="7">
        <f>IF(H1453="","",INDEX(Systems!E$4:E$981,MATCH($F1453,Systems!D$4:D$981,0),1))</f>
        <v>5</v>
      </c>
      <c r="K1453" s="7" t="s">
        <v>97</v>
      </c>
      <c r="L1453" s="7">
        <v>2015</v>
      </c>
      <c r="M1453" s="7">
        <v>2</v>
      </c>
      <c r="N1453" s="6">
        <f t="shared" si="3134"/>
        <v>23307</v>
      </c>
      <c r="O1453" s="7">
        <f t="shared" si="3135"/>
        <v>2019</v>
      </c>
      <c r="P1453" s="2" t="str">
        <f t="shared" ref="P1453:AI1454" si="3662">IF($B1453="","",IF($O1453=P$3,$N1453*(1+(O$2*0.03)),IF(P$3=$O1453+$J1453,$N1453*(1+(O$2*0.03)),IF(P$3=$O1453+2*$J1453,$N1453*(1+(O$2*0.03)),IF(P$3=$O1453+3*$J1453,$N1453*(1+(O$2*0.03)),IF(P$3=$O1453+4*$J1453,$N1453*(1+(O$2*0.03)),IF(P$3=$O1453+5*$J1453,$N1453*(1+(O$2*0.03)),"")))))))</f>
        <v/>
      </c>
      <c r="Q1453" s="2">
        <f t="shared" si="3662"/>
        <v>24006.21</v>
      </c>
      <c r="R1453" s="2" t="str">
        <f t="shared" si="3662"/>
        <v/>
      </c>
      <c r="S1453" s="2" t="str">
        <f t="shared" si="3662"/>
        <v/>
      </c>
      <c r="T1453" s="2" t="str">
        <f t="shared" si="3662"/>
        <v/>
      </c>
      <c r="U1453" s="2" t="str">
        <f t="shared" si="3662"/>
        <v/>
      </c>
      <c r="V1453" s="2">
        <f t="shared" si="3662"/>
        <v>27502.26</v>
      </c>
      <c r="W1453" s="2" t="str">
        <f t="shared" si="3662"/>
        <v/>
      </c>
      <c r="X1453" s="2" t="str">
        <f t="shared" si="3662"/>
        <v/>
      </c>
      <c r="Y1453" s="2" t="str">
        <f t="shared" si="3662"/>
        <v/>
      </c>
      <c r="Z1453" s="2" t="str">
        <f t="shared" si="3662"/>
        <v/>
      </c>
      <c r="AA1453" s="2">
        <f t="shared" si="3662"/>
        <v>30998.31</v>
      </c>
      <c r="AB1453" s="2" t="str">
        <f t="shared" si="3662"/>
        <v/>
      </c>
      <c r="AC1453" s="2" t="str">
        <f t="shared" si="3662"/>
        <v/>
      </c>
      <c r="AD1453" s="2" t="str">
        <f t="shared" si="3662"/>
        <v/>
      </c>
      <c r="AE1453" s="2" t="str">
        <f t="shared" si="3662"/>
        <v/>
      </c>
      <c r="AF1453" s="2">
        <f t="shared" si="3662"/>
        <v>34494.36</v>
      </c>
      <c r="AG1453" s="2" t="str">
        <f t="shared" si="3662"/>
        <v/>
      </c>
      <c r="AH1453" s="2" t="str">
        <f t="shared" si="3662"/>
        <v/>
      </c>
      <c r="AI1453" s="2" t="str">
        <f t="shared" si="3662"/>
        <v/>
      </c>
    </row>
    <row r="1454" spans="2:35" x14ac:dyDescent="0.25">
      <c r="B1454" s="41" t="s">
        <v>347</v>
      </c>
      <c r="C1454" s="41" t="s">
        <v>588</v>
      </c>
      <c r="D1454" t="s">
        <v>4</v>
      </c>
      <c r="E1454" s="42" t="s">
        <v>12</v>
      </c>
      <c r="F1454" t="s">
        <v>32</v>
      </c>
      <c r="G1454" s="38" t="s">
        <v>597</v>
      </c>
      <c r="H1454" s="7">
        <v>15600</v>
      </c>
      <c r="I1454" s="6">
        <f>IF(H1454="","",INDEX(Systems!F$4:F$981,MATCH($F1454,Systems!D$4:D$981,0),1))</f>
        <v>4</v>
      </c>
      <c r="J1454" s="7">
        <f>IF(H1454="","",INDEX(Systems!E$4:E$981,MATCH($F1454,Systems!D$4:D$981,0),1))</f>
        <v>30</v>
      </c>
      <c r="K1454" s="7" t="s">
        <v>97</v>
      </c>
      <c r="L1454" s="7">
        <v>2000</v>
      </c>
      <c r="M1454" s="7">
        <v>2</v>
      </c>
      <c r="N1454" s="6">
        <f t="shared" ref="N1454:N1455" si="3663">IF(H1454="","",H1454*I1454)</f>
        <v>62400</v>
      </c>
      <c r="O1454" s="7">
        <f t="shared" ref="O1454:O1455" si="3664">IF(M1454="","",IF(IF(M1454=1,$C$1,IF(M1454=2,L1454+(0.8*J1454),IF(M1454=3,L1454+J1454)))&lt;$C$1,$C$1,(IF(M1454=1,$C$1,IF(M1454=2,L1454+(0.8*J1454),IF(M1454=3,L1454+J1454))))))</f>
        <v>2024</v>
      </c>
      <c r="P1454" s="2" t="str">
        <f t="shared" si="3662"/>
        <v/>
      </c>
      <c r="Q1454" s="2" t="str">
        <f t="shared" si="3662"/>
        <v/>
      </c>
      <c r="R1454" s="2" t="str">
        <f t="shared" si="3662"/>
        <v/>
      </c>
      <c r="S1454" s="2" t="str">
        <f t="shared" si="3662"/>
        <v/>
      </c>
      <c r="T1454" s="2" t="str">
        <f t="shared" si="3662"/>
        <v/>
      </c>
      <c r="U1454" s="2" t="str">
        <f t="shared" si="3662"/>
        <v/>
      </c>
      <c r="V1454" s="2">
        <f t="shared" si="3662"/>
        <v>73632</v>
      </c>
      <c r="W1454" s="2" t="str">
        <f t="shared" si="3662"/>
        <v/>
      </c>
      <c r="X1454" s="2" t="str">
        <f t="shared" si="3662"/>
        <v/>
      </c>
      <c r="Y1454" s="2" t="str">
        <f t="shared" si="3662"/>
        <v/>
      </c>
      <c r="Z1454" s="2" t="str">
        <f t="shared" si="3662"/>
        <v/>
      </c>
      <c r="AA1454" s="2" t="str">
        <f t="shared" si="3662"/>
        <v/>
      </c>
      <c r="AB1454" s="2" t="str">
        <f t="shared" si="3662"/>
        <v/>
      </c>
      <c r="AC1454" s="2" t="str">
        <f t="shared" si="3662"/>
        <v/>
      </c>
      <c r="AD1454" s="2" t="str">
        <f t="shared" si="3662"/>
        <v/>
      </c>
      <c r="AE1454" s="2" t="str">
        <f t="shared" si="3662"/>
        <v/>
      </c>
      <c r="AF1454" s="2" t="str">
        <f t="shared" si="3662"/>
        <v/>
      </c>
      <c r="AG1454" s="2" t="str">
        <f t="shared" si="3662"/>
        <v/>
      </c>
      <c r="AH1454" s="2" t="str">
        <f t="shared" si="3662"/>
        <v/>
      </c>
      <c r="AI1454" s="2" t="str">
        <f t="shared" si="3662"/>
        <v/>
      </c>
    </row>
    <row r="1455" spans="2:35" x14ac:dyDescent="0.25">
      <c r="B1455" s="41" t="s">
        <v>347</v>
      </c>
      <c r="C1455" s="41" t="s">
        <v>588</v>
      </c>
      <c r="D1455" t="s">
        <v>4</v>
      </c>
      <c r="E1455" s="42" t="s">
        <v>12</v>
      </c>
      <c r="F1455" t="s">
        <v>98</v>
      </c>
      <c r="G1455" s="38" t="s">
        <v>597</v>
      </c>
      <c r="H1455" s="7">
        <v>15600</v>
      </c>
      <c r="I1455" s="6">
        <f>IF(H1455="","",INDEX(Systems!F$4:F$981,MATCH($F1455,Systems!D$4:D$981,0),1))</f>
        <v>0.34</v>
      </c>
      <c r="J1455" s="7">
        <f>IF(H1455="","",INDEX(Systems!E$4:E$981,MATCH($F1455,Systems!D$4:D$981,0),1))</f>
        <v>5</v>
      </c>
      <c r="K1455" s="7" t="s">
        <v>97</v>
      </c>
      <c r="L1455" s="7">
        <v>2015</v>
      </c>
      <c r="M1455" s="7">
        <v>2</v>
      </c>
      <c r="N1455" s="6">
        <f t="shared" si="3663"/>
        <v>5304</v>
      </c>
      <c r="O1455" s="7">
        <f t="shared" si="3664"/>
        <v>2019</v>
      </c>
      <c r="P1455" s="2" t="str">
        <f t="shared" ref="P1455" si="3665">IF($B1455="","",IF($O1455=P$3,$N1455*(1+(O$2*0.03)),IF(P$3=$O1455+$J1455,$N1455*(1+(O$2*0.03)),IF(P$3=$O1455+2*$J1455,$N1455*(1+(O$2*0.03)),IF(P$3=$O1455+3*$J1455,$N1455*(1+(O$2*0.03)),IF(P$3=$O1455+4*$J1455,$N1455*(1+(O$2*0.03)),IF(P$3=$O1455+5*$J1455,$N1455*(1+(O$2*0.03)),"")))))))</f>
        <v/>
      </c>
      <c r="Q1455" s="2">
        <f t="shared" ref="Q1455" si="3666">IF($B1455="","",IF($O1455=Q$3,$N1455*(1+(P$2*0.03)),IF(Q$3=$O1455+$J1455,$N1455*(1+(P$2*0.03)),IF(Q$3=$O1455+2*$J1455,$N1455*(1+(P$2*0.03)),IF(Q$3=$O1455+3*$J1455,$N1455*(1+(P$2*0.03)),IF(Q$3=$O1455+4*$J1455,$N1455*(1+(P$2*0.03)),IF(Q$3=$O1455+5*$J1455,$N1455*(1+(P$2*0.03)),"")))))))</f>
        <v>5463.12</v>
      </c>
      <c r="R1455" s="2" t="str">
        <f t="shared" ref="R1455" si="3667">IF($B1455="","",IF($O1455=R$3,$N1455*(1+(Q$2*0.03)),IF(R$3=$O1455+$J1455,$N1455*(1+(Q$2*0.03)),IF(R$3=$O1455+2*$J1455,$N1455*(1+(Q$2*0.03)),IF(R$3=$O1455+3*$J1455,$N1455*(1+(Q$2*0.03)),IF(R$3=$O1455+4*$J1455,$N1455*(1+(Q$2*0.03)),IF(R$3=$O1455+5*$J1455,$N1455*(1+(Q$2*0.03)),"")))))))</f>
        <v/>
      </c>
      <c r="S1455" s="2" t="str">
        <f t="shared" ref="S1455" si="3668">IF($B1455="","",IF($O1455=S$3,$N1455*(1+(R$2*0.03)),IF(S$3=$O1455+$J1455,$N1455*(1+(R$2*0.03)),IF(S$3=$O1455+2*$J1455,$N1455*(1+(R$2*0.03)),IF(S$3=$O1455+3*$J1455,$N1455*(1+(R$2*0.03)),IF(S$3=$O1455+4*$J1455,$N1455*(1+(R$2*0.03)),IF(S$3=$O1455+5*$J1455,$N1455*(1+(R$2*0.03)),"")))))))</f>
        <v/>
      </c>
      <c r="T1455" s="2" t="str">
        <f t="shared" ref="T1455" si="3669">IF($B1455="","",IF($O1455=T$3,$N1455*(1+(S$2*0.03)),IF(T$3=$O1455+$J1455,$N1455*(1+(S$2*0.03)),IF(T$3=$O1455+2*$J1455,$N1455*(1+(S$2*0.03)),IF(T$3=$O1455+3*$J1455,$N1455*(1+(S$2*0.03)),IF(T$3=$O1455+4*$J1455,$N1455*(1+(S$2*0.03)),IF(T$3=$O1455+5*$J1455,$N1455*(1+(S$2*0.03)),"")))))))</f>
        <v/>
      </c>
      <c r="U1455" s="2" t="str">
        <f t="shared" ref="U1455" si="3670">IF($B1455="","",IF($O1455=U$3,$N1455*(1+(T$2*0.03)),IF(U$3=$O1455+$J1455,$N1455*(1+(T$2*0.03)),IF(U$3=$O1455+2*$J1455,$N1455*(1+(T$2*0.03)),IF(U$3=$O1455+3*$J1455,$N1455*(1+(T$2*0.03)),IF(U$3=$O1455+4*$J1455,$N1455*(1+(T$2*0.03)),IF(U$3=$O1455+5*$J1455,$N1455*(1+(T$2*0.03)),"")))))))</f>
        <v/>
      </c>
      <c r="V1455" s="2">
        <f t="shared" ref="V1455" si="3671">IF($B1455="","",IF($O1455=V$3,$N1455*(1+(U$2*0.03)),IF(V$3=$O1455+$J1455,$N1455*(1+(U$2*0.03)),IF(V$3=$O1455+2*$J1455,$N1455*(1+(U$2*0.03)),IF(V$3=$O1455+3*$J1455,$N1455*(1+(U$2*0.03)),IF(V$3=$O1455+4*$J1455,$N1455*(1+(U$2*0.03)),IF(V$3=$O1455+5*$J1455,$N1455*(1+(U$2*0.03)),"")))))))</f>
        <v>6258.7199999999993</v>
      </c>
      <c r="W1455" s="2" t="str">
        <f t="shared" ref="W1455" si="3672">IF($B1455="","",IF($O1455=W$3,$N1455*(1+(V$2*0.03)),IF(W$3=$O1455+$J1455,$N1455*(1+(V$2*0.03)),IF(W$3=$O1455+2*$J1455,$N1455*(1+(V$2*0.03)),IF(W$3=$O1455+3*$J1455,$N1455*(1+(V$2*0.03)),IF(W$3=$O1455+4*$J1455,$N1455*(1+(V$2*0.03)),IF(W$3=$O1455+5*$J1455,$N1455*(1+(V$2*0.03)),"")))))))</f>
        <v/>
      </c>
      <c r="X1455" s="2" t="str">
        <f t="shared" ref="X1455" si="3673">IF($B1455="","",IF($O1455=X$3,$N1455*(1+(W$2*0.03)),IF(X$3=$O1455+$J1455,$N1455*(1+(W$2*0.03)),IF(X$3=$O1455+2*$J1455,$N1455*(1+(W$2*0.03)),IF(X$3=$O1455+3*$J1455,$N1455*(1+(W$2*0.03)),IF(X$3=$O1455+4*$J1455,$N1455*(1+(W$2*0.03)),IF(X$3=$O1455+5*$J1455,$N1455*(1+(W$2*0.03)),"")))))))</f>
        <v/>
      </c>
      <c r="Y1455" s="2" t="str">
        <f t="shared" ref="Y1455" si="3674">IF($B1455="","",IF($O1455=Y$3,$N1455*(1+(X$2*0.03)),IF(Y$3=$O1455+$J1455,$N1455*(1+(X$2*0.03)),IF(Y$3=$O1455+2*$J1455,$N1455*(1+(X$2*0.03)),IF(Y$3=$O1455+3*$J1455,$N1455*(1+(X$2*0.03)),IF(Y$3=$O1455+4*$J1455,$N1455*(1+(X$2*0.03)),IF(Y$3=$O1455+5*$J1455,$N1455*(1+(X$2*0.03)),"")))))))</f>
        <v/>
      </c>
      <c r="Z1455" s="2" t="str">
        <f t="shared" ref="Z1455" si="3675">IF($B1455="","",IF($O1455=Z$3,$N1455*(1+(Y$2*0.03)),IF(Z$3=$O1455+$J1455,$N1455*(1+(Y$2*0.03)),IF(Z$3=$O1455+2*$J1455,$N1455*(1+(Y$2*0.03)),IF(Z$3=$O1455+3*$J1455,$N1455*(1+(Y$2*0.03)),IF(Z$3=$O1455+4*$J1455,$N1455*(1+(Y$2*0.03)),IF(Z$3=$O1455+5*$J1455,$N1455*(1+(Y$2*0.03)),"")))))))</f>
        <v/>
      </c>
      <c r="AA1455" s="2">
        <f t="shared" ref="AA1455" si="3676">IF($B1455="","",IF($O1455=AA$3,$N1455*(1+(Z$2*0.03)),IF(AA$3=$O1455+$J1455,$N1455*(1+(Z$2*0.03)),IF(AA$3=$O1455+2*$J1455,$N1455*(1+(Z$2*0.03)),IF(AA$3=$O1455+3*$J1455,$N1455*(1+(Z$2*0.03)),IF(AA$3=$O1455+4*$J1455,$N1455*(1+(Z$2*0.03)),IF(AA$3=$O1455+5*$J1455,$N1455*(1+(Z$2*0.03)),"")))))))</f>
        <v>7054.3200000000006</v>
      </c>
      <c r="AB1455" s="2" t="str">
        <f t="shared" ref="AB1455" si="3677">IF($B1455="","",IF($O1455=AB$3,$N1455*(1+(AA$2*0.03)),IF(AB$3=$O1455+$J1455,$N1455*(1+(AA$2*0.03)),IF(AB$3=$O1455+2*$J1455,$N1455*(1+(AA$2*0.03)),IF(AB$3=$O1455+3*$J1455,$N1455*(1+(AA$2*0.03)),IF(AB$3=$O1455+4*$J1455,$N1455*(1+(AA$2*0.03)),IF(AB$3=$O1455+5*$J1455,$N1455*(1+(AA$2*0.03)),"")))))))</f>
        <v/>
      </c>
      <c r="AC1455" s="2" t="str">
        <f t="shared" ref="AC1455" si="3678">IF($B1455="","",IF($O1455=AC$3,$N1455*(1+(AB$2*0.03)),IF(AC$3=$O1455+$J1455,$N1455*(1+(AB$2*0.03)),IF(AC$3=$O1455+2*$J1455,$N1455*(1+(AB$2*0.03)),IF(AC$3=$O1455+3*$J1455,$N1455*(1+(AB$2*0.03)),IF(AC$3=$O1455+4*$J1455,$N1455*(1+(AB$2*0.03)),IF(AC$3=$O1455+5*$J1455,$N1455*(1+(AB$2*0.03)),"")))))))</f>
        <v/>
      </c>
      <c r="AD1455" s="2" t="str">
        <f t="shared" ref="AD1455" si="3679">IF($B1455="","",IF($O1455=AD$3,$N1455*(1+(AC$2*0.03)),IF(AD$3=$O1455+$J1455,$N1455*(1+(AC$2*0.03)),IF(AD$3=$O1455+2*$J1455,$N1455*(1+(AC$2*0.03)),IF(AD$3=$O1455+3*$J1455,$N1455*(1+(AC$2*0.03)),IF(AD$3=$O1455+4*$J1455,$N1455*(1+(AC$2*0.03)),IF(AD$3=$O1455+5*$J1455,$N1455*(1+(AC$2*0.03)),"")))))))</f>
        <v/>
      </c>
      <c r="AE1455" s="2" t="str">
        <f t="shared" ref="AE1455" si="3680">IF($B1455="","",IF($O1455=AE$3,$N1455*(1+(AD$2*0.03)),IF(AE$3=$O1455+$J1455,$N1455*(1+(AD$2*0.03)),IF(AE$3=$O1455+2*$J1455,$N1455*(1+(AD$2*0.03)),IF(AE$3=$O1455+3*$J1455,$N1455*(1+(AD$2*0.03)),IF(AE$3=$O1455+4*$J1455,$N1455*(1+(AD$2*0.03)),IF(AE$3=$O1455+5*$J1455,$N1455*(1+(AD$2*0.03)),"")))))))</f>
        <v/>
      </c>
      <c r="AF1455" s="2">
        <f t="shared" ref="AF1455" si="3681">IF($B1455="","",IF($O1455=AF$3,$N1455*(1+(AE$2*0.03)),IF(AF$3=$O1455+$J1455,$N1455*(1+(AE$2*0.03)),IF(AF$3=$O1455+2*$J1455,$N1455*(1+(AE$2*0.03)),IF(AF$3=$O1455+3*$J1455,$N1455*(1+(AE$2*0.03)),IF(AF$3=$O1455+4*$J1455,$N1455*(1+(AE$2*0.03)),IF(AF$3=$O1455+5*$J1455,$N1455*(1+(AE$2*0.03)),"")))))))</f>
        <v>7849.92</v>
      </c>
      <c r="AG1455" s="2" t="str">
        <f t="shared" ref="AG1455" si="3682">IF($B1455="","",IF($O1455=AG$3,$N1455*(1+(AF$2*0.03)),IF(AG$3=$O1455+$J1455,$N1455*(1+(AF$2*0.03)),IF(AG$3=$O1455+2*$J1455,$N1455*(1+(AF$2*0.03)),IF(AG$3=$O1455+3*$J1455,$N1455*(1+(AF$2*0.03)),IF(AG$3=$O1455+4*$J1455,$N1455*(1+(AF$2*0.03)),IF(AG$3=$O1455+5*$J1455,$N1455*(1+(AF$2*0.03)),"")))))))</f>
        <v/>
      </c>
      <c r="AH1455" s="2" t="str">
        <f t="shared" ref="AH1455" si="3683">IF($B1455="","",IF($O1455=AH$3,$N1455*(1+(AG$2*0.03)),IF(AH$3=$O1455+$J1455,$N1455*(1+(AG$2*0.03)),IF(AH$3=$O1455+2*$J1455,$N1455*(1+(AG$2*0.03)),IF(AH$3=$O1455+3*$J1455,$N1455*(1+(AG$2*0.03)),IF(AH$3=$O1455+4*$J1455,$N1455*(1+(AG$2*0.03)),IF(AH$3=$O1455+5*$J1455,$N1455*(1+(AG$2*0.03)),"")))))))</f>
        <v/>
      </c>
      <c r="AI1455" s="2" t="str">
        <f t="shared" ref="AI1455" si="3684">IF($B1455="","",IF($O1455=AI$3,$N1455*(1+(AH$2*0.03)),IF(AI$3=$O1455+$J1455,$N1455*(1+(AH$2*0.03)),IF(AI$3=$O1455+2*$J1455,$N1455*(1+(AH$2*0.03)),IF(AI$3=$O1455+3*$J1455,$N1455*(1+(AH$2*0.03)),IF(AI$3=$O1455+4*$J1455,$N1455*(1+(AH$2*0.03)),IF(AI$3=$O1455+5*$J1455,$N1455*(1+(AH$2*0.03)),"")))))))</f>
        <v/>
      </c>
    </row>
    <row r="1456" spans="2:35" x14ac:dyDescent="0.25">
      <c r="B1456" s="41" t="s">
        <v>347</v>
      </c>
      <c r="C1456" s="41" t="s">
        <v>588</v>
      </c>
      <c r="D1456" t="s">
        <v>4</v>
      </c>
      <c r="E1456" s="42" t="s">
        <v>556</v>
      </c>
      <c r="F1456" t="s">
        <v>242</v>
      </c>
      <c r="H1456" s="7">
        <v>16340</v>
      </c>
      <c r="I1456" s="6">
        <f>IF(H1456="","",INDEX(Systems!F$4:F$981,MATCH($F1456,Systems!D$4:D$981,0),1))</f>
        <v>8.5</v>
      </c>
      <c r="J1456" s="7">
        <f>IF(H1456="","",INDEX(Systems!E$4:E$981,MATCH($F1456,Systems!D$4:D$981,0),1))</f>
        <v>50</v>
      </c>
      <c r="K1456" s="7" t="s">
        <v>97</v>
      </c>
      <c r="L1456" s="7">
        <v>2000</v>
      </c>
      <c r="M1456" s="7">
        <v>3</v>
      </c>
      <c r="N1456" s="6">
        <f t="shared" si="3134"/>
        <v>138890</v>
      </c>
      <c r="O1456" s="7">
        <f t="shared" si="3135"/>
        <v>2050</v>
      </c>
      <c r="P1456" s="2" t="str">
        <f t="shared" ref="P1456:AI1456" si="3685">IF($B1456="","",IF($O1456=P$3,$N1456*(1+(O$2*0.03)),IF(P$3=$O1456+$J1456,$N1456*(1+(O$2*0.03)),IF(P$3=$O1456+2*$J1456,$N1456*(1+(O$2*0.03)),IF(P$3=$O1456+3*$J1456,$N1456*(1+(O$2*0.03)),IF(P$3=$O1456+4*$J1456,$N1456*(1+(O$2*0.03)),IF(P$3=$O1456+5*$J1456,$N1456*(1+(O$2*0.03)),"")))))))</f>
        <v/>
      </c>
      <c r="Q1456" s="2" t="str">
        <f t="shared" si="3685"/>
        <v/>
      </c>
      <c r="R1456" s="2" t="str">
        <f t="shared" si="3685"/>
        <v/>
      </c>
      <c r="S1456" s="2" t="str">
        <f t="shared" si="3685"/>
        <v/>
      </c>
      <c r="T1456" s="2" t="str">
        <f t="shared" si="3685"/>
        <v/>
      </c>
      <c r="U1456" s="2" t="str">
        <f t="shared" si="3685"/>
        <v/>
      </c>
      <c r="V1456" s="2" t="str">
        <f t="shared" si="3685"/>
        <v/>
      </c>
      <c r="W1456" s="2" t="str">
        <f t="shared" si="3685"/>
        <v/>
      </c>
      <c r="X1456" s="2" t="str">
        <f t="shared" si="3685"/>
        <v/>
      </c>
      <c r="Y1456" s="2" t="str">
        <f t="shared" si="3685"/>
        <v/>
      </c>
      <c r="Z1456" s="2" t="str">
        <f t="shared" si="3685"/>
        <v/>
      </c>
      <c r="AA1456" s="2" t="str">
        <f t="shared" si="3685"/>
        <v/>
      </c>
      <c r="AB1456" s="2" t="str">
        <f t="shared" si="3685"/>
        <v/>
      </c>
      <c r="AC1456" s="2" t="str">
        <f t="shared" si="3685"/>
        <v/>
      </c>
      <c r="AD1456" s="2" t="str">
        <f t="shared" si="3685"/>
        <v/>
      </c>
      <c r="AE1456" s="2" t="str">
        <f t="shared" si="3685"/>
        <v/>
      </c>
      <c r="AF1456" s="2" t="str">
        <f t="shared" si="3685"/>
        <v/>
      </c>
      <c r="AG1456" s="2" t="str">
        <f t="shared" si="3685"/>
        <v/>
      </c>
      <c r="AH1456" s="2" t="str">
        <f t="shared" si="3685"/>
        <v/>
      </c>
      <c r="AI1456" s="2" t="str">
        <f t="shared" si="3685"/>
        <v/>
      </c>
    </row>
    <row r="1457" spans="2:35" x14ac:dyDescent="0.25">
      <c r="B1457" s="41" t="s">
        <v>347</v>
      </c>
      <c r="C1457" s="41" t="s">
        <v>588</v>
      </c>
      <c r="D1457" t="s">
        <v>3</v>
      </c>
      <c r="E1457" s="42" t="s">
        <v>422</v>
      </c>
      <c r="F1457" t="s">
        <v>31</v>
      </c>
      <c r="G1457" s="38" t="s">
        <v>593</v>
      </c>
      <c r="H1457" s="7">
        <v>4800</v>
      </c>
      <c r="I1457" s="6">
        <f>IF(H1457="","",INDEX(Systems!F$4:F$981,MATCH($F1457,Systems!D$4:D$981,0),1))</f>
        <v>22.9</v>
      </c>
      <c r="J1457" s="7">
        <f>IF(H1457="","",INDEX(Systems!E$4:E$981,MATCH($F1457,Systems!D$4:D$981,0),1))</f>
        <v>50</v>
      </c>
      <c r="K1457" s="7" t="s">
        <v>97</v>
      </c>
      <c r="L1457" s="7">
        <v>2012</v>
      </c>
      <c r="M1457" s="7">
        <v>3</v>
      </c>
      <c r="N1457" s="6">
        <f t="shared" si="3134"/>
        <v>109920</v>
      </c>
      <c r="O1457" s="7">
        <f t="shared" si="3135"/>
        <v>2062</v>
      </c>
      <c r="P1457" s="2" t="str">
        <f t="shared" ref="P1457:AI1457" si="3686">IF($B1457="","",IF($O1457=P$3,$N1457*(1+(O$2*0.03)),IF(P$3=$O1457+$J1457,$N1457*(1+(O$2*0.03)),IF(P$3=$O1457+2*$J1457,$N1457*(1+(O$2*0.03)),IF(P$3=$O1457+3*$J1457,$N1457*(1+(O$2*0.03)),IF(P$3=$O1457+4*$J1457,$N1457*(1+(O$2*0.03)),IF(P$3=$O1457+5*$J1457,$N1457*(1+(O$2*0.03)),"")))))))</f>
        <v/>
      </c>
      <c r="Q1457" s="2" t="str">
        <f t="shared" si="3686"/>
        <v/>
      </c>
      <c r="R1457" s="2" t="str">
        <f t="shared" si="3686"/>
        <v/>
      </c>
      <c r="S1457" s="2" t="str">
        <f t="shared" si="3686"/>
        <v/>
      </c>
      <c r="T1457" s="2" t="str">
        <f t="shared" si="3686"/>
        <v/>
      </c>
      <c r="U1457" s="2" t="str">
        <f t="shared" si="3686"/>
        <v/>
      </c>
      <c r="V1457" s="2" t="str">
        <f t="shared" si="3686"/>
        <v/>
      </c>
      <c r="W1457" s="2" t="str">
        <f t="shared" si="3686"/>
        <v/>
      </c>
      <c r="X1457" s="2" t="str">
        <f t="shared" si="3686"/>
        <v/>
      </c>
      <c r="Y1457" s="2" t="str">
        <f t="shared" si="3686"/>
        <v/>
      </c>
      <c r="Z1457" s="2" t="str">
        <f t="shared" si="3686"/>
        <v/>
      </c>
      <c r="AA1457" s="2" t="str">
        <f t="shared" si="3686"/>
        <v/>
      </c>
      <c r="AB1457" s="2" t="str">
        <f t="shared" si="3686"/>
        <v/>
      </c>
      <c r="AC1457" s="2" t="str">
        <f t="shared" si="3686"/>
        <v/>
      </c>
      <c r="AD1457" s="2" t="str">
        <f t="shared" si="3686"/>
        <v/>
      </c>
      <c r="AE1457" s="2" t="str">
        <f t="shared" si="3686"/>
        <v/>
      </c>
      <c r="AF1457" s="2" t="str">
        <f t="shared" si="3686"/>
        <v/>
      </c>
      <c r="AG1457" s="2" t="str">
        <f t="shared" si="3686"/>
        <v/>
      </c>
      <c r="AH1457" s="2" t="str">
        <f t="shared" si="3686"/>
        <v/>
      </c>
      <c r="AI1457" s="2" t="str">
        <f t="shared" si="3686"/>
        <v/>
      </c>
    </row>
    <row r="1458" spans="2:35" x14ac:dyDescent="0.25">
      <c r="B1458" s="41" t="s">
        <v>347</v>
      </c>
      <c r="C1458" s="41" t="s">
        <v>588</v>
      </c>
      <c r="D1458" t="s">
        <v>3</v>
      </c>
      <c r="E1458" s="42" t="s">
        <v>422</v>
      </c>
      <c r="F1458" t="s">
        <v>24</v>
      </c>
      <c r="G1458" s="38" t="s">
        <v>594</v>
      </c>
      <c r="H1458" s="7">
        <v>5200</v>
      </c>
      <c r="I1458" s="6">
        <f>IF(H1458="","",INDEX(Systems!F$4:F$981,MATCH($F1458,Systems!D$4:D$981,0),1))</f>
        <v>9.57</v>
      </c>
      <c r="J1458" s="7">
        <f>IF(H1458="","",INDEX(Systems!E$4:E$981,MATCH($F1458,Systems!D$4:D$981,0),1))</f>
        <v>20</v>
      </c>
      <c r="K1458" s="7" t="s">
        <v>97</v>
      </c>
      <c r="L1458" s="7">
        <v>2012</v>
      </c>
      <c r="M1458" s="7">
        <v>3</v>
      </c>
      <c r="N1458" s="6">
        <f t="shared" si="3134"/>
        <v>49764</v>
      </c>
      <c r="O1458" s="7">
        <f t="shared" si="3135"/>
        <v>2032</v>
      </c>
      <c r="P1458" s="2" t="str">
        <f t="shared" ref="P1458:AI1458" si="3687">IF($B1458="","",IF($O1458=P$3,$N1458*(1+(O$2*0.03)),IF(P$3=$O1458+$J1458,$N1458*(1+(O$2*0.03)),IF(P$3=$O1458+2*$J1458,$N1458*(1+(O$2*0.03)),IF(P$3=$O1458+3*$J1458,$N1458*(1+(O$2*0.03)),IF(P$3=$O1458+4*$J1458,$N1458*(1+(O$2*0.03)),IF(P$3=$O1458+5*$J1458,$N1458*(1+(O$2*0.03)),"")))))))</f>
        <v/>
      </c>
      <c r="Q1458" s="2" t="str">
        <f t="shared" si="3687"/>
        <v/>
      </c>
      <c r="R1458" s="2" t="str">
        <f t="shared" si="3687"/>
        <v/>
      </c>
      <c r="S1458" s="2" t="str">
        <f t="shared" si="3687"/>
        <v/>
      </c>
      <c r="T1458" s="2" t="str">
        <f t="shared" si="3687"/>
        <v/>
      </c>
      <c r="U1458" s="2" t="str">
        <f t="shared" si="3687"/>
        <v/>
      </c>
      <c r="V1458" s="2" t="str">
        <f t="shared" si="3687"/>
        <v/>
      </c>
      <c r="W1458" s="2" t="str">
        <f t="shared" si="3687"/>
        <v/>
      </c>
      <c r="X1458" s="2" t="str">
        <f t="shared" si="3687"/>
        <v/>
      </c>
      <c r="Y1458" s="2" t="str">
        <f t="shared" si="3687"/>
        <v/>
      </c>
      <c r="Z1458" s="2" t="str">
        <f t="shared" si="3687"/>
        <v/>
      </c>
      <c r="AA1458" s="2" t="str">
        <f t="shared" si="3687"/>
        <v/>
      </c>
      <c r="AB1458" s="2" t="str">
        <f t="shared" si="3687"/>
        <v/>
      </c>
      <c r="AC1458" s="2" t="str">
        <f t="shared" si="3687"/>
        <v/>
      </c>
      <c r="AD1458" s="2">
        <f t="shared" si="3687"/>
        <v>70664.87999999999</v>
      </c>
      <c r="AE1458" s="2" t="str">
        <f t="shared" si="3687"/>
        <v/>
      </c>
      <c r="AF1458" s="2" t="str">
        <f t="shared" si="3687"/>
        <v/>
      </c>
      <c r="AG1458" s="2" t="str">
        <f t="shared" si="3687"/>
        <v/>
      </c>
      <c r="AH1458" s="2" t="str">
        <f t="shared" si="3687"/>
        <v/>
      </c>
      <c r="AI1458" s="2" t="str">
        <f t="shared" si="3687"/>
        <v/>
      </c>
    </row>
    <row r="1459" spans="2:35" x14ac:dyDescent="0.25">
      <c r="B1459" s="41" t="s">
        <v>347</v>
      </c>
      <c r="C1459" s="41" t="s">
        <v>588</v>
      </c>
      <c r="D1459" t="s">
        <v>7</v>
      </c>
      <c r="E1459" s="42" t="s">
        <v>422</v>
      </c>
      <c r="F1459" t="s">
        <v>50</v>
      </c>
      <c r="H1459" s="7">
        <v>1860</v>
      </c>
      <c r="I1459" s="6">
        <f>IF(H1459="","",INDEX(Systems!F$4:F$981,MATCH($F1459,Systems!D$4:D$981,0),1))</f>
        <v>1.6</v>
      </c>
      <c r="J1459" s="7">
        <f>IF(H1459="","",INDEX(Systems!E$4:E$981,MATCH($F1459,Systems!D$4:D$981,0),1))</f>
        <v>10</v>
      </c>
      <c r="K1459" s="7" t="s">
        <v>97</v>
      </c>
      <c r="L1459" s="7">
        <v>2012</v>
      </c>
      <c r="M1459" s="7">
        <v>3</v>
      </c>
      <c r="N1459" s="6">
        <f t="shared" si="3134"/>
        <v>2976</v>
      </c>
      <c r="O1459" s="7">
        <f t="shared" si="3135"/>
        <v>2022</v>
      </c>
      <c r="P1459" s="2" t="str">
        <f t="shared" ref="P1459:AI1459" si="3688">IF($B1459="","",IF($O1459=P$3,$N1459*(1+(O$2*0.03)),IF(P$3=$O1459+$J1459,$N1459*(1+(O$2*0.03)),IF(P$3=$O1459+2*$J1459,$N1459*(1+(O$2*0.03)),IF(P$3=$O1459+3*$J1459,$N1459*(1+(O$2*0.03)),IF(P$3=$O1459+4*$J1459,$N1459*(1+(O$2*0.03)),IF(P$3=$O1459+5*$J1459,$N1459*(1+(O$2*0.03)),"")))))))</f>
        <v/>
      </c>
      <c r="Q1459" s="2" t="str">
        <f t="shared" si="3688"/>
        <v/>
      </c>
      <c r="R1459" s="2" t="str">
        <f t="shared" si="3688"/>
        <v/>
      </c>
      <c r="S1459" s="2" t="str">
        <f t="shared" si="3688"/>
        <v/>
      </c>
      <c r="T1459" s="2">
        <f t="shared" si="3688"/>
        <v>3333.1200000000003</v>
      </c>
      <c r="U1459" s="2" t="str">
        <f t="shared" si="3688"/>
        <v/>
      </c>
      <c r="V1459" s="2" t="str">
        <f t="shared" si="3688"/>
        <v/>
      </c>
      <c r="W1459" s="2" t="str">
        <f t="shared" si="3688"/>
        <v/>
      </c>
      <c r="X1459" s="2" t="str">
        <f t="shared" si="3688"/>
        <v/>
      </c>
      <c r="Y1459" s="2" t="str">
        <f t="shared" si="3688"/>
        <v/>
      </c>
      <c r="Z1459" s="2" t="str">
        <f t="shared" si="3688"/>
        <v/>
      </c>
      <c r="AA1459" s="2" t="str">
        <f t="shared" si="3688"/>
        <v/>
      </c>
      <c r="AB1459" s="2" t="str">
        <f t="shared" si="3688"/>
        <v/>
      </c>
      <c r="AC1459" s="2" t="str">
        <f t="shared" si="3688"/>
        <v/>
      </c>
      <c r="AD1459" s="2">
        <f t="shared" si="3688"/>
        <v>4225.92</v>
      </c>
      <c r="AE1459" s="2" t="str">
        <f t="shared" si="3688"/>
        <v/>
      </c>
      <c r="AF1459" s="2" t="str">
        <f t="shared" si="3688"/>
        <v/>
      </c>
      <c r="AG1459" s="2" t="str">
        <f t="shared" si="3688"/>
        <v/>
      </c>
      <c r="AH1459" s="2" t="str">
        <f t="shared" si="3688"/>
        <v/>
      </c>
      <c r="AI1459" s="2" t="str">
        <f t="shared" si="3688"/>
        <v/>
      </c>
    </row>
    <row r="1460" spans="2:35" x14ac:dyDescent="0.25">
      <c r="B1460" s="41" t="s">
        <v>347</v>
      </c>
      <c r="C1460" s="41" t="s">
        <v>588</v>
      </c>
      <c r="D1460" t="s">
        <v>7</v>
      </c>
      <c r="E1460" s="42" t="s">
        <v>567</v>
      </c>
      <c r="F1460" t="s">
        <v>47</v>
      </c>
      <c r="H1460" s="7">
        <v>1600</v>
      </c>
      <c r="I1460" s="6">
        <f>IF(H1460="","",INDEX(Systems!F$4:F$981,MATCH($F1460,Systems!D$4:D$981,0),1))</f>
        <v>9.42</v>
      </c>
      <c r="J1460" s="7">
        <f>IF(H1460="","",INDEX(Systems!E$4:E$981,MATCH($F1460,Systems!D$4:D$981,0),1))</f>
        <v>20</v>
      </c>
      <c r="K1460" s="7" t="s">
        <v>97</v>
      </c>
      <c r="L1460" s="7">
        <v>2012</v>
      </c>
      <c r="M1460" s="7">
        <v>3</v>
      </c>
      <c r="N1460" s="6">
        <f t="shared" si="3134"/>
        <v>15072</v>
      </c>
      <c r="O1460" s="7">
        <f t="shared" si="3135"/>
        <v>2032</v>
      </c>
      <c r="P1460" s="2" t="str">
        <f t="shared" ref="P1460:AI1460" si="3689">IF($B1460="","",IF($O1460=P$3,$N1460*(1+(O$2*0.03)),IF(P$3=$O1460+$J1460,$N1460*(1+(O$2*0.03)),IF(P$3=$O1460+2*$J1460,$N1460*(1+(O$2*0.03)),IF(P$3=$O1460+3*$J1460,$N1460*(1+(O$2*0.03)),IF(P$3=$O1460+4*$J1460,$N1460*(1+(O$2*0.03)),IF(P$3=$O1460+5*$J1460,$N1460*(1+(O$2*0.03)),"")))))))</f>
        <v/>
      </c>
      <c r="Q1460" s="2" t="str">
        <f t="shared" si="3689"/>
        <v/>
      </c>
      <c r="R1460" s="2" t="str">
        <f t="shared" si="3689"/>
        <v/>
      </c>
      <c r="S1460" s="2" t="str">
        <f t="shared" si="3689"/>
        <v/>
      </c>
      <c r="T1460" s="2" t="str">
        <f t="shared" si="3689"/>
        <v/>
      </c>
      <c r="U1460" s="2" t="str">
        <f t="shared" si="3689"/>
        <v/>
      </c>
      <c r="V1460" s="2" t="str">
        <f t="shared" si="3689"/>
        <v/>
      </c>
      <c r="W1460" s="2" t="str">
        <f t="shared" si="3689"/>
        <v/>
      </c>
      <c r="X1460" s="2" t="str">
        <f t="shared" si="3689"/>
        <v/>
      </c>
      <c r="Y1460" s="2" t="str">
        <f t="shared" si="3689"/>
        <v/>
      </c>
      <c r="Z1460" s="2" t="str">
        <f t="shared" si="3689"/>
        <v/>
      </c>
      <c r="AA1460" s="2" t="str">
        <f t="shared" si="3689"/>
        <v/>
      </c>
      <c r="AB1460" s="2" t="str">
        <f t="shared" si="3689"/>
        <v/>
      </c>
      <c r="AC1460" s="2" t="str">
        <f t="shared" si="3689"/>
        <v/>
      </c>
      <c r="AD1460" s="2">
        <f t="shared" si="3689"/>
        <v>21402.239999999998</v>
      </c>
      <c r="AE1460" s="2" t="str">
        <f t="shared" si="3689"/>
        <v/>
      </c>
      <c r="AF1460" s="2" t="str">
        <f t="shared" si="3689"/>
        <v/>
      </c>
      <c r="AG1460" s="2" t="str">
        <f t="shared" si="3689"/>
        <v/>
      </c>
      <c r="AH1460" s="2" t="str">
        <f t="shared" si="3689"/>
        <v/>
      </c>
      <c r="AI1460" s="2" t="str">
        <f t="shared" si="3689"/>
        <v/>
      </c>
    </row>
    <row r="1461" spans="2:35" x14ac:dyDescent="0.25">
      <c r="B1461" s="41" t="s">
        <v>347</v>
      </c>
      <c r="C1461" s="41" t="s">
        <v>588</v>
      </c>
      <c r="D1461" t="s">
        <v>7</v>
      </c>
      <c r="E1461" s="42" t="s">
        <v>568</v>
      </c>
      <c r="F1461" t="s">
        <v>47</v>
      </c>
      <c r="H1461" s="7">
        <v>5400</v>
      </c>
      <c r="I1461" s="6">
        <f>IF(H1461="","",INDEX(Systems!F$4:F$981,MATCH($F1461,Systems!D$4:D$981,0),1))</f>
        <v>9.42</v>
      </c>
      <c r="J1461" s="7">
        <f>IF(H1461="","",INDEX(Systems!E$4:E$981,MATCH($F1461,Systems!D$4:D$981,0),1))</f>
        <v>20</v>
      </c>
      <c r="K1461" s="7" t="s">
        <v>97</v>
      </c>
      <c r="L1461" s="7">
        <v>2012</v>
      </c>
      <c r="M1461" s="7">
        <v>3</v>
      </c>
      <c r="N1461" s="6">
        <f t="shared" si="3134"/>
        <v>50868</v>
      </c>
      <c r="O1461" s="7">
        <f t="shared" si="3135"/>
        <v>2032</v>
      </c>
      <c r="P1461" s="2" t="str">
        <f t="shared" ref="P1461:AI1461" si="3690">IF($B1461="","",IF($O1461=P$3,$N1461*(1+(O$2*0.03)),IF(P$3=$O1461+$J1461,$N1461*(1+(O$2*0.03)),IF(P$3=$O1461+2*$J1461,$N1461*(1+(O$2*0.03)),IF(P$3=$O1461+3*$J1461,$N1461*(1+(O$2*0.03)),IF(P$3=$O1461+4*$J1461,$N1461*(1+(O$2*0.03)),IF(P$3=$O1461+5*$J1461,$N1461*(1+(O$2*0.03)),"")))))))</f>
        <v/>
      </c>
      <c r="Q1461" s="2" t="str">
        <f t="shared" si="3690"/>
        <v/>
      </c>
      <c r="R1461" s="2" t="str">
        <f t="shared" si="3690"/>
        <v/>
      </c>
      <c r="S1461" s="2" t="str">
        <f t="shared" si="3690"/>
        <v/>
      </c>
      <c r="T1461" s="2" t="str">
        <f t="shared" si="3690"/>
        <v/>
      </c>
      <c r="U1461" s="2" t="str">
        <f t="shared" si="3690"/>
        <v/>
      </c>
      <c r="V1461" s="2" t="str">
        <f t="shared" si="3690"/>
        <v/>
      </c>
      <c r="W1461" s="2" t="str">
        <f t="shared" si="3690"/>
        <v/>
      </c>
      <c r="X1461" s="2" t="str">
        <f t="shared" si="3690"/>
        <v/>
      </c>
      <c r="Y1461" s="2" t="str">
        <f t="shared" si="3690"/>
        <v/>
      </c>
      <c r="Z1461" s="2" t="str">
        <f t="shared" si="3690"/>
        <v/>
      </c>
      <c r="AA1461" s="2" t="str">
        <f t="shared" si="3690"/>
        <v/>
      </c>
      <c r="AB1461" s="2" t="str">
        <f t="shared" si="3690"/>
        <v/>
      </c>
      <c r="AC1461" s="2" t="str">
        <f t="shared" si="3690"/>
        <v/>
      </c>
      <c r="AD1461" s="2">
        <f t="shared" si="3690"/>
        <v>72232.56</v>
      </c>
      <c r="AE1461" s="2" t="str">
        <f t="shared" si="3690"/>
        <v/>
      </c>
      <c r="AF1461" s="2" t="str">
        <f t="shared" si="3690"/>
        <v/>
      </c>
      <c r="AG1461" s="2" t="str">
        <f t="shared" si="3690"/>
        <v/>
      </c>
      <c r="AH1461" s="2" t="str">
        <f t="shared" si="3690"/>
        <v/>
      </c>
      <c r="AI1461" s="2" t="str">
        <f t="shared" si="3690"/>
        <v/>
      </c>
    </row>
    <row r="1462" spans="2:35" x14ac:dyDescent="0.25">
      <c r="B1462" s="41" t="s">
        <v>347</v>
      </c>
      <c r="C1462" s="41" t="s">
        <v>588</v>
      </c>
      <c r="D1462" t="s">
        <v>7</v>
      </c>
      <c r="E1462" s="42" t="s">
        <v>567</v>
      </c>
      <c r="F1462" t="s">
        <v>51</v>
      </c>
      <c r="H1462" s="7">
        <v>1600</v>
      </c>
      <c r="I1462" s="6">
        <f>IF(H1462="","",INDEX(Systems!F$4:F$981,MATCH($F1462,Systems!D$4:D$981,0),1))</f>
        <v>1.5</v>
      </c>
      <c r="J1462" s="7">
        <f>IF(H1462="","",INDEX(Systems!E$4:E$981,MATCH($F1462,Systems!D$4:D$981,0),1))</f>
        <v>10</v>
      </c>
      <c r="K1462" s="7" t="s">
        <v>97</v>
      </c>
      <c r="L1462" s="7">
        <v>2012</v>
      </c>
      <c r="M1462" s="7">
        <v>3</v>
      </c>
      <c r="N1462" s="6">
        <f t="shared" si="3134"/>
        <v>2400</v>
      </c>
      <c r="O1462" s="7">
        <f t="shared" si="3135"/>
        <v>2022</v>
      </c>
      <c r="P1462" s="2" t="str">
        <f t="shared" ref="P1462:AI1462" si="3691">IF($B1462="","",IF($O1462=P$3,$N1462*(1+(O$2*0.03)),IF(P$3=$O1462+$J1462,$N1462*(1+(O$2*0.03)),IF(P$3=$O1462+2*$J1462,$N1462*(1+(O$2*0.03)),IF(P$3=$O1462+3*$J1462,$N1462*(1+(O$2*0.03)),IF(P$3=$O1462+4*$J1462,$N1462*(1+(O$2*0.03)),IF(P$3=$O1462+5*$J1462,$N1462*(1+(O$2*0.03)),"")))))))</f>
        <v/>
      </c>
      <c r="Q1462" s="2" t="str">
        <f t="shared" si="3691"/>
        <v/>
      </c>
      <c r="R1462" s="2" t="str">
        <f t="shared" si="3691"/>
        <v/>
      </c>
      <c r="S1462" s="2" t="str">
        <f t="shared" si="3691"/>
        <v/>
      </c>
      <c r="T1462" s="2">
        <f t="shared" si="3691"/>
        <v>2688.0000000000005</v>
      </c>
      <c r="U1462" s="2" t="str">
        <f t="shared" si="3691"/>
        <v/>
      </c>
      <c r="V1462" s="2" t="str">
        <f t="shared" si="3691"/>
        <v/>
      </c>
      <c r="W1462" s="2" t="str">
        <f t="shared" si="3691"/>
        <v/>
      </c>
      <c r="X1462" s="2" t="str">
        <f t="shared" si="3691"/>
        <v/>
      </c>
      <c r="Y1462" s="2" t="str">
        <f t="shared" si="3691"/>
        <v/>
      </c>
      <c r="Z1462" s="2" t="str">
        <f t="shared" si="3691"/>
        <v/>
      </c>
      <c r="AA1462" s="2" t="str">
        <f t="shared" si="3691"/>
        <v/>
      </c>
      <c r="AB1462" s="2" t="str">
        <f t="shared" si="3691"/>
        <v/>
      </c>
      <c r="AC1462" s="2" t="str">
        <f t="shared" si="3691"/>
        <v/>
      </c>
      <c r="AD1462" s="2">
        <f t="shared" si="3691"/>
        <v>3408</v>
      </c>
      <c r="AE1462" s="2" t="str">
        <f t="shared" si="3691"/>
        <v/>
      </c>
      <c r="AF1462" s="2" t="str">
        <f t="shared" si="3691"/>
        <v/>
      </c>
      <c r="AG1462" s="2" t="str">
        <f t="shared" si="3691"/>
        <v/>
      </c>
      <c r="AH1462" s="2" t="str">
        <f t="shared" si="3691"/>
        <v/>
      </c>
      <c r="AI1462" s="2" t="str">
        <f t="shared" si="3691"/>
        <v/>
      </c>
    </row>
    <row r="1463" spans="2:35" x14ac:dyDescent="0.25">
      <c r="B1463" s="41" t="s">
        <v>347</v>
      </c>
      <c r="C1463" s="41" t="s">
        <v>588</v>
      </c>
      <c r="D1463" t="s">
        <v>7</v>
      </c>
      <c r="E1463" s="42" t="s">
        <v>568</v>
      </c>
      <c r="F1463" t="s">
        <v>51</v>
      </c>
      <c r="H1463" s="7">
        <v>6500</v>
      </c>
      <c r="I1463" s="6">
        <f>IF(H1463="","",INDEX(Systems!F$4:F$981,MATCH($F1463,Systems!D$4:D$981,0),1))</f>
        <v>1.5</v>
      </c>
      <c r="J1463" s="7">
        <f>IF(H1463="","",INDEX(Systems!E$4:E$981,MATCH($F1463,Systems!D$4:D$981,0),1))</f>
        <v>10</v>
      </c>
      <c r="K1463" s="7" t="s">
        <v>97</v>
      </c>
      <c r="L1463" s="7">
        <v>2012</v>
      </c>
      <c r="M1463" s="7">
        <v>3</v>
      </c>
      <c r="N1463" s="6">
        <f t="shared" si="3134"/>
        <v>9750</v>
      </c>
      <c r="O1463" s="7">
        <f t="shared" si="3135"/>
        <v>2022</v>
      </c>
      <c r="P1463" s="2" t="str">
        <f t="shared" ref="P1463:AI1464" si="3692">IF($B1463="","",IF($O1463=P$3,$N1463*(1+(O$2*0.03)),IF(P$3=$O1463+$J1463,$N1463*(1+(O$2*0.03)),IF(P$3=$O1463+2*$J1463,$N1463*(1+(O$2*0.03)),IF(P$3=$O1463+3*$J1463,$N1463*(1+(O$2*0.03)),IF(P$3=$O1463+4*$J1463,$N1463*(1+(O$2*0.03)),IF(P$3=$O1463+5*$J1463,$N1463*(1+(O$2*0.03)),"")))))))</f>
        <v/>
      </c>
      <c r="Q1463" s="2" t="str">
        <f t="shared" si="3692"/>
        <v/>
      </c>
      <c r="R1463" s="2" t="str">
        <f t="shared" si="3692"/>
        <v/>
      </c>
      <c r="S1463" s="2" t="str">
        <f t="shared" si="3692"/>
        <v/>
      </c>
      <c r="T1463" s="2">
        <f t="shared" si="3692"/>
        <v>10920.000000000002</v>
      </c>
      <c r="U1463" s="2" t="str">
        <f t="shared" si="3692"/>
        <v/>
      </c>
      <c r="V1463" s="2" t="str">
        <f t="shared" si="3692"/>
        <v/>
      </c>
      <c r="W1463" s="2" t="str">
        <f t="shared" si="3692"/>
        <v/>
      </c>
      <c r="X1463" s="2" t="str">
        <f t="shared" si="3692"/>
        <v/>
      </c>
      <c r="Y1463" s="2" t="str">
        <f t="shared" si="3692"/>
        <v/>
      </c>
      <c r="Z1463" s="2" t="str">
        <f t="shared" si="3692"/>
        <v/>
      </c>
      <c r="AA1463" s="2" t="str">
        <f t="shared" si="3692"/>
        <v/>
      </c>
      <c r="AB1463" s="2" t="str">
        <f t="shared" si="3692"/>
        <v/>
      </c>
      <c r="AC1463" s="2" t="str">
        <f t="shared" si="3692"/>
        <v/>
      </c>
      <c r="AD1463" s="2">
        <f t="shared" si="3692"/>
        <v>13845</v>
      </c>
      <c r="AE1463" s="2" t="str">
        <f t="shared" si="3692"/>
        <v/>
      </c>
      <c r="AF1463" s="2" t="str">
        <f t="shared" si="3692"/>
        <v/>
      </c>
      <c r="AG1463" s="2" t="str">
        <f t="shared" si="3692"/>
        <v/>
      </c>
      <c r="AH1463" s="2" t="str">
        <f t="shared" si="3692"/>
        <v/>
      </c>
      <c r="AI1463" s="2" t="str">
        <f t="shared" si="3692"/>
        <v/>
      </c>
    </row>
    <row r="1464" spans="2:35" x14ac:dyDescent="0.25">
      <c r="B1464" s="41" t="s">
        <v>347</v>
      </c>
      <c r="C1464" s="41" t="s">
        <v>588</v>
      </c>
      <c r="D1464" t="s">
        <v>9</v>
      </c>
      <c r="E1464" s="42" t="s">
        <v>567</v>
      </c>
      <c r="F1464" t="s">
        <v>131</v>
      </c>
      <c r="H1464" s="7">
        <v>1600</v>
      </c>
      <c r="I1464" s="6">
        <f>IF(H1464="","",INDEX(Systems!F$4:F$981,MATCH($F1464,Systems!D$4:D$981,0),1))</f>
        <v>4.95</v>
      </c>
      <c r="J1464" s="7">
        <f>IF(H1464="","",INDEX(Systems!E$4:E$981,MATCH($F1464,Systems!D$4:D$981,0),1))</f>
        <v>20</v>
      </c>
      <c r="K1464" s="7" t="s">
        <v>97</v>
      </c>
      <c r="L1464" s="7">
        <v>2012</v>
      </c>
      <c r="M1464" s="7">
        <v>3</v>
      </c>
      <c r="N1464" s="6">
        <f t="shared" ref="N1464" si="3693">IF(H1464="","",H1464*I1464)</f>
        <v>7920</v>
      </c>
      <c r="O1464" s="7">
        <f t="shared" ref="O1464" si="3694">IF(M1464="","",IF(IF(M1464=1,$C$1,IF(M1464=2,L1464+(0.8*J1464),IF(M1464=3,L1464+J1464)))&lt;$C$1,$C$1,(IF(M1464=1,$C$1,IF(M1464=2,L1464+(0.8*J1464),IF(M1464=3,L1464+J1464))))))</f>
        <v>2032</v>
      </c>
      <c r="P1464" s="2" t="str">
        <f t="shared" si="3692"/>
        <v/>
      </c>
      <c r="Q1464" s="2" t="str">
        <f t="shared" si="3692"/>
        <v/>
      </c>
      <c r="R1464" s="2" t="str">
        <f t="shared" si="3692"/>
        <v/>
      </c>
      <c r="S1464" s="2" t="str">
        <f t="shared" si="3692"/>
        <v/>
      </c>
      <c r="T1464" s="2" t="str">
        <f t="shared" si="3692"/>
        <v/>
      </c>
      <c r="U1464" s="2" t="str">
        <f t="shared" si="3692"/>
        <v/>
      </c>
      <c r="V1464" s="2" t="str">
        <f t="shared" si="3692"/>
        <v/>
      </c>
      <c r="W1464" s="2" t="str">
        <f t="shared" si="3692"/>
        <v/>
      </c>
      <c r="X1464" s="2" t="str">
        <f t="shared" si="3692"/>
        <v/>
      </c>
      <c r="Y1464" s="2" t="str">
        <f t="shared" si="3692"/>
        <v/>
      </c>
      <c r="Z1464" s="2" t="str">
        <f t="shared" si="3692"/>
        <v/>
      </c>
      <c r="AA1464" s="2" t="str">
        <f t="shared" si="3692"/>
        <v/>
      </c>
      <c r="AB1464" s="2" t="str">
        <f t="shared" si="3692"/>
        <v/>
      </c>
      <c r="AC1464" s="2" t="str">
        <f t="shared" si="3692"/>
        <v/>
      </c>
      <c r="AD1464" s="2">
        <f t="shared" si="3692"/>
        <v>11246.4</v>
      </c>
      <c r="AE1464" s="2" t="str">
        <f t="shared" si="3692"/>
        <v/>
      </c>
      <c r="AF1464" s="2" t="str">
        <f t="shared" si="3692"/>
        <v/>
      </c>
      <c r="AG1464" s="2" t="str">
        <f t="shared" si="3692"/>
        <v/>
      </c>
      <c r="AH1464" s="2" t="str">
        <f t="shared" si="3692"/>
        <v/>
      </c>
      <c r="AI1464" s="2" t="str">
        <f t="shared" si="3692"/>
        <v/>
      </c>
    </row>
    <row r="1465" spans="2:35" x14ac:dyDescent="0.25">
      <c r="B1465" s="41" t="s">
        <v>347</v>
      </c>
      <c r="C1465" s="41" t="s">
        <v>588</v>
      </c>
      <c r="D1465" t="s">
        <v>9</v>
      </c>
      <c r="E1465" s="42" t="s">
        <v>568</v>
      </c>
      <c r="F1465" t="s">
        <v>131</v>
      </c>
      <c r="H1465" s="7">
        <v>5400</v>
      </c>
      <c r="I1465" s="6">
        <f>IF(H1465="","",INDEX(Systems!F$4:F$981,MATCH($F1465,Systems!D$4:D$981,0),1))</f>
        <v>4.95</v>
      </c>
      <c r="J1465" s="7">
        <f>IF(H1465="","",INDEX(Systems!E$4:E$981,MATCH($F1465,Systems!D$4:D$981,0),1))</f>
        <v>20</v>
      </c>
      <c r="K1465" s="7" t="s">
        <v>97</v>
      </c>
      <c r="L1465" s="7">
        <v>2012</v>
      </c>
      <c r="M1465" s="7">
        <v>3</v>
      </c>
      <c r="N1465" s="6">
        <f t="shared" ref="N1465" si="3695">IF(H1465="","",H1465*I1465)</f>
        <v>26730</v>
      </c>
      <c r="O1465" s="7">
        <f t="shared" ref="O1465" si="3696">IF(M1465="","",IF(IF(M1465=1,$C$1,IF(M1465=2,L1465+(0.8*J1465),IF(M1465=3,L1465+J1465)))&lt;$C$1,$C$1,(IF(M1465=1,$C$1,IF(M1465=2,L1465+(0.8*J1465),IF(M1465=3,L1465+J1465))))))</f>
        <v>2032</v>
      </c>
      <c r="P1465" s="2" t="str">
        <f t="shared" ref="P1465" si="3697">IF($B1465="","",IF($O1465=P$3,$N1465*(1+(O$2*0.03)),IF(P$3=$O1465+$J1465,$N1465*(1+(O$2*0.03)),IF(P$3=$O1465+2*$J1465,$N1465*(1+(O$2*0.03)),IF(P$3=$O1465+3*$J1465,$N1465*(1+(O$2*0.03)),IF(P$3=$O1465+4*$J1465,$N1465*(1+(O$2*0.03)),IF(P$3=$O1465+5*$J1465,$N1465*(1+(O$2*0.03)),"")))))))</f>
        <v/>
      </c>
      <c r="Q1465" s="2" t="str">
        <f t="shared" ref="Q1465" si="3698">IF($B1465="","",IF($O1465=Q$3,$N1465*(1+(P$2*0.03)),IF(Q$3=$O1465+$J1465,$N1465*(1+(P$2*0.03)),IF(Q$3=$O1465+2*$J1465,$N1465*(1+(P$2*0.03)),IF(Q$3=$O1465+3*$J1465,$N1465*(1+(P$2*0.03)),IF(Q$3=$O1465+4*$J1465,$N1465*(1+(P$2*0.03)),IF(Q$3=$O1465+5*$J1465,$N1465*(1+(P$2*0.03)),"")))))))</f>
        <v/>
      </c>
      <c r="R1465" s="2" t="str">
        <f t="shared" ref="R1465" si="3699">IF($B1465="","",IF($O1465=R$3,$N1465*(1+(Q$2*0.03)),IF(R$3=$O1465+$J1465,$N1465*(1+(Q$2*0.03)),IF(R$3=$O1465+2*$J1465,$N1465*(1+(Q$2*0.03)),IF(R$3=$O1465+3*$J1465,$N1465*(1+(Q$2*0.03)),IF(R$3=$O1465+4*$J1465,$N1465*(1+(Q$2*0.03)),IF(R$3=$O1465+5*$J1465,$N1465*(1+(Q$2*0.03)),"")))))))</f>
        <v/>
      </c>
      <c r="S1465" s="2" t="str">
        <f t="shared" ref="S1465" si="3700">IF($B1465="","",IF($O1465=S$3,$N1465*(1+(R$2*0.03)),IF(S$3=$O1465+$J1465,$N1465*(1+(R$2*0.03)),IF(S$3=$O1465+2*$J1465,$N1465*(1+(R$2*0.03)),IF(S$3=$O1465+3*$J1465,$N1465*(1+(R$2*0.03)),IF(S$3=$O1465+4*$J1465,$N1465*(1+(R$2*0.03)),IF(S$3=$O1465+5*$J1465,$N1465*(1+(R$2*0.03)),"")))))))</f>
        <v/>
      </c>
      <c r="T1465" s="2" t="str">
        <f t="shared" ref="T1465" si="3701">IF($B1465="","",IF($O1465=T$3,$N1465*(1+(S$2*0.03)),IF(T$3=$O1465+$J1465,$N1465*(1+(S$2*0.03)),IF(T$3=$O1465+2*$J1465,$N1465*(1+(S$2*0.03)),IF(T$3=$O1465+3*$J1465,$N1465*(1+(S$2*0.03)),IF(T$3=$O1465+4*$J1465,$N1465*(1+(S$2*0.03)),IF(T$3=$O1465+5*$J1465,$N1465*(1+(S$2*0.03)),"")))))))</f>
        <v/>
      </c>
      <c r="U1465" s="2" t="str">
        <f t="shared" ref="U1465" si="3702">IF($B1465="","",IF($O1465=U$3,$N1465*(1+(T$2*0.03)),IF(U$3=$O1465+$J1465,$N1465*(1+(T$2*0.03)),IF(U$3=$O1465+2*$J1465,$N1465*(1+(T$2*0.03)),IF(U$3=$O1465+3*$J1465,$N1465*(1+(T$2*0.03)),IF(U$3=$O1465+4*$J1465,$N1465*(1+(T$2*0.03)),IF(U$3=$O1465+5*$J1465,$N1465*(1+(T$2*0.03)),"")))))))</f>
        <v/>
      </c>
      <c r="V1465" s="2" t="str">
        <f t="shared" ref="V1465" si="3703">IF($B1465="","",IF($O1465=V$3,$N1465*(1+(U$2*0.03)),IF(V$3=$O1465+$J1465,$N1465*(1+(U$2*0.03)),IF(V$3=$O1465+2*$J1465,$N1465*(1+(U$2*0.03)),IF(V$3=$O1465+3*$J1465,$N1465*(1+(U$2*0.03)),IF(V$3=$O1465+4*$J1465,$N1465*(1+(U$2*0.03)),IF(V$3=$O1465+5*$J1465,$N1465*(1+(U$2*0.03)),"")))))))</f>
        <v/>
      </c>
      <c r="W1465" s="2" t="str">
        <f t="shared" ref="W1465" si="3704">IF($B1465="","",IF($O1465=W$3,$N1465*(1+(V$2*0.03)),IF(W$3=$O1465+$J1465,$N1465*(1+(V$2*0.03)),IF(W$3=$O1465+2*$J1465,$N1465*(1+(V$2*0.03)),IF(W$3=$O1465+3*$J1465,$N1465*(1+(V$2*0.03)),IF(W$3=$O1465+4*$J1465,$N1465*(1+(V$2*0.03)),IF(W$3=$O1465+5*$J1465,$N1465*(1+(V$2*0.03)),"")))))))</f>
        <v/>
      </c>
      <c r="X1465" s="2" t="str">
        <f t="shared" ref="X1465" si="3705">IF($B1465="","",IF($O1465=X$3,$N1465*(1+(W$2*0.03)),IF(X$3=$O1465+$J1465,$N1465*(1+(W$2*0.03)),IF(X$3=$O1465+2*$J1465,$N1465*(1+(W$2*0.03)),IF(X$3=$O1465+3*$J1465,$N1465*(1+(W$2*0.03)),IF(X$3=$O1465+4*$J1465,$N1465*(1+(W$2*0.03)),IF(X$3=$O1465+5*$J1465,$N1465*(1+(W$2*0.03)),"")))))))</f>
        <v/>
      </c>
      <c r="Y1465" s="2" t="str">
        <f t="shared" ref="Y1465" si="3706">IF($B1465="","",IF($O1465=Y$3,$N1465*(1+(X$2*0.03)),IF(Y$3=$O1465+$J1465,$N1465*(1+(X$2*0.03)),IF(Y$3=$O1465+2*$J1465,$N1465*(1+(X$2*0.03)),IF(Y$3=$O1465+3*$J1465,$N1465*(1+(X$2*0.03)),IF(Y$3=$O1465+4*$J1465,$N1465*(1+(X$2*0.03)),IF(Y$3=$O1465+5*$J1465,$N1465*(1+(X$2*0.03)),"")))))))</f>
        <v/>
      </c>
      <c r="Z1465" s="2" t="str">
        <f t="shared" ref="Z1465" si="3707">IF($B1465="","",IF($O1465=Z$3,$N1465*(1+(Y$2*0.03)),IF(Z$3=$O1465+$J1465,$N1465*(1+(Y$2*0.03)),IF(Z$3=$O1465+2*$J1465,$N1465*(1+(Y$2*0.03)),IF(Z$3=$O1465+3*$J1465,$N1465*(1+(Y$2*0.03)),IF(Z$3=$O1465+4*$J1465,$N1465*(1+(Y$2*0.03)),IF(Z$3=$O1465+5*$J1465,$N1465*(1+(Y$2*0.03)),"")))))))</f>
        <v/>
      </c>
      <c r="AA1465" s="2" t="str">
        <f t="shared" ref="AA1465" si="3708">IF($B1465="","",IF($O1465=AA$3,$N1465*(1+(Z$2*0.03)),IF(AA$3=$O1465+$J1465,$N1465*(1+(Z$2*0.03)),IF(AA$3=$O1465+2*$J1465,$N1465*(1+(Z$2*0.03)),IF(AA$3=$O1465+3*$J1465,$N1465*(1+(Z$2*0.03)),IF(AA$3=$O1465+4*$J1465,$N1465*(1+(Z$2*0.03)),IF(AA$3=$O1465+5*$J1465,$N1465*(1+(Z$2*0.03)),"")))))))</f>
        <v/>
      </c>
      <c r="AB1465" s="2" t="str">
        <f t="shared" ref="AB1465" si="3709">IF($B1465="","",IF($O1465=AB$3,$N1465*(1+(AA$2*0.03)),IF(AB$3=$O1465+$J1465,$N1465*(1+(AA$2*0.03)),IF(AB$3=$O1465+2*$J1465,$N1465*(1+(AA$2*0.03)),IF(AB$3=$O1465+3*$J1465,$N1465*(1+(AA$2*0.03)),IF(AB$3=$O1465+4*$J1465,$N1465*(1+(AA$2*0.03)),IF(AB$3=$O1465+5*$J1465,$N1465*(1+(AA$2*0.03)),"")))))))</f>
        <v/>
      </c>
      <c r="AC1465" s="2" t="str">
        <f t="shared" ref="AC1465" si="3710">IF($B1465="","",IF($O1465=AC$3,$N1465*(1+(AB$2*0.03)),IF(AC$3=$O1465+$J1465,$N1465*(1+(AB$2*0.03)),IF(AC$3=$O1465+2*$J1465,$N1465*(1+(AB$2*0.03)),IF(AC$3=$O1465+3*$J1465,$N1465*(1+(AB$2*0.03)),IF(AC$3=$O1465+4*$J1465,$N1465*(1+(AB$2*0.03)),IF(AC$3=$O1465+5*$J1465,$N1465*(1+(AB$2*0.03)),"")))))))</f>
        <v/>
      </c>
      <c r="AD1465" s="2">
        <f t="shared" ref="AD1465" si="3711">IF($B1465="","",IF($O1465=AD$3,$N1465*(1+(AC$2*0.03)),IF(AD$3=$O1465+$J1465,$N1465*(1+(AC$2*0.03)),IF(AD$3=$O1465+2*$J1465,$N1465*(1+(AC$2*0.03)),IF(AD$3=$O1465+3*$J1465,$N1465*(1+(AC$2*0.03)),IF(AD$3=$O1465+4*$J1465,$N1465*(1+(AC$2*0.03)),IF(AD$3=$O1465+5*$J1465,$N1465*(1+(AC$2*0.03)),"")))))))</f>
        <v>37956.6</v>
      </c>
      <c r="AE1465" s="2" t="str">
        <f t="shared" ref="AE1465" si="3712">IF($B1465="","",IF($O1465=AE$3,$N1465*(1+(AD$2*0.03)),IF(AE$3=$O1465+$J1465,$N1465*(1+(AD$2*0.03)),IF(AE$3=$O1465+2*$J1465,$N1465*(1+(AD$2*0.03)),IF(AE$3=$O1465+3*$J1465,$N1465*(1+(AD$2*0.03)),IF(AE$3=$O1465+4*$J1465,$N1465*(1+(AD$2*0.03)),IF(AE$3=$O1465+5*$J1465,$N1465*(1+(AD$2*0.03)),"")))))))</f>
        <v/>
      </c>
      <c r="AF1465" s="2" t="str">
        <f t="shared" ref="AF1465" si="3713">IF($B1465="","",IF($O1465=AF$3,$N1465*(1+(AE$2*0.03)),IF(AF$3=$O1465+$J1465,$N1465*(1+(AE$2*0.03)),IF(AF$3=$O1465+2*$J1465,$N1465*(1+(AE$2*0.03)),IF(AF$3=$O1465+3*$J1465,$N1465*(1+(AE$2*0.03)),IF(AF$3=$O1465+4*$J1465,$N1465*(1+(AE$2*0.03)),IF(AF$3=$O1465+5*$J1465,$N1465*(1+(AE$2*0.03)),"")))))))</f>
        <v/>
      </c>
      <c r="AG1465" s="2" t="str">
        <f t="shared" ref="AG1465" si="3714">IF($B1465="","",IF($O1465=AG$3,$N1465*(1+(AF$2*0.03)),IF(AG$3=$O1465+$J1465,$N1465*(1+(AF$2*0.03)),IF(AG$3=$O1465+2*$J1465,$N1465*(1+(AF$2*0.03)),IF(AG$3=$O1465+3*$J1465,$N1465*(1+(AF$2*0.03)),IF(AG$3=$O1465+4*$J1465,$N1465*(1+(AF$2*0.03)),IF(AG$3=$O1465+5*$J1465,$N1465*(1+(AF$2*0.03)),"")))))))</f>
        <v/>
      </c>
      <c r="AH1465" s="2" t="str">
        <f t="shared" ref="AH1465" si="3715">IF($B1465="","",IF($O1465=AH$3,$N1465*(1+(AG$2*0.03)),IF(AH$3=$O1465+$J1465,$N1465*(1+(AG$2*0.03)),IF(AH$3=$O1465+2*$J1465,$N1465*(1+(AG$2*0.03)),IF(AH$3=$O1465+3*$J1465,$N1465*(1+(AG$2*0.03)),IF(AH$3=$O1465+4*$J1465,$N1465*(1+(AG$2*0.03)),IF(AH$3=$O1465+5*$J1465,$N1465*(1+(AG$2*0.03)),"")))))))</f>
        <v/>
      </c>
      <c r="AI1465" s="2" t="str">
        <f t="shared" ref="AI1465" si="3716">IF($B1465="","",IF($O1465=AI$3,$N1465*(1+(AH$2*0.03)),IF(AI$3=$O1465+$J1465,$N1465*(1+(AH$2*0.03)),IF(AI$3=$O1465+2*$J1465,$N1465*(1+(AH$2*0.03)),IF(AI$3=$O1465+3*$J1465,$N1465*(1+(AH$2*0.03)),IF(AI$3=$O1465+4*$J1465,$N1465*(1+(AH$2*0.03)),IF(AI$3=$O1465+5*$J1465,$N1465*(1+(AH$2*0.03)),"")))))))</f>
        <v/>
      </c>
    </row>
    <row r="1466" spans="2:35" x14ac:dyDescent="0.25">
      <c r="B1466" s="41" t="s">
        <v>347</v>
      </c>
      <c r="C1466" s="41" t="s">
        <v>588</v>
      </c>
      <c r="D1466" t="s">
        <v>5</v>
      </c>
      <c r="E1466" s="42" t="s">
        <v>567</v>
      </c>
      <c r="F1466" t="s">
        <v>117</v>
      </c>
      <c r="H1466" s="7">
        <v>5</v>
      </c>
      <c r="I1466" s="6">
        <f>IF(H1466="","",INDEX(Systems!F$4:F$981,MATCH($F1466,Systems!D$4:D$981,0),1))</f>
        <v>7200</v>
      </c>
      <c r="J1466" s="7">
        <f>IF(H1466="","",INDEX(Systems!E$4:E$981,MATCH($F1466,Systems!D$4:D$981,0),1))</f>
        <v>18</v>
      </c>
      <c r="K1466" s="7" t="s">
        <v>97</v>
      </c>
      <c r="L1466" s="7">
        <v>2012</v>
      </c>
      <c r="M1466" s="7">
        <v>3</v>
      </c>
      <c r="N1466" s="6">
        <f t="shared" si="3134"/>
        <v>36000</v>
      </c>
      <c r="O1466" s="7">
        <f t="shared" si="3135"/>
        <v>2030</v>
      </c>
      <c r="P1466" s="2" t="str">
        <f t="shared" ref="P1466:AI1466" si="3717">IF($B1466="","",IF($O1466=P$3,$N1466*(1+(O$2*0.03)),IF(P$3=$O1466+$J1466,$N1466*(1+(O$2*0.03)),IF(P$3=$O1466+2*$J1466,$N1466*(1+(O$2*0.03)),IF(P$3=$O1466+3*$J1466,$N1466*(1+(O$2*0.03)),IF(P$3=$O1466+4*$J1466,$N1466*(1+(O$2*0.03)),IF(P$3=$O1466+5*$J1466,$N1466*(1+(O$2*0.03)),"")))))))</f>
        <v/>
      </c>
      <c r="Q1466" s="2" t="str">
        <f t="shared" si="3717"/>
        <v/>
      </c>
      <c r="R1466" s="2" t="str">
        <f t="shared" si="3717"/>
        <v/>
      </c>
      <c r="S1466" s="2" t="str">
        <f t="shared" si="3717"/>
        <v/>
      </c>
      <c r="T1466" s="2" t="str">
        <f t="shared" si="3717"/>
        <v/>
      </c>
      <c r="U1466" s="2" t="str">
        <f t="shared" si="3717"/>
        <v/>
      </c>
      <c r="V1466" s="2" t="str">
        <f t="shared" si="3717"/>
        <v/>
      </c>
      <c r="W1466" s="2" t="str">
        <f t="shared" si="3717"/>
        <v/>
      </c>
      <c r="X1466" s="2" t="str">
        <f t="shared" si="3717"/>
        <v/>
      </c>
      <c r="Y1466" s="2" t="str">
        <f t="shared" si="3717"/>
        <v/>
      </c>
      <c r="Z1466" s="2" t="str">
        <f t="shared" si="3717"/>
        <v/>
      </c>
      <c r="AA1466" s="2" t="str">
        <f t="shared" si="3717"/>
        <v/>
      </c>
      <c r="AB1466" s="2">
        <f t="shared" si="3717"/>
        <v>48959.999999999993</v>
      </c>
      <c r="AC1466" s="2" t="str">
        <f t="shared" si="3717"/>
        <v/>
      </c>
      <c r="AD1466" s="2" t="str">
        <f t="shared" si="3717"/>
        <v/>
      </c>
      <c r="AE1466" s="2" t="str">
        <f t="shared" si="3717"/>
        <v/>
      </c>
      <c r="AF1466" s="2" t="str">
        <f t="shared" si="3717"/>
        <v/>
      </c>
      <c r="AG1466" s="2" t="str">
        <f t="shared" si="3717"/>
        <v/>
      </c>
      <c r="AH1466" s="2" t="str">
        <f t="shared" si="3717"/>
        <v/>
      </c>
      <c r="AI1466" s="2" t="str">
        <f t="shared" si="3717"/>
        <v/>
      </c>
    </row>
    <row r="1467" spans="2:35" x14ac:dyDescent="0.25">
      <c r="B1467" s="41" t="s">
        <v>347</v>
      </c>
      <c r="C1467" s="41" t="s">
        <v>588</v>
      </c>
      <c r="D1467" t="s">
        <v>5</v>
      </c>
      <c r="E1467" s="42" t="s">
        <v>568</v>
      </c>
      <c r="F1467" t="s">
        <v>118</v>
      </c>
      <c r="H1467" s="7">
        <v>3</v>
      </c>
      <c r="I1467" s="6">
        <f>IF(H1467="","",INDEX(Systems!F$4:F$981,MATCH($F1467,Systems!D$4:D$981,0),1))</f>
        <v>6300</v>
      </c>
      <c r="J1467" s="7">
        <f>IF(H1467="","",INDEX(Systems!E$4:E$981,MATCH($F1467,Systems!D$4:D$981,0),1))</f>
        <v>18</v>
      </c>
      <c r="K1467" s="7" t="s">
        <v>97</v>
      </c>
      <c r="L1467" s="7">
        <v>2012</v>
      </c>
      <c r="M1467" s="7">
        <v>3</v>
      </c>
      <c r="N1467" s="6">
        <f t="shared" si="3134"/>
        <v>18900</v>
      </c>
      <c r="O1467" s="7">
        <f t="shared" si="3135"/>
        <v>2030</v>
      </c>
      <c r="P1467" s="2" t="str">
        <f t="shared" ref="P1467:AI1467" si="3718">IF($B1467="","",IF($O1467=P$3,$N1467*(1+(O$2*0.03)),IF(P$3=$O1467+$J1467,$N1467*(1+(O$2*0.03)),IF(P$3=$O1467+2*$J1467,$N1467*(1+(O$2*0.03)),IF(P$3=$O1467+3*$J1467,$N1467*(1+(O$2*0.03)),IF(P$3=$O1467+4*$J1467,$N1467*(1+(O$2*0.03)),IF(P$3=$O1467+5*$J1467,$N1467*(1+(O$2*0.03)),"")))))))</f>
        <v/>
      </c>
      <c r="Q1467" s="2" t="str">
        <f t="shared" si="3718"/>
        <v/>
      </c>
      <c r="R1467" s="2" t="str">
        <f t="shared" si="3718"/>
        <v/>
      </c>
      <c r="S1467" s="2" t="str">
        <f t="shared" si="3718"/>
        <v/>
      </c>
      <c r="T1467" s="2" t="str">
        <f t="shared" si="3718"/>
        <v/>
      </c>
      <c r="U1467" s="2" t="str">
        <f t="shared" si="3718"/>
        <v/>
      </c>
      <c r="V1467" s="2" t="str">
        <f t="shared" si="3718"/>
        <v/>
      </c>
      <c r="W1467" s="2" t="str">
        <f t="shared" si="3718"/>
        <v/>
      </c>
      <c r="X1467" s="2" t="str">
        <f t="shared" si="3718"/>
        <v/>
      </c>
      <c r="Y1467" s="2" t="str">
        <f t="shared" si="3718"/>
        <v/>
      </c>
      <c r="Z1467" s="2" t="str">
        <f t="shared" si="3718"/>
        <v/>
      </c>
      <c r="AA1467" s="2" t="str">
        <f t="shared" si="3718"/>
        <v/>
      </c>
      <c r="AB1467" s="2">
        <f t="shared" si="3718"/>
        <v>25703.999999999996</v>
      </c>
      <c r="AC1467" s="2" t="str">
        <f t="shared" si="3718"/>
        <v/>
      </c>
      <c r="AD1467" s="2" t="str">
        <f t="shared" si="3718"/>
        <v/>
      </c>
      <c r="AE1467" s="2" t="str">
        <f t="shared" si="3718"/>
        <v/>
      </c>
      <c r="AF1467" s="2" t="str">
        <f t="shared" si="3718"/>
        <v/>
      </c>
      <c r="AG1467" s="2" t="str">
        <f t="shared" si="3718"/>
        <v/>
      </c>
      <c r="AH1467" s="2" t="str">
        <f t="shared" si="3718"/>
        <v/>
      </c>
      <c r="AI1467" s="2" t="str">
        <f t="shared" si="3718"/>
        <v/>
      </c>
    </row>
    <row r="1468" spans="2:35" x14ac:dyDescent="0.25">
      <c r="B1468" s="41" t="s">
        <v>347</v>
      </c>
      <c r="C1468" s="41" t="s">
        <v>588</v>
      </c>
      <c r="D1468" t="s">
        <v>5</v>
      </c>
      <c r="E1468" s="42" t="s">
        <v>568</v>
      </c>
      <c r="F1468" t="s">
        <v>117</v>
      </c>
      <c r="H1468" s="7">
        <v>2</v>
      </c>
      <c r="I1468" s="6">
        <f>IF(H1468="","",INDEX(Systems!F$4:F$981,MATCH($F1468,Systems!D$4:D$981,0),1))</f>
        <v>7200</v>
      </c>
      <c r="J1468" s="7">
        <f>IF(H1468="","",INDEX(Systems!E$4:E$981,MATCH($F1468,Systems!D$4:D$981,0),1))</f>
        <v>18</v>
      </c>
      <c r="K1468" s="7" t="s">
        <v>97</v>
      </c>
      <c r="L1468" s="7">
        <v>2012</v>
      </c>
      <c r="M1468" s="7">
        <v>3</v>
      </c>
      <c r="N1468" s="6">
        <f t="shared" si="3134"/>
        <v>14400</v>
      </c>
      <c r="O1468" s="7">
        <f t="shared" si="3135"/>
        <v>2030</v>
      </c>
      <c r="P1468" s="2" t="str">
        <f t="shared" ref="P1468:AI1468" si="3719">IF($B1468="","",IF($O1468=P$3,$N1468*(1+(O$2*0.03)),IF(P$3=$O1468+$J1468,$N1468*(1+(O$2*0.03)),IF(P$3=$O1468+2*$J1468,$N1468*(1+(O$2*0.03)),IF(P$3=$O1468+3*$J1468,$N1468*(1+(O$2*0.03)),IF(P$3=$O1468+4*$J1468,$N1468*(1+(O$2*0.03)),IF(P$3=$O1468+5*$J1468,$N1468*(1+(O$2*0.03)),"")))))))</f>
        <v/>
      </c>
      <c r="Q1468" s="2" t="str">
        <f t="shared" si="3719"/>
        <v/>
      </c>
      <c r="R1468" s="2" t="str">
        <f t="shared" si="3719"/>
        <v/>
      </c>
      <c r="S1468" s="2" t="str">
        <f t="shared" si="3719"/>
        <v/>
      </c>
      <c r="T1468" s="2" t="str">
        <f t="shared" si="3719"/>
        <v/>
      </c>
      <c r="U1468" s="2" t="str">
        <f t="shared" si="3719"/>
        <v/>
      </c>
      <c r="V1468" s="2" t="str">
        <f t="shared" si="3719"/>
        <v/>
      </c>
      <c r="W1468" s="2" t="str">
        <f t="shared" si="3719"/>
        <v/>
      </c>
      <c r="X1468" s="2" t="str">
        <f t="shared" si="3719"/>
        <v/>
      </c>
      <c r="Y1468" s="2" t="str">
        <f t="shared" si="3719"/>
        <v/>
      </c>
      <c r="Z1468" s="2" t="str">
        <f t="shared" si="3719"/>
        <v/>
      </c>
      <c r="AA1468" s="2" t="str">
        <f t="shared" si="3719"/>
        <v/>
      </c>
      <c r="AB1468" s="2">
        <f t="shared" si="3719"/>
        <v>19584</v>
      </c>
      <c r="AC1468" s="2" t="str">
        <f t="shared" si="3719"/>
        <v/>
      </c>
      <c r="AD1468" s="2" t="str">
        <f t="shared" si="3719"/>
        <v/>
      </c>
      <c r="AE1468" s="2" t="str">
        <f t="shared" si="3719"/>
        <v/>
      </c>
      <c r="AF1468" s="2" t="str">
        <f t="shared" si="3719"/>
        <v/>
      </c>
      <c r="AG1468" s="2" t="str">
        <f t="shared" si="3719"/>
        <v/>
      </c>
      <c r="AH1468" s="2" t="str">
        <f t="shared" si="3719"/>
        <v/>
      </c>
      <c r="AI1468" s="2" t="str">
        <f t="shared" si="3719"/>
        <v/>
      </c>
    </row>
    <row r="1469" spans="2:35" x14ac:dyDescent="0.25">
      <c r="B1469" s="41" t="s">
        <v>347</v>
      </c>
      <c r="C1469" s="41" t="s">
        <v>588</v>
      </c>
      <c r="D1469" t="s">
        <v>5</v>
      </c>
      <c r="E1469" s="42" t="s">
        <v>568</v>
      </c>
      <c r="F1469" t="s">
        <v>122</v>
      </c>
      <c r="H1469" s="7">
        <v>1</v>
      </c>
      <c r="I1469" s="6">
        <f>IF(H1469="","",INDEX(Systems!F$4:F$981,MATCH($F1469,Systems!D$4:D$981,0),1))</f>
        <v>13500</v>
      </c>
      <c r="J1469" s="7">
        <f>IF(H1469="","",INDEX(Systems!E$4:E$981,MATCH($F1469,Systems!D$4:D$981,0),1))</f>
        <v>18</v>
      </c>
      <c r="K1469" s="7" t="s">
        <v>97</v>
      </c>
      <c r="L1469" s="7">
        <v>2011</v>
      </c>
      <c r="M1469" s="7">
        <v>3</v>
      </c>
      <c r="N1469" s="6">
        <f t="shared" si="3134"/>
        <v>13500</v>
      </c>
      <c r="O1469" s="7">
        <f t="shared" si="3135"/>
        <v>2029</v>
      </c>
      <c r="P1469" s="2" t="str">
        <f t="shared" ref="P1469:AI1469" si="3720">IF($B1469="","",IF($O1469=P$3,$N1469*(1+(O$2*0.03)),IF(P$3=$O1469+$J1469,$N1469*(1+(O$2*0.03)),IF(P$3=$O1469+2*$J1469,$N1469*(1+(O$2*0.03)),IF(P$3=$O1469+3*$J1469,$N1469*(1+(O$2*0.03)),IF(P$3=$O1469+4*$J1469,$N1469*(1+(O$2*0.03)),IF(P$3=$O1469+5*$J1469,$N1469*(1+(O$2*0.03)),"")))))))</f>
        <v/>
      </c>
      <c r="Q1469" s="2" t="str">
        <f t="shared" si="3720"/>
        <v/>
      </c>
      <c r="R1469" s="2" t="str">
        <f t="shared" si="3720"/>
        <v/>
      </c>
      <c r="S1469" s="2" t="str">
        <f t="shared" si="3720"/>
        <v/>
      </c>
      <c r="T1469" s="2" t="str">
        <f t="shared" si="3720"/>
        <v/>
      </c>
      <c r="U1469" s="2" t="str">
        <f t="shared" si="3720"/>
        <v/>
      </c>
      <c r="V1469" s="2" t="str">
        <f t="shared" si="3720"/>
        <v/>
      </c>
      <c r="W1469" s="2" t="str">
        <f t="shared" si="3720"/>
        <v/>
      </c>
      <c r="X1469" s="2" t="str">
        <f t="shared" si="3720"/>
        <v/>
      </c>
      <c r="Y1469" s="2" t="str">
        <f t="shared" si="3720"/>
        <v/>
      </c>
      <c r="Z1469" s="2" t="str">
        <f t="shared" si="3720"/>
        <v/>
      </c>
      <c r="AA1469" s="2">
        <f t="shared" si="3720"/>
        <v>17955</v>
      </c>
      <c r="AB1469" s="2" t="str">
        <f t="shared" si="3720"/>
        <v/>
      </c>
      <c r="AC1469" s="2" t="str">
        <f t="shared" si="3720"/>
        <v/>
      </c>
      <c r="AD1469" s="2" t="str">
        <f t="shared" si="3720"/>
        <v/>
      </c>
      <c r="AE1469" s="2" t="str">
        <f t="shared" si="3720"/>
        <v/>
      </c>
      <c r="AF1469" s="2" t="str">
        <f t="shared" si="3720"/>
        <v/>
      </c>
      <c r="AG1469" s="2" t="str">
        <f t="shared" si="3720"/>
        <v/>
      </c>
      <c r="AH1469" s="2" t="str">
        <f t="shared" si="3720"/>
        <v/>
      </c>
      <c r="AI1469" s="2" t="str">
        <f t="shared" si="3720"/>
        <v/>
      </c>
    </row>
    <row r="1470" spans="2:35" x14ac:dyDescent="0.25">
      <c r="B1470" s="41" t="s">
        <v>347</v>
      </c>
      <c r="C1470" s="41" t="s">
        <v>588</v>
      </c>
      <c r="D1470" t="s">
        <v>5</v>
      </c>
      <c r="E1470" s="42" t="s">
        <v>568</v>
      </c>
      <c r="F1470" t="s">
        <v>55</v>
      </c>
      <c r="H1470" s="7">
        <v>1</v>
      </c>
      <c r="I1470" s="6">
        <f>IF(H1470="","",INDEX(Systems!F$4:F$981,MATCH($F1470,Systems!D$4:D$981,0),1))</f>
        <v>9000</v>
      </c>
      <c r="J1470" s="7">
        <f>IF(H1470="","",INDEX(Systems!E$4:E$981,MATCH($F1470,Systems!D$4:D$981,0),1))</f>
        <v>18</v>
      </c>
      <c r="K1470" s="7" t="s">
        <v>97</v>
      </c>
      <c r="L1470" s="7">
        <v>2012</v>
      </c>
      <c r="M1470" s="7">
        <v>3</v>
      </c>
      <c r="N1470" s="6">
        <f t="shared" si="3134"/>
        <v>9000</v>
      </c>
      <c r="O1470" s="7">
        <f t="shared" si="3135"/>
        <v>2030</v>
      </c>
      <c r="P1470" s="2" t="str">
        <f t="shared" ref="P1470:AI1470" si="3721">IF($B1470="","",IF($O1470=P$3,$N1470*(1+(O$2*0.03)),IF(P$3=$O1470+$J1470,$N1470*(1+(O$2*0.03)),IF(P$3=$O1470+2*$J1470,$N1470*(1+(O$2*0.03)),IF(P$3=$O1470+3*$J1470,$N1470*(1+(O$2*0.03)),IF(P$3=$O1470+4*$J1470,$N1470*(1+(O$2*0.03)),IF(P$3=$O1470+5*$J1470,$N1470*(1+(O$2*0.03)),"")))))))</f>
        <v/>
      </c>
      <c r="Q1470" s="2" t="str">
        <f t="shared" si="3721"/>
        <v/>
      </c>
      <c r="R1470" s="2" t="str">
        <f t="shared" si="3721"/>
        <v/>
      </c>
      <c r="S1470" s="2" t="str">
        <f t="shared" si="3721"/>
        <v/>
      </c>
      <c r="T1470" s="2" t="str">
        <f t="shared" si="3721"/>
        <v/>
      </c>
      <c r="U1470" s="2" t="str">
        <f t="shared" si="3721"/>
        <v/>
      </c>
      <c r="V1470" s="2" t="str">
        <f t="shared" si="3721"/>
        <v/>
      </c>
      <c r="W1470" s="2" t="str">
        <f t="shared" si="3721"/>
        <v/>
      </c>
      <c r="X1470" s="2" t="str">
        <f t="shared" si="3721"/>
        <v/>
      </c>
      <c r="Y1470" s="2" t="str">
        <f t="shared" si="3721"/>
        <v/>
      </c>
      <c r="Z1470" s="2" t="str">
        <f t="shared" si="3721"/>
        <v/>
      </c>
      <c r="AA1470" s="2" t="str">
        <f t="shared" si="3721"/>
        <v/>
      </c>
      <c r="AB1470" s="2">
        <f t="shared" si="3721"/>
        <v>12239.999999999998</v>
      </c>
      <c r="AC1470" s="2" t="str">
        <f t="shared" si="3721"/>
        <v/>
      </c>
      <c r="AD1470" s="2" t="str">
        <f t="shared" si="3721"/>
        <v/>
      </c>
      <c r="AE1470" s="2" t="str">
        <f t="shared" si="3721"/>
        <v/>
      </c>
      <c r="AF1470" s="2" t="str">
        <f t="shared" si="3721"/>
        <v/>
      </c>
      <c r="AG1470" s="2" t="str">
        <f t="shared" si="3721"/>
        <v/>
      </c>
      <c r="AH1470" s="2" t="str">
        <f t="shared" si="3721"/>
        <v/>
      </c>
      <c r="AI1470" s="2" t="str">
        <f t="shared" si="3721"/>
        <v/>
      </c>
    </row>
    <row r="1471" spans="2:35" x14ac:dyDescent="0.25">
      <c r="B1471" s="41" t="s">
        <v>347</v>
      </c>
      <c r="C1471" s="41" t="s">
        <v>588</v>
      </c>
      <c r="D1471" t="s">
        <v>5</v>
      </c>
      <c r="E1471" s="42" t="s">
        <v>568</v>
      </c>
      <c r="F1471" t="s">
        <v>56</v>
      </c>
      <c r="H1471" s="7">
        <v>1</v>
      </c>
      <c r="I1471" s="6">
        <f>IF(H1471="","",INDEX(Systems!F$4:F$981,MATCH($F1471,Systems!D$4:D$981,0),1))</f>
        <v>18000</v>
      </c>
      <c r="J1471" s="7">
        <f>IF(H1471="","",INDEX(Systems!E$4:E$981,MATCH($F1471,Systems!D$4:D$981,0),1))</f>
        <v>18</v>
      </c>
      <c r="K1471" s="7" t="s">
        <v>97</v>
      </c>
      <c r="L1471" s="7">
        <v>2010</v>
      </c>
      <c r="M1471" s="7">
        <v>3</v>
      </c>
      <c r="N1471" s="6">
        <f t="shared" si="3134"/>
        <v>18000</v>
      </c>
      <c r="O1471" s="7">
        <f t="shared" si="3135"/>
        <v>2028</v>
      </c>
      <c r="P1471" s="2" t="str">
        <f t="shared" ref="P1471:AI1471" si="3722">IF($B1471="","",IF($O1471=P$3,$N1471*(1+(O$2*0.03)),IF(P$3=$O1471+$J1471,$N1471*(1+(O$2*0.03)),IF(P$3=$O1471+2*$J1471,$N1471*(1+(O$2*0.03)),IF(P$3=$O1471+3*$J1471,$N1471*(1+(O$2*0.03)),IF(P$3=$O1471+4*$J1471,$N1471*(1+(O$2*0.03)),IF(P$3=$O1471+5*$J1471,$N1471*(1+(O$2*0.03)),"")))))))</f>
        <v/>
      </c>
      <c r="Q1471" s="2" t="str">
        <f t="shared" si="3722"/>
        <v/>
      </c>
      <c r="R1471" s="2" t="str">
        <f t="shared" si="3722"/>
        <v/>
      </c>
      <c r="S1471" s="2" t="str">
        <f t="shared" si="3722"/>
        <v/>
      </c>
      <c r="T1471" s="2" t="str">
        <f t="shared" si="3722"/>
        <v/>
      </c>
      <c r="U1471" s="2" t="str">
        <f t="shared" si="3722"/>
        <v/>
      </c>
      <c r="V1471" s="2" t="str">
        <f t="shared" si="3722"/>
        <v/>
      </c>
      <c r="W1471" s="2" t="str">
        <f t="shared" si="3722"/>
        <v/>
      </c>
      <c r="X1471" s="2" t="str">
        <f t="shared" si="3722"/>
        <v/>
      </c>
      <c r="Y1471" s="2" t="str">
        <f t="shared" si="3722"/>
        <v/>
      </c>
      <c r="Z1471" s="2">
        <f t="shared" si="3722"/>
        <v>23400</v>
      </c>
      <c r="AA1471" s="2" t="str">
        <f t="shared" si="3722"/>
        <v/>
      </c>
      <c r="AB1471" s="2" t="str">
        <f t="shared" si="3722"/>
        <v/>
      </c>
      <c r="AC1471" s="2" t="str">
        <f t="shared" si="3722"/>
        <v/>
      </c>
      <c r="AD1471" s="2" t="str">
        <f t="shared" si="3722"/>
        <v/>
      </c>
      <c r="AE1471" s="2" t="str">
        <f t="shared" si="3722"/>
        <v/>
      </c>
      <c r="AF1471" s="2" t="str">
        <f t="shared" si="3722"/>
        <v/>
      </c>
      <c r="AG1471" s="2" t="str">
        <f t="shared" si="3722"/>
        <v/>
      </c>
      <c r="AH1471" s="2" t="str">
        <f t="shared" si="3722"/>
        <v/>
      </c>
      <c r="AI1471" s="2" t="str">
        <f t="shared" si="3722"/>
        <v/>
      </c>
    </row>
    <row r="1472" spans="2:35" x14ac:dyDescent="0.25">
      <c r="B1472" s="41" t="s">
        <v>347</v>
      </c>
      <c r="C1472" s="41" t="s">
        <v>588</v>
      </c>
      <c r="D1472" t="s">
        <v>8</v>
      </c>
      <c r="E1472" s="42" t="s">
        <v>567</v>
      </c>
      <c r="F1472" t="s">
        <v>34</v>
      </c>
      <c r="H1472" s="7">
        <v>2</v>
      </c>
      <c r="I1472" s="6">
        <f>IF(H1472="","",INDEX(Systems!F$4:F$981,MATCH($F1472,Systems!D$4:D$981,0),1))</f>
        <v>900</v>
      </c>
      <c r="J1472" s="7">
        <f>IF(H1472="","",INDEX(Systems!E$4:E$981,MATCH($F1472,Systems!D$4:D$981,0),1))</f>
        <v>30</v>
      </c>
      <c r="K1472" s="7" t="s">
        <v>97</v>
      </c>
      <c r="L1472" s="7">
        <v>2012</v>
      </c>
      <c r="M1472" s="7">
        <v>3</v>
      </c>
      <c r="N1472" s="6">
        <f t="shared" si="3134"/>
        <v>1800</v>
      </c>
      <c r="O1472" s="7">
        <f t="shared" si="3135"/>
        <v>2042</v>
      </c>
      <c r="P1472" s="2" t="str">
        <f t="shared" ref="P1472:AI1472" si="3723">IF($B1472="","",IF($O1472=P$3,$N1472*(1+(O$2*0.03)),IF(P$3=$O1472+$J1472,$N1472*(1+(O$2*0.03)),IF(P$3=$O1472+2*$J1472,$N1472*(1+(O$2*0.03)),IF(P$3=$O1472+3*$J1472,$N1472*(1+(O$2*0.03)),IF(P$3=$O1472+4*$J1472,$N1472*(1+(O$2*0.03)),IF(P$3=$O1472+5*$J1472,$N1472*(1+(O$2*0.03)),"")))))))</f>
        <v/>
      </c>
      <c r="Q1472" s="2" t="str">
        <f t="shared" si="3723"/>
        <v/>
      </c>
      <c r="R1472" s="2" t="str">
        <f t="shared" si="3723"/>
        <v/>
      </c>
      <c r="S1472" s="2" t="str">
        <f t="shared" si="3723"/>
        <v/>
      </c>
      <c r="T1472" s="2" t="str">
        <f t="shared" si="3723"/>
        <v/>
      </c>
      <c r="U1472" s="2" t="str">
        <f t="shared" si="3723"/>
        <v/>
      </c>
      <c r="V1472" s="2" t="str">
        <f t="shared" si="3723"/>
        <v/>
      </c>
      <c r="W1472" s="2" t="str">
        <f t="shared" si="3723"/>
        <v/>
      </c>
      <c r="X1472" s="2" t="str">
        <f t="shared" si="3723"/>
        <v/>
      </c>
      <c r="Y1472" s="2" t="str">
        <f t="shared" si="3723"/>
        <v/>
      </c>
      <c r="Z1472" s="2" t="str">
        <f t="shared" si="3723"/>
        <v/>
      </c>
      <c r="AA1472" s="2" t="str">
        <f t="shared" si="3723"/>
        <v/>
      </c>
      <c r="AB1472" s="2" t="str">
        <f t="shared" si="3723"/>
        <v/>
      </c>
      <c r="AC1472" s="2" t="str">
        <f t="shared" si="3723"/>
        <v/>
      </c>
      <c r="AD1472" s="2" t="str">
        <f t="shared" si="3723"/>
        <v/>
      </c>
      <c r="AE1472" s="2" t="str">
        <f t="shared" si="3723"/>
        <v/>
      </c>
      <c r="AF1472" s="2" t="str">
        <f t="shared" si="3723"/>
        <v/>
      </c>
      <c r="AG1472" s="2" t="str">
        <f t="shared" si="3723"/>
        <v/>
      </c>
      <c r="AH1472" s="2" t="str">
        <f t="shared" si="3723"/>
        <v/>
      </c>
      <c r="AI1472" s="2" t="str">
        <f t="shared" si="3723"/>
        <v/>
      </c>
    </row>
    <row r="1473" spans="2:35" x14ac:dyDescent="0.25">
      <c r="B1473" s="41" t="s">
        <v>347</v>
      </c>
      <c r="C1473" s="41" t="s">
        <v>588</v>
      </c>
      <c r="D1473" t="s">
        <v>8</v>
      </c>
      <c r="E1473" s="42" t="s">
        <v>567</v>
      </c>
      <c r="F1473" t="s">
        <v>134</v>
      </c>
      <c r="H1473" s="7">
        <v>2</v>
      </c>
      <c r="I1473" s="6">
        <f>IF(H1473="","",INDEX(Systems!F$4:F$981,MATCH($F1473,Systems!D$4:D$981,0),1))</f>
        <v>650</v>
      </c>
      <c r="J1473" s="7">
        <f>IF(H1473="","",INDEX(Systems!E$4:E$981,MATCH($F1473,Systems!D$4:D$981,0),1))</f>
        <v>30</v>
      </c>
      <c r="K1473" s="7" t="s">
        <v>97</v>
      </c>
      <c r="L1473" s="7">
        <v>2012</v>
      </c>
      <c r="M1473" s="7">
        <v>3</v>
      </c>
      <c r="N1473" s="6">
        <f t="shared" si="3134"/>
        <v>1300</v>
      </c>
      <c r="O1473" s="7">
        <f t="shared" si="3135"/>
        <v>2042</v>
      </c>
      <c r="P1473" s="2" t="str">
        <f t="shared" ref="P1473:AI1473" si="3724">IF($B1473="","",IF($O1473=P$3,$N1473*(1+(O$2*0.03)),IF(P$3=$O1473+$J1473,$N1473*(1+(O$2*0.03)),IF(P$3=$O1473+2*$J1473,$N1473*(1+(O$2*0.03)),IF(P$3=$O1473+3*$J1473,$N1473*(1+(O$2*0.03)),IF(P$3=$O1473+4*$J1473,$N1473*(1+(O$2*0.03)),IF(P$3=$O1473+5*$J1473,$N1473*(1+(O$2*0.03)),"")))))))</f>
        <v/>
      </c>
      <c r="Q1473" s="2" t="str">
        <f t="shared" si="3724"/>
        <v/>
      </c>
      <c r="R1473" s="2" t="str">
        <f t="shared" si="3724"/>
        <v/>
      </c>
      <c r="S1473" s="2" t="str">
        <f t="shared" si="3724"/>
        <v/>
      </c>
      <c r="T1473" s="2" t="str">
        <f t="shared" si="3724"/>
        <v/>
      </c>
      <c r="U1473" s="2" t="str">
        <f t="shared" si="3724"/>
        <v/>
      </c>
      <c r="V1473" s="2" t="str">
        <f t="shared" si="3724"/>
        <v/>
      </c>
      <c r="W1473" s="2" t="str">
        <f t="shared" si="3724"/>
        <v/>
      </c>
      <c r="X1473" s="2" t="str">
        <f t="shared" si="3724"/>
        <v/>
      </c>
      <c r="Y1473" s="2" t="str">
        <f t="shared" si="3724"/>
        <v/>
      </c>
      <c r="Z1473" s="2" t="str">
        <f t="shared" si="3724"/>
        <v/>
      </c>
      <c r="AA1473" s="2" t="str">
        <f t="shared" si="3724"/>
        <v/>
      </c>
      <c r="AB1473" s="2" t="str">
        <f t="shared" si="3724"/>
        <v/>
      </c>
      <c r="AC1473" s="2" t="str">
        <f t="shared" si="3724"/>
        <v/>
      </c>
      <c r="AD1473" s="2" t="str">
        <f t="shared" si="3724"/>
        <v/>
      </c>
      <c r="AE1473" s="2" t="str">
        <f t="shared" si="3724"/>
        <v/>
      </c>
      <c r="AF1473" s="2" t="str">
        <f t="shared" si="3724"/>
        <v/>
      </c>
      <c r="AG1473" s="2" t="str">
        <f t="shared" si="3724"/>
        <v/>
      </c>
      <c r="AH1473" s="2" t="str">
        <f t="shared" si="3724"/>
        <v/>
      </c>
      <c r="AI1473" s="2" t="str">
        <f t="shared" si="3724"/>
        <v/>
      </c>
    </row>
    <row r="1474" spans="2:35" x14ac:dyDescent="0.25">
      <c r="B1474" s="41" t="s">
        <v>347</v>
      </c>
      <c r="C1474" s="41" t="s">
        <v>588</v>
      </c>
      <c r="D1474" t="s">
        <v>8</v>
      </c>
      <c r="E1474" s="42" t="s">
        <v>567</v>
      </c>
      <c r="F1474" t="s">
        <v>126</v>
      </c>
      <c r="H1474" s="7">
        <v>500</v>
      </c>
      <c r="I1474" s="6">
        <f>IF(H1474="","",INDEX(Systems!F$4:F$981,MATCH($F1474,Systems!D$4:D$981,0),1))</f>
        <v>18</v>
      </c>
      <c r="J1474" s="7">
        <f>IF(H1474="","",INDEX(Systems!E$4:E$981,MATCH($F1474,Systems!D$4:D$981,0),1))</f>
        <v>30</v>
      </c>
      <c r="K1474" s="7" t="s">
        <v>97</v>
      </c>
      <c r="L1474" s="7">
        <v>2012</v>
      </c>
      <c r="M1474" s="7">
        <v>3</v>
      </c>
      <c r="N1474" s="6">
        <f t="shared" si="3134"/>
        <v>9000</v>
      </c>
      <c r="O1474" s="7">
        <f t="shared" si="3135"/>
        <v>2042</v>
      </c>
      <c r="P1474" s="2" t="str">
        <f t="shared" ref="P1474:AI1474" si="3725">IF($B1474="","",IF($O1474=P$3,$N1474*(1+(O$2*0.03)),IF(P$3=$O1474+$J1474,$N1474*(1+(O$2*0.03)),IF(P$3=$O1474+2*$J1474,$N1474*(1+(O$2*0.03)),IF(P$3=$O1474+3*$J1474,$N1474*(1+(O$2*0.03)),IF(P$3=$O1474+4*$J1474,$N1474*(1+(O$2*0.03)),IF(P$3=$O1474+5*$J1474,$N1474*(1+(O$2*0.03)),"")))))))</f>
        <v/>
      </c>
      <c r="Q1474" s="2" t="str">
        <f t="shared" si="3725"/>
        <v/>
      </c>
      <c r="R1474" s="2" t="str">
        <f t="shared" si="3725"/>
        <v/>
      </c>
      <c r="S1474" s="2" t="str">
        <f t="shared" si="3725"/>
        <v/>
      </c>
      <c r="T1474" s="2" t="str">
        <f t="shared" si="3725"/>
        <v/>
      </c>
      <c r="U1474" s="2" t="str">
        <f t="shared" si="3725"/>
        <v/>
      </c>
      <c r="V1474" s="2" t="str">
        <f t="shared" si="3725"/>
        <v/>
      </c>
      <c r="W1474" s="2" t="str">
        <f t="shared" si="3725"/>
        <v/>
      </c>
      <c r="X1474" s="2" t="str">
        <f t="shared" si="3725"/>
        <v/>
      </c>
      <c r="Y1474" s="2" t="str">
        <f t="shared" si="3725"/>
        <v/>
      </c>
      <c r="Z1474" s="2" t="str">
        <f t="shared" si="3725"/>
        <v/>
      </c>
      <c r="AA1474" s="2" t="str">
        <f t="shared" si="3725"/>
        <v/>
      </c>
      <c r="AB1474" s="2" t="str">
        <f t="shared" si="3725"/>
        <v/>
      </c>
      <c r="AC1474" s="2" t="str">
        <f t="shared" si="3725"/>
        <v/>
      </c>
      <c r="AD1474" s="2" t="str">
        <f t="shared" si="3725"/>
        <v/>
      </c>
      <c r="AE1474" s="2" t="str">
        <f t="shared" si="3725"/>
        <v/>
      </c>
      <c r="AF1474" s="2" t="str">
        <f t="shared" si="3725"/>
        <v/>
      </c>
      <c r="AG1474" s="2" t="str">
        <f t="shared" si="3725"/>
        <v/>
      </c>
      <c r="AH1474" s="2" t="str">
        <f t="shared" si="3725"/>
        <v/>
      </c>
      <c r="AI1474" s="2" t="str">
        <f t="shared" si="3725"/>
        <v/>
      </c>
    </row>
    <row r="1475" spans="2:35" x14ac:dyDescent="0.25">
      <c r="B1475" s="41" t="s">
        <v>347</v>
      </c>
      <c r="C1475" s="41" t="s">
        <v>588</v>
      </c>
      <c r="D1475" t="s">
        <v>8</v>
      </c>
      <c r="E1475" s="42" t="s">
        <v>568</v>
      </c>
      <c r="F1475" t="s">
        <v>34</v>
      </c>
      <c r="H1475" s="7">
        <v>4</v>
      </c>
      <c r="I1475" s="6">
        <f>IF(H1475="","",INDEX(Systems!F$4:F$981,MATCH($F1475,Systems!D$4:D$981,0),1))</f>
        <v>900</v>
      </c>
      <c r="J1475" s="7">
        <f>IF(H1475="","",INDEX(Systems!E$4:E$981,MATCH($F1475,Systems!D$4:D$981,0),1))</f>
        <v>30</v>
      </c>
      <c r="K1475" s="7" t="s">
        <v>97</v>
      </c>
      <c r="L1475" s="7">
        <v>2012</v>
      </c>
      <c r="M1475" s="7">
        <v>3</v>
      </c>
      <c r="N1475" s="6">
        <f t="shared" si="3134"/>
        <v>3600</v>
      </c>
      <c r="O1475" s="7">
        <f t="shared" si="3135"/>
        <v>2042</v>
      </c>
      <c r="P1475" s="2" t="str">
        <f t="shared" ref="P1475:AI1475" si="3726">IF($B1475="","",IF($O1475=P$3,$N1475*(1+(O$2*0.03)),IF(P$3=$O1475+$J1475,$N1475*(1+(O$2*0.03)),IF(P$3=$O1475+2*$J1475,$N1475*(1+(O$2*0.03)),IF(P$3=$O1475+3*$J1475,$N1475*(1+(O$2*0.03)),IF(P$3=$O1475+4*$J1475,$N1475*(1+(O$2*0.03)),IF(P$3=$O1475+5*$J1475,$N1475*(1+(O$2*0.03)),"")))))))</f>
        <v/>
      </c>
      <c r="Q1475" s="2" t="str">
        <f t="shared" si="3726"/>
        <v/>
      </c>
      <c r="R1475" s="2" t="str">
        <f t="shared" si="3726"/>
        <v/>
      </c>
      <c r="S1475" s="2" t="str">
        <f t="shared" si="3726"/>
        <v/>
      </c>
      <c r="T1475" s="2" t="str">
        <f t="shared" si="3726"/>
        <v/>
      </c>
      <c r="U1475" s="2" t="str">
        <f t="shared" si="3726"/>
        <v/>
      </c>
      <c r="V1475" s="2" t="str">
        <f t="shared" si="3726"/>
        <v/>
      </c>
      <c r="W1475" s="2" t="str">
        <f t="shared" si="3726"/>
        <v/>
      </c>
      <c r="X1475" s="2" t="str">
        <f t="shared" si="3726"/>
        <v/>
      </c>
      <c r="Y1475" s="2" t="str">
        <f t="shared" si="3726"/>
        <v/>
      </c>
      <c r="Z1475" s="2" t="str">
        <f t="shared" si="3726"/>
        <v/>
      </c>
      <c r="AA1475" s="2" t="str">
        <f t="shared" si="3726"/>
        <v/>
      </c>
      <c r="AB1475" s="2" t="str">
        <f t="shared" si="3726"/>
        <v/>
      </c>
      <c r="AC1475" s="2" t="str">
        <f t="shared" si="3726"/>
        <v/>
      </c>
      <c r="AD1475" s="2" t="str">
        <f t="shared" si="3726"/>
        <v/>
      </c>
      <c r="AE1475" s="2" t="str">
        <f t="shared" si="3726"/>
        <v/>
      </c>
      <c r="AF1475" s="2" t="str">
        <f t="shared" si="3726"/>
        <v/>
      </c>
      <c r="AG1475" s="2" t="str">
        <f t="shared" si="3726"/>
        <v/>
      </c>
      <c r="AH1475" s="2" t="str">
        <f t="shared" si="3726"/>
        <v/>
      </c>
      <c r="AI1475" s="2" t="str">
        <f t="shared" si="3726"/>
        <v/>
      </c>
    </row>
    <row r="1476" spans="2:35" x14ac:dyDescent="0.25">
      <c r="B1476" s="41" t="s">
        <v>347</v>
      </c>
      <c r="C1476" s="41" t="s">
        <v>588</v>
      </c>
      <c r="D1476" t="s">
        <v>8</v>
      </c>
      <c r="E1476" s="42" t="s">
        <v>568</v>
      </c>
      <c r="F1476" t="s">
        <v>134</v>
      </c>
      <c r="H1476" s="7">
        <v>4</v>
      </c>
      <c r="I1476" s="6">
        <f>IF(H1476="","",INDEX(Systems!F$4:F$981,MATCH($F1476,Systems!D$4:D$981,0),1))</f>
        <v>650</v>
      </c>
      <c r="J1476" s="7">
        <f>IF(H1476="","",INDEX(Systems!E$4:E$981,MATCH($F1476,Systems!D$4:D$981,0),1))</f>
        <v>30</v>
      </c>
      <c r="K1476" s="7" t="s">
        <v>97</v>
      </c>
      <c r="L1476" s="7">
        <v>2012</v>
      </c>
      <c r="M1476" s="7">
        <v>3</v>
      </c>
      <c r="N1476" s="6">
        <f t="shared" si="3134"/>
        <v>2600</v>
      </c>
      <c r="O1476" s="7">
        <f t="shared" si="3135"/>
        <v>2042</v>
      </c>
      <c r="P1476" s="2" t="str">
        <f t="shared" ref="P1476:AI1476" si="3727">IF($B1476="","",IF($O1476=P$3,$N1476*(1+(O$2*0.03)),IF(P$3=$O1476+$J1476,$N1476*(1+(O$2*0.03)),IF(P$3=$O1476+2*$J1476,$N1476*(1+(O$2*0.03)),IF(P$3=$O1476+3*$J1476,$N1476*(1+(O$2*0.03)),IF(P$3=$O1476+4*$J1476,$N1476*(1+(O$2*0.03)),IF(P$3=$O1476+5*$J1476,$N1476*(1+(O$2*0.03)),"")))))))</f>
        <v/>
      </c>
      <c r="Q1476" s="2" t="str">
        <f t="shared" si="3727"/>
        <v/>
      </c>
      <c r="R1476" s="2" t="str">
        <f t="shared" si="3727"/>
        <v/>
      </c>
      <c r="S1476" s="2" t="str">
        <f t="shared" si="3727"/>
        <v/>
      </c>
      <c r="T1476" s="2" t="str">
        <f t="shared" si="3727"/>
        <v/>
      </c>
      <c r="U1476" s="2" t="str">
        <f t="shared" si="3727"/>
        <v/>
      </c>
      <c r="V1476" s="2" t="str">
        <f t="shared" si="3727"/>
        <v/>
      </c>
      <c r="W1476" s="2" t="str">
        <f t="shared" si="3727"/>
        <v/>
      </c>
      <c r="X1476" s="2" t="str">
        <f t="shared" si="3727"/>
        <v/>
      </c>
      <c r="Y1476" s="2" t="str">
        <f t="shared" si="3727"/>
        <v/>
      </c>
      <c r="Z1476" s="2" t="str">
        <f t="shared" si="3727"/>
        <v/>
      </c>
      <c r="AA1476" s="2" t="str">
        <f t="shared" si="3727"/>
        <v/>
      </c>
      <c r="AB1476" s="2" t="str">
        <f t="shared" si="3727"/>
        <v/>
      </c>
      <c r="AC1476" s="2" t="str">
        <f t="shared" si="3727"/>
        <v/>
      </c>
      <c r="AD1476" s="2" t="str">
        <f t="shared" si="3727"/>
        <v/>
      </c>
      <c r="AE1476" s="2" t="str">
        <f t="shared" si="3727"/>
        <v/>
      </c>
      <c r="AF1476" s="2" t="str">
        <f t="shared" si="3727"/>
        <v/>
      </c>
      <c r="AG1476" s="2" t="str">
        <f t="shared" si="3727"/>
        <v/>
      </c>
      <c r="AH1476" s="2" t="str">
        <f t="shared" si="3727"/>
        <v/>
      </c>
      <c r="AI1476" s="2" t="str">
        <f t="shared" si="3727"/>
        <v/>
      </c>
    </row>
    <row r="1477" spans="2:35" x14ac:dyDescent="0.25">
      <c r="B1477" s="41" t="s">
        <v>347</v>
      </c>
      <c r="C1477" s="41" t="s">
        <v>588</v>
      </c>
      <c r="D1477" t="s">
        <v>8</v>
      </c>
      <c r="E1477" s="42" t="s">
        <v>568</v>
      </c>
      <c r="F1477" t="s">
        <v>126</v>
      </c>
      <c r="H1477" s="7">
        <v>1000</v>
      </c>
      <c r="I1477" s="6">
        <f>IF(H1477="","",INDEX(Systems!F$4:F$981,MATCH($F1477,Systems!D$4:D$981,0),1))</f>
        <v>18</v>
      </c>
      <c r="J1477" s="7">
        <f>IF(H1477="","",INDEX(Systems!E$4:E$981,MATCH($F1477,Systems!D$4:D$981,0),1))</f>
        <v>30</v>
      </c>
      <c r="K1477" s="7" t="s">
        <v>97</v>
      </c>
      <c r="L1477" s="7">
        <v>2012</v>
      </c>
      <c r="M1477" s="7">
        <v>3</v>
      </c>
      <c r="N1477" s="6">
        <f t="shared" si="3134"/>
        <v>18000</v>
      </c>
      <c r="O1477" s="7">
        <f t="shared" si="3135"/>
        <v>2042</v>
      </c>
      <c r="P1477" s="2" t="str">
        <f t="shared" ref="P1477:AI1477" si="3728">IF($B1477="","",IF($O1477=P$3,$N1477*(1+(O$2*0.03)),IF(P$3=$O1477+$J1477,$N1477*(1+(O$2*0.03)),IF(P$3=$O1477+2*$J1477,$N1477*(1+(O$2*0.03)),IF(P$3=$O1477+3*$J1477,$N1477*(1+(O$2*0.03)),IF(P$3=$O1477+4*$J1477,$N1477*(1+(O$2*0.03)),IF(P$3=$O1477+5*$J1477,$N1477*(1+(O$2*0.03)),"")))))))</f>
        <v/>
      </c>
      <c r="Q1477" s="2" t="str">
        <f t="shared" si="3728"/>
        <v/>
      </c>
      <c r="R1477" s="2" t="str">
        <f t="shared" si="3728"/>
        <v/>
      </c>
      <c r="S1477" s="2" t="str">
        <f t="shared" si="3728"/>
        <v/>
      </c>
      <c r="T1477" s="2" t="str">
        <f t="shared" si="3728"/>
        <v/>
      </c>
      <c r="U1477" s="2" t="str">
        <f t="shared" si="3728"/>
        <v/>
      </c>
      <c r="V1477" s="2" t="str">
        <f t="shared" si="3728"/>
        <v/>
      </c>
      <c r="W1477" s="2" t="str">
        <f t="shared" si="3728"/>
        <v/>
      </c>
      <c r="X1477" s="2" t="str">
        <f t="shared" si="3728"/>
        <v/>
      </c>
      <c r="Y1477" s="2" t="str">
        <f t="shared" si="3728"/>
        <v/>
      </c>
      <c r="Z1477" s="2" t="str">
        <f t="shared" si="3728"/>
        <v/>
      </c>
      <c r="AA1477" s="2" t="str">
        <f t="shared" si="3728"/>
        <v/>
      </c>
      <c r="AB1477" s="2" t="str">
        <f t="shared" si="3728"/>
        <v/>
      </c>
      <c r="AC1477" s="2" t="str">
        <f t="shared" si="3728"/>
        <v/>
      </c>
      <c r="AD1477" s="2" t="str">
        <f t="shared" si="3728"/>
        <v/>
      </c>
      <c r="AE1477" s="2" t="str">
        <f t="shared" si="3728"/>
        <v/>
      </c>
      <c r="AF1477" s="2" t="str">
        <f t="shared" si="3728"/>
        <v/>
      </c>
      <c r="AG1477" s="2" t="str">
        <f t="shared" si="3728"/>
        <v/>
      </c>
      <c r="AH1477" s="2" t="str">
        <f t="shared" si="3728"/>
        <v/>
      </c>
      <c r="AI1477" s="2" t="str">
        <f t="shared" si="3728"/>
        <v/>
      </c>
    </row>
    <row r="1478" spans="2:35" x14ac:dyDescent="0.25">
      <c r="B1478" s="41" t="s">
        <v>347</v>
      </c>
      <c r="C1478" s="41" t="s">
        <v>588</v>
      </c>
      <c r="D1478" t="s">
        <v>114</v>
      </c>
      <c r="E1478" s="42" t="s">
        <v>567</v>
      </c>
      <c r="F1478" t="s">
        <v>113</v>
      </c>
      <c r="H1478" s="7">
        <v>1</v>
      </c>
      <c r="I1478" s="6">
        <f>IF(H1478="","",INDEX(Systems!F$4:F$981,MATCH($F1478,Systems!D$4:D$981,0),1))</f>
        <v>15000</v>
      </c>
      <c r="J1478" s="7">
        <f>IF(H1478="","",INDEX(Systems!E$4:E$981,MATCH($F1478,Systems!D$4:D$981,0),1))</f>
        <v>15</v>
      </c>
      <c r="K1478" s="7" t="s">
        <v>97</v>
      </c>
      <c r="L1478" s="7">
        <v>2012</v>
      </c>
      <c r="M1478" s="7">
        <v>3</v>
      </c>
      <c r="N1478" s="6">
        <f t="shared" si="3134"/>
        <v>15000</v>
      </c>
      <c r="O1478" s="7">
        <f t="shared" si="3135"/>
        <v>2027</v>
      </c>
      <c r="P1478" s="2" t="str">
        <f t="shared" ref="P1478:AI1478" si="3729">IF($B1478="","",IF($O1478=P$3,$N1478*(1+(O$2*0.03)),IF(P$3=$O1478+$J1478,$N1478*(1+(O$2*0.03)),IF(P$3=$O1478+2*$J1478,$N1478*(1+(O$2*0.03)),IF(P$3=$O1478+3*$J1478,$N1478*(1+(O$2*0.03)),IF(P$3=$O1478+4*$J1478,$N1478*(1+(O$2*0.03)),IF(P$3=$O1478+5*$J1478,$N1478*(1+(O$2*0.03)),"")))))))</f>
        <v/>
      </c>
      <c r="Q1478" s="2" t="str">
        <f t="shared" si="3729"/>
        <v/>
      </c>
      <c r="R1478" s="2" t="str">
        <f t="shared" si="3729"/>
        <v/>
      </c>
      <c r="S1478" s="2" t="str">
        <f t="shared" si="3729"/>
        <v/>
      </c>
      <c r="T1478" s="2" t="str">
        <f t="shared" si="3729"/>
        <v/>
      </c>
      <c r="U1478" s="2" t="str">
        <f t="shared" si="3729"/>
        <v/>
      </c>
      <c r="V1478" s="2" t="str">
        <f t="shared" si="3729"/>
        <v/>
      </c>
      <c r="W1478" s="2" t="str">
        <f t="shared" si="3729"/>
        <v/>
      </c>
      <c r="X1478" s="2" t="str">
        <f t="shared" si="3729"/>
        <v/>
      </c>
      <c r="Y1478" s="2">
        <f t="shared" si="3729"/>
        <v>19050</v>
      </c>
      <c r="Z1478" s="2" t="str">
        <f t="shared" si="3729"/>
        <v/>
      </c>
      <c r="AA1478" s="2" t="str">
        <f t="shared" si="3729"/>
        <v/>
      </c>
      <c r="AB1478" s="2" t="str">
        <f t="shared" si="3729"/>
        <v/>
      </c>
      <c r="AC1478" s="2" t="str">
        <f t="shared" si="3729"/>
        <v/>
      </c>
      <c r="AD1478" s="2" t="str">
        <f t="shared" si="3729"/>
        <v/>
      </c>
      <c r="AE1478" s="2" t="str">
        <f t="shared" si="3729"/>
        <v/>
      </c>
      <c r="AF1478" s="2" t="str">
        <f t="shared" si="3729"/>
        <v/>
      </c>
      <c r="AG1478" s="2" t="str">
        <f t="shared" si="3729"/>
        <v/>
      </c>
      <c r="AH1478" s="2" t="str">
        <f t="shared" si="3729"/>
        <v/>
      </c>
      <c r="AI1478" s="2" t="str">
        <f t="shared" si="3729"/>
        <v/>
      </c>
    </row>
    <row r="1479" spans="2:35" x14ac:dyDescent="0.25">
      <c r="B1479" s="41" t="s">
        <v>347</v>
      </c>
      <c r="C1479" s="41" t="s">
        <v>588</v>
      </c>
      <c r="D1479" t="s">
        <v>114</v>
      </c>
      <c r="E1479" s="42" t="s">
        <v>567</v>
      </c>
      <c r="F1479" t="s">
        <v>127</v>
      </c>
      <c r="H1479" s="7">
        <v>1</v>
      </c>
      <c r="I1479" s="6">
        <f>IF(H1479="","",INDEX(Systems!F$4:F$981,MATCH($F1479,Systems!D$4:D$981,0),1))</f>
        <v>40000</v>
      </c>
      <c r="J1479" s="7">
        <f>IF(H1479="","",INDEX(Systems!E$4:E$981,MATCH($F1479,Systems!D$4:D$981,0),1))</f>
        <v>20</v>
      </c>
      <c r="K1479" s="7" t="s">
        <v>97</v>
      </c>
      <c r="L1479" s="7">
        <v>2012</v>
      </c>
      <c r="M1479" s="7">
        <v>3</v>
      </c>
      <c r="N1479" s="6">
        <f t="shared" si="3134"/>
        <v>40000</v>
      </c>
      <c r="O1479" s="7">
        <f t="shared" si="3135"/>
        <v>2032</v>
      </c>
      <c r="P1479" s="2" t="str">
        <f t="shared" ref="P1479:AI1479" si="3730">IF($B1479="","",IF($O1479=P$3,$N1479*(1+(O$2*0.03)),IF(P$3=$O1479+$J1479,$N1479*(1+(O$2*0.03)),IF(P$3=$O1479+2*$J1479,$N1479*(1+(O$2*0.03)),IF(P$3=$O1479+3*$J1479,$N1479*(1+(O$2*0.03)),IF(P$3=$O1479+4*$J1479,$N1479*(1+(O$2*0.03)),IF(P$3=$O1479+5*$J1479,$N1479*(1+(O$2*0.03)),"")))))))</f>
        <v/>
      </c>
      <c r="Q1479" s="2" t="str">
        <f t="shared" si="3730"/>
        <v/>
      </c>
      <c r="R1479" s="2" t="str">
        <f t="shared" si="3730"/>
        <v/>
      </c>
      <c r="S1479" s="2" t="str">
        <f t="shared" si="3730"/>
        <v/>
      </c>
      <c r="T1479" s="2" t="str">
        <f t="shared" si="3730"/>
        <v/>
      </c>
      <c r="U1479" s="2" t="str">
        <f t="shared" si="3730"/>
        <v/>
      </c>
      <c r="V1479" s="2" t="str">
        <f t="shared" si="3730"/>
        <v/>
      </c>
      <c r="W1479" s="2" t="str">
        <f t="shared" si="3730"/>
        <v/>
      </c>
      <c r="X1479" s="2" t="str">
        <f t="shared" si="3730"/>
        <v/>
      </c>
      <c r="Y1479" s="2" t="str">
        <f t="shared" si="3730"/>
        <v/>
      </c>
      <c r="Z1479" s="2" t="str">
        <f t="shared" si="3730"/>
        <v/>
      </c>
      <c r="AA1479" s="2" t="str">
        <f t="shared" si="3730"/>
        <v/>
      </c>
      <c r="AB1479" s="2" t="str">
        <f t="shared" si="3730"/>
        <v/>
      </c>
      <c r="AC1479" s="2" t="str">
        <f t="shared" si="3730"/>
        <v/>
      </c>
      <c r="AD1479" s="2">
        <f t="shared" si="3730"/>
        <v>56800</v>
      </c>
      <c r="AE1479" s="2" t="str">
        <f t="shared" si="3730"/>
        <v/>
      </c>
      <c r="AF1479" s="2" t="str">
        <f t="shared" si="3730"/>
        <v/>
      </c>
      <c r="AG1479" s="2" t="str">
        <f t="shared" si="3730"/>
        <v/>
      </c>
      <c r="AH1479" s="2" t="str">
        <f t="shared" si="3730"/>
        <v/>
      </c>
      <c r="AI1479" s="2" t="str">
        <f t="shared" si="3730"/>
        <v/>
      </c>
    </row>
    <row r="1480" spans="2:35" x14ac:dyDescent="0.25">
      <c r="B1480" s="41" t="s">
        <v>347</v>
      </c>
      <c r="C1480" s="41" t="s">
        <v>588</v>
      </c>
      <c r="D1480" t="s">
        <v>3</v>
      </c>
      <c r="E1480" s="42" t="s">
        <v>348</v>
      </c>
      <c r="F1480" t="s">
        <v>501</v>
      </c>
      <c r="H1480" s="7">
        <v>5500</v>
      </c>
      <c r="I1480" s="6">
        <f>IF(H1480="","",INDEX(Systems!F$4:F$981,MATCH($F1480,Systems!D$4:D$981,0),1))</f>
        <v>16.25</v>
      </c>
      <c r="J1480" s="7">
        <f>IF(H1480="","",INDEX(Systems!E$4:E$981,MATCH($F1480,Systems!D$4:D$981,0),1))</f>
        <v>25</v>
      </c>
      <c r="K1480" s="7" t="s">
        <v>97</v>
      </c>
      <c r="L1480" s="7">
        <v>2000</v>
      </c>
      <c r="M1480" s="7">
        <v>2</v>
      </c>
      <c r="N1480" s="6">
        <f t="shared" si="3134"/>
        <v>89375</v>
      </c>
      <c r="O1480" s="7">
        <f t="shared" si="3135"/>
        <v>2020</v>
      </c>
      <c r="P1480" s="2" t="str">
        <f t="shared" ref="P1480:AI1480" si="3731">IF($B1480="","",IF($O1480=P$3,$N1480*(1+(O$2*0.03)),IF(P$3=$O1480+$J1480,$N1480*(1+(O$2*0.03)),IF(P$3=$O1480+2*$J1480,$N1480*(1+(O$2*0.03)),IF(P$3=$O1480+3*$J1480,$N1480*(1+(O$2*0.03)),IF(P$3=$O1480+4*$J1480,$N1480*(1+(O$2*0.03)),IF(P$3=$O1480+5*$J1480,$N1480*(1+(O$2*0.03)),"")))))))</f>
        <v/>
      </c>
      <c r="Q1480" s="2" t="str">
        <f t="shared" si="3731"/>
        <v/>
      </c>
      <c r="R1480" s="2">
        <f t="shared" si="3731"/>
        <v>94737.5</v>
      </c>
      <c r="S1480" s="2" t="str">
        <f t="shared" si="3731"/>
        <v/>
      </c>
      <c r="T1480" s="2" t="str">
        <f t="shared" si="3731"/>
        <v/>
      </c>
      <c r="U1480" s="2" t="str">
        <f t="shared" si="3731"/>
        <v/>
      </c>
      <c r="V1480" s="2" t="str">
        <f t="shared" si="3731"/>
        <v/>
      </c>
      <c r="W1480" s="2" t="str">
        <f t="shared" si="3731"/>
        <v/>
      </c>
      <c r="X1480" s="2" t="str">
        <f t="shared" si="3731"/>
        <v/>
      </c>
      <c r="Y1480" s="2" t="str">
        <f t="shared" si="3731"/>
        <v/>
      </c>
      <c r="Z1480" s="2" t="str">
        <f t="shared" si="3731"/>
        <v/>
      </c>
      <c r="AA1480" s="2" t="str">
        <f t="shared" si="3731"/>
        <v/>
      </c>
      <c r="AB1480" s="2" t="str">
        <f t="shared" si="3731"/>
        <v/>
      </c>
      <c r="AC1480" s="2" t="str">
        <f t="shared" si="3731"/>
        <v/>
      </c>
      <c r="AD1480" s="2" t="str">
        <f t="shared" si="3731"/>
        <v/>
      </c>
      <c r="AE1480" s="2" t="str">
        <f t="shared" si="3731"/>
        <v/>
      </c>
      <c r="AF1480" s="2" t="str">
        <f t="shared" si="3731"/>
        <v/>
      </c>
      <c r="AG1480" s="2" t="str">
        <f t="shared" si="3731"/>
        <v/>
      </c>
      <c r="AH1480" s="2" t="str">
        <f t="shared" si="3731"/>
        <v/>
      </c>
      <c r="AI1480" s="2" t="str">
        <f t="shared" si="3731"/>
        <v/>
      </c>
    </row>
    <row r="1481" spans="2:35" x14ac:dyDescent="0.25">
      <c r="B1481" s="41" t="s">
        <v>347</v>
      </c>
      <c r="C1481" s="41" t="s">
        <v>588</v>
      </c>
      <c r="D1481" t="s">
        <v>7</v>
      </c>
      <c r="E1481" s="42" t="s">
        <v>348</v>
      </c>
      <c r="F1481" t="s">
        <v>50</v>
      </c>
      <c r="H1481" s="7">
        <v>3240</v>
      </c>
      <c r="I1481" s="6">
        <f>IF(H1481="","",INDEX(Systems!F$4:F$981,MATCH($F1481,Systems!D$4:D$981,0),1))</f>
        <v>1.6</v>
      </c>
      <c r="J1481" s="7">
        <f>IF(H1481="","",INDEX(Systems!E$4:E$981,MATCH($F1481,Systems!D$4:D$981,0),1))</f>
        <v>10</v>
      </c>
      <c r="K1481" s="7" t="s">
        <v>97</v>
      </c>
      <c r="L1481" s="7">
        <v>2010</v>
      </c>
      <c r="M1481" s="7">
        <v>3</v>
      </c>
      <c r="N1481" s="6">
        <f t="shared" si="3134"/>
        <v>5184</v>
      </c>
      <c r="O1481" s="7">
        <f t="shared" si="3135"/>
        <v>2020</v>
      </c>
      <c r="P1481" s="2" t="str">
        <f t="shared" ref="P1481:AI1481" si="3732">IF($B1481="","",IF($O1481=P$3,$N1481*(1+(O$2*0.03)),IF(P$3=$O1481+$J1481,$N1481*(1+(O$2*0.03)),IF(P$3=$O1481+2*$J1481,$N1481*(1+(O$2*0.03)),IF(P$3=$O1481+3*$J1481,$N1481*(1+(O$2*0.03)),IF(P$3=$O1481+4*$J1481,$N1481*(1+(O$2*0.03)),IF(P$3=$O1481+5*$J1481,$N1481*(1+(O$2*0.03)),"")))))))</f>
        <v/>
      </c>
      <c r="Q1481" s="2" t="str">
        <f t="shared" si="3732"/>
        <v/>
      </c>
      <c r="R1481" s="2">
        <f t="shared" si="3732"/>
        <v>5495.04</v>
      </c>
      <c r="S1481" s="2" t="str">
        <f t="shared" si="3732"/>
        <v/>
      </c>
      <c r="T1481" s="2" t="str">
        <f t="shared" si="3732"/>
        <v/>
      </c>
      <c r="U1481" s="2" t="str">
        <f t="shared" si="3732"/>
        <v/>
      </c>
      <c r="V1481" s="2" t="str">
        <f t="shared" si="3732"/>
        <v/>
      </c>
      <c r="W1481" s="2" t="str">
        <f t="shared" si="3732"/>
        <v/>
      </c>
      <c r="X1481" s="2" t="str">
        <f t="shared" si="3732"/>
        <v/>
      </c>
      <c r="Y1481" s="2" t="str">
        <f t="shared" si="3732"/>
        <v/>
      </c>
      <c r="Z1481" s="2" t="str">
        <f t="shared" si="3732"/>
        <v/>
      </c>
      <c r="AA1481" s="2" t="str">
        <f t="shared" si="3732"/>
        <v/>
      </c>
      <c r="AB1481" s="2">
        <f t="shared" si="3732"/>
        <v>7050.24</v>
      </c>
      <c r="AC1481" s="2" t="str">
        <f t="shared" si="3732"/>
        <v/>
      </c>
      <c r="AD1481" s="2" t="str">
        <f t="shared" si="3732"/>
        <v/>
      </c>
      <c r="AE1481" s="2" t="str">
        <f t="shared" si="3732"/>
        <v/>
      </c>
      <c r="AF1481" s="2" t="str">
        <f t="shared" si="3732"/>
        <v/>
      </c>
      <c r="AG1481" s="2" t="str">
        <f t="shared" si="3732"/>
        <v/>
      </c>
      <c r="AH1481" s="2" t="str">
        <f t="shared" si="3732"/>
        <v/>
      </c>
      <c r="AI1481" s="2" t="str">
        <f t="shared" si="3732"/>
        <v/>
      </c>
    </row>
    <row r="1482" spans="2:35" x14ac:dyDescent="0.25">
      <c r="B1482" s="41" t="s">
        <v>347</v>
      </c>
      <c r="C1482" s="41" t="s">
        <v>588</v>
      </c>
      <c r="D1482" t="s">
        <v>7</v>
      </c>
      <c r="E1482" s="42" t="s">
        <v>351</v>
      </c>
      <c r="F1482" t="s">
        <v>285</v>
      </c>
      <c r="H1482" s="7">
        <v>1000</v>
      </c>
      <c r="I1482" s="6">
        <f>IF(H1482="","",INDEX(Systems!F$4:F$981,MATCH($F1482,Systems!D$4:D$981,0),1))</f>
        <v>8.77</v>
      </c>
      <c r="J1482" s="7">
        <f>IF(H1482="","",INDEX(Systems!E$4:E$981,MATCH($F1482,Systems!D$4:D$981,0),1))</f>
        <v>20</v>
      </c>
      <c r="K1482" s="7" t="s">
        <v>97</v>
      </c>
      <c r="L1482" s="7">
        <v>2000</v>
      </c>
      <c r="M1482" s="7">
        <v>3</v>
      </c>
      <c r="N1482" s="6">
        <f t="shared" si="3134"/>
        <v>8770</v>
      </c>
      <c r="O1482" s="7">
        <f t="shared" si="3135"/>
        <v>2020</v>
      </c>
      <c r="P1482" s="2" t="str">
        <f t="shared" ref="P1482:AI1482" si="3733">IF($B1482="","",IF($O1482=P$3,$N1482*(1+(O$2*0.03)),IF(P$3=$O1482+$J1482,$N1482*(1+(O$2*0.03)),IF(P$3=$O1482+2*$J1482,$N1482*(1+(O$2*0.03)),IF(P$3=$O1482+3*$J1482,$N1482*(1+(O$2*0.03)),IF(P$3=$O1482+4*$J1482,$N1482*(1+(O$2*0.03)),IF(P$3=$O1482+5*$J1482,$N1482*(1+(O$2*0.03)),"")))))))</f>
        <v/>
      </c>
      <c r="Q1482" s="2" t="str">
        <f t="shared" si="3733"/>
        <v/>
      </c>
      <c r="R1482" s="2">
        <f t="shared" si="3733"/>
        <v>9296.2000000000007</v>
      </c>
      <c r="S1482" s="2" t="str">
        <f t="shared" si="3733"/>
        <v/>
      </c>
      <c r="T1482" s="2" t="str">
        <f t="shared" si="3733"/>
        <v/>
      </c>
      <c r="U1482" s="2" t="str">
        <f t="shared" si="3733"/>
        <v/>
      </c>
      <c r="V1482" s="2" t="str">
        <f t="shared" si="3733"/>
        <v/>
      </c>
      <c r="W1482" s="2" t="str">
        <f t="shared" si="3733"/>
        <v/>
      </c>
      <c r="X1482" s="2" t="str">
        <f t="shared" si="3733"/>
        <v/>
      </c>
      <c r="Y1482" s="2" t="str">
        <f t="shared" si="3733"/>
        <v/>
      </c>
      <c r="Z1482" s="2" t="str">
        <f t="shared" si="3733"/>
        <v/>
      </c>
      <c r="AA1482" s="2" t="str">
        <f t="shared" si="3733"/>
        <v/>
      </c>
      <c r="AB1482" s="2" t="str">
        <f t="shared" si="3733"/>
        <v/>
      </c>
      <c r="AC1482" s="2" t="str">
        <f t="shared" si="3733"/>
        <v/>
      </c>
      <c r="AD1482" s="2" t="str">
        <f t="shared" si="3733"/>
        <v/>
      </c>
      <c r="AE1482" s="2" t="str">
        <f t="shared" si="3733"/>
        <v/>
      </c>
      <c r="AF1482" s="2" t="str">
        <f t="shared" si="3733"/>
        <v/>
      </c>
      <c r="AG1482" s="2" t="str">
        <f t="shared" si="3733"/>
        <v/>
      </c>
      <c r="AH1482" s="2" t="str">
        <f t="shared" si="3733"/>
        <v/>
      </c>
      <c r="AI1482" s="2" t="str">
        <f t="shared" si="3733"/>
        <v/>
      </c>
    </row>
    <row r="1483" spans="2:35" x14ac:dyDescent="0.25">
      <c r="B1483" s="41" t="s">
        <v>347</v>
      </c>
      <c r="C1483" s="41" t="s">
        <v>588</v>
      </c>
      <c r="D1483" t="s">
        <v>7</v>
      </c>
      <c r="E1483" s="42" t="s">
        <v>351</v>
      </c>
      <c r="F1483" t="s">
        <v>289</v>
      </c>
      <c r="H1483" s="7">
        <v>1300</v>
      </c>
      <c r="I1483" s="6">
        <f>IF(H1483="","",INDEX(Systems!F$4:F$981,MATCH($F1483,Systems!D$4:D$981,0),1))</f>
        <v>4.5</v>
      </c>
      <c r="J1483" s="7">
        <f>IF(H1483="","",INDEX(Systems!E$4:E$981,MATCH($F1483,Systems!D$4:D$981,0),1))</f>
        <v>15</v>
      </c>
      <c r="K1483" s="7" t="s">
        <v>97</v>
      </c>
      <c r="L1483" s="7">
        <v>2000</v>
      </c>
      <c r="M1483" s="7">
        <v>3</v>
      </c>
      <c r="N1483" s="6">
        <f t="shared" ref="N1483:N1711" si="3734">IF(H1483="","",H1483*I1483)</f>
        <v>5850</v>
      </c>
      <c r="O1483" s="7">
        <f t="shared" ref="O1483:O1711" si="3735">IF(M1483="","",IF(IF(M1483=1,$C$1,IF(M1483=2,L1483+(0.8*J1483),IF(M1483=3,L1483+J1483)))&lt;$C$1,$C$1,(IF(M1483=1,$C$1,IF(M1483=2,L1483+(0.8*J1483),IF(M1483=3,L1483+J1483))))))</f>
        <v>2018</v>
      </c>
      <c r="P1483" s="2">
        <f t="shared" ref="P1483:AI1483" si="3736">IF($B1483="","",IF($O1483=P$3,$N1483*(1+(O$2*0.03)),IF(P$3=$O1483+$J1483,$N1483*(1+(O$2*0.03)),IF(P$3=$O1483+2*$J1483,$N1483*(1+(O$2*0.03)),IF(P$3=$O1483+3*$J1483,$N1483*(1+(O$2*0.03)),IF(P$3=$O1483+4*$J1483,$N1483*(1+(O$2*0.03)),IF(P$3=$O1483+5*$J1483,$N1483*(1+(O$2*0.03)),"")))))))</f>
        <v>5850</v>
      </c>
      <c r="Q1483" s="2" t="str">
        <f t="shared" si="3736"/>
        <v/>
      </c>
      <c r="R1483" s="2" t="str">
        <f t="shared" si="3736"/>
        <v/>
      </c>
      <c r="S1483" s="2" t="str">
        <f t="shared" si="3736"/>
        <v/>
      </c>
      <c r="T1483" s="2" t="str">
        <f t="shared" si="3736"/>
        <v/>
      </c>
      <c r="U1483" s="2" t="str">
        <f t="shared" si="3736"/>
        <v/>
      </c>
      <c r="V1483" s="2" t="str">
        <f t="shared" si="3736"/>
        <v/>
      </c>
      <c r="W1483" s="2" t="str">
        <f t="shared" si="3736"/>
        <v/>
      </c>
      <c r="X1483" s="2" t="str">
        <f t="shared" si="3736"/>
        <v/>
      </c>
      <c r="Y1483" s="2" t="str">
        <f t="shared" si="3736"/>
        <v/>
      </c>
      <c r="Z1483" s="2" t="str">
        <f t="shared" si="3736"/>
        <v/>
      </c>
      <c r="AA1483" s="2" t="str">
        <f t="shared" si="3736"/>
        <v/>
      </c>
      <c r="AB1483" s="2" t="str">
        <f t="shared" si="3736"/>
        <v/>
      </c>
      <c r="AC1483" s="2" t="str">
        <f t="shared" si="3736"/>
        <v/>
      </c>
      <c r="AD1483" s="2" t="str">
        <f t="shared" si="3736"/>
        <v/>
      </c>
      <c r="AE1483" s="2">
        <f t="shared" si="3736"/>
        <v>8482.5</v>
      </c>
      <c r="AF1483" s="2" t="str">
        <f t="shared" si="3736"/>
        <v/>
      </c>
      <c r="AG1483" s="2" t="str">
        <f t="shared" si="3736"/>
        <v/>
      </c>
      <c r="AH1483" s="2" t="str">
        <f t="shared" si="3736"/>
        <v/>
      </c>
      <c r="AI1483" s="2" t="str">
        <f t="shared" si="3736"/>
        <v/>
      </c>
    </row>
    <row r="1484" spans="2:35" x14ac:dyDescent="0.25">
      <c r="B1484" s="41" t="s">
        <v>347</v>
      </c>
      <c r="C1484" s="41" t="s">
        <v>588</v>
      </c>
      <c r="D1484" t="s">
        <v>9</v>
      </c>
      <c r="E1484" s="42" t="s">
        <v>351</v>
      </c>
      <c r="F1484" t="s">
        <v>131</v>
      </c>
      <c r="H1484" s="7">
        <v>1000</v>
      </c>
      <c r="I1484" s="6">
        <f>IF(H1484="","",INDEX(Systems!F$4:F$981,MATCH($F1484,Systems!D$4:D$981,0),1))</f>
        <v>4.95</v>
      </c>
      <c r="J1484" s="7">
        <f>IF(H1484="","",INDEX(Systems!E$4:E$981,MATCH($F1484,Systems!D$4:D$981,0),1))</f>
        <v>20</v>
      </c>
      <c r="K1484" s="7" t="s">
        <v>97</v>
      </c>
      <c r="L1484" s="7">
        <v>2017</v>
      </c>
      <c r="M1484" s="7">
        <v>3</v>
      </c>
      <c r="N1484" s="6">
        <f t="shared" si="3734"/>
        <v>4950</v>
      </c>
      <c r="O1484" s="7">
        <f t="shared" si="3735"/>
        <v>2037</v>
      </c>
      <c r="P1484" s="2" t="str">
        <f t="shared" ref="P1484:AI1484" si="3737">IF($B1484="","",IF($O1484=P$3,$N1484*(1+(O$2*0.03)),IF(P$3=$O1484+$J1484,$N1484*(1+(O$2*0.03)),IF(P$3=$O1484+2*$J1484,$N1484*(1+(O$2*0.03)),IF(P$3=$O1484+3*$J1484,$N1484*(1+(O$2*0.03)),IF(P$3=$O1484+4*$J1484,$N1484*(1+(O$2*0.03)),IF(P$3=$O1484+5*$J1484,$N1484*(1+(O$2*0.03)),"")))))))</f>
        <v/>
      </c>
      <c r="Q1484" s="2" t="str">
        <f t="shared" si="3737"/>
        <v/>
      </c>
      <c r="R1484" s="2" t="str">
        <f t="shared" si="3737"/>
        <v/>
      </c>
      <c r="S1484" s="2" t="str">
        <f t="shared" si="3737"/>
        <v/>
      </c>
      <c r="T1484" s="2" t="str">
        <f t="shared" si="3737"/>
        <v/>
      </c>
      <c r="U1484" s="2" t="str">
        <f t="shared" si="3737"/>
        <v/>
      </c>
      <c r="V1484" s="2" t="str">
        <f t="shared" si="3737"/>
        <v/>
      </c>
      <c r="W1484" s="2" t="str">
        <f t="shared" si="3737"/>
        <v/>
      </c>
      <c r="X1484" s="2" t="str">
        <f t="shared" si="3737"/>
        <v/>
      </c>
      <c r="Y1484" s="2" t="str">
        <f t="shared" si="3737"/>
        <v/>
      </c>
      <c r="Z1484" s="2" t="str">
        <f t="shared" si="3737"/>
        <v/>
      </c>
      <c r="AA1484" s="2" t="str">
        <f t="shared" si="3737"/>
        <v/>
      </c>
      <c r="AB1484" s="2" t="str">
        <f t="shared" si="3737"/>
        <v/>
      </c>
      <c r="AC1484" s="2" t="str">
        <f t="shared" si="3737"/>
        <v/>
      </c>
      <c r="AD1484" s="2" t="str">
        <f t="shared" si="3737"/>
        <v/>
      </c>
      <c r="AE1484" s="2" t="str">
        <f t="shared" si="3737"/>
        <v/>
      </c>
      <c r="AF1484" s="2" t="str">
        <f t="shared" si="3737"/>
        <v/>
      </c>
      <c r="AG1484" s="2" t="str">
        <f t="shared" si="3737"/>
        <v/>
      </c>
      <c r="AH1484" s="2" t="str">
        <f t="shared" si="3737"/>
        <v/>
      </c>
      <c r="AI1484" s="2">
        <f t="shared" si="3737"/>
        <v>7771.4999999999991</v>
      </c>
    </row>
    <row r="1485" spans="2:35" x14ac:dyDescent="0.25">
      <c r="B1485" s="41" t="s">
        <v>347</v>
      </c>
      <c r="C1485" s="41" t="s">
        <v>588</v>
      </c>
      <c r="D1485" t="s">
        <v>5</v>
      </c>
      <c r="E1485" s="42" t="s">
        <v>351</v>
      </c>
      <c r="F1485" t="s">
        <v>55</v>
      </c>
      <c r="H1485" s="7">
        <v>1</v>
      </c>
      <c r="I1485" s="6">
        <f>IF(H1485="","",INDEX(Systems!F$4:F$981,MATCH($F1485,Systems!D$4:D$981,0),1))</f>
        <v>9000</v>
      </c>
      <c r="J1485" s="7">
        <f>IF(H1485="","",INDEX(Systems!E$4:E$981,MATCH($F1485,Systems!D$4:D$981,0),1))</f>
        <v>18</v>
      </c>
      <c r="K1485" s="7" t="s">
        <v>97</v>
      </c>
      <c r="L1485" s="7">
        <v>1999</v>
      </c>
      <c r="M1485" s="7">
        <v>3</v>
      </c>
      <c r="N1485" s="6">
        <f t="shared" si="3734"/>
        <v>9000</v>
      </c>
      <c r="O1485" s="7">
        <f t="shared" si="3735"/>
        <v>2018</v>
      </c>
      <c r="P1485" s="2">
        <f t="shared" ref="P1485:AI1488" si="3738">IF($B1485="","",IF($O1485=P$3,$N1485*(1+(O$2*0.03)),IF(P$3=$O1485+$J1485,$N1485*(1+(O$2*0.03)),IF(P$3=$O1485+2*$J1485,$N1485*(1+(O$2*0.03)),IF(P$3=$O1485+3*$J1485,$N1485*(1+(O$2*0.03)),IF(P$3=$O1485+4*$J1485,$N1485*(1+(O$2*0.03)),IF(P$3=$O1485+5*$J1485,$N1485*(1+(O$2*0.03)),"")))))))</f>
        <v>9000</v>
      </c>
      <c r="Q1485" s="2" t="str">
        <f t="shared" si="3738"/>
        <v/>
      </c>
      <c r="R1485" s="2" t="str">
        <f t="shared" si="3738"/>
        <v/>
      </c>
      <c r="S1485" s="2" t="str">
        <f t="shared" si="3738"/>
        <v/>
      </c>
      <c r="T1485" s="2" t="str">
        <f t="shared" si="3738"/>
        <v/>
      </c>
      <c r="U1485" s="2" t="str">
        <f t="shared" si="3738"/>
        <v/>
      </c>
      <c r="V1485" s="2" t="str">
        <f t="shared" si="3738"/>
        <v/>
      </c>
      <c r="W1485" s="2" t="str">
        <f t="shared" si="3738"/>
        <v/>
      </c>
      <c r="X1485" s="2" t="str">
        <f t="shared" si="3738"/>
        <v/>
      </c>
      <c r="Y1485" s="2" t="str">
        <f t="shared" si="3738"/>
        <v/>
      </c>
      <c r="Z1485" s="2" t="str">
        <f t="shared" si="3738"/>
        <v/>
      </c>
      <c r="AA1485" s="2" t="str">
        <f t="shared" si="3738"/>
        <v/>
      </c>
      <c r="AB1485" s="2" t="str">
        <f t="shared" si="3738"/>
        <v/>
      </c>
      <c r="AC1485" s="2" t="str">
        <f t="shared" si="3738"/>
        <v/>
      </c>
      <c r="AD1485" s="2" t="str">
        <f t="shared" si="3738"/>
        <v/>
      </c>
      <c r="AE1485" s="2" t="str">
        <f t="shared" si="3738"/>
        <v/>
      </c>
      <c r="AF1485" s="2" t="str">
        <f t="shared" si="3738"/>
        <v/>
      </c>
      <c r="AG1485" s="2" t="str">
        <f t="shared" si="3738"/>
        <v/>
      </c>
      <c r="AH1485" s="2">
        <f t="shared" si="3738"/>
        <v>13860</v>
      </c>
      <c r="AI1485" s="2" t="str">
        <f t="shared" si="3738"/>
        <v/>
      </c>
    </row>
    <row r="1486" spans="2:35" x14ac:dyDescent="0.25">
      <c r="B1486" s="41" t="s">
        <v>347</v>
      </c>
      <c r="C1486" s="41" t="s">
        <v>588</v>
      </c>
      <c r="D1486" t="s">
        <v>7</v>
      </c>
      <c r="E1486" s="42" t="s">
        <v>349</v>
      </c>
      <c r="F1486" t="s">
        <v>285</v>
      </c>
      <c r="H1486" s="7">
        <v>1000</v>
      </c>
      <c r="I1486" s="6">
        <f>IF(H1486="","",INDEX(Systems!F$4:F$981,MATCH($F1486,Systems!D$4:D$981,0),1))</f>
        <v>8.77</v>
      </c>
      <c r="J1486" s="7">
        <f>IF(H1486="","",INDEX(Systems!E$4:E$981,MATCH($F1486,Systems!D$4:D$981,0),1))</f>
        <v>20</v>
      </c>
      <c r="K1486" s="7" t="s">
        <v>97</v>
      </c>
      <c r="L1486" s="7">
        <v>2000</v>
      </c>
      <c r="M1486" s="7">
        <v>3</v>
      </c>
      <c r="N1486" s="6">
        <f t="shared" si="3734"/>
        <v>8770</v>
      </c>
      <c r="O1486" s="7">
        <f t="shared" si="3735"/>
        <v>2020</v>
      </c>
      <c r="P1486" s="2" t="str">
        <f t="shared" si="3738"/>
        <v/>
      </c>
      <c r="Q1486" s="2" t="str">
        <f t="shared" si="3738"/>
        <v/>
      </c>
      <c r="R1486" s="2">
        <f t="shared" si="3738"/>
        <v>9296.2000000000007</v>
      </c>
      <c r="S1486" s="2" t="str">
        <f t="shared" si="3738"/>
        <v/>
      </c>
      <c r="T1486" s="2" t="str">
        <f t="shared" si="3738"/>
        <v/>
      </c>
      <c r="U1486" s="2" t="str">
        <f t="shared" si="3738"/>
        <v/>
      </c>
      <c r="V1486" s="2" t="str">
        <f t="shared" si="3738"/>
        <v/>
      </c>
      <c r="W1486" s="2" t="str">
        <f t="shared" si="3738"/>
        <v/>
      </c>
      <c r="X1486" s="2" t="str">
        <f t="shared" si="3738"/>
        <v/>
      </c>
      <c r="Y1486" s="2" t="str">
        <f t="shared" si="3738"/>
        <v/>
      </c>
      <c r="Z1486" s="2" t="str">
        <f t="shared" si="3738"/>
        <v/>
      </c>
      <c r="AA1486" s="2" t="str">
        <f t="shared" si="3738"/>
        <v/>
      </c>
      <c r="AB1486" s="2" t="str">
        <f t="shared" si="3738"/>
        <v/>
      </c>
      <c r="AC1486" s="2" t="str">
        <f t="shared" si="3738"/>
        <v/>
      </c>
      <c r="AD1486" s="2" t="str">
        <f t="shared" si="3738"/>
        <v/>
      </c>
      <c r="AE1486" s="2" t="str">
        <f t="shared" si="3738"/>
        <v/>
      </c>
      <c r="AF1486" s="2" t="str">
        <f t="shared" si="3738"/>
        <v/>
      </c>
      <c r="AG1486" s="2" t="str">
        <f t="shared" si="3738"/>
        <v/>
      </c>
      <c r="AH1486" s="2" t="str">
        <f t="shared" si="3738"/>
        <v/>
      </c>
      <c r="AI1486" s="2" t="str">
        <f t="shared" si="3738"/>
        <v/>
      </c>
    </row>
    <row r="1487" spans="2:35" x14ac:dyDescent="0.25">
      <c r="B1487" s="41" t="s">
        <v>347</v>
      </c>
      <c r="C1487" s="41" t="s">
        <v>588</v>
      </c>
      <c r="D1487" t="s">
        <v>7</v>
      </c>
      <c r="E1487" s="42" t="s">
        <v>349</v>
      </c>
      <c r="F1487" t="s">
        <v>289</v>
      </c>
      <c r="H1487" s="7">
        <v>1300</v>
      </c>
      <c r="I1487" s="6">
        <f>IF(H1487="","",INDEX(Systems!F$4:F$981,MATCH($F1487,Systems!D$4:D$981,0),1))</f>
        <v>4.5</v>
      </c>
      <c r="J1487" s="7">
        <f>IF(H1487="","",INDEX(Systems!E$4:E$981,MATCH($F1487,Systems!D$4:D$981,0),1))</f>
        <v>15</v>
      </c>
      <c r="K1487" s="7" t="s">
        <v>97</v>
      </c>
      <c r="L1487" s="7">
        <v>2000</v>
      </c>
      <c r="M1487" s="7">
        <v>3</v>
      </c>
      <c r="N1487" s="6">
        <f t="shared" ref="N1487:N1489" si="3739">IF(H1487="","",H1487*I1487)</f>
        <v>5850</v>
      </c>
      <c r="O1487" s="7">
        <f t="shared" ref="O1487:O1489" si="3740">IF(M1487="","",IF(IF(M1487=1,$C$1,IF(M1487=2,L1487+(0.8*J1487),IF(M1487=3,L1487+J1487)))&lt;$C$1,$C$1,(IF(M1487=1,$C$1,IF(M1487=2,L1487+(0.8*J1487),IF(M1487=3,L1487+J1487))))))</f>
        <v>2018</v>
      </c>
      <c r="P1487" s="2">
        <f t="shared" si="3738"/>
        <v>5850</v>
      </c>
      <c r="Q1487" s="2" t="str">
        <f t="shared" si="3738"/>
        <v/>
      </c>
      <c r="R1487" s="2" t="str">
        <f t="shared" si="3738"/>
        <v/>
      </c>
      <c r="S1487" s="2" t="str">
        <f t="shared" si="3738"/>
        <v/>
      </c>
      <c r="T1487" s="2" t="str">
        <f t="shared" si="3738"/>
        <v/>
      </c>
      <c r="U1487" s="2" t="str">
        <f t="shared" si="3738"/>
        <v/>
      </c>
      <c r="V1487" s="2" t="str">
        <f t="shared" si="3738"/>
        <v/>
      </c>
      <c r="W1487" s="2" t="str">
        <f t="shared" si="3738"/>
        <v/>
      </c>
      <c r="X1487" s="2" t="str">
        <f t="shared" si="3738"/>
        <v/>
      </c>
      <c r="Y1487" s="2" t="str">
        <f t="shared" si="3738"/>
        <v/>
      </c>
      <c r="Z1487" s="2" t="str">
        <f t="shared" si="3738"/>
        <v/>
      </c>
      <c r="AA1487" s="2" t="str">
        <f t="shared" si="3738"/>
        <v/>
      </c>
      <c r="AB1487" s="2" t="str">
        <f t="shared" si="3738"/>
        <v/>
      </c>
      <c r="AC1487" s="2" t="str">
        <f t="shared" si="3738"/>
        <v/>
      </c>
      <c r="AD1487" s="2" t="str">
        <f t="shared" si="3738"/>
        <v/>
      </c>
      <c r="AE1487" s="2">
        <f t="shared" si="3738"/>
        <v>8482.5</v>
      </c>
      <c r="AF1487" s="2" t="str">
        <f t="shared" si="3738"/>
        <v/>
      </c>
      <c r="AG1487" s="2" t="str">
        <f t="shared" si="3738"/>
        <v/>
      </c>
      <c r="AH1487" s="2" t="str">
        <f t="shared" si="3738"/>
        <v/>
      </c>
      <c r="AI1487" s="2" t="str">
        <f t="shared" si="3738"/>
        <v/>
      </c>
    </row>
    <row r="1488" spans="2:35" x14ac:dyDescent="0.25">
      <c r="B1488" s="41" t="s">
        <v>347</v>
      </c>
      <c r="C1488" s="41" t="s">
        <v>588</v>
      </c>
      <c r="D1488" t="s">
        <v>9</v>
      </c>
      <c r="E1488" s="42" t="s">
        <v>349</v>
      </c>
      <c r="F1488" t="s">
        <v>131</v>
      </c>
      <c r="H1488" s="7">
        <v>1000</v>
      </c>
      <c r="I1488" s="6">
        <f>IF(H1488="","",INDEX(Systems!F$4:F$981,MATCH($F1488,Systems!D$4:D$981,0),1))</f>
        <v>4.95</v>
      </c>
      <c r="J1488" s="7">
        <f>IF(H1488="","",INDEX(Systems!E$4:E$981,MATCH($F1488,Systems!D$4:D$981,0),1))</f>
        <v>20</v>
      </c>
      <c r="K1488" s="7" t="s">
        <v>97</v>
      </c>
      <c r="L1488" s="7">
        <v>2017</v>
      </c>
      <c r="M1488" s="7">
        <v>3</v>
      </c>
      <c r="N1488" s="6">
        <f t="shared" si="3739"/>
        <v>4950</v>
      </c>
      <c r="O1488" s="7">
        <f t="shared" si="3740"/>
        <v>2037</v>
      </c>
      <c r="P1488" s="2" t="str">
        <f t="shared" si="3738"/>
        <v/>
      </c>
      <c r="Q1488" s="2" t="str">
        <f t="shared" si="3738"/>
        <v/>
      </c>
      <c r="R1488" s="2" t="str">
        <f t="shared" si="3738"/>
        <v/>
      </c>
      <c r="S1488" s="2" t="str">
        <f t="shared" si="3738"/>
        <v/>
      </c>
      <c r="T1488" s="2" t="str">
        <f t="shared" si="3738"/>
        <v/>
      </c>
      <c r="U1488" s="2" t="str">
        <f t="shared" si="3738"/>
        <v/>
      </c>
      <c r="V1488" s="2" t="str">
        <f t="shared" si="3738"/>
        <v/>
      </c>
      <c r="W1488" s="2" t="str">
        <f t="shared" si="3738"/>
        <v/>
      </c>
      <c r="X1488" s="2" t="str">
        <f t="shared" si="3738"/>
        <v/>
      </c>
      <c r="Y1488" s="2" t="str">
        <f t="shared" si="3738"/>
        <v/>
      </c>
      <c r="Z1488" s="2" t="str">
        <f t="shared" si="3738"/>
        <v/>
      </c>
      <c r="AA1488" s="2" t="str">
        <f t="shared" si="3738"/>
        <v/>
      </c>
      <c r="AB1488" s="2" t="str">
        <f t="shared" si="3738"/>
        <v/>
      </c>
      <c r="AC1488" s="2" t="str">
        <f t="shared" si="3738"/>
        <v/>
      </c>
      <c r="AD1488" s="2" t="str">
        <f t="shared" si="3738"/>
        <v/>
      </c>
      <c r="AE1488" s="2" t="str">
        <f t="shared" si="3738"/>
        <v/>
      </c>
      <c r="AF1488" s="2" t="str">
        <f t="shared" si="3738"/>
        <v/>
      </c>
      <c r="AG1488" s="2" t="str">
        <f t="shared" si="3738"/>
        <v/>
      </c>
      <c r="AH1488" s="2" t="str">
        <f t="shared" si="3738"/>
        <v/>
      </c>
      <c r="AI1488" s="2">
        <f t="shared" si="3738"/>
        <v>7771.4999999999991</v>
      </c>
    </row>
    <row r="1489" spans="2:35" x14ac:dyDescent="0.25">
      <c r="B1489" s="41" t="s">
        <v>347</v>
      </c>
      <c r="C1489" s="41" t="s">
        <v>588</v>
      </c>
      <c r="D1489" t="s">
        <v>5</v>
      </c>
      <c r="E1489" s="42" t="s">
        <v>349</v>
      </c>
      <c r="F1489" t="s">
        <v>55</v>
      </c>
      <c r="H1489" s="7">
        <v>1</v>
      </c>
      <c r="I1489" s="6">
        <f>IF(H1489="","",INDEX(Systems!F$4:F$981,MATCH($F1489,Systems!D$4:D$981,0),1))</f>
        <v>9000</v>
      </c>
      <c r="J1489" s="7">
        <f>IF(H1489="","",INDEX(Systems!E$4:E$981,MATCH($F1489,Systems!D$4:D$981,0),1))</f>
        <v>18</v>
      </c>
      <c r="K1489" s="7" t="s">
        <v>97</v>
      </c>
      <c r="L1489" s="7">
        <v>1999</v>
      </c>
      <c r="M1489" s="7">
        <v>3</v>
      </c>
      <c r="N1489" s="6">
        <f t="shared" si="3739"/>
        <v>9000</v>
      </c>
      <c r="O1489" s="7">
        <f t="shared" si="3740"/>
        <v>2018</v>
      </c>
      <c r="P1489" s="2">
        <f t="shared" ref="P1489" si="3741">IF($B1489="","",IF($O1489=P$3,$N1489*(1+(O$2*0.03)),IF(P$3=$O1489+$J1489,$N1489*(1+(O$2*0.03)),IF(P$3=$O1489+2*$J1489,$N1489*(1+(O$2*0.03)),IF(P$3=$O1489+3*$J1489,$N1489*(1+(O$2*0.03)),IF(P$3=$O1489+4*$J1489,$N1489*(1+(O$2*0.03)),IF(P$3=$O1489+5*$J1489,$N1489*(1+(O$2*0.03)),"")))))))</f>
        <v>9000</v>
      </c>
      <c r="Q1489" s="2" t="str">
        <f t="shared" ref="Q1489" si="3742">IF($B1489="","",IF($O1489=Q$3,$N1489*(1+(P$2*0.03)),IF(Q$3=$O1489+$J1489,$N1489*(1+(P$2*0.03)),IF(Q$3=$O1489+2*$J1489,$N1489*(1+(P$2*0.03)),IF(Q$3=$O1489+3*$J1489,$N1489*(1+(P$2*0.03)),IF(Q$3=$O1489+4*$J1489,$N1489*(1+(P$2*0.03)),IF(Q$3=$O1489+5*$J1489,$N1489*(1+(P$2*0.03)),"")))))))</f>
        <v/>
      </c>
      <c r="R1489" s="2" t="str">
        <f t="shared" ref="R1489" si="3743">IF($B1489="","",IF($O1489=R$3,$N1489*(1+(Q$2*0.03)),IF(R$3=$O1489+$J1489,$N1489*(1+(Q$2*0.03)),IF(R$3=$O1489+2*$J1489,$N1489*(1+(Q$2*0.03)),IF(R$3=$O1489+3*$J1489,$N1489*(1+(Q$2*0.03)),IF(R$3=$O1489+4*$J1489,$N1489*(1+(Q$2*0.03)),IF(R$3=$O1489+5*$J1489,$N1489*(1+(Q$2*0.03)),"")))))))</f>
        <v/>
      </c>
      <c r="S1489" s="2" t="str">
        <f t="shared" ref="S1489" si="3744">IF($B1489="","",IF($O1489=S$3,$N1489*(1+(R$2*0.03)),IF(S$3=$O1489+$J1489,$N1489*(1+(R$2*0.03)),IF(S$3=$O1489+2*$J1489,$N1489*(1+(R$2*0.03)),IF(S$3=$O1489+3*$J1489,$N1489*(1+(R$2*0.03)),IF(S$3=$O1489+4*$J1489,$N1489*(1+(R$2*0.03)),IF(S$3=$O1489+5*$J1489,$N1489*(1+(R$2*0.03)),"")))))))</f>
        <v/>
      </c>
      <c r="T1489" s="2" t="str">
        <f t="shared" ref="T1489" si="3745">IF($B1489="","",IF($O1489=T$3,$N1489*(1+(S$2*0.03)),IF(T$3=$O1489+$J1489,$N1489*(1+(S$2*0.03)),IF(T$3=$O1489+2*$J1489,$N1489*(1+(S$2*0.03)),IF(T$3=$O1489+3*$J1489,$N1489*(1+(S$2*0.03)),IF(T$3=$O1489+4*$J1489,$N1489*(1+(S$2*0.03)),IF(T$3=$O1489+5*$J1489,$N1489*(1+(S$2*0.03)),"")))))))</f>
        <v/>
      </c>
      <c r="U1489" s="2" t="str">
        <f t="shared" ref="U1489" si="3746">IF($B1489="","",IF($O1489=U$3,$N1489*(1+(T$2*0.03)),IF(U$3=$O1489+$J1489,$N1489*(1+(T$2*0.03)),IF(U$3=$O1489+2*$J1489,$N1489*(1+(T$2*0.03)),IF(U$3=$O1489+3*$J1489,$N1489*(1+(T$2*0.03)),IF(U$3=$O1489+4*$J1489,$N1489*(1+(T$2*0.03)),IF(U$3=$O1489+5*$J1489,$N1489*(1+(T$2*0.03)),"")))))))</f>
        <v/>
      </c>
      <c r="V1489" s="2" t="str">
        <f t="shared" ref="V1489" si="3747">IF($B1489="","",IF($O1489=V$3,$N1489*(1+(U$2*0.03)),IF(V$3=$O1489+$J1489,$N1489*(1+(U$2*0.03)),IF(V$3=$O1489+2*$J1489,$N1489*(1+(U$2*0.03)),IF(V$3=$O1489+3*$J1489,$N1489*(1+(U$2*0.03)),IF(V$3=$O1489+4*$J1489,$N1489*(1+(U$2*0.03)),IF(V$3=$O1489+5*$J1489,$N1489*(1+(U$2*0.03)),"")))))))</f>
        <v/>
      </c>
      <c r="W1489" s="2" t="str">
        <f t="shared" ref="W1489" si="3748">IF($B1489="","",IF($O1489=W$3,$N1489*(1+(V$2*0.03)),IF(W$3=$O1489+$J1489,$N1489*(1+(V$2*0.03)),IF(W$3=$O1489+2*$J1489,$N1489*(1+(V$2*0.03)),IF(W$3=$O1489+3*$J1489,$N1489*(1+(V$2*0.03)),IF(W$3=$O1489+4*$J1489,$N1489*(1+(V$2*0.03)),IF(W$3=$O1489+5*$J1489,$N1489*(1+(V$2*0.03)),"")))))))</f>
        <v/>
      </c>
      <c r="X1489" s="2" t="str">
        <f t="shared" ref="X1489" si="3749">IF($B1489="","",IF($O1489=X$3,$N1489*(1+(W$2*0.03)),IF(X$3=$O1489+$J1489,$N1489*(1+(W$2*0.03)),IF(X$3=$O1489+2*$J1489,$N1489*(1+(W$2*0.03)),IF(X$3=$O1489+3*$J1489,$N1489*(1+(W$2*0.03)),IF(X$3=$O1489+4*$J1489,$N1489*(1+(W$2*0.03)),IF(X$3=$O1489+5*$J1489,$N1489*(1+(W$2*0.03)),"")))))))</f>
        <v/>
      </c>
      <c r="Y1489" s="2" t="str">
        <f t="shared" ref="Y1489" si="3750">IF($B1489="","",IF($O1489=Y$3,$N1489*(1+(X$2*0.03)),IF(Y$3=$O1489+$J1489,$N1489*(1+(X$2*0.03)),IF(Y$3=$O1489+2*$J1489,$N1489*(1+(X$2*0.03)),IF(Y$3=$O1489+3*$J1489,$N1489*(1+(X$2*0.03)),IF(Y$3=$O1489+4*$J1489,$N1489*(1+(X$2*0.03)),IF(Y$3=$O1489+5*$J1489,$N1489*(1+(X$2*0.03)),"")))))))</f>
        <v/>
      </c>
      <c r="Z1489" s="2" t="str">
        <f t="shared" ref="Z1489" si="3751">IF($B1489="","",IF($O1489=Z$3,$N1489*(1+(Y$2*0.03)),IF(Z$3=$O1489+$J1489,$N1489*(1+(Y$2*0.03)),IF(Z$3=$O1489+2*$J1489,$N1489*(1+(Y$2*0.03)),IF(Z$3=$O1489+3*$J1489,$N1489*(1+(Y$2*0.03)),IF(Z$3=$O1489+4*$J1489,$N1489*(1+(Y$2*0.03)),IF(Z$3=$O1489+5*$J1489,$N1489*(1+(Y$2*0.03)),"")))))))</f>
        <v/>
      </c>
      <c r="AA1489" s="2" t="str">
        <f t="shared" ref="AA1489" si="3752">IF($B1489="","",IF($O1489=AA$3,$N1489*(1+(Z$2*0.03)),IF(AA$3=$O1489+$J1489,$N1489*(1+(Z$2*0.03)),IF(AA$3=$O1489+2*$J1489,$N1489*(1+(Z$2*0.03)),IF(AA$3=$O1489+3*$J1489,$N1489*(1+(Z$2*0.03)),IF(AA$3=$O1489+4*$J1489,$N1489*(1+(Z$2*0.03)),IF(AA$3=$O1489+5*$J1489,$N1489*(1+(Z$2*0.03)),"")))))))</f>
        <v/>
      </c>
      <c r="AB1489" s="2" t="str">
        <f t="shared" ref="AB1489" si="3753">IF($B1489="","",IF($O1489=AB$3,$N1489*(1+(AA$2*0.03)),IF(AB$3=$O1489+$J1489,$N1489*(1+(AA$2*0.03)),IF(AB$3=$O1489+2*$J1489,$N1489*(1+(AA$2*0.03)),IF(AB$3=$O1489+3*$J1489,$N1489*(1+(AA$2*0.03)),IF(AB$3=$O1489+4*$J1489,$N1489*(1+(AA$2*0.03)),IF(AB$3=$O1489+5*$J1489,$N1489*(1+(AA$2*0.03)),"")))))))</f>
        <v/>
      </c>
      <c r="AC1489" s="2" t="str">
        <f t="shared" ref="AC1489" si="3754">IF($B1489="","",IF($O1489=AC$3,$N1489*(1+(AB$2*0.03)),IF(AC$3=$O1489+$J1489,$N1489*(1+(AB$2*0.03)),IF(AC$3=$O1489+2*$J1489,$N1489*(1+(AB$2*0.03)),IF(AC$3=$O1489+3*$J1489,$N1489*(1+(AB$2*0.03)),IF(AC$3=$O1489+4*$J1489,$N1489*(1+(AB$2*0.03)),IF(AC$3=$O1489+5*$J1489,$N1489*(1+(AB$2*0.03)),"")))))))</f>
        <v/>
      </c>
      <c r="AD1489" s="2" t="str">
        <f t="shared" ref="AD1489" si="3755">IF($B1489="","",IF($O1489=AD$3,$N1489*(1+(AC$2*0.03)),IF(AD$3=$O1489+$J1489,$N1489*(1+(AC$2*0.03)),IF(AD$3=$O1489+2*$J1489,$N1489*(1+(AC$2*0.03)),IF(AD$3=$O1489+3*$J1489,$N1489*(1+(AC$2*0.03)),IF(AD$3=$O1489+4*$J1489,$N1489*(1+(AC$2*0.03)),IF(AD$3=$O1489+5*$J1489,$N1489*(1+(AC$2*0.03)),"")))))))</f>
        <v/>
      </c>
      <c r="AE1489" s="2" t="str">
        <f t="shared" ref="AE1489" si="3756">IF($B1489="","",IF($O1489=AE$3,$N1489*(1+(AD$2*0.03)),IF(AE$3=$O1489+$J1489,$N1489*(1+(AD$2*0.03)),IF(AE$3=$O1489+2*$J1489,$N1489*(1+(AD$2*0.03)),IF(AE$3=$O1489+3*$J1489,$N1489*(1+(AD$2*0.03)),IF(AE$3=$O1489+4*$J1489,$N1489*(1+(AD$2*0.03)),IF(AE$3=$O1489+5*$J1489,$N1489*(1+(AD$2*0.03)),"")))))))</f>
        <v/>
      </c>
      <c r="AF1489" s="2" t="str">
        <f t="shared" ref="AF1489" si="3757">IF($B1489="","",IF($O1489=AF$3,$N1489*(1+(AE$2*0.03)),IF(AF$3=$O1489+$J1489,$N1489*(1+(AE$2*0.03)),IF(AF$3=$O1489+2*$J1489,$N1489*(1+(AE$2*0.03)),IF(AF$3=$O1489+3*$J1489,$N1489*(1+(AE$2*0.03)),IF(AF$3=$O1489+4*$J1489,$N1489*(1+(AE$2*0.03)),IF(AF$3=$O1489+5*$J1489,$N1489*(1+(AE$2*0.03)),"")))))))</f>
        <v/>
      </c>
      <c r="AG1489" s="2" t="str">
        <f t="shared" ref="AG1489" si="3758">IF($B1489="","",IF($O1489=AG$3,$N1489*(1+(AF$2*0.03)),IF(AG$3=$O1489+$J1489,$N1489*(1+(AF$2*0.03)),IF(AG$3=$O1489+2*$J1489,$N1489*(1+(AF$2*0.03)),IF(AG$3=$O1489+3*$J1489,$N1489*(1+(AF$2*0.03)),IF(AG$3=$O1489+4*$J1489,$N1489*(1+(AF$2*0.03)),IF(AG$3=$O1489+5*$J1489,$N1489*(1+(AF$2*0.03)),"")))))))</f>
        <v/>
      </c>
      <c r="AH1489" s="2">
        <f t="shared" ref="AH1489" si="3759">IF($B1489="","",IF($O1489=AH$3,$N1489*(1+(AG$2*0.03)),IF(AH$3=$O1489+$J1489,$N1489*(1+(AG$2*0.03)),IF(AH$3=$O1489+2*$J1489,$N1489*(1+(AG$2*0.03)),IF(AH$3=$O1489+3*$J1489,$N1489*(1+(AG$2*0.03)),IF(AH$3=$O1489+4*$J1489,$N1489*(1+(AG$2*0.03)),IF(AH$3=$O1489+5*$J1489,$N1489*(1+(AG$2*0.03)),"")))))))</f>
        <v>13860</v>
      </c>
      <c r="AI1489" s="2" t="str">
        <f t="shared" ref="AI1489" si="3760">IF($B1489="","",IF($O1489=AI$3,$N1489*(1+(AH$2*0.03)),IF(AI$3=$O1489+$J1489,$N1489*(1+(AH$2*0.03)),IF(AI$3=$O1489+2*$J1489,$N1489*(1+(AH$2*0.03)),IF(AI$3=$O1489+3*$J1489,$N1489*(1+(AH$2*0.03)),IF(AI$3=$O1489+4*$J1489,$N1489*(1+(AH$2*0.03)),IF(AI$3=$O1489+5*$J1489,$N1489*(1+(AH$2*0.03)),"")))))))</f>
        <v/>
      </c>
    </row>
    <row r="1490" spans="2:35" x14ac:dyDescent="0.25">
      <c r="B1490" s="41" t="s">
        <v>347</v>
      </c>
      <c r="C1490" s="41" t="s">
        <v>588</v>
      </c>
      <c r="D1490" t="s">
        <v>3</v>
      </c>
      <c r="E1490" s="42" t="s">
        <v>361</v>
      </c>
      <c r="F1490" t="s">
        <v>29</v>
      </c>
      <c r="G1490" s="38" t="s">
        <v>595</v>
      </c>
      <c r="H1490" s="7">
        <v>8500</v>
      </c>
      <c r="I1490" s="6">
        <f>IF(H1490="","",INDEX(Systems!F$4:F$981,MATCH($F1490,Systems!D$4:D$981,0),1))</f>
        <v>7.32</v>
      </c>
      <c r="J1490" s="7">
        <f>IF(H1490="","",INDEX(Systems!E$4:E$981,MATCH($F1490,Systems!D$4:D$981,0),1))</f>
        <v>15</v>
      </c>
      <c r="K1490" s="7" t="s">
        <v>97</v>
      </c>
      <c r="L1490" s="7">
        <v>2000</v>
      </c>
      <c r="M1490" s="7">
        <v>1</v>
      </c>
      <c r="N1490" s="6">
        <f t="shared" si="3734"/>
        <v>62220</v>
      </c>
      <c r="O1490" s="7">
        <f t="shared" si="3735"/>
        <v>2018</v>
      </c>
      <c r="P1490" s="2">
        <f t="shared" ref="P1490:AI1490" si="3761">IF($B1490="","",IF($O1490=P$3,$N1490*(1+(O$2*0.03)),IF(P$3=$O1490+$J1490,$N1490*(1+(O$2*0.03)),IF(P$3=$O1490+2*$J1490,$N1490*(1+(O$2*0.03)),IF(P$3=$O1490+3*$J1490,$N1490*(1+(O$2*0.03)),IF(P$3=$O1490+4*$J1490,$N1490*(1+(O$2*0.03)),IF(P$3=$O1490+5*$J1490,$N1490*(1+(O$2*0.03)),"")))))))</f>
        <v>62220</v>
      </c>
      <c r="Q1490" s="2" t="str">
        <f t="shared" si="3761"/>
        <v/>
      </c>
      <c r="R1490" s="2" t="str">
        <f t="shared" si="3761"/>
        <v/>
      </c>
      <c r="S1490" s="2" t="str">
        <f t="shared" si="3761"/>
        <v/>
      </c>
      <c r="T1490" s="2" t="str">
        <f t="shared" si="3761"/>
        <v/>
      </c>
      <c r="U1490" s="2" t="str">
        <f t="shared" si="3761"/>
        <v/>
      </c>
      <c r="V1490" s="2" t="str">
        <f t="shared" si="3761"/>
        <v/>
      </c>
      <c r="W1490" s="2" t="str">
        <f t="shared" si="3761"/>
        <v/>
      </c>
      <c r="X1490" s="2" t="str">
        <f t="shared" si="3761"/>
        <v/>
      </c>
      <c r="Y1490" s="2" t="str">
        <f t="shared" si="3761"/>
        <v/>
      </c>
      <c r="Z1490" s="2" t="str">
        <f t="shared" si="3761"/>
        <v/>
      </c>
      <c r="AA1490" s="2" t="str">
        <f t="shared" si="3761"/>
        <v/>
      </c>
      <c r="AB1490" s="2" t="str">
        <f t="shared" si="3761"/>
        <v/>
      </c>
      <c r="AC1490" s="2" t="str">
        <f t="shared" si="3761"/>
        <v/>
      </c>
      <c r="AD1490" s="2" t="str">
        <f t="shared" si="3761"/>
        <v/>
      </c>
      <c r="AE1490" s="2">
        <f t="shared" si="3761"/>
        <v>90219</v>
      </c>
      <c r="AF1490" s="2" t="str">
        <f t="shared" si="3761"/>
        <v/>
      </c>
      <c r="AG1490" s="2" t="str">
        <f t="shared" si="3761"/>
        <v/>
      </c>
      <c r="AH1490" s="2" t="str">
        <f t="shared" si="3761"/>
        <v/>
      </c>
      <c r="AI1490" s="2" t="str">
        <f t="shared" si="3761"/>
        <v/>
      </c>
    </row>
    <row r="1491" spans="2:35" x14ac:dyDescent="0.25">
      <c r="B1491" s="41" t="s">
        <v>347</v>
      </c>
      <c r="C1491" s="41" t="s">
        <v>588</v>
      </c>
      <c r="D1491" t="s">
        <v>3</v>
      </c>
      <c r="E1491" s="42" t="s">
        <v>361</v>
      </c>
      <c r="F1491" t="s">
        <v>501</v>
      </c>
      <c r="G1491" s="38" t="s">
        <v>596</v>
      </c>
      <c r="H1491" s="7">
        <v>2800</v>
      </c>
      <c r="I1491" s="6">
        <f>IF(H1491="","",INDEX(Systems!F$4:F$981,MATCH($F1491,Systems!D$4:D$981,0),1))</f>
        <v>16.25</v>
      </c>
      <c r="J1491" s="7">
        <f>IF(H1491="","",INDEX(Systems!E$4:E$981,MATCH($F1491,Systems!D$4:D$981,0),1))</f>
        <v>25</v>
      </c>
      <c r="K1491" s="7" t="s">
        <v>97</v>
      </c>
      <c r="L1491" s="7">
        <v>2000</v>
      </c>
      <c r="M1491" s="7">
        <v>2</v>
      </c>
      <c r="N1491" s="6">
        <f t="shared" si="3734"/>
        <v>45500</v>
      </c>
      <c r="O1491" s="7">
        <f t="shared" si="3735"/>
        <v>2020</v>
      </c>
      <c r="P1491" s="2" t="str">
        <f t="shared" ref="P1491:AI1491" si="3762">IF($B1491="","",IF($O1491=P$3,$N1491*(1+(O$2*0.03)),IF(P$3=$O1491+$J1491,$N1491*(1+(O$2*0.03)),IF(P$3=$O1491+2*$J1491,$N1491*(1+(O$2*0.03)),IF(P$3=$O1491+3*$J1491,$N1491*(1+(O$2*0.03)),IF(P$3=$O1491+4*$J1491,$N1491*(1+(O$2*0.03)),IF(P$3=$O1491+5*$J1491,$N1491*(1+(O$2*0.03)),"")))))))</f>
        <v/>
      </c>
      <c r="Q1491" s="2" t="str">
        <f t="shared" si="3762"/>
        <v/>
      </c>
      <c r="R1491" s="2">
        <f t="shared" si="3762"/>
        <v>48230</v>
      </c>
      <c r="S1491" s="2" t="str">
        <f t="shared" si="3762"/>
        <v/>
      </c>
      <c r="T1491" s="2" t="str">
        <f t="shared" si="3762"/>
        <v/>
      </c>
      <c r="U1491" s="2" t="str">
        <f t="shared" si="3762"/>
        <v/>
      </c>
      <c r="V1491" s="2" t="str">
        <f t="shared" si="3762"/>
        <v/>
      </c>
      <c r="W1491" s="2" t="str">
        <f t="shared" si="3762"/>
        <v/>
      </c>
      <c r="X1491" s="2" t="str">
        <f t="shared" si="3762"/>
        <v/>
      </c>
      <c r="Y1491" s="2" t="str">
        <f t="shared" si="3762"/>
        <v/>
      </c>
      <c r="Z1491" s="2" t="str">
        <f t="shared" si="3762"/>
        <v/>
      </c>
      <c r="AA1491" s="2" t="str">
        <f t="shared" si="3762"/>
        <v/>
      </c>
      <c r="AB1491" s="2" t="str">
        <f t="shared" si="3762"/>
        <v/>
      </c>
      <c r="AC1491" s="2" t="str">
        <f t="shared" si="3762"/>
        <v/>
      </c>
      <c r="AD1491" s="2" t="str">
        <f t="shared" si="3762"/>
        <v/>
      </c>
      <c r="AE1491" s="2" t="str">
        <f t="shared" si="3762"/>
        <v/>
      </c>
      <c r="AF1491" s="2" t="str">
        <f t="shared" si="3762"/>
        <v/>
      </c>
      <c r="AG1491" s="2" t="str">
        <f t="shared" si="3762"/>
        <v/>
      </c>
      <c r="AH1491" s="2" t="str">
        <f t="shared" si="3762"/>
        <v/>
      </c>
      <c r="AI1491" s="2" t="str">
        <f t="shared" si="3762"/>
        <v/>
      </c>
    </row>
    <row r="1492" spans="2:35" x14ac:dyDescent="0.25">
      <c r="B1492" s="41" t="s">
        <v>347</v>
      </c>
      <c r="C1492" s="41" t="s">
        <v>588</v>
      </c>
      <c r="D1492" t="s">
        <v>7</v>
      </c>
      <c r="E1492" s="42" t="s">
        <v>361</v>
      </c>
      <c r="F1492" t="s">
        <v>50</v>
      </c>
      <c r="H1492" s="7">
        <v>6720</v>
      </c>
      <c r="I1492" s="6">
        <f>IF(H1492="","",INDEX(Systems!F$4:F$981,MATCH($F1492,Systems!D$4:D$981,0),1))</f>
        <v>1.6</v>
      </c>
      <c r="J1492" s="7">
        <f>IF(H1492="","",INDEX(Systems!E$4:E$981,MATCH($F1492,Systems!D$4:D$981,0),1))</f>
        <v>10</v>
      </c>
      <c r="K1492" s="7" t="s">
        <v>97</v>
      </c>
      <c r="L1492" s="7">
        <v>2010</v>
      </c>
      <c r="M1492" s="7">
        <v>3</v>
      </c>
      <c r="N1492" s="6">
        <f t="shared" si="3734"/>
        <v>10752</v>
      </c>
      <c r="O1492" s="7">
        <f t="shared" si="3735"/>
        <v>2020</v>
      </c>
      <c r="P1492" s="2" t="str">
        <f t="shared" ref="P1492:AI1496" si="3763">IF($B1492="","",IF($O1492=P$3,$N1492*(1+(O$2*0.03)),IF(P$3=$O1492+$J1492,$N1492*(1+(O$2*0.03)),IF(P$3=$O1492+2*$J1492,$N1492*(1+(O$2*0.03)),IF(P$3=$O1492+3*$J1492,$N1492*(1+(O$2*0.03)),IF(P$3=$O1492+4*$J1492,$N1492*(1+(O$2*0.03)),IF(P$3=$O1492+5*$J1492,$N1492*(1+(O$2*0.03)),"")))))))</f>
        <v/>
      </c>
      <c r="Q1492" s="2" t="str">
        <f t="shared" si="3763"/>
        <v/>
      </c>
      <c r="R1492" s="2">
        <f t="shared" si="3763"/>
        <v>11397.12</v>
      </c>
      <c r="S1492" s="2" t="str">
        <f t="shared" si="3763"/>
        <v/>
      </c>
      <c r="T1492" s="2" t="str">
        <f t="shared" si="3763"/>
        <v/>
      </c>
      <c r="U1492" s="2" t="str">
        <f t="shared" si="3763"/>
        <v/>
      </c>
      <c r="V1492" s="2" t="str">
        <f t="shared" si="3763"/>
        <v/>
      </c>
      <c r="W1492" s="2" t="str">
        <f t="shared" si="3763"/>
        <v/>
      </c>
      <c r="X1492" s="2" t="str">
        <f t="shared" si="3763"/>
        <v/>
      </c>
      <c r="Y1492" s="2" t="str">
        <f t="shared" si="3763"/>
        <v/>
      </c>
      <c r="Z1492" s="2" t="str">
        <f t="shared" si="3763"/>
        <v/>
      </c>
      <c r="AA1492" s="2" t="str">
        <f t="shared" si="3763"/>
        <v/>
      </c>
      <c r="AB1492" s="2">
        <f t="shared" si="3763"/>
        <v>14622.72</v>
      </c>
      <c r="AC1492" s="2" t="str">
        <f t="shared" si="3763"/>
        <v/>
      </c>
      <c r="AD1492" s="2" t="str">
        <f t="shared" si="3763"/>
        <v/>
      </c>
      <c r="AE1492" s="2" t="str">
        <f t="shared" si="3763"/>
        <v/>
      </c>
      <c r="AF1492" s="2" t="str">
        <f t="shared" si="3763"/>
        <v/>
      </c>
      <c r="AG1492" s="2" t="str">
        <f t="shared" si="3763"/>
        <v/>
      </c>
      <c r="AH1492" s="2" t="str">
        <f t="shared" si="3763"/>
        <v/>
      </c>
      <c r="AI1492" s="2" t="str">
        <f t="shared" si="3763"/>
        <v/>
      </c>
    </row>
    <row r="1493" spans="2:35" x14ac:dyDescent="0.25">
      <c r="B1493" s="41" t="s">
        <v>347</v>
      </c>
      <c r="C1493" s="41" t="s">
        <v>588</v>
      </c>
      <c r="D1493" t="s">
        <v>7</v>
      </c>
      <c r="E1493" s="42" t="s">
        <v>350</v>
      </c>
      <c r="F1493" t="s">
        <v>285</v>
      </c>
      <c r="H1493" s="7">
        <v>1000</v>
      </c>
      <c r="I1493" s="6">
        <f>IF(H1493="","",INDEX(Systems!F$4:F$981,MATCH($F1493,Systems!D$4:D$981,0),1))</f>
        <v>8.77</v>
      </c>
      <c r="J1493" s="7">
        <f>IF(H1493="","",INDEX(Systems!E$4:E$981,MATCH($F1493,Systems!D$4:D$981,0),1))</f>
        <v>20</v>
      </c>
      <c r="K1493" s="7" t="s">
        <v>97</v>
      </c>
      <c r="L1493" s="7">
        <v>2000</v>
      </c>
      <c r="M1493" s="7">
        <v>3</v>
      </c>
      <c r="N1493" s="6">
        <f t="shared" si="3734"/>
        <v>8770</v>
      </c>
      <c r="O1493" s="7">
        <f t="shared" si="3735"/>
        <v>2020</v>
      </c>
      <c r="P1493" s="2" t="str">
        <f t="shared" si="3763"/>
        <v/>
      </c>
      <c r="Q1493" s="2" t="str">
        <f t="shared" si="3763"/>
        <v/>
      </c>
      <c r="R1493" s="2">
        <f t="shared" si="3763"/>
        <v>9296.2000000000007</v>
      </c>
      <c r="S1493" s="2" t="str">
        <f t="shared" si="3763"/>
        <v/>
      </c>
      <c r="T1493" s="2" t="str">
        <f t="shared" si="3763"/>
        <v/>
      </c>
      <c r="U1493" s="2" t="str">
        <f t="shared" si="3763"/>
        <v/>
      </c>
      <c r="V1493" s="2" t="str">
        <f t="shared" si="3763"/>
        <v/>
      </c>
      <c r="W1493" s="2" t="str">
        <f t="shared" si="3763"/>
        <v/>
      </c>
      <c r="X1493" s="2" t="str">
        <f t="shared" si="3763"/>
        <v/>
      </c>
      <c r="Y1493" s="2" t="str">
        <f t="shared" si="3763"/>
        <v/>
      </c>
      <c r="Z1493" s="2" t="str">
        <f t="shared" si="3763"/>
        <v/>
      </c>
      <c r="AA1493" s="2" t="str">
        <f t="shared" si="3763"/>
        <v/>
      </c>
      <c r="AB1493" s="2" t="str">
        <f t="shared" si="3763"/>
        <v/>
      </c>
      <c r="AC1493" s="2" t="str">
        <f t="shared" si="3763"/>
        <v/>
      </c>
      <c r="AD1493" s="2" t="str">
        <f t="shared" si="3763"/>
        <v/>
      </c>
      <c r="AE1493" s="2" t="str">
        <f t="shared" si="3763"/>
        <v/>
      </c>
      <c r="AF1493" s="2" t="str">
        <f t="shared" si="3763"/>
        <v/>
      </c>
      <c r="AG1493" s="2" t="str">
        <f t="shared" si="3763"/>
        <v/>
      </c>
      <c r="AH1493" s="2" t="str">
        <f t="shared" si="3763"/>
        <v/>
      </c>
      <c r="AI1493" s="2" t="str">
        <f t="shared" si="3763"/>
        <v/>
      </c>
    </row>
    <row r="1494" spans="2:35" x14ac:dyDescent="0.25">
      <c r="B1494" s="41" t="s">
        <v>347</v>
      </c>
      <c r="C1494" s="41" t="s">
        <v>588</v>
      </c>
      <c r="D1494" t="s">
        <v>7</v>
      </c>
      <c r="E1494" s="42" t="s">
        <v>350</v>
      </c>
      <c r="F1494" t="s">
        <v>289</v>
      </c>
      <c r="H1494" s="7">
        <v>1300</v>
      </c>
      <c r="I1494" s="6">
        <f>IF(H1494="","",INDEX(Systems!F$4:F$981,MATCH($F1494,Systems!D$4:D$981,0),1))</f>
        <v>4.5</v>
      </c>
      <c r="J1494" s="7">
        <f>IF(H1494="","",INDEX(Systems!E$4:E$981,MATCH($F1494,Systems!D$4:D$981,0),1))</f>
        <v>15</v>
      </c>
      <c r="K1494" s="7" t="s">
        <v>97</v>
      </c>
      <c r="L1494" s="7">
        <v>2000</v>
      </c>
      <c r="M1494" s="7">
        <v>3</v>
      </c>
      <c r="N1494" s="6">
        <f t="shared" ref="N1494:N1497" si="3764">IF(H1494="","",H1494*I1494)</f>
        <v>5850</v>
      </c>
      <c r="O1494" s="7">
        <f t="shared" ref="O1494:O1497" si="3765">IF(M1494="","",IF(IF(M1494=1,$C$1,IF(M1494=2,L1494+(0.8*J1494),IF(M1494=3,L1494+J1494)))&lt;$C$1,$C$1,(IF(M1494=1,$C$1,IF(M1494=2,L1494+(0.8*J1494),IF(M1494=3,L1494+J1494))))))</f>
        <v>2018</v>
      </c>
      <c r="P1494" s="2">
        <f t="shared" si="3763"/>
        <v>5850</v>
      </c>
      <c r="Q1494" s="2" t="str">
        <f t="shared" si="3763"/>
        <v/>
      </c>
      <c r="R1494" s="2" t="str">
        <f t="shared" si="3763"/>
        <v/>
      </c>
      <c r="S1494" s="2" t="str">
        <f t="shared" si="3763"/>
        <v/>
      </c>
      <c r="T1494" s="2" t="str">
        <f t="shared" si="3763"/>
        <v/>
      </c>
      <c r="U1494" s="2" t="str">
        <f t="shared" si="3763"/>
        <v/>
      </c>
      <c r="V1494" s="2" t="str">
        <f t="shared" si="3763"/>
        <v/>
      </c>
      <c r="W1494" s="2" t="str">
        <f t="shared" si="3763"/>
        <v/>
      </c>
      <c r="X1494" s="2" t="str">
        <f t="shared" si="3763"/>
        <v/>
      </c>
      <c r="Y1494" s="2" t="str">
        <f t="shared" si="3763"/>
        <v/>
      </c>
      <c r="Z1494" s="2" t="str">
        <f t="shared" si="3763"/>
        <v/>
      </c>
      <c r="AA1494" s="2" t="str">
        <f t="shared" si="3763"/>
        <v/>
      </c>
      <c r="AB1494" s="2" t="str">
        <f t="shared" si="3763"/>
        <v/>
      </c>
      <c r="AC1494" s="2" t="str">
        <f t="shared" si="3763"/>
        <v/>
      </c>
      <c r="AD1494" s="2" t="str">
        <f t="shared" si="3763"/>
        <v/>
      </c>
      <c r="AE1494" s="2">
        <f t="shared" si="3763"/>
        <v>8482.5</v>
      </c>
      <c r="AF1494" s="2" t="str">
        <f t="shared" si="3763"/>
        <v/>
      </c>
      <c r="AG1494" s="2" t="str">
        <f t="shared" si="3763"/>
        <v/>
      </c>
      <c r="AH1494" s="2" t="str">
        <f t="shared" si="3763"/>
        <v/>
      </c>
      <c r="AI1494" s="2" t="str">
        <f t="shared" si="3763"/>
        <v/>
      </c>
    </row>
    <row r="1495" spans="2:35" x14ac:dyDescent="0.25">
      <c r="B1495" s="41" t="s">
        <v>347</v>
      </c>
      <c r="C1495" s="41" t="s">
        <v>588</v>
      </c>
      <c r="D1495" t="s">
        <v>9</v>
      </c>
      <c r="E1495" s="42" t="s">
        <v>350</v>
      </c>
      <c r="F1495" t="s">
        <v>131</v>
      </c>
      <c r="H1495" s="7">
        <v>1000</v>
      </c>
      <c r="I1495" s="6">
        <f>IF(H1495="","",INDEX(Systems!F$4:F$981,MATCH($F1495,Systems!D$4:D$981,0),1))</f>
        <v>4.95</v>
      </c>
      <c r="J1495" s="7">
        <f>IF(H1495="","",INDEX(Systems!E$4:E$981,MATCH($F1495,Systems!D$4:D$981,0),1))</f>
        <v>20</v>
      </c>
      <c r="K1495" s="7" t="s">
        <v>97</v>
      </c>
      <c r="L1495" s="7">
        <v>2017</v>
      </c>
      <c r="M1495" s="7">
        <v>3</v>
      </c>
      <c r="N1495" s="6">
        <f t="shared" si="3764"/>
        <v>4950</v>
      </c>
      <c r="O1495" s="7">
        <f t="shared" si="3765"/>
        <v>2037</v>
      </c>
      <c r="P1495" s="2" t="str">
        <f t="shared" si="3763"/>
        <v/>
      </c>
      <c r="Q1495" s="2" t="str">
        <f t="shared" si="3763"/>
        <v/>
      </c>
      <c r="R1495" s="2" t="str">
        <f t="shared" si="3763"/>
        <v/>
      </c>
      <c r="S1495" s="2" t="str">
        <f t="shared" si="3763"/>
        <v/>
      </c>
      <c r="T1495" s="2" t="str">
        <f t="shared" si="3763"/>
        <v/>
      </c>
      <c r="U1495" s="2" t="str">
        <f t="shared" si="3763"/>
        <v/>
      </c>
      <c r="V1495" s="2" t="str">
        <f t="shared" si="3763"/>
        <v/>
      </c>
      <c r="W1495" s="2" t="str">
        <f t="shared" si="3763"/>
        <v/>
      </c>
      <c r="X1495" s="2" t="str">
        <f t="shared" si="3763"/>
        <v/>
      </c>
      <c r="Y1495" s="2" t="str">
        <f t="shared" si="3763"/>
        <v/>
      </c>
      <c r="Z1495" s="2" t="str">
        <f t="shared" si="3763"/>
        <v/>
      </c>
      <c r="AA1495" s="2" t="str">
        <f t="shared" si="3763"/>
        <v/>
      </c>
      <c r="AB1495" s="2" t="str">
        <f t="shared" si="3763"/>
        <v/>
      </c>
      <c r="AC1495" s="2" t="str">
        <f t="shared" si="3763"/>
        <v/>
      </c>
      <c r="AD1495" s="2" t="str">
        <f t="shared" si="3763"/>
        <v/>
      </c>
      <c r="AE1495" s="2" t="str">
        <f t="shared" si="3763"/>
        <v/>
      </c>
      <c r="AF1495" s="2" t="str">
        <f t="shared" si="3763"/>
        <v/>
      </c>
      <c r="AG1495" s="2" t="str">
        <f t="shared" si="3763"/>
        <v/>
      </c>
      <c r="AH1495" s="2" t="str">
        <f t="shared" si="3763"/>
        <v/>
      </c>
      <c r="AI1495" s="2">
        <f t="shared" si="3763"/>
        <v>7771.4999999999991</v>
      </c>
    </row>
    <row r="1496" spans="2:35" x14ac:dyDescent="0.25">
      <c r="B1496" s="41" t="s">
        <v>347</v>
      </c>
      <c r="C1496" s="41" t="s">
        <v>588</v>
      </c>
      <c r="D1496" t="s">
        <v>5</v>
      </c>
      <c r="E1496" s="42" t="s">
        <v>350</v>
      </c>
      <c r="F1496" t="s">
        <v>55</v>
      </c>
      <c r="H1496" s="7">
        <v>1</v>
      </c>
      <c r="I1496" s="6">
        <f>IF(H1496="","",INDEX(Systems!F$4:F$981,MATCH($F1496,Systems!D$4:D$981,0),1))</f>
        <v>9000</v>
      </c>
      <c r="J1496" s="7">
        <f>IF(H1496="","",INDEX(Systems!E$4:E$981,MATCH($F1496,Systems!D$4:D$981,0),1))</f>
        <v>18</v>
      </c>
      <c r="K1496" s="7" t="s">
        <v>97</v>
      </c>
      <c r="L1496" s="7">
        <v>1999</v>
      </c>
      <c r="M1496" s="7">
        <v>3</v>
      </c>
      <c r="N1496" s="6">
        <f t="shared" si="3764"/>
        <v>9000</v>
      </c>
      <c r="O1496" s="7">
        <f t="shared" si="3765"/>
        <v>2018</v>
      </c>
      <c r="P1496" s="2">
        <f t="shared" si="3763"/>
        <v>9000</v>
      </c>
      <c r="Q1496" s="2" t="str">
        <f t="shared" si="3763"/>
        <v/>
      </c>
      <c r="R1496" s="2" t="str">
        <f t="shared" si="3763"/>
        <v/>
      </c>
      <c r="S1496" s="2" t="str">
        <f t="shared" si="3763"/>
        <v/>
      </c>
      <c r="T1496" s="2" t="str">
        <f t="shared" si="3763"/>
        <v/>
      </c>
      <c r="U1496" s="2" t="str">
        <f t="shared" si="3763"/>
        <v/>
      </c>
      <c r="V1496" s="2" t="str">
        <f t="shared" si="3763"/>
        <v/>
      </c>
      <c r="W1496" s="2" t="str">
        <f t="shared" si="3763"/>
        <v/>
      </c>
      <c r="X1496" s="2" t="str">
        <f t="shared" si="3763"/>
        <v/>
      </c>
      <c r="Y1496" s="2" t="str">
        <f t="shared" si="3763"/>
        <v/>
      </c>
      <c r="Z1496" s="2" t="str">
        <f t="shared" si="3763"/>
        <v/>
      </c>
      <c r="AA1496" s="2" t="str">
        <f t="shared" si="3763"/>
        <v/>
      </c>
      <c r="AB1496" s="2" t="str">
        <f t="shared" si="3763"/>
        <v/>
      </c>
      <c r="AC1496" s="2" t="str">
        <f t="shared" si="3763"/>
        <v/>
      </c>
      <c r="AD1496" s="2" t="str">
        <f t="shared" si="3763"/>
        <v/>
      </c>
      <c r="AE1496" s="2" t="str">
        <f t="shared" si="3763"/>
        <v/>
      </c>
      <c r="AF1496" s="2" t="str">
        <f t="shared" si="3763"/>
        <v/>
      </c>
      <c r="AG1496" s="2" t="str">
        <f t="shared" si="3763"/>
        <v/>
      </c>
      <c r="AH1496" s="2">
        <f t="shared" si="3763"/>
        <v>13860</v>
      </c>
      <c r="AI1496" s="2" t="str">
        <f t="shared" si="3763"/>
        <v/>
      </c>
    </row>
    <row r="1497" spans="2:35" x14ac:dyDescent="0.25">
      <c r="B1497" s="41" t="s">
        <v>347</v>
      </c>
      <c r="C1497" s="41" t="s">
        <v>588</v>
      </c>
      <c r="D1497" t="s">
        <v>7</v>
      </c>
      <c r="E1497" s="42" t="s">
        <v>352</v>
      </c>
      <c r="F1497" t="s">
        <v>285</v>
      </c>
      <c r="H1497" s="7">
        <v>1000</v>
      </c>
      <c r="I1497" s="6">
        <f>IF(H1497="","",INDEX(Systems!F$4:F$981,MATCH($F1497,Systems!D$4:D$981,0),1))</f>
        <v>8.77</v>
      </c>
      <c r="J1497" s="7">
        <f>IF(H1497="","",INDEX(Systems!E$4:E$981,MATCH($F1497,Systems!D$4:D$981,0),1))</f>
        <v>20</v>
      </c>
      <c r="K1497" s="7" t="s">
        <v>97</v>
      </c>
      <c r="L1497" s="7">
        <v>2000</v>
      </c>
      <c r="M1497" s="7">
        <v>3</v>
      </c>
      <c r="N1497" s="6">
        <f t="shared" si="3764"/>
        <v>8770</v>
      </c>
      <c r="O1497" s="7">
        <f t="shared" si="3765"/>
        <v>2020</v>
      </c>
      <c r="P1497" s="2" t="str">
        <f t="shared" ref="P1497:P1500" si="3766">IF($B1497="","",IF($O1497=P$3,$N1497*(1+(O$2*0.03)),IF(P$3=$O1497+$J1497,$N1497*(1+(O$2*0.03)),IF(P$3=$O1497+2*$J1497,$N1497*(1+(O$2*0.03)),IF(P$3=$O1497+3*$J1497,$N1497*(1+(O$2*0.03)),IF(P$3=$O1497+4*$J1497,$N1497*(1+(O$2*0.03)),IF(P$3=$O1497+5*$J1497,$N1497*(1+(O$2*0.03)),"")))))))</f>
        <v/>
      </c>
      <c r="Q1497" s="2" t="str">
        <f t="shared" ref="Q1497:Q1500" si="3767">IF($B1497="","",IF($O1497=Q$3,$N1497*(1+(P$2*0.03)),IF(Q$3=$O1497+$J1497,$N1497*(1+(P$2*0.03)),IF(Q$3=$O1497+2*$J1497,$N1497*(1+(P$2*0.03)),IF(Q$3=$O1497+3*$J1497,$N1497*(1+(P$2*0.03)),IF(Q$3=$O1497+4*$J1497,$N1497*(1+(P$2*0.03)),IF(Q$3=$O1497+5*$J1497,$N1497*(1+(P$2*0.03)),"")))))))</f>
        <v/>
      </c>
      <c r="R1497" s="2">
        <f t="shared" ref="R1497:R1500" si="3768">IF($B1497="","",IF($O1497=R$3,$N1497*(1+(Q$2*0.03)),IF(R$3=$O1497+$J1497,$N1497*(1+(Q$2*0.03)),IF(R$3=$O1497+2*$J1497,$N1497*(1+(Q$2*0.03)),IF(R$3=$O1497+3*$J1497,$N1497*(1+(Q$2*0.03)),IF(R$3=$O1497+4*$J1497,$N1497*(1+(Q$2*0.03)),IF(R$3=$O1497+5*$J1497,$N1497*(1+(Q$2*0.03)),"")))))))</f>
        <v>9296.2000000000007</v>
      </c>
      <c r="S1497" s="2" t="str">
        <f t="shared" ref="S1497:S1500" si="3769">IF($B1497="","",IF($O1497=S$3,$N1497*(1+(R$2*0.03)),IF(S$3=$O1497+$J1497,$N1497*(1+(R$2*0.03)),IF(S$3=$O1497+2*$J1497,$N1497*(1+(R$2*0.03)),IF(S$3=$O1497+3*$J1497,$N1497*(1+(R$2*0.03)),IF(S$3=$O1497+4*$J1497,$N1497*(1+(R$2*0.03)),IF(S$3=$O1497+5*$J1497,$N1497*(1+(R$2*0.03)),"")))))))</f>
        <v/>
      </c>
      <c r="T1497" s="2" t="str">
        <f t="shared" ref="T1497:T1500" si="3770">IF($B1497="","",IF($O1497=T$3,$N1497*(1+(S$2*0.03)),IF(T$3=$O1497+$J1497,$N1497*(1+(S$2*0.03)),IF(T$3=$O1497+2*$J1497,$N1497*(1+(S$2*0.03)),IF(T$3=$O1497+3*$J1497,$N1497*(1+(S$2*0.03)),IF(T$3=$O1497+4*$J1497,$N1497*(1+(S$2*0.03)),IF(T$3=$O1497+5*$J1497,$N1497*(1+(S$2*0.03)),"")))))))</f>
        <v/>
      </c>
      <c r="U1497" s="2" t="str">
        <f t="shared" ref="U1497:U1500" si="3771">IF($B1497="","",IF($O1497=U$3,$N1497*(1+(T$2*0.03)),IF(U$3=$O1497+$J1497,$N1497*(1+(T$2*0.03)),IF(U$3=$O1497+2*$J1497,$N1497*(1+(T$2*0.03)),IF(U$3=$O1497+3*$J1497,$N1497*(1+(T$2*0.03)),IF(U$3=$O1497+4*$J1497,$N1497*(1+(T$2*0.03)),IF(U$3=$O1497+5*$J1497,$N1497*(1+(T$2*0.03)),"")))))))</f>
        <v/>
      </c>
      <c r="V1497" s="2" t="str">
        <f t="shared" ref="V1497:V1500" si="3772">IF($B1497="","",IF($O1497=V$3,$N1497*(1+(U$2*0.03)),IF(V$3=$O1497+$J1497,$N1497*(1+(U$2*0.03)),IF(V$3=$O1497+2*$J1497,$N1497*(1+(U$2*0.03)),IF(V$3=$O1497+3*$J1497,$N1497*(1+(U$2*0.03)),IF(V$3=$O1497+4*$J1497,$N1497*(1+(U$2*0.03)),IF(V$3=$O1497+5*$J1497,$N1497*(1+(U$2*0.03)),"")))))))</f>
        <v/>
      </c>
      <c r="W1497" s="2" t="str">
        <f t="shared" ref="W1497:W1500" si="3773">IF($B1497="","",IF($O1497=W$3,$N1497*(1+(V$2*0.03)),IF(W$3=$O1497+$J1497,$N1497*(1+(V$2*0.03)),IF(W$3=$O1497+2*$J1497,$N1497*(1+(V$2*0.03)),IF(W$3=$O1497+3*$J1497,$N1497*(1+(V$2*0.03)),IF(W$3=$O1497+4*$J1497,$N1497*(1+(V$2*0.03)),IF(W$3=$O1497+5*$J1497,$N1497*(1+(V$2*0.03)),"")))))))</f>
        <v/>
      </c>
      <c r="X1497" s="2" t="str">
        <f t="shared" ref="X1497:X1500" si="3774">IF($B1497="","",IF($O1497=X$3,$N1497*(1+(W$2*0.03)),IF(X$3=$O1497+$J1497,$N1497*(1+(W$2*0.03)),IF(X$3=$O1497+2*$J1497,$N1497*(1+(W$2*0.03)),IF(X$3=$O1497+3*$J1497,$N1497*(1+(W$2*0.03)),IF(X$3=$O1497+4*$J1497,$N1497*(1+(W$2*0.03)),IF(X$3=$O1497+5*$J1497,$N1497*(1+(W$2*0.03)),"")))))))</f>
        <v/>
      </c>
      <c r="Y1497" s="2" t="str">
        <f t="shared" ref="Y1497:Y1500" si="3775">IF($B1497="","",IF($O1497=Y$3,$N1497*(1+(X$2*0.03)),IF(Y$3=$O1497+$J1497,$N1497*(1+(X$2*0.03)),IF(Y$3=$O1497+2*$J1497,$N1497*(1+(X$2*0.03)),IF(Y$3=$O1497+3*$J1497,$N1497*(1+(X$2*0.03)),IF(Y$3=$O1497+4*$J1497,$N1497*(1+(X$2*0.03)),IF(Y$3=$O1497+5*$J1497,$N1497*(1+(X$2*0.03)),"")))))))</f>
        <v/>
      </c>
      <c r="Z1497" s="2" t="str">
        <f t="shared" ref="Z1497:Z1500" si="3776">IF($B1497="","",IF($O1497=Z$3,$N1497*(1+(Y$2*0.03)),IF(Z$3=$O1497+$J1497,$N1497*(1+(Y$2*0.03)),IF(Z$3=$O1497+2*$J1497,$N1497*(1+(Y$2*0.03)),IF(Z$3=$O1497+3*$J1497,$N1497*(1+(Y$2*0.03)),IF(Z$3=$O1497+4*$J1497,$N1497*(1+(Y$2*0.03)),IF(Z$3=$O1497+5*$J1497,$N1497*(1+(Y$2*0.03)),"")))))))</f>
        <v/>
      </c>
      <c r="AA1497" s="2" t="str">
        <f t="shared" ref="AA1497:AA1500" si="3777">IF($B1497="","",IF($O1497=AA$3,$N1497*(1+(Z$2*0.03)),IF(AA$3=$O1497+$J1497,$N1497*(1+(Z$2*0.03)),IF(AA$3=$O1497+2*$J1497,$N1497*(1+(Z$2*0.03)),IF(AA$3=$O1497+3*$J1497,$N1497*(1+(Z$2*0.03)),IF(AA$3=$O1497+4*$J1497,$N1497*(1+(Z$2*0.03)),IF(AA$3=$O1497+5*$J1497,$N1497*(1+(Z$2*0.03)),"")))))))</f>
        <v/>
      </c>
      <c r="AB1497" s="2" t="str">
        <f t="shared" ref="AB1497:AB1500" si="3778">IF($B1497="","",IF($O1497=AB$3,$N1497*(1+(AA$2*0.03)),IF(AB$3=$O1497+$J1497,$N1497*(1+(AA$2*0.03)),IF(AB$3=$O1497+2*$J1497,$N1497*(1+(AA$2*0.03)),IF(AB$3=$O1497+3*$J1497,$N1497*(1+(AA$2*0.03)),IF(AB$3=$O1497+4*$J1497,$N1497*(1+(AA$2*0.03)),IF(AB$3=$O1497+5*$J1497,$N1497*(1+(AA$2*0.03)),"")))))))</f>
        <v/>
      </c>
      <c r="AC1497" s="2" t="str">
        <f t="shared" ref="AC1497:AC1500" si="3779">IF($B1497="","",IF($O1497=AC$3,$N1497*(1+(AB$2*0.03)),IF(AC$3=$O1497+$J1497,$N1497*(1+(AB$2*0.03)),IF(AC$3=$O1497+2*$J1497,$N1497*(1+(AB$2*0.03)),IF(AC$3=$O1497+3*$J1497,$N1497*(1+(AB$2*0.03)),IF(AC$3=$O1497+4*$J1497,$N1497*(1+(AB$2*0.03)),IF(AC$3=$O1497+5*$J1497,$N1497*(1+(AB$2*0.03)),"")))))))</f>
        <v/>
      </c>
      <c r="AD1497" s="2" t="str">
        <f t="shared" ref="AD1497:AD1500" si="3780">IF($B1497="","",IF($O1497=AD$3,$N1497*(1+(AC$2*0.03)),IF(AD$3=$O1497+$J1497,$N1497*(1+(AC$2*0.03)),IF(AD$3=$O1497+2*$J1497,$N1497*(1+(AC$2*0.03)),IF(AD$3=$O1497+3*$J1497,$N1497*(1+(AC$2*0.03)),IF(AD$3=$O1497+4*$J1497,$N1497*(1+(AC$2*0.03)),IF(AD$3=$O1497+5*$J1497,$N1497*(1+(AC$2*0.03)),"")))))))</f>
        <v/>
      </c>
      <c r="AE1497" s="2" t="str">
        <f t="shared" ref="AE1497:AE1500" si="3781">IF($B1497="","",IF($O1497=AE$3,$N1497*(1+(AD$2*0.03)),IF(AE$3=$O1497+$J1497,$N1497*(1+(AD$2*0.03)),IF(AE$3=$O1497+2*$J1497,$N1497*(1+(AD$2*0.03)),IF(AE$3=$O1497+3*$J1497,$N1497*(1+(AD$2*0.03)),IF(AE$3=$O1497+4*$J1497,$N1497*(1+(AD$2*0.03)),IF(AE$3=$O1497+5*$J1497,$N1497*(1+(AD$2*0.03)),"")))))))</f>
        <v/>
      </c>
      <c r="AF1497" s="2" t="str">
        <f t="shared" ref="AF1497:AF1500" si="3782">IF($B1497="","",IF($O1497=AF$3,$N1497*(1+(AE$2*0.03)),IF(AF$3=$O1497+$J1497,$N1497*(1+(AE$2*0.03)),IF(AF$3=$O1497+2*$J1497,$N1497*(1+(AE$2*0.03)),IF(AF$3=$O1497+3*$J1497,$N1497*(1+(AE$2*0.03)),IF(AF$3=$O1497+4*$J1497,$N1497*(1+(AE$2*0.03)),IF(AF$3=$O1497+5*$J1497,$N1497*(1+(AE$2*0.03)),"")))))))</f>
        <v/>
      </c>
      <c r="AG1497" s="2" t="str">
        <f t="shared" ref="AG1497:AG1500" si="3783">IF($B1497="","",IF($O1497=AG$3,$N1497*(1+(AF$2*0.03)),IF(AG$3=$O1497+$J1497,$N1497*(1+(AF$2*0.03)),IF(AG$3=$O1497+2*$J1497,$N1497*(1+(AF$2*0.03)),IF(AG$3=$O1497+3*$J1497,$N1497*(1+(AF$2*0.03)),IF(AG$3=$O1497+4*$J1497,$N1497*(1+(AF$2*0.03)),IF(AG$3=$O1497+5*$J1497,$N1497*(1+(AF$2*0.03)),"")))))))</f>
        <v/>
      </c>
      <c r="AH1497" s="2" t="str">
        <f t="shared" ref="AH1497:AH1500" si="3784">IF($B1497="","",IF($O1497=AH$3,$N1497*(1+(AG$2*0.03)),IF(AH$3=$O1497+$J1497,$N1497*(1+(AG$2*0.03)),IF(AH$3=$O1497+2*$J1497,$N1497*(1+(AG$2*0.03)),IF(AH$3=$O1497+3*$J1497,$N1497*(1+(AG$2*0.03)),IF(AH$3=$O1497+4*$J1497,$N1497*(1+(AG$2*0.03)),IF(AH$3=$O1497+5*$J1497,$N1497*(1+(AG$2*0.03)),"")))))))</f>
        <v/>
      </c>
      <c r="AI1497" s="2" t="str">
        <f t="shared" ref="AI1497:AI1500" si="3785">IF($B1497="","",IF($O1497=AI$3,$N1497*(1+(AH$2*0.03)),IF(AI$3=$O1497+$J1497,$N1497*(1+(AH$2*0.03)),IF(AI$3=$O1497+2*$J1497,$N1497*(1+(AH$2*0.03)),IF(AI$3=$O1497+3*$J1497,$N1497*(1+(AH$2*0.03)),IF(AI$3=$O1497+4*$J1497,$N1497*(1+(AH$2*0.03)),IF(AI$3=$O1497+5*$J1497,$N1497*(1+(AH$2*0.03)),"")))))))</f>
        <v/>
      </c>
    </row>
    <row r="1498" spans="2:35" x14ac:dyDescent="0.25">
      <c r="B1498" s="41" t="s">
        <v>347</v>
      </c>
      <c r="C1498" s="41" t="s">
        <v>588</v>
      </c>
      <c r="D1498" t="s">
        <v>7</v>
      </c>
      <c r="E1498" s="42" t="s">
        <v>352</v>
      </c>
      <c r="F1498" t="s">
        <v>289</v>
      </c>
      <c r="H1498" s="7">
        <v>1300</v>
      </c>
      <c r="I1498" s="6">
        <f>IF(H1498="","",INDEX(Systems!F$4:F$981,MATCH($F1498,Systems!D$4:D$981,0),1))</f>
        <v>4.5</v>
      </c>
      <c r="J1498" s="7">
        <f>IF(H1498="","",INDEX(Systems!E$4:E$981,MATCH($F1498,Systems!D$4:D$981,0),1))</f>
        <v>15</v>
      </c>
      <c r="K1498" s="7" t="s">
        <v>97</v>
      </c>
      <c r="L1498" s="7">
        <v>2000</v>
      </c>
      <c r="M1498" s="7">
        <v>3</v>
      </c>
      <c r="N1498" s="6">
        <f t="shared" ref="N1498:N1501" si="3786">IF(H1498="","",H1498*I1498)</f>
        <v>5850</v>
      </c>
      <c r="O1498" s="7">
        <f t="shared" ref="O1498:O1501" si="3787">IF(M1498="","",IF(IF(M1498=1,$C$1,IF(M1498=2,L1498+(0.8*J1498),IF(M1498=3,L1498+J1498)))&lt;$C$1,$C$1,(IF(M1498=1,$C$1,IF(M1498=2,L1498+(0.8*J1498),IF(M1498=3,L1498+J1498))))))</f>
        <v>2018</v>
      </c>
      <c r="P1498" s="2">
        <f t="shared" si="3766"/>
        <v>5850</v>
      </c>
      <c r="Q1498" s="2" t="str">
        <f t="shared" si="3767"/>
        <v/>
      </c>
      <c r="R1498" s="2" t="str">
        <f t="shared" si="3768"/>
        <v/>
      </c>
      <c r="S1498" s="2" t="str">
        <f t="shared" si="3769"/>
        <v/>
      </c>
      <c r="T1498" s="2" t="str">
        <f t="shared" si="3770"/>
        <v/>
      </c>
      <c r="U1498" s="2" t="str">
        <f t="shared" si="3771"/>
        <v/>
      </c>
      <c r="V1498" s="2" t="str">
        <f t="shared" si="3772"/>
        <v/>
      </c>
      <c r="W1498" s="2" t="str">
        <f t="shared" si="3773"/>
        <v/>
      </c>
      <c r="X1498" s="2" t="str">
        <f t="shared" si="3774"/>
        <v/>
      </c>
      <c r="Y1498" s="2" t="str">
        <f t="shared" si="3775"/>
        <v/>
      </c>
      <c r="Z1498" s="2" t="str">
        <f t="shared" si="3776"/>
        <v/>
      </c>
      <c r="AA1498" s="2" t="str">
        <f t="shared" si="3777"/>
        <v/>
      </c>
      <c r="AB1498" s="2" t="str">
        <f t="shared" si="3778"/>
        <v/>
      </c>
      <c r="AC1498" s="2" t="str">
        <f t="shared" si="3779"/>
        <v/>
      </c>
      <c r="AD1498" s="2" t="str">
        <f t="shared" si="3780"/>
        <v/>
      </c>
      <c r="AE1498" s="2">
        <f t="shared" si="3781"/>
        <v>8482.5</v>
      </c>
      <c r="AF1498" s="2" t="str">
        <f t="shared" si="3782"/>
        <v/>
      </c>
      <c r="AG1498" s="2" t="str">
        <f t="shared" si="3783"/>
        <v/>
      </c>
      <c r="AH1498" s="2" t="str">
        <f t="shared" si="3784"/>
        <v/>
      </c>
      <c r="AI1498" s="2" t="str">
        <f t="shared" si="3785"/>
        <v/>
      </c>
    </row>
    <row r="1499" spans="2:35" x14ac:dyDescent="0.25">
      <c r="B1499" s="41" t="s">
        <v>347</v>
      </c>
      <c r="C1499" s="41" t="s">
        <v>588</v>
      </c>
      <c r="D1499" t="s">
        <v>9</v>
      </c>
      <c r="E1499" s="42" t="s">
        <v>352</v>
      </c>
      <c r="F1499" t="s">
        <v>131</v>
      </c>
      <c r="H1499" s="7">
        <v>1000</v>
      </c>
      <c r="I1499" s="6">
        <f>IF(H1499="","",INDEX(Systems!F$4:F$981,MATCH($F1499,Systems!D$4:D$981,0),1))</f>
        <v>4.95</v>
      </c>
      <c r="J1499" s="7">
        <f>IF(H1499="","",INDEX(Systems!E$4:E$981,MATCH($F1499,Systems!D$4:D$981,0),1))</f>
        <v>20</v>
      </c>
      <c r="K1499" s="7" t="s">
        <v>97</v>
      </c>
      <c r="L1499" s="7">
        <v>2017</v>
      </c>
      <c r="M1499" s="7">
        <v>3</v>
      </c>
      <c r="N1499" s="6">
        <f t="shared" si="3786"/>
        <v>4950</v>
      </c>
      <c r="O1499" s="7">
        <f t="shared" si="3787"/>
        <v>2037</v>
      </c>
      <c r="P1499" s="2" t="str">
        <f t="shared" si="3766"/>
        <v/>
      </c>
      <c r="Q1499" s="2" t="str">
        <f t="shared" si="3767"/>
        <v/>
      </c>
      <c r="R1499" s="2" t="str">
        <f t="shared" si="3768"/>
        <v/>
      </c>
      <c r="S1499" s="2" t="str">
        <f t="shared" si="3769"/>
        <v/>
      </c>
      <c r="T1499" s="2" t="str">
        <f t="shared" si="3770"/>
        <v/>
      </c>
      <c r="U1499" s="2" t="str">
        <f t="shared" si="3771"/>
        <v/>
      </c>
      <c r="V1499" s="2" t="str">
        <f t="shared" si="3772"/>
        <v/>
      </c>
      <c r="W1499" s="2" t="str">
        <f t="shared" si="3773"/>
        <v/>
      </c>
      <c r="X1499" s="2" t="str">
        <f t="shared" si="3774"/>
        <v/>
      </c>
      <c r="Y1499" s="2" t="str">
        <f t="shared" si="3775"/>
        <v/>
      </c>
      <c r="Z1499" s="2" t="str">
        <f t="shared" si="3776"/>
        <v/>
      </c>
      <c r="AA1499" s="2" t="str">
        <f t="shared" si="3777"/>
        <v/>
      </c>
      <c r="AB1499" s="2" t="str">
        <f t="shared" si="3778"/>
        <v/>
      </c>
      <c r="AC1499" s="2" t="str">
        <f t="shared" si="3779"/>
        <v/>
      </c>
      <c r="AD1499" s="2" t="str">
        <f t="shared" si="3780"/>
        <v/>
      </c>
      <c r="AE1499" s="2" t="str">
        <f t="shared" si="3781"/>
        <v/>
      </c>
      <c r="AF1499" s="2" t="str">
        <f t="shared" si="3782"/>
        <v/>
      </c>
      <c r="AG1499" s="2" t="str">
        <f t="shared" si="3783"/>
        <v/>
      </c>
      <c r="AH1499" s="2" t="str">
        <f t="shared" si="3784"/>
        <v/>
      </c>
      <c r="AI1499" s="2">
        <f t="shared" si="3785"/>
        <v>7771.4999999999991</v>
      </c>
    </row>
    <row r="1500" spans="2:35" x14ac:dyDescent="0.25">
      <c r="B1500" s="41" t="s">
        <v>347</v>
      </c>
      <c r="C1500" s="41" t="s">
        <v>588</v>
      </c>
      <c r="D1500" t="s">
        <v>5</v>
      </c>
      <c r="E1500" s="42" t="s">
        <v>352</v>
      </c>
      <c r="F1500" t="s">
        <v>55</v>
      </c>
      <c r="H1500" s="7">
        <v>1</v>
      </c>
      <c r="I1500" s="6">
        <f>IF(H1500="","",INDEX(Systems!F$4:F$981,MATCH($F1500,Systems!D$4:D$981,0),1))</f>
        <v>9000</v>
      </c>
      <c r="J1500" s="7">
        <f>IF(H1500="","",INDEX(Systems!E$4:E$981,MATCH($F1500,Systems!D$4:D$981,0),1))</f>
        <v>18</v>
      </c>
      <c r="K1500" s="7" t="s">
        <v>97</v>
      </c>
      <c r="L1500" s="7">
        <v>1999</v>
      </c>
      <c r="M1500" s="7">
        <v>3</v>
      </c>
      <c r="N1500" s="6">
        <f t="shared" si="3786"/>
        <v>9000</v>
      </c>
      <c r="O1500" s="7">
        <f t="shared" si="3787"/>
        <v>2018</v>
      </c>
      <c r="P1500" s="2">
        <f t="shared" si="3766"/>
        <v>9000</v>
      </c>
      <c r="Q1500" s="2" t="str">
        <f t="shared" si="3767"/>
        <v/>
      </c>
      <c r="R1500" s="2" t="str">
        <f t="shared" si="3768"/>
        <v/>
      </c>
      <c r="S1500" s="2" t="str">
        <f t="shared" si="3769"/>
        <v/>
      </c>
      <c r="T1500" s="2" t="str">
        <f t="shared" si="3770"/>
        <v/>
      </c>
      <c r="U1500" s="2" t="str">
        <f t="shared" si="3771"/>
        <v/>
      </c>
      <c r="V1500" s="2" t="str">
        <f t="shared" si="3772"/>
        <v/>
      </c>
      <c r="W1500" s="2" t="str">
        <f t="shared" si="3773"/>
        <v/>
      </c>
      <c r="X1500" s="2" t="str">
        <f t="shared" si="3774"/>
        <v/>
      </c>
      <c r="Y1500" s="2" t="str">
        <f t="shared" si="3775"/>
        <v/>
      </c>
      <c r="Z1500" s="2" t="str">
        <f t="shared" si="3776"/>
        <v/>
      </c>
      <c r="AA1500" s="2" t="str">
        <f t="shared" si="3777"/>
        <v/>
      </c>
      <c r="AB1500" s="2" t="str">
        <f t="shared" si="3778"/>
        <v/>
      </c>
      <c r="AC1500" s="2" t="str">
        <f t="shared" si="3779"/>
        <v/>
      </c>
      <c r="AD1500" s="2" t="str">
        <f t="shared" si="3780"/>
        <v/>
      </c>
      <c r="AE1500" s="2" t="str">
        <f t="shared" si="3781"/>
        <v/>
      </c>
      <c r="AF1500" s="2" t="str">
        <f t="shared" si="3782"/>
        <v/>
      </c>
      <c r="AG1500" s="2" t="str">
        <f t="shared" si="3783"/>
        <v/>
      </c>
      <c r="AH1500" s="2">
        <f t="shared" si="3784"/>
        <v>13860</v>
      </c>
      <c r="AI1500" s="2" t="str">
        <f t="shared" si="3785"/>
        <v/>
      </c>
    </row>
    <row r="1501" spans="2:35" x14ac:dyDescent="0.25">
      <c r="B1501" s="41" t="s">
        <v>347</v>
      </c>
      <c r="C1501" s="41" t="s">
        <v>588</v>
      </c>
      <c r="D1501" t="s">
        <v>7</v>
      </c>
      <c r="E1501" s="42" t="s">
        <v>353</v>
      </c>
      <c r="F1501" t="s">
        <v>285</v>
      </c>
      <c r="H1501" s="7">
        <v>1000</v>
      </c>
      <c r="I1501" s="6">
        <f>IF(H1501="","",INDEX(Systems!F$4:F$981,MATCH($F1501,Systems!D$4:D$981,0),1))</f>
        <v>8.77</v>
      </c>
      <c r="J1501" s="7">
        <f>IF(H1501="","",INDEX(Systems!E$4:E$981,MATCH($F1501,Systems!D$4:D$981,0),1))</f>
        <v>20</v>
      </c>
      <c r="K1501" s="7" t="s">
        <v>97</v>
      </c>
      <c r="L1501" s="7">
        <v>2000</v>
      </c>
      <c r="M1501" s="7">
        <v>3</v>
      </c>
      <c r="N1501" s="6">
        <f t="shared" si="3786"/>
        <v>8770</v>
      </c>
      <c r="O1501" s="7">
        <f t="shared" si="3787"/>
        <v>2020</v>
      </c>
      <c r="P1501" s="2" t="str">
        <f t="shared" ref="P1501:P1504" si="3788">IF($B1501="","",IF($O1501=P$3,$N1501*(1+(O$2*0.03)),IF(P$3=$O1501+$J1501,$N1501*(1+(O$2*0.03)),IF(P$3=$O1501+2*$J1501,$N1501*(1+(O$2*0.03)),IF(P$3=$O1501+3*$J1501,$N1501*(1+(O$2*0.03)),IF(P$3=$O1501+4*$J1501,$N1501*(1+(O$2*0.03)),IF(P$3=$O1501+5*$J1501,$N1501*(1+(O$2*0.03)),"")))))))</f>
        <v/>
      </c>
      <c r="Q1501" s="2" t="str">
        <f t="shared" ref="Q1501:Q1504" si="3789">IF($B1501="","",IF($O1501=Q$3,$N1501*(1+(P$2*0.03)),IF(Q$3=$O1501+$J1501,$N1501*(1+(P$2*0.03)),IF(Q$3=$O1501+2*$J1501,$N1501*(1+(P$2*0.03)),IF(Q$3=$O1501+3*$J1501,$N1501*(1+(P$2*0.03)),IF(Q$3=$O1501+4*$J1501,$N1501*(1+(P$2*0.03)),IF(Q$3=$O1501+5*$J1501,$N1501*(1+(P$2*0.03)),"")))))))</f>
        <v/>
      </c>
      <c r="R1501" s="2">
        <f t="shared" ref="R1501:R1504" si="3790">IF($B1501="","",IF($O1501=R$3,$N1501*(1+(Q$2*0.03)),IF(R$3=$O1501+$J1501,$N1501*(1+(Q$2*0.03)),IF(R$3=$O1501+2*$J1501,$N1501*(1+(Q$2*0.03)),IF(R$3=$O1501+3*$J1501,$N1501*(1+(Q$2*0.03)),IF(R$3=$O1501+4*$J1501,$N1501*(1+(Q$2*0.03)),IF(R$3=$O1501+5*$J1501,$N1501*(1+(Q$2*0.03)),"")))))))</f>
        <v>9296.2000000000007</v>
      </c>
      <c r="S1501" s="2" t="str">
        <f t="shared" ref="S1501:S1504" si="3791">IF($B1501="","",IF($O1501=S$3,$N1501*(1+(R$2*0.03)),IF(S$3=$O1501+$J1501,$N1501*(1+(R$2*0.03)),IF(S$3=$O1501+2*$J1501,$N1501*(1+(R$2*0.03)),IF(S$3=$O1501+3*$J1501,$N1501*(1+(R$2*0.03)),IF(S$3=$O1501+4*$J1501,$N1501*(1+(R$2*0.03)),IF(S$3=$O1501+5*$J1501,$N1501*(1+(R$2*0.03)),"")))))))</f>
        <v/>
      </c>
      <c r="T1501" s="2" t="str">
        <f t="shared" ref="T1501:T1504" si="3792">IF($B1501="","",IF($O1501=T$3,$N1501*(1+(S$2*0.03)),IF(T$3=$O1501+$J1501,$N1501*(1+(S$2*0.03)),IF(T$3=$O1501+2*$J1501,$N1501*(1+(S$2*0.03)),IF(T$3=$O1501+3*$J1501,$N1501*(1+(S$2*0.03)),IF(T$3=$O1501+4*$J1501,$N1501*(1+(S$2*0.03)),IF(T$3=$O1501+5*$J1501,$N1501*(1+(S$2*0.03)),"")))))))</f>
        <v/>
      </c>
      <c r="U1501" s="2" t="str">
        <f t="shared" ref="U1501:U1504" si="3793">IF($B1501="","",IF($O1501=U$3,$N1501*(1+(T$2*0.03)),IF(U$3=$O1501+$J1501,$N1501*(1+(T$2*0.03)),IF(U$3=$O1501+2*$J1501,$N1501*(1+(T$2*0.03)),IF(U$3=$O1501+3*$J1501,$N1501*(1+(T$2*0.03)),IF(U$3=$O1501+4*$J1501,$N1501*(1+(T$2*0.03)),IF(U$3=$O1501+5*$J1501,$N1501*(1+(T$2*0.03)),"")))))))</f>
        <v/>
      </c>
      <c r="V1501" s="2" t="str">
        <f t="shared" ref="V1501:V1504" si="3794">IF($B1501="","",IF($O1501=V$3,$N1501*(1+(U$2*0.03)),IF(V$3=$O1501+$J1501,$N1501*(1+(U$2*0.03)),IF(V$3=$O1501+2*$J1501,$N1501*(1+(U$2*0.03)),IF(V$3=$O1501+3*$J1501,$N1501*(1+(U$2*0.03)),IF(V$3=$O1501+4*$J1501,$N1501*(1+(U$2*0.03)),IF(V$3=$O1501+5*$J1501,$N1501*(1+(U$2*0.03)),"")))))))</f>
        <v/>
      </c>
      <c r="W1501" s="2" t="str">
        <f t="shared" ref="W1501:W1504" si="3795">IF($B1501="","",IF($O1501=W$3,$N1501*(1+(V$2*0.03)),IF(W$3=$O1501+$J1501,$N1501*(1+(V$2*0.03)),IF(W$3=$O1501+2*$J1501,$N1501*(1+(V$2*0.03)),IF(W$3=$O1501+3*$J1501,$N1501*(1+(V$2*0.03)),IF(W$3=$O1501+4*$J1501,$N1501*(1+(V$2*0.03)),IF(W$3=$O1501+5*$J1501,$N1501*(1+(V$2*0.03)),"")))))))</f>
        <v/>
      </c>
      <c r="X1501" s="2" t="str">
        <f t="shared" ref="X1501:X1504" si="3796">IF($B1501="","",IF($O1501=X$3,$N1501*(1+(W$2*0.03)),IF(X$3=$O1501+$J1501,$N1501*(1+(W$2*0.03)),IF(X$3=$O1501+2*$J1501,$N1501*(1+(W$2*0.03)),IF(X$3=$O1501+3*$J1501,$N1501*(1+(W$2*0.03)),IF(X$3=$O1501+4*$J1501,$N1501*(1+(W$2*0.03)),IF(X$3=$O1501+5*$J1501,$N1501*(1+(W$2*0.03)),"")))))))</f>
        <v/>
      </c>
      <c r="Y1501" s="2" t="str">
        <f t="shared" ref="Y1501:Y1504" si="3797">IF($B1501="","",IF($O1501=Y$3,$N1501*(1+(X$2*0.03)),IF(Y$3=$O1501+$J1501,$N1501*(1+(X$2*0.03)),IF(Y$3=$O1501+2*$J1501,$N1501*(1+(X$2*0.03)),IF(Y$3=$O1501+3*$J1501,$N1501*(1+(X$2*0.03)),IF(Y$3=$O1501+4*$J1501,$N1501*(1+(X$2*0.03)),IF(Y$3=$O1501+5*$J1501,$N1501*(1+(X$2*0.03)),"")))))))</f>
        <v/>
      </c>
      <c r="Z1501" s="2" t="str">
        <f t="shared" ref="Z1501:Z1504" si="3798">IF($B1501="","",IF($O1501=Z$3,$N1501*(1+(Y$2*0.03)),IF(Z$3=$O1501+$J1501,$N1501*(1+(Y$2*0.03)),IF(Z$3=$O1501+2*$J1501,$N1501*(1+(Y$2*0.03)),IF(Z$3=$O1501+3*$J1501,$N1501*(1+(Y$2*0.03)),IF(Z$3=$O1501+4*$J1501,$N1501*(1+(Y$2*0.03)),IF(Z$3=$O1501+5*$J1501,$N1501*(1+(Y$2*0.03)),"")))))))</f>
        <v/>
      </c>
      <c r="AA1501" s="2" t="str">
        <f t="shared" ref="AA1501:AA1504" si="3799">IF($B1501="","",IF($O1501=AA$3,$N1501*(1+(Z$2*0.03)),IF(AA$3=$O1501+$J1501,$N1501*(1+(Z$2*0.03)),IF(AA$3=$O1501+2*$J1501,$N1501*(1+(Z$2*0.03)),IF(AA$3=$O1501+3*$J1501,$N1501*(1+(Z$2*0.03)),IF(AA$3=$O1501+4*$J1501,$N1501*(1+(Z$2*0.03)),IF(AA$3=$O1501+5*$J1501,$N1501*(1+(Z$2*0.03)),"")))))))</f>
        <v/>
      </c>
      <c r="AB1501" s="2" t="str">
        <f t="shared" ref="AB1501:AB1504" si="3800">IF($B1501="","",IF($O1501=AB$3,$N1501*(1+(AA$2*0.03)),IF(AB$3=$O1501+$J1501,$N1501*(1+(AA$2*0.03)),IF(AB$3=$O1501+2*$J1501,$N1501*(1+(AA$2*0.03)),IF(AB$3=$O1501+3*$J1501,$N1501*(1+(AA$2*0.03)),IF(AB$3=$O1501+4*$J1501,$N1501*(1+(AA$2*0.03)),IF(AB$3=$O1501+5*$J1501,$N1501*(1+(AA$2*0.03)),"")))))))</f>
        <v/>
      </c>
      <c r="AC1501" s="2" t="str">
        <f t="shared" ref="AC1501:AC1504" si="3801">IF($B1501="","",IF($O1501=AC$3,$N1501*(1+(AB$2*0.03)),IF(AC$3=$O1501+$J1501,$N1501*(1+(AB$2*0.03)),IF(AC$3=$O1501+2*$J1501,$N1501*(1+(AB$2*0.03)),IF(AC$3=$O1501+3*$J1501,$N1501*(1+(AB$2*0.03)),IF(AC$3=$O1501+4*$J1501,$N1501*(1+(AB$2*0.03)),IF(AC$3=$O1501+5*$J1501,$N1501*(1+(AB$2*0.03)),"")))))))</f>
        <v/>
      </c>
      <c r="AD1501" s="2" t="str">
        <f t="shared" ref="AD1501:AD1504" si="3802">IF($B1501="","",IF($O1501=AD$3,$N1501*(1+(AC$2*0.03)),IF(AD$3=$O1501+$J1501,$N1501*(1+(AC$2*0.03)),IF(AD$3=$O1501+2*$J1501,$N1501*(1+(AC$2*0.03)),IF(AD$3=$O1501+3*$J1501,$N1501*(1+(AC$2*0.03)),IF(AD$3=$O1501+4*$J1501,$N1501*(1+(AC$2*0.03)),IF(AD$3=$O1501+5*$J1501,$N1501*(1+(AC$2*0.03)),"")))))))</f>
        <v/>
      </c>
      <c r="AE1501" s="2" t="str">
        <f t="shared" ref="AE1501:AE1504" si="3803">IF($B1501="","",IF($O1501=AE$3,$N1501*(1+(AD$2*0.03)),IF(AE$3=$O1501+$J1501,$N1501*(1+(AD$2*0.03)),IF(AE$3=$O1501+2*$J1501,$N1501*(1+(AD$2*0.03)),IF(AE$3=$O1501+3*$J1501,$N1501*(1+(AD$2*0.03)),IF(AE$3=$O1501+4*$J1501,$N1501*(1+(AD$2*0.03)),IF(AE$3=$O1501+5*$J1501,$N1501*(1+(AD$2*0.03)),"")))))))</f>
        <v/>
      </c>
      <c r="AF1501" s="2" t="str">
        <f t="shared" ref="AF1501:AF1504" si="3804">IF($B1501="","",IF($O1501=AF$3,$N1501*(1+(AE$2*0.03)),IF(AF$3=$O1501+$J1501,$N1501*(1+(AE$2*0.03)),IF(AF$3=$O1501+2*$J1501,$N1501*(1+(AE$2*0.03)),IF(AF$3=$O1501+3*$J1501,$N1501*(1+(AE$2*0.03)),IF(AF$3=$O1501+4*$J1501,$N1501*(1+(AE$2*0.03)),IF(AF$3=$O1501+5*$J1501,$N1501*(1+(AE$2*0.03)),"")))))))</f>
        <v/>
      </c>
      <c r="AG1501" s="2" t="str">
        <f t="shared" ref="AG1501:AG1504" si="3805">IF($B1501="","",IF($O1501=AG$3,$N1501*(1+(AF$2*0.03)),IF(AG$3=$O1501+$J1501,$N1501*(1+(AF$2*0.03)),IF(AG$3=$O1501+2*$J1501,$N1501*(1+(AF$2*0.03)),IF(AG$3=$O1501+3*$J1501,$N1501*(1+(AF$2*0.03)),IF(AG$3=$O1501+4*$J1501,$N1501*(1+(AF$2*0.03)),IF(AG$3=$O1501+5*$J1501,$N1501*(1+(AF$2*0.03)),"")))))))</f>
        <v/>
      </c>
      <c r="AH1501" s="2" t="str">
        <f t="shared" ref="AH1501:AH1504" si="3806">IF($B1501="","",IF($O1501=AH$3,$N1501*(1+(AG$2*0.03)),IF(AH$3=$O1501+$J1501,$N1501*(1+(AG$2*0.03)),IF(AH$3=$O1501+2*$J1501,$N1501*(1+(AG$2*0.03)),IF(AH$3=$O1501+3*$J1501,$N1501*(1+(AG$2*0.03)),IF(AH$3=$O1501+4*$J1501,$N1501*(1+(AG$2*0.03)),IF(AH$3=$O1501+5*$J1501,$N1501*(1+(AG$2*0.03)),"")))))))</f>
        <v/>
      </c>
      <c r="AI1501" s="2" t="str">
        <f t="shared" ref="AI1501:AI1504" si="3807">IF($B1501="","",IF($O1501=AI$3,$N1501*(1+(AH$2*0.03)),IF(AI$3=$O1501+$J1501,$N1501*(1+(AH$2*0.03)),IF(AI$3=$O1501+2*$J1501,$N1501*(1+(AH$2*0.03)),IF(AI$3=$O1501+3*$J1501,$N1501*(1+(AH$2*0.03)),IF(AI$3=$O1501+4*$J1501,$N1501*(1+(AH$2*0.03)),IF(AI$3=$O1501+5*$J1501,$N1501*(1+(AH$2*0.03)),"")))))))</f>
        <v/>
      </c>
    </row>
    <row r="1502" spans="2:35" x14ac:dyDescent="0.25">
      <c r="B1502" s="41" t="s">
        <v>347</v>
      </c>
      <c r="C1502" s="41" t="s">
        <v>588</v>
      </c>
      <c r="D1502" t="s">
        <v>7</v>
      </c>
      <c r="E1502" s="42" t="s">
        <v>353</v>
      </c>
      <c r="F1502" t="s">
        <v>289</v>
      </c>
      <c r="H1502" s="7">
        <v>1300</v>
      </c>
      <c r="I1502" s="6">
        <f>IF(H1502="","",INDEX(Systems!F$4:F$981,MATCH($F1502,Systems!D$4:D$981,0),1))</f>
        <v>4.5</v>
      </c>
      <c r="J1502" s="7">
        <f>IF(H1502="","",INDEX(Systems!E$4:E$981,MATCH($F1502,Systems!D$4:D$981,0),1))</f>
        <v>15</v>
      </c>
      <c r="K1502" s="7" t="s">
        <v>97</v>
      </c>
      <c r="L1502" s="7">
        <v>2000</v>
      </c>
      <c r="M1502" s="7">
        <v>3</v>
      </c>
      <c r="N1502" s="6">
        <f t="shared" ref="N1502:N1505" si="3808">IF(H1502="","",H1502*I1502)</f>
        <v>5850</v>
      </c>
      <c r="O1502" s="7">
        <f t="shared" ref="O1502:O1505" si="3809">IF(M1502="","",IF(IF(M1502=1,$C$1,IF(M1502=2,L1502+(0.8*J1502),IF(M1502=3,L1502+J1502)))&lt;$C$1,$C$1,(IF(M1502=1,$C$1,IF(M1502=2,L1502+(0.8*J1502),IF(M1502=3,L1502+J1502))))))</f>
        <v>2018</v>
      </c>
      <c r="P1502" s="2">
        <f t="shared" si="3788"/>
        <v>5850</v>
      </c>
      <c r="Q1502" s="2" t="str">
        <f t="shared" si="3789"/>
        <v/>
      </c>
      <c r="R1502" s="2" t="str">
        <f t="shared" si="3790"/>
        <v/>
      </c>
      <c r="S1502" s="2" t="str">
        <f t="shared" si="3791"/>
        <v/>
      </c>
      <c r="T1502" s="2" t="str">
        <f t="shared" si="3792"/>
        <v/>
      </c>
      <c r="U1502" s="2" t="str">
        <f t="shared" si="3793"/>
        <v/>
      </c>
      <c r="V1502" s="2" t="str">
        <f t="shared" si="3794"/>
        <v/>
      </c>
      <c r="W1502" s="2" t="str">
        <f t="shared" si="3795"/>
        <v/>
      </c>
      <c r="X1502" s="2" t="str">
        <f t="shared" si="3796"/>
        <v/>
      </c>
      <c r="Y1502" s="2" t="str">
        <f t="shared" si="3797"/>
        <v/>
      </c>
      <c r="Z1502" s="2" t="str">
        <f t="shared" si="3798"/>
        <v/>
      </c>
      <c r="AA1502" s="2" t="str">
        <f t="shared" si="3799"/>
        <v/>
      </c>
      <c r="AB1502" s="2" t="str">
        <f t="shared" si="3800"/>
        <v/>
      </c>
      <c r="AC1502" s="2" t="str">
        <f t="shared" si="3801"/>
        <v/>
      </c>
      <c r="AD1502" s="2" t="str">
        <f t="shared" si="3802"/>
        <v/>
      </c>
      <c r="AE1502" s="2">
        <f t="shared" si="3803"/>
        <v>8482.5</v>
      </c>
      <c r="AF1502" s="2" t="str">
        <f t="shared" si="3804"/>
        <v/>
      </c>
      <c r="AG1502" s="2" t="str">
        <f t="shared" si="3805"/>
        <v/>
      </c>
      <c r="AH1502" s="2" t="str">
        <f t="shared" si="3806"/>
        <v/>
      </c>
      <c r="AI1502" s="2" t="str">
        <f t="shared" si="3807"/>
        <v/>
      </c>
    </row>
    <row r="1503" spans="2:35" x14ac:dyDescent="0.25">
      <c r="B1503" s="41" t="s">
        <v>347</v>
      </c>
      <c r="C1503" s="41" t="s">
        <v>588</v>
      </c>
      <c r="D1503" t="s">
        <v>9</v>
      </c>
      <c r="E1503" s="42" t="s">
        <v>353</v>
      </c>
      <c r="F1503" t="s">
        <v>131</v>
      </c>
      <c r="H1503" s="7">
        <v>1000</v>
      </c>
      <c r="I1503" s="6">
        <f>IF(H1503="","",INDEX(Systems!F$4:F$981,MATCH($F1503,Systems!D$4:D$981,0),1))</f>
        <v>4.95</v>
      </c>
      <c r="J1503" s="7">
        <f>IF(H1503="","",INDEX(Systems!E$4:E$981,MATCH($F1503,Systems!D$4:D$981,0),1))</f>
        <v>20</v>
      </c>
      <c r="K1503" s="7" t="s">
        <v>97</v>
      </c>
      <c r="L1503" s="7">
        <v>2017</v>
      </c>
      <c r="M1503" s="7">
        <v>3</v>
      </c>
      <c r="N1503" s="6">
        <f t="shared" si="3808"/>
        <v>4950</v>
      </c>
      <c r="O1503" s="7">
        <f t="shared" si="3809"/>
        <v>2037</v>
      </c>
      <c r="P1503" s="2" t="str">
        <f t="shared" si="3788"/>
        <v/>
      </c>
      <c r="Q1503" s="2" t="str">
        <f t="shared" si="3789"/>
        <v/>
      </c>
      <c r="R1503" s="2" t="str">
        <f t="shared" si="3790"/>
        <v/>
      </c>
      <c r="S1503" s="2" t="str">
        <f t="shared" si="3791"/>
        <v/>
      </c>
      <c r="T1503" s="2" t="str">
        <f t="shared" si="3792"/>
        <v/>
      </c>
      <c r="U1503" s="2" t="str">
        <f t="shared" si="3793"/>
        <v/>
      </c>
      <c r="V1503" s="2" t="str">
        <f t="shared" si="3794"/>
        <v/>
      </c>
      <c r="W1503" s="2" t="str">
        <f t="shared" si="3795"/>
        <v/>
      </c>
      <c r="X1503" s="2" t="str">
        <f t="shared" si="3796"/>
        <v/>
      </c>
      <c r="Y1503" s="2" t="str">
        <f t="shared" si="3797"/>
        <v/>
      </c>
      <c r="Z1503" s="2" t="str">
        <f t="shared" si="3798"/>
        <v/>
      </c>
      <c r="AA1503" s="2" t="str">
        <f t="shared" si="3799"/>
        <v/>
      </c>
      <c r="AB1503" s="2" t="str">
        <f t="shared" si="3800"/>
        <v/>
      </c>
      <c r="AC1503" s="2" t="str">
        <f t="shared" si="3801"/>
        <v/>
      </c>
      <c r="AD1503" s="2" t="str">
        <f t="shared" si="3802"/>
        <v/>
      </c>
      <c r="AE1503" s="2" t="str">
        <f t="shared" si="3803"/>
        <v/>
      </c>
      <c r="AF1503" s="2" t="str">
        <f t="shared" si="3804"/>
        <v/>
      </c>
      <c r="AG1503" s="2" t="str">
        <f t="shared" si="3805"/>
        <v/>
      </c>
      <c r="AH1503" s="2" t="str">
        <f t="shared" si="3806"/>
        <v/>
      </c>
      <c r="AI1503" s="2">
        <f t="shared" si="3807"/>
        <v>7771.4999999999991</v>
      </c>
    </row>
    <row r="1504" spans="2:35" x14ac:dyDescent="0.25">
      <c r="B1504" s="41" t="s">
        <v>347</v>
      </c>
      <c r="C1504" s="41" t="s">
        <v>588</v>
      </c>
      <c r="D1504" t="s">
        <v>5</v>
      </c>
      <c r="E1504" s="42" t="s">
        <v>353</v>
      </c>
      <c r="F1504" t="s">
        <v>55</v>
      </c>
      <c r="H1504" s="7">
        <v>1</v>
      </c>
      <c r="I1504" s="6">
        <f>IF(H1504="","",INDEX(Systems!F$4:F$981,MATCH($F1504,Systems!D$4:D$981,0),1))</f>
        <v>9000</v>
      </c>
      <c r="J1504" s="7">
        <f>IF(H1504="","",INDEX(Systems!E$4:E$981,MATCH($F1504,Systems!D$4:D$981,0),1))</f>
        <v>18</v>
      </c>
      <c r="K1504" s="7" t="s">
        <v>97</v>
      </c>
      <c r="L1504" s="7">
        <v>1999</v>
      </c>
      <c r="M1504" s="7">
        <v>3</v>
      </c>
      <c r="N1504" s="6">
        <f t="shared" si="3808"/>
        <v>9000</v>
      </c>
      <c r="O1504" s="7">
        <f t="shared" si="3809"/>
        <v>2018</v>
      </c>
      <c r="P1504" s="2">
        <f t="shared" si="3788"/>
        <v>9000</v>
      </c>
      <c r="Q1504" s="2" t="str">
        <f t="shared" si="3789"/>
        <v/>
      </c>
      <c r="R1504" s="2" t="str">
        <f t="shared" si="3790"/>
        <v/>
      </c>
      <c r="S1504" s="2" t="str">
        <f t="shared" si="3791"/>
        <v/>
      </c>
      <c r="T1504" s="2" t="str">
        <f t="shared" si="3792"/>
        <v/>
      </c>
      <c r="U1504" s="2" t="str">
        <f t="shared" si="3793"/>
        <v/>
      </c>
      <c r="V1504" s="2" t="str">
        <f t="shared" si="3794"/>
        <v/>
      </c>
      <c r="W1504" s="2" t="str">
        <f t="shared" si="3795"/>
        <v/>
      </c>
      <c r="X1504" s="2" t="str">
        <f t="shared" si="3796"/>
        <v/>
      </c>
      <c r="Y1504" s="2" t="str">
        <f t="shared" si="3797"/>
        <v/>
      </c>
      <c r="Z1504" s="2" t="str">
        <f t="shared" si="3798"/>
        <v/>
      </c>
      <c r="AA1504" s="2" t="str">
        <f t="shared" si="3799"/>
        <v/>
      </c>
      <c r="AB1504" s="2" t="str">
        <f t="shared" si="3800"/>
        <v/>
      </c>
      <c r="AC1504" s="2" t="str">
        <f t="shared" si="3801"/>
        <v/>
      </c>
      <c r="AD1504" s="2" t="str">
        <f t="shared" si="3802"/>
        <v/>
      </c>
      <c r="AE1504" s="2" t="str">
        <f t="shared" si="3803"/>
        <v/>
      </c>
      <c r="AF1504" s="2" t="str">
        <f t="shared" si="3804"/>
        <v/>
      </c>
      <c r="AG1504" s="2" t="str">
        <f t="shared" si="3805"/>
        <v/>
      </c>
      <c r="AH1504" s="2">
        <f t="shared" si="3806"/>
        <v>13860</v>
      </c>
      <c r="AI1504" s="2" t="str">
        <f t="shared" si="3807"/>
        <v/>
      </c>
    </row>
    <row r="1505" spans="2:35" x14ac:dyDescent="0.25">
      <c r="B1505" s="41" t="s">
        <v>347</v>
      </c>
      <c r="C1505" s="41" t="s">
        <v>588</v>
      </c>
      <c r="D1505" t="s">
        <v>7</v>
      </c>
      <c r="E1505" s="42" t="s">
        <v>394</v>
      </c>
      <c r="F1505" t="s">
        <v>285</v>
      </c>
      <c r="H1505" s="7">
        <v>1000</v>
      </c>
      <c r="I1505" s="6">
        <f>IF(H1505="","",INDEX(Systems!F$4:F$981,MATCH($F1505,Systems!D$4:D$981,0),1))</f>
        <v>8.77</v>
      </c>
      <c r="J1505" s="7">
        <f>IF(H1505="","",INDEX(Systems!E$4:E$981,MATCH($F1505,Systems!D$4:D$981,0),1))</f>
        <v>20</v>
      </c>
      <c r="K1505" s="7" t="s">
        <v>97</v>
      </c>
      <c r="L1505" s="7">
        <v>2000</v>
      </c>
      <c r="M1505" s="7">
        <v>3</v>
      </c>
      <c r="N1505" s="6">
        <f t="shared" si="3808"/>
        <v>8770</v>
      </c>
      <c r="O1505" s="7">
        <f t="shared" si="3809"/>
        <v>2020</v>
      </c>
      <c r="P1505" s="2" t="str">
        <f t="shared" ref="P1505:P1512" si="3810">IF($B1505="","",IF($O1505=P$3,$N1505*(1+(O$2*0.03)),IF(P$3=$O1505+$J1505,$N1505*(1+(O$2*0.03)),IF(P$3=$O1505+2*$J1505,$N1505*(1+(O$2*0.03)),IF(P$3=$O1505+3*$J1505,$N1505*(1+(O$2*0.03)),IF(P$3=$O1505+4*$J1505,$N1505*(1+(O$2*0.03)),IF(P$3=$O1505+5*$J1505,$N1505*(1+(O$2*0.03)),"")))))))</f>
        <v/>
      </c>
      <c r="Q1505" s="2" t="str">
        <f t="shared" ref="Q1505:Q1512" si="3811">IF($B1505="","",IF($O1505=Q$3,$N1505*(1+(P$2*0.03)),IF(Q$3=$O1505+$J1505,$N1505*(1+(P$2*0.03)),IF(Q$3=$O1505+2*$J1505,$N1505*(1+(P$2*0.03)),IF(Q$3=$O1505+3*$J1505,$N1505*(1+(P$2*0.03)),IF(Q$3=$O1505+4*$J1505,$N1505*(1+(P$2*0.03)),IF(Q$3=$O1505+5*$J1505,$N1505*(1+(P$2*0.03)),"")))))))</f>
        <v/>
      </c>
      <c r="R1505" s="2">
        <f t="shared" ref="R1505:R1512" si="3812">IF($B1505="","",IF($O1505=R$3,$N1505*(1+(Q$2*0.03)),IF(R$3=$O1505+$J1505,$N1505*(1+(Q$2*0.03)),IF(R$3=$O1505+2*$J1505,$N1505*(1+(Q$2*0.03)),IF(R$3=$O1505+3*$J1505,$N1505*(1+(Q$2*0.03)),IF(R$3=$O1505+4*$J1505,$N1505*(1+(Q$2*0.03)),IF(R$3=$O1505+5*$J1505,$N1505*(1+(Q$2*0.03)),"")))))))</f>
        <v>9296.2000000000007</v>
      </c>
      <c r="S1505" s="2" t="str">
        <f t="shared" ref="S1505:S1512" si="3813">IF($B1505="","",IF($O1505=S$3,$N1505*(1+(R$2*0.03)),IF(S$3=$O1505+$J1505,$N1505*(1+(R$2*0.03)),IF(S$3=$O1505+2*$J1505,$N1505*(1+(R$2*0.03)),IF(S$3=$O1505+3*$J1505,$N1505*(1+(R$2*0.03)),IF(S$3=$O1505+4*$J1505,$N1505*(1+(R$2*0.03)),IF(S$3=$O1505+5*$J1505,$N1505*(1+(R$2*0.03)),"")))))))</f>
        <v/>
      </c>
      <c r="T1505" s="2" t="str">
        <f t="shared" ref="T1505:T1512" si="3814">IF($B1505="","",IF($O1505=T$3,$N1505*(1+(S$2*0.03)),IF(T$3=$O1505+$J1505,$N1505*(1+(S$2*0.03)),IF(T$3=$O1505+2*$J1505,$N1505*(1+(S$2*0.03)),IF(T$3=$O1505+3*$J1505,$N1505*(1+(S$2*0.03)),IF(T$3=$O1505+4*$J1505,$N1505*(1+(S$2*0.03)),IF(T$3=$O1505+5*$J1505,$N1505*(1+(S$2*0.03)),"")))))))</f>
        <v/>
      </c>
      <c r="U1505" s="2" t="str">
        <f t="shared" ref="U1505:U1512" si="3815">IF($B1505="","",IF($O1505=U$3,$N1505*(1+(T$2*0.03)),IF(U$3=$O1505+$J1505,$N1505*(1+(T$2*0.03)),IF(U$3=$O1505+2*$J1505,$N1505*(1+(T$2*0.03)),IF(U$3=$O1505+3*$J1505,$N1505*(1+(T$2*0.03)),IF(U$3=$O1505+4*$J1505,$N1505*(1+(T$2*0.03)),IF(U$3=$O1505+5*$J1505,$N1505*(1+(T$2*0.03)),"")))))))</f>
        <v/>
      </c>
      <c r="V1505" s="2" t="str">
        <f t="shared" ref="V1505:V1512" si="3816">IF($B1505="","",IF($O1505=V$3,$N1505*(1+(U$2*0.03)),IF(V$3=$O1505+$J1505,$N1505*(1+(U$2*0.03)),IF(V$3=$O1505+2*$J1505,$N1505*(1+(U$2*0.03)),IF(V$3=$O1505+3*$J1505,$N1505*(1+(U$2*0.03)),IF(V$3=$O1505+4*$J1505,$N1505*(1+(U$2*0.03)),IF(V$3=$O1505+5*$J1505,$N1505*(1+(U$2*0.03)),"")))))))</f>
        <v/>
      </c>
      <c r="W1505" s="2" t="str">
        <f t="shared" ref="W1505:W1512" si="3817">IF($B1505="","",IF($O1505=W$3,$N1505*(1+(V$2*0.03)),IF(W$3=$O1505+$J1505,$N1505*(1+(V$2*0.03)),IF(W$3=$O1505+2*$J1505,$N1505*(1+(V$2*0.03)),IF(W$3=$O1505+3*$J1505,$N1505*(1+(V$2*0.03)),IF(W$3=$O1505+4*$J1505,$N1505*(1+(V$2*0.03)),IF(W$3=$O1505+5*$J1505,$N1505*(1+(V$2*0.03)),"")))))))</f>
        <v/>
      </c>
      <c r="X1505" s="2" t="str">
        <f t="shared" ref="X1505:X1512" si="3818">IF($B1505="","",IF($O1505=X$3,$N1505*(1+(W$2*0.03)),IF(X$3=$O1505+$J1505,$N1505*(1+(W$2*0.03)),IF(X$3=$O1505+2*$J1505,$N1505*(1+(W$2*0.03)),IF(X$3=$O1505+3*$J1505,$N1505*(1+(W$2*0.03)),IF(X$3=$O1505+4*$J1505,$N1505*(1+(W$2*0.03)),IF(X$3=$O1505+5*$J1505,$N1505*(1+(W$2*0.03)),"")))))))</f>
        <v/>
      </c>
      <c r="Y1505" s="2" t="str">
        <f t="shared" ref="Y1505:Y1512" si="3819">IF($B1505="","",IF($O1505=Y$3,$N1505*(1+(X$2*0.03)),IF(Y$3=$O1505+$J1505,$N1505*(1+(X$2*0.03)),IF(Y$3=$O1505+2*$J1505,$N1505*(1+(X$2*0.03)),IF(Y$3=$O1505+3*$J1505,$N1505*(1+(X$2*0.03)),IF(Y$3=$O1505+4*$J1505,$N1505*(1+(X$2*0.03)),IF(Y$3=$O1505+5*$J1505,$N1505*(1+(X$2*0.03)),"")))))))</f>
        <v/>
      </c>
      <c r="Z1505" s="2" t="str">
        <f t="shared" ref="Z1505:Z1512" si="3820">IF($B1505="","",IF($O1505=Z$3,$N1505*(1+(Y$2*0.03)),IF(Z$3=$O1505+$J1505,$N1505*(1+(Y$2*0.03)),IF(Z$3=$O1505+2*$J1505,$N1505*(1+(Y$2*0.03)),IF(Z$3=$O1505+3*$J1505,$N1505*(1+(Y$2*0.03)),IF(Z$3=$O1505+4*$J1505,$N1505*(1+(Y$2*0.03)),IF(Z$3=$O1505+5*$J1505,$N1505*(1+(Y$2*0.03)),"")))))))</f>
        <v/>
      </c>
      <c r="AA1505" s="2" t="str">
        <f t="shared" ref="AA1505:AA1512" si="3821">IF($B1505="","",IF($O1505=AA$3,$N1505*(1+(Z$2*0.03)),IF(AA$3=$O1505+$J1505,$N1505*(1+(Z$2*0.03)),IF(AA$3=$O1505+2*$J1505,$N1505*(1+(Z$2*0.03)),IF(AA$3=$O1505+3*$J1505,$N1505*(1+(Z$2*0.03)),IF(AA$3=$O1505+4*$J1505,$N1505*(1+(Z$2*0.03)),IF(AA$3=$O1505+5*$J1505,$N1505*(1+(Z$2*0.03)),"")))))))</f>
        <v/>
      </c>
      <c r="AB1505" s="2" t="str">
        <f t="shared" ref="AB1505:AB1512" si="3822">IF($B1505="","",IF($O1505=AB$3,$N1505*(1+(AA$2*0.03)),IF(AB$3=$O1505+$J1505,$N1505*(1+(AA$2*0.03)),IF(AB$3=$O1505+2*$J1505,$N1505*(1+(AA$2*0.03)),IF(AB$3=$O1505+3*$J1505,$N1505*(1+(AA$2*0.03)),IF(AB$3=$O1505+4*$J1505,$N1505*(1+(AA$2*0.03)),IF(AB$3=$O1505+5*$J1505,$N1505*(1+(AA$2*0.03)),"")))))))</f>
        <v/>
      </c>
      <c r="AC1505" s="2" t="str">
        <f t="shared" ref="AC1505:AC1512" si="3823">IF($B1505="","",IF($O1505=AC$3,$N1505*(1+(AB$2*0.03)),IF(AC$3=$O1505+$J1505,$N1505*(1+(AB$2*0.03)),IF(AC$3=$O1505+2*$J1505,$N1505*(1+(AB$2*0.03)),IF(AC$3=$O1505+3*$J1505,$N1505*(1+(AB$2*0.03)),IF(AC$3=$O1505+4*$J1505,$N1505*(1+(AB$2*0.03)),IF(AC$3=$O1505+5*$J1505,$N1505*(1+(AB$2*0.03)),"")))))))</f>
        <v/>
      </c>
      <c r="AD1505" s="2" t="str">
        <f t="shared" ref="AD1505:AD1512" si="3824">IF($B1505="","",IF($O1505=AD$3,$N1505*(1+(AC$2*0.03)),IF(AD$3=$O1505+$J1505,$N1505*(1+(AC$2*0.03)),IF(AD$3=$O1505+2*$J1505,$N1505*(1+(AC$2*0.03)),IF(AD$3=$O1505+3*$J1505,$N1505*(1+(AC$2*0.03)),IF(AD$3=$O1505+4*$J1505,$N1505*(1+(AC$2*0.03)),IF(AD$3=$O1505+5*$J1505,$N1505*(1+(AC$2*0.03)),"")))))))</f>
        <v/>
      </c>
      <c r="AE1505" s="2" t="str">
        <f t="shared" ref="AE1505:AE1512" si="3825">IF($B1505="","",IF($O1505=AE$3,$N1505*(1+(AD$2*0.03)),IF(AE$3=$O1505+$J1505,$N1505*(1+(AD$2*0.03)),IF(AE$3=$O1505+2*$J1505,$N1505*(1+(AD$2*0.03)),IF(AE$3=$O1505+3*$J1505,$N1505*(1+(AD$2*0.03)),IF(AE$3=$O1505+4*$J1505,$N1505*(1+(AD$2*0.03)),IF(AE$3=$O1505+5*$J1505,$N1505*(1+(AD$2*0.03)),"")))))))</f>
        <v/>
      </c>
      <c r="AF1505" s="2" t="str">
        <f t="shared" ref="AF1505:AF1512" si="3826">IF($B1505="","",IF($O1505=AF$3,$N1505*(1+(AE$2*0.03)),IF(AF$3=$O1505+$J1505,$N1505*(1+(AE$2*0.03)),IF(AF$3=$O1505+2*$J1505,$N1505*(1+(AE$2*0.03)),IF(AF$3=$O1505+3*$J1505,$N1505*(1+(AE$2*0.03)),IF(AF$3=$O1505+4*$J1505,$N1505*(1+(AE$2*0.03)),IF(AF$3=$O1505+5*$J1505,$N1505*(1+(AE$2*0.03)),"")))))))</f>
        <v/>
      </c>
      <c r="AG1505" s="2" t="str">
        <f t="shared" ref="AG1505:AG1512" si="3827">IF($B1505="","",IF($O1505=AG$3,$N1505*(1+(AF$2*0.03)),IF(AG$3=$O1505+$J1505,$N1505*(1+(AF$2*0.03)),IF(AG$3=$O1505+2*$J1505,$N1505*(1+(AF$2*0.03)),IF(AG$3=$O1505+3*$J1505,$N1505*(1+(AF$2*0.03)),IF(AG$3=$O1505+4*$J1505,$N1505*(1+(AF$2*0.03)),IF(AG$3=$O1505+5*$J1505,$N1505*(1+(AF$2*0.03)),"")))))))</f>
        <v/>
      </c>
      <c r="AH1505" s="2" t="str">
        <f t="shared" ref="AH1505:AH1512" si="3828">IF($B1505="","",IF($O1505=AH$3,$N1505*(1+(AG$2*0.03)),IF(AH$3=$O1505+$J1505,$N1505*(1+(AG$2*0.03)),IF(AH$3=$O1505+2*$J1505,$N1505*(1+(AG$2*0.03)),IF(AH$3=$O1505+3*$J1505,$N1505*(1+(AG$2*0.03)),IF(AH$3=$O1505+4*$J1505,$N1505*(1+(AG$2*0.03)),IF(AH$3=$O1505+5*$J1505,$N1505*(1+(AG$2*0.03)),"")))))))</f>
        <v/>
      </c>
      <c r="AI1505" s="2" t="str">
        <f t="shared" ref="AI1505:AI1512" si="3829">IF($B1505="","",IF($O1505=AI$3,$N1505*(1+(AH$2*0.03)),IF(AI$3=$O1505+$J1505,$N1505*(1+(AH$2*0.03)),IF(AI$3=$O1505+2*$J1505,$N1505*(1+(AH$2*0.03)),IF(AI$3=$O1505+3*$J1505,$N1505*(1+(AH$2*0.03)),IF(AI$3=$O1505+4*$J1505,$N1505*(1+(AH$2*0.03)),IF(AI$3=$O1505+5*$J1505,$N1505*(1+(AH$2*0.03)),"")))))))</f>
        <v/>
      </c>
    </row>
    <row r="1506" spans="2:35" x14ac:dyDescent="0.25">
      <c r="B1506" s="41" t="s">
        <v>347</v>
      </c>
      <c r="C1506" s="41" t="s">
        <v>588</v>
      </c>
      <c r="D1506" t="s">
        <v>7</v>
      </c>
      <c r="E1506" s="42" t="s">
        <v>394</v>
      </c>
      <c r="F1506" t="s">
        <v>289</v>
      </c>
      <c r="H1506" s="7">
        <v>1300</v>
      </c>
      <c r="I1506" s="6">
        <f>IF(H1506="","",INDEX(Systems!F$4:F$981,MATCH($F1506,Systems!D$4:D$981,0),1))</f>
        <v>4.5</v>
      </c>
      <c r="J1506" s="7">
        <f>IF(H1506="","",INDEX(Systems!E$4:E$981,MATCH($F1506,Systems!D$4:D$981,0),1))</f>
        <v>15</v>
      </c>
      <c r="K1506" s="7" t="s">
        <v>97</v>
      </c>
      <c r="L1506" s="7">
        <v>2000</v>
      </c>
      <c r="M1506" s="7">
        <v>3</v>
      </c>
      <c r="N1506" s="6">
        <f t="shared" ref="N1506:N1512" si="3830">IF(H1506="","",H1506*I1506)</f>
        <v>5850</v>
      </c>
      <c r="O1506" s="7">
        <f t="shared" ref="O1506:O1512" si="3831">IF(M1506="","",IF(IF(M1506=1,$C$1,IF(M1506=2,L1506+(0.8*J1506),IF(M1506=3,L1506+J1506)))&lt;$C$1,$C$1,(IF(M1506=1,$C$1,IF(M1506=2,L1506+(0.8*J1506),IF(M1506=3,L1506+J1506))))))</f>
        <v>2018</v>
      </c>
      <c r="P1506" s="2">
        <f t="shared" si="3810"/>
        <v>5850</v>
      </c>
      <c r="Q1506" s="2" t="str">
        <f t="shared" si="3811"/>
        <v/>
      </c>
      <c r="R1506" s="2" t="str">
        <f t="shared" si="3812"/>
        <v/>
      </c>
      <c r="S1506" s="2" t="str">
        <f t="shared" si="3813"/>
        <v/>
      </c>
      <c r="T1506" s="2" t="str">
        <f t="shared" si="3814"/>
        <v/>
      </c>
      <c r="U1506" s="2" t="str">
        <f t="shared" si="3815"/>
        <v/>
      </c>
      <c r="V1506" s="2" t="str">
        <f t="shared" si="3816"/>
        <v/>
      </c>
      <c r="W1506" s="2" t="str">
        <f t="shared" si="3817"/>
        <v/>
      </c>
      <c r="X1506" s="2" t="str">
        <f t="shared" si="3818"/>
        <v/>
      </c>
      <c r="Y1506" s="2" t="str">
        <f t="shared" si="3819"/>
        <v/>
      </c>
      <c r="Z1506" s="2" t="str">
        <f t="shared" si="3820"/>
        <v/>
      </c>
      <c r="AA1506" s="2" t="str">
        <f t="shared" si="3821"/>
        <v/>
      </c>
      <c r="AB1506" s="2" t="str">
        <f t="shared" si="3822"/>
        <v/>
      </c>
      <c r="AC1506" s="2" t="str">
        <f t="shared" si="3823"/>
        <v/>
      </c>
      <c r="AD1506" s="2" t="str">
        <f t="shared" si="3824"/>
        <v/>
      </c>
      <c r="AE1506" s="2">
        <f t="shared" si="3825"/>
        <v>8482.5</v>
      </c>
      <c r="AF1506" s="2" t="str">
        <f t="shared" si="3826"/>
        <v/>
      </c>
      <c r="AG1506" s="2" t="str">
        <f t="shared" si="3827"/>
        <v/>
      </c>
      <c r="AH1506" s="2" t="str">
        <f t="shared" si="3828"/>
        <v/>
      </c>
      <c r="AI1506" s="2" t="str">
        <f t="shared" si="3829"/>
        <v/>
      </c>
    </row>
    <row r="1507" spans="2:35" x14ac:dyDescent="0.25">
      <c r="B1507" s="41" t="s">
        <v>347</v>
      </c>
      <c r="C1507" s="41" t="s">
        <v>588</v>
      </c>
      <c r="D1507" t="s">
        <v>9</v>
      </c>
      <c r="E1507" s="42" t="s">
        <v>394</v>
      </c>
      <c r="F1507" t="s">
        <v>131</v>
      </c>
      <c r="H1507" s="7">
        <v>1000</v>
      </c>
      <c r="I1507" s="6">
        <f>IF(H1507="","",INDEX(Systems!F$4:F$981,MATCH($F1507,Systems!D$4:D$981,0),1))</f>
        <v>4.95</v>
      </c>
      <c r="J1507" s="7">
        <f>IF(H1507="","",INDEX(Systems!E$4:E$981,MATCH($F1507,Systems!D$4:D$981,0),1))</f>
        <v>20</v>
      </c>
      <c r="K1507" s="7" t="s">
        <v>97</v>
      </c>
      <c r="L1507" s="7">
        <v>2017</v>
      </c>
      <c r="M1507" s="7">
        <v>3</v>
      </c>
      <c r="N1507" s="6">
        <f t="shared" si="3830"/>
        <v>4950</v>
      </c>
      <c r="O1507" s="7">
        <f t="shared" si="3831"/>
        <v>2037</v>
      </c>
      <c r="P1507" s="2" t="str">
        <f t="shared" si="3810"/>
        <v/>
      </c>
      <c r="Q1507" s="2" t="str">
        <f t="shared" si="3811"/>
        <v/>
      </c>
      <c r="R1507" s="2" t="str">
        <f t="shared" si="3812"/>
        <v/>
      </c>
      <c r="S1507" s="2" t="str">
        <f t="shared" si="3813"/>
        <v/>
      </c>
      <c r="T1507" s="2" t="str">
        <f t="shared" si="3814"/>
        <v/>
      </c>
      <c r="U1507" s="2" t="str">
        <f t="shared" si="3815"/>
        <v/>
      </c>
      <c r="V1507" s="2" t="str">
        <f t="shared" si="3816"/>
        <v/>
      </c>
      <c r="W1507" s="2" t="str">
        <f t="shared" si="3817"/>
        <v/>
      </c>
      <c r="X1507" s="2" t="str">
        <f t="shared" si="3818"/>
        <v/>
      </c>
      <c r="Y1507" s="2" t="str">
        <f t="shared" si="3819"/>
        <v/>
      </c>
      <c r="Z1507" s="2" t="str">
        <f t="shared" si="3820"/>
        <v/>
      </c>
      <c r="AA1507" s="2" t="str">
        <f t="shared" si="3821"/>
        <v/>
      </c>
      <c r="AB1507" s="2" t="str">
        <f t="shared" si="3822"/>
        <v/>
      </c>
      <c r="AC1507" s="2" t="str">
        <f t="shared" si="3823"/>
        <v/>
      </c>
      <c r="AD1507" s="2" t="str">
        <f t="shared" si="3824"/>
        <v/>
      </c>
      <c r="AE1507" s="2" t="str">
        <f t="shared" si="3825"/>
        <v/>
      </c>
      <c r="AF1507" s="2" t="str">
        <f t="shared" si="3826"/>
        <v/>
      </c>
      <c r="AG1507" s="2" t="str">
        <f t="shared" si="3827"/>
        <v/>
      </c>
      <c r="AH1507" s="2" t="str">
        <f t="shared" si="3828"/>
        <v/>
      </c>
      <c r="AI1507" s="2">
        <f t="shared" si="3829"/>
        <v>7771.4999999999991</v>
      </c>
    </row>
    <row r="1508" spans="2:35" x14ac:dyDescent="0.25">
      <c r="B1508" s="41" t="s">
        <v>347</v>
      </c>
      <c r="C1508" s="41" t="s">
        <v>588</v>
      </c>
      <c r="D1508" t="s">
        <v>5</v>
      </c>
      <c r="E1508" s="42" t="s">
        <v>394</v>
      </c>
      <c r="F1508" t="s">
        <v>55</v>
      </c>
      <c r="H1508" s="7">
        <v>1</v>
      </c>
      <c r="I1508" s="6">
        <f>IF(H1508="","",INDEX(Systems!F$4:F$981,MATCH($F1508,Systems!D$4:D$981,0),1))</f>
        <v>9000</v>
      </c>
      <c r="J1508" s="7">
        <f>IF(H1508="","",INDEX(Systems!E$4:E$981,MATCH($F1508,Systems!D$4:D$981,0),1))</f>
        <v>18</v>
      </c>
      <c r="K1508" s="7" t="s">
        <v>97</v>
      </c>
      <c r="L1508" s="7">
        <v>1999</v>
      </c>
      <c r="M1508" s="7">
        <v>3</v>
      </c>
      <c r="N1508" s="6">
        <f t="shared" si="3830"/>
        <v>9000</v>
      </c>
      <c r="O1508" s="7">
        <f t="shared" si="3831"/>
        <v>2018</v>
      </c>
      <c r="P1508" s="2">
        <f t="shared" si="3810"/>
        <v>9000</v>
      </c>
      <c r="Q1508" s="2" t="str">
        <f t="shared" si="3811"/>
        <v/>
      </c>
      <c r="R1508" s="2" t="str">
        <f t="shared" si="3812"/>
        <v/>
      </c>
      <c r="S1508" s="2" t="str">
        <f t="shared" si="3813"/>
        <v/>
      </c>
      <c r="T1508" s="2" t="str">
        <f t="shared" si="3814"/>
        <v/>
      </c>
      <c r="U1508" s="2" t="str">
        <f t="shared" si="3815"/>
        <v/>
      </c>
      <c r="V1508" s="2" t="str">
        <f t="shared" si="3816"/>
        <v/>
      </c>
      <c r="W1508" s="2" t="str">
        <f t="shared" si="3817"/>
        <v/>
      </c>
      <c r="X1508" s="2" t="str">
        <f t="shared" si="3818"/>
        <v/>
      </c>
      <c r="Y1508" s="2" t="str">
        <f t="shared" si="3819"/>
        <v/>
      </c>
      <c r="Z1508" s="2" t="str">
        <f t="shared" si="3820"/>
        <v/>
      </c>
      <c r="AA1508" s="2" t="str">
        <f t="shared" si="3821"/>
        <v/>
      </c>
      <c r="AB1508" s="2" t="str">
        <f t="shared" si="3822"/>
        <v/>
      </c>
      <c r="AC1508" s="2" t="str">
        <f t="shared" si="3823"/>
        <v/>
      </c>
      <c r="AD1508" s="2" t="str">
        <f t="shared" si="3824"/>
        <v/>
      </c>
      <c r="AE1508" s="2" t="str">
        <f t="shared" si="3825"/>
        <v/>
      </c>
      <c r="AF1508" s="2" t="str">
        <f t="shared" si="3826"/>
        <v/>
      </c>
      <c r="AG1508" s="2" t="str">
        <f t="shared" si="3827"/>
        <v/>
      </c>
      <c r="AH1508" s="2">
        <f t="shared" si="3828"/>
        <v>13860</v>
      </c>
      <c r="AI1508" s="2" t="str">
        <f t="shared" si="3829"/>
        <v/>
      </c>
    </row>
    <row r="1509" spans="2:35" x14ac:dyDescent="0.25">
      <c r="B1509" s="41" t="s">
        <v>347</v>
      </c>
      <c r="C1509" s="41" t="s">
        <v>588</v>
      </c>
      <c r="D1509" t="s">
        <v>8</v>
      </c>
      <c r="E1509" s="42" t="s">
        <v>361</v>
      </c>
      <c r="F1509" t="s">
        <v>34</v>
      </c>
      <c r="H1509" s="7">
        <v>5</v>
      </c>
      <c r="I1509" s="6">
        <f>IF(H1509="","",INDEX(Systems!F$4:F$981,MATCH($F1509,Systems!D$4:D$981,0),1))</f>
        <v>900</v>
      </c>
      <c r="J1509" s="7">
        <f>IF(H1509="","",INDEX(Systems!E$4:E$981,MATCH($F1509,Systems!D$4:D$981,0),1))</f>
        <v>30</v>
      </c>
      <c r="K1509" s="7" t="s">
        <v>97</v>
      </c>
      <c r="L1509" s="7">
        <v>2000</v>
      </c>
      <c r="M1509" s="7">
        <v>3</v>
      </c>
      <c r="N1509" s="6">
        <f t="shared" si="3830"/>
        <v>4500</v>
      </c>
      <c r="O1509" s="7">
        <f t="shared" si="3831"/>
        <v>2030</v>
      </c>
      <c r="P1509" s="2" t="str">
        <f t="shared" si="3810"/>
        <v/>
      </c>
      <c r="Q1509" s="2" t="str">
        <f t="shared" si="3811"/>
        <v/>
      </c>
      <c r="R1509" s="2" t="str">
        <f t="shared" si="3812"/>
        <v/>
      </c>
      <c r="S1509" s="2" t="str">
        <f t="shared" si="3813"/>
        <v/>
      </c>
      <c r="T1509" s="2" t="str">
        <f t="shared" si="3814"/>
        <v/>
      </c>
      <c r="U1509" s="2" t="str">
        <f t="shared" si="3815"/>
        <v/>
      </c>
      <c r="V1509" s="2" t="str">
        <f t="shared" si="3816"/>
        <v/>
      </c>
      <c r="W1509" s="2" t="str">
        <f t="shared" si="3817"/>
        <v/>
      </c>
      <c r="X1509" s="2" t="str">
        <f t="shared" si="3818"/>
        <v/>
      </c>
      <c r="Y1509" s="2" t="str">
        <f t="shared" si="3819"/>
        <v/>
      </c>
      <c r="Z1509" s="2" t="str">
        <f t="shared" si="3820"/>
        <v/>
      </c>
      <c r="AA1509" s="2" t="str">
        <f t="shared" si="3821"/>
        <v/>
      </c>
      <c r="AB1509" s="2">
        <f t="shared" si="3822"/>
        <v>6119.9999999999991</v>
      </c>
      <c r="AC1509" s="2" t="str">
        <f t="shared" si="3823"/>
        <v/>
      </c>
      <c r="AD1509" s="2" t="str">
        <f t="shared" si="3824"/>
        <v/>
      </c>
      <c r="AE1509" s="2" t="str">
        <f t="shared" si="3825"/>
        <v/>
      </c>
      <c r="AF1509" s="2" t="str">
        <f t="shared" si="3826"/>
        <v/>
      </c>
      <c r="AG1509" s="2" t="str">
        <f t="shared" si="3827"/>
        <v/>
      </c>
      <c r="AH1509" s="2" t="str">
        <f t="shared" si="3828"/>
        <v/>
      </c>
      <c r="AI1509" s="2" t="str">
        <f t="shared" si="3829"/>
        <v/>
      </c>
    </row>
    <row r="1510" spans="2:35" x14ac:dyDescent="0.25">
      <c r="B1510" s="41" t="s">
        <v>347</v>
      </c>
      <c r="C1510" s="41" t="s">
        <v>588</v>
      </c>
      <c r="D1510" t="s">
        <v>8</v>
      </c>
      <c r="E1510" s="42" t="s">
        <v>361</v>
      </c>
      <c r="F1510" t="s">
        <v>134</v>
      </c>
      <c r="H1510" s="7">
        <v>6</v>
      </c>
      <c r="I1510" s="6">
        <f>IF(H1510="","",INDEX(Systems!F$4:F$981,MATCH($F1510,Systems!D$4:D$981,0),1))</f>
        <v>650</v>
      </c>
      <c r="J1510" s="7">
        <f>IF(H1510="","",INDEX(Systems!E$4:E$981,MATCH($F1510,Systems!D$4:D$981,0),1))</f>
        <v>30</v>
      </c>
      <c r="K1510" s="7" t="s">
        <v>97</v>
      </c>
      <c r="L1510" s="7">
        <v>2000</v>
      </c>
      <c r="M1510" s="7">
        <v>3</v>
      </c>
      <c r="N1510" s="6">
        <f t="shared" si="3830"/>
        <v>3900</v>
      </c>
      <c r="O1510" s="7">
        <f t="shared" si="3831"/>
        <v>2030</v>
      </c>
      <c r="P1510" s="2" t="str">
        <f t="shared" si="3810"/>
        <v/>
      </c>
      <c r="Q1510" s="2" t="str">
        <f t="shared" si="3811"/>
        <v/>
      </c>
      <c r="R1510" s="2" t="str">
        <f t="shared" si="3812"/>
        <v/>
      </c>
      <c r="S1510" s="2" t="str">
        <f t="shared" si="3813"/>
        <v/>
      </c>
      <c r="T1510" s="2" t="str">
        <f t="shared" si="3814"/>
        <v/>
      </c>
      <c r="U1510" s="2" t="str">
        <f t="shared" si="3815"/>
        <v/>
      </c>
      <c r="V1510" s="2" t="str">
        <f t="shared" si="3816"/>
        <v/>
      </c>
      <c r="W1510" s="2" t="str">
        <f t="shared" si="3817"/>
        <v/>
      </c>
      <c r="X1510" s="2" t="str">
        <f t="shared" si="3818"/>
        <v/>
      </c>
      <c r="Y1510" s="2" t="str">
        <f t="shared" si="3819"/>
        <v/>
      </c>
      <c r="Z1510" s="2" t="str">
        <f t="shared" si="3820"/>
        <v/>
      </c>
      <c r="AA1510" s="2" t="str">
        <f t="shared" si="3821"/>
        <v/>
      </c>
      <c r="AB1510" s="2">
        <f t="shared" si="3822"/>
        <v>5303.9999999999991</v>
      </c>
      <c r="AC1510" s="2" t="str">
        <f t="shared" si="3823"/>
        <v/>
      </c>
      <c r="AD1510" s="2" t="str">
        <f t="shared" si="3824"/>
        <v/>
      </c>
      <c r="AE1510" s="2" t="str">
        <f t="shared" si="3825"/>
        <v/>
      </c>
      <c r="AF1510" s="2" t="str">
        <f t="shared" si="3826"/>
        <v/>
      </c>
      <c r="AG1510" s="2" t="str">
        <f t="shared" si="3827"/>
        <v/>
      </c>
      <c r="AH1510" s="2" t="str">
        <f t="shared" si="3828"/>
        <v/>
      </c>
      <c r="AI1510" s="2" t="str">
        <f t="shared" si="3829"/>
        <v/>
      </c>
    </row>
    <row r="1511" spans="2:35" x14ac:dyDescent="0.25">
      <c r="B1511" s="41" t="s">
        <v>347</v>
      </c>
      <c r="C1511" s="41" t="s">
        <v>588</v>
      </c>
      <c r="D1511" t="s">
        <v>8</v>
      </c>
      <c r="E1511" s="42" t="s">
        <v>361</v>
      </c>
      <c r="F1511" t="s">
        <v>133</v>
      </c>
      <c r="H1511" s="7">
        <v>3</v>
      </c>
      <c r="I1511" s="6">
        <f>IF(H1511="","",INDEX(Systems!F$4:F$981,MATCH($F1511,Systems!D$4:D$981,0),1))</f>
        <v>750</v>
      </c>
      <c r="J1511" s="7">
        <f>IF(H1511="","",INDEX(Systems!E$4:E$981,MATCH($F1511,Systems!D$4:D$981,0),1))</f>
        <v>30</v>
      </c>
      <c r="K1511" s="7" t="s">
        <v>97</v>
      </c>
      <c r="L1511" s="7">
        <v>2000</v>
      </c>
      <c r="M1511" s="7">
        <v>3</v>
      </c>
      <c r="N1511" s="6">
        <f t="shared" ref="N1511" si="3832">IF(H1511="","",H1511*I1511)</f>
        <v>2250</v>
      </c>
      <c r="O1511" s="7">
        <f t="shared" ref="O1511" si="3833">IF(M1511="","",IF(IF(M1511=1,$C$1,IF(M1511=2,L1511+(0.8*J1511),IF(M1511=3,L1511+J1511)))&lt;$C$1,$C$1,(IF(M1511=1,$C$1,IF(M1511=2,L1511+(0.8*J1511),IF(M1511=3,L1511+J1511))))))</f>
        <v>2030</v>
      </c>
      <c r="P1511" s="2" t="str">
        <f t="shared" ref="P1511" si="3834">IF($B1511="","",IF($O1511=P$3,$N1511*(1+(O$2*0.03)),IF(P$3=$O1511+$J1511,$N1511*(1+(O$2*0.03)),IF(P$3=$O1511+2*$J1511,$N1511*(1+(O$2*0.03)),IF(P$3=$O1511+3*$J1511,$N1511*(1+(O$2*0.03)),IF(P$3=$O1511+4*$J1511,$N1511*(1+(O$2*0.03)),IF(P$3=$O1511+5*$J1511,$N1511*(1+(O$2*0.03)),"")))))))</f>
        <v/>
      </c>
      <c r="Q1511" s="2" t="str">
        <f t="shared" ref="Q1511" si="3835">IF($B1511="","",IF($O1511=Q$3,$N1511*(1+(P$2*0.03)),IF(Q$3=$O1511+$J1511,$N1511*(1+(P$2*0.03)),IF(Q$3=$O1511+2*$J1511,$N1511*(1+(P$2*0.03)),IF(Q$3=$O1511+3*$J1511,$N1511*(1+(P$2*0.03)),IF(Q$3=$O1511+4*$J1511,$N1511*(1+(P$2*0.03)),IF(Q$3=$O1511+5*$J1511,$N1511*(1+(P$2*0.03)),"")))))))</f>
        <v/>
      </c>
      <c r="R1511" s="2" t="str">
        <f t="shared" ref="R1511" si="3836">IF($B1511="","",IF($O1511=R$3,$N1511*(1+(Q$2*0.03)),IF(R$3=$O1511+$J1511,$N1511*(1+(Q$2*0.03)),IF(R$3=$O1511+2*$J1511,$N1511*(1+(Q$2*0.03)),IF(R$3=$O1511+3*$J1511,$N1511*(1+(Q$2*0.03)),IF(R$3=$O1511+4*$J1511,$N1511*(1+(Q$2*0.03)),IF(R$3=$O1511+5*$J1511,$N1511*(1+(Q$2*0.03)),"")))))))</f>
        <v/>
      </c>
      <c r="S1511" s="2" t="str">
        <f t="shared" ref="S1511" si="3837">IF($B1511="","",IF($O1511=S$3,$N1511*(1+(R$2*0.03)),IF(S$3=$O1511+$J1511,$N1511*(1+(R$2*0.03)),IF(S$3=$O1511+2*$J1511,$N1511*(1+(R$2*0.03)),IF(S$3=$O1511+3*$J1511,$N1511*(1+(R$2*0.03)),IF(S$3=$O1511+4*$J1511,$N1511*(1+(R$2*0.03)),IF(S$3=$O1511+5*$J1511,$N1511*(1+(R$2*0.03)),"")))))))</f>
        <v/>
      </c>
      <c r="T1511" s="2" t="str">
        <f t="shared" ref="T1511" si="3838">IF($B1511="","",IF($O1511=T$3,$N1511*(1+(S$2*0.03)),IF(T$3=$O1511+$J1511,$N1511*(1+(S$2*0.03)),IF(T$3=$O1511+2*$J1511,$N1511*(1+(S$2*0.03)),IF(T$3=$O1511+3*$J1511,$N1511*(1+(S$2*0.03)),IF(T$3=$O1511+4*$J1511,$N1511*(1+(S$2*0.03)),IF(T$3=$O1511+5*$J1511,$N1511*(1+(S$2*0.03)),"")))))))</f>
        <v/>
      </c>
      <c r="U1511" s="2" t="str">
        <f t="shared" ref="U1511" si="3839">IF($B1511="","",IF($O1511=U$3,$N1511*(1+(T$2*0.03)),IF(U$3=$O1511+$J1511,$N1511*(1+(T$2*0.03)),IF(U$3=$O1511+2*$J1511,$N1511*(1+(T$2*0.03)),IF(U$3=$O1511+3*$J1511,$N1511*(1+(T$2*0.03)),IF(U$3=$O1511+4*$J1511,$N1511*(1+(T$2*0.03)),IF(U$3=$O1511+5*$J1511,$N1511*(1+(T$2*0.03)),"")))))))</f>
        <v/>
      </c>
      <c r="V1511" s="2" t="str">
        <f t="shared" ref="V1511" si="3840">IF($B1511="","",IF($O1511=V$3,$N1511*(1+(U$2*0.03)),IF(V$3=$O1511+$J1511,$N1511*(1+(U$2*0.03)),IF(V$3=$O1511+2*$J1511,$N1511*(1+(U$2*0.03)),IF(V$3=$O1511+3*$J1511,$N1511*(1+(U$2*0.03)),IF(V$3=$O1511+4*$J1511,$N1511*(1+(U$2*0.03)),IF(V$3=$O1511+5*$J1511,$N1511*(1+(U$2*0.03)),"")))))))</f>
        <v/>
      </c>
      <c r="W1511" s="2" t="str">
        <f t="shared" ref="W1511" si="3841">IF($B1511="","",IF($O1511=W$3,$N1511*(1+(V$2*0.03)),IF(W$3=$O1511+$J1511,$N1511*(1+(V$2*0.03)),IF(W$3=$O1511+2*$J1511,$N1511*(1+(V$2*0.03)),IF(W$3=$O1511+3*$J1511,$N1511*(1+(V$2*0.03)),IF(W$3=$O1511+4*$J1511,$N1511*(1+(V$2*0.03)),IF(W$3=$O1511+5*$J1511,$N1511*(1+(V$2*0.03)),"")))))))</f>
        <v/>
      </c>
      <c r="X1511" s="2" t="str">
        <f t="shared" ref="X1511" si="3842">IF($B1511="","",IF($O1511=X$3,$N1511*(1+(W$2*0.03)),IF(X$3=$O1511+$J1511,$N1511*(1+(W$2*0.03)),IF(X$3=$O1511+2*$J1511,$N1511*(1+(W$2*0.03)),IF(X$3=$O1511+3*$J1511,$N1511*(1+(W$2*0.03)),IF(X$3=$O1511+4*$J1511,$N1511*(1+(W$2*0.03)),IF(X$3=$O1511+5*$J1511,$N1511*(1+(W$2*0.03)),"")))))))</f>
        <v/>
      </c>
      <c r="Y1511" s="2" t="str">
        <f t="shared" ref="Y1511" si="3843">IF($B1511="","",IF($O1511=Y$3,$N1511*(1+(X$2*0.03)),IF(Y$3=$O1511+$J1511,$N1511*(1+(X$2*0.03)),IF(Y$3=$O1511+2*$J1511,$N1511*(1+(X$2*0.03)),IF(Y$3=$O1511+3*$J1511,$N1511*(1+(X$2*0.03)),IF(Y$3=$O1511+4*$J1511,$N1511*(1+(X$2*0.03)),IF(Y$3=$O1511+5*$J1511,$N1511*(1+(X$2*0.03)),"")))))))</f>
        <v/>
      </c>
      <c r="Z1511" s="2" t="str">
        <f t="shared" ref="Z1511" si="3844">IF($B1511="","",IF($O1511=Z$3,$N1511*(1+(Y$2*0.03)),IF(Z$3=$O1511+$J1511,$N1511*(1+(Y$2*0.03)),IF(Z$3=$O1511+2*$J1511,$N1511*(1+(Y$2*0.03)),IF(Z$3=$O1511+3*$J1511,$N1511*(1+(Y$2*0.03)),IF(Z$3=$O1511+4*$J1511,$N1511*(1+(Y$2*0.03)),IF(Z$3=$O1511+5*$J1511,$N1511*(1+(Y$2*0.03)),"")))))))</f>
        <v/>
      </c>
      <c r="AA1511" s="2" t="str">
        <f t="shared" ref="AA1511" si="3845">IF($B1511="","",IF($O1511=AA$3,$N1511*(1+(Z$2*0.03)),IF(AA$3=$O1511+$J1511,$N1511*(1+(Z$2*0.03)),IF(AA$3=$O1511+2*$J1511,$N1511*(1+(Z$2*0.03)),IF(AA$3=$O1511+3*$J1511,$N1511*(1+(Z$2*0.03)),IF(AA$3=$O1511+4*$J1511,$N1511*(1+(Z$2*0.03)),IF(AA$3=$O1511+5*$J1511,$N1511*(1+(Z$2*0.03)),"")))))))</f>
        <v/>
      </c>
      <c r="AB1511" s="2">
        <f t="shared" ref="AB1511" si="3846">IF($B1511="","",IF($O1511=AB$3,$N1511*(1+(AA$2*0.03)),IF(AB$3=$O1511+$J1511,$N1511*(1+(AA$2*0.03)),IF(AB$3=$O1511+2*$J1511,$N1511*(1+(AA$2*0.03)),IF(AB$3=$O1511+3*$J1511,$N1511*(1+(AA$2*0.03)),IF(AB$3=$O1511+4*$J1511,$N1511*(1+(AA$2*0.03)),IF(AB$3=$O1511+5*$J1511,$N1511*(1+(AA$2*0.03)),"")))))))</f>
        <v>3059.9999999999995</v>
      </c>
      <c r="AC1511" s="2" t="str">
        <f t="shared" ref="AC1511" si="3847">IF($B1511="","",IF($O1511=AC$3,$N1511*(1+(AB$2*0.03)),IF(AC$3=$O1511+$J1511,$N1511*(1+(AB$2*0.03)),IF(AC$3=$O1511+2*$J1511,$N1511*(1+(AB$2*0.03)),IF(AC$3=$O1511+3*$J1511,$N1511*(1+(AB$2*0.03)),IF(AC$3=$O1511+4*$J1511,$N1511*(1+(AB$2*0.03)),IF(AC$3=$O1511+5*$J1511,$N1511*(1+(AB$2*0.03)),"")))))))</f>
        <v/>
      </c>
      <c r="AD1511" s="2" t="str">
        <f t="shared" ref="AD1511" si="3848">IF($B1511="","",IF($O1511=AD$3,$N1511*(1+(AC$2*0.03)),IF(AD$3=$O1511+$J1511,$N1511*(1+(AC$2*0.03)),IF(AD$3=$O1511+2*$J1511,$N1511*(1+(AC$2*0.03)),IF(AD$3=$O1511+3*$J1511,$N1511*(1+(AC$2*0.03)),IF(AD$3=$O1511+4*$J1511,$N1511*(1+(AC$2*0.03)),IF(AD$3=$O1511+5*$J1511,$N1511*(1+(AC$2*0.03)),"")))))))</f>
        <v/>
      </c>
      <c r="AE1511" s="2" t="str">
        <f t="shared" ref="AE1511" si="3849">IF($B1511="","",IF($O1511=AE$3,$N1511*(1+(AD$2*0.03)),IF(AE$3=$O1511+$J1511,$N1511*(1+(AD$2*0.03)),IF(AE$3=$O1511+2*$J1511,$N1511*(1+(AD$2*0.03)),IF(AE$3=$O1511+3*$J1511,$N1511*(1+(AD$2*0.03)),IF(AE$3=$O1511+4*$J1511,$N1511*(1+(AD$2*0.03)),IF(AE$3=$O1511+5*$J1511,$N1511*(1+(AD$2*0.03)),"")))))))</f>
        <v/>
      </c>
      <c r="AF1511" s="2" t="str">
        <f t="shared" ref="AF1511" si="3850">IF($B1511="","",IF($O1511=AF$3,$N1511*(1+(AE$2*0.03)),IF(AF$3=$O1511+$J1511,$N1511*(1+(AE$2*0.03)),IF(AF$3=$O1511+2*$J1511,$N1511*(1+(AE$2*0.03)),IF(AF$3=$O1511+3*$J1511,$N1511*(1+(AE$2*0.03)),IF(AF$3=$O1511+4*$J1511,$N1511*(1+(AE$2*0.03)),IF(AF$3=$O1511+5*$J1511,$N1511*(1+(AE$2*0.03)),"")))))))</f>
        <v/>
      </c>
      <c r="AG1511" s="2" t="str">
        <f t="shared" ref="AG1511" si="3851">IF($B1511="","",IF($O1511=AG$3,$N1511*(1+(AF$2*0.03)),IF(AG$3=$O1511+$J1511,$N1511*(1+(AF$2*0.03)),IF(AG$3=$O1511+2*$J1511,$N1511*(1+(AF$2*0.03)),IF(AG$3=$O1511+3*$J1511,$N1511*(1+(AF$2*0.03)),IF(AG$3=$O1511+4*$J1511,$N1511*(1+(AF$2*0.03)),IF(AG$3=$O1511+5*$J1511,$N1511*(1+(AF$2*0.03)),"")))))))</f>
        <v/>
      </c>
      <c r="AH1511" s="2" t="str">
        <f t="shared" ref="AH1511" si="3852">IF($B1511="","",IF($O1511=AH$3,$N1511*(1+(AG$2*0.03)),IF(AH$3=$O1511+$J1511,$N1511*(1+(AG$2*0.03)),IF(AH$3=$O1511+2*$J1511,$N1511*(1+(AG$2*0.03)),IF(AH$3=$O1511+3*$J1511,$N1511*(1+(AG$2*0.03)),IF(AH$3=$O1511+4*$J1511,$N1511*(1+(AG$2*0.03)),IF(AH$3=$O1511+5*$J1511,$N1511*(1+(AG$2*0.03)),"")))))))</f>
        <v/>
      </c>
      <c r="AI1511" s="2" t="str">
        <f t="shared" ref="AI1511" si="3853">IF($B1511="","",IF($O1511=AI$3,$N1511*(1+(AH$2*0.03)),IF(AI$3=$O1511+$J1511,$N1511*(1+(AH$2*0.03)),IF(AI$3=$O1511+2*$J1511,$N1511*(1+(AH$2*0.03)),IF(AI$3=$O1511+3*$J1511,$N1511*(1+(AH$2*0.03)),IF(AI$3=$O1511+4*$J1511,$N1511*(1+(AH$2*0.03)),IF(AI$3=$O1511+5*$J1511,$N1511*(1+(AH$2*0.03)),"")))))))</f>
        <v/>
      </c>
    </row>
    <row r="1512" spans="2:35" x14ac:dyDescent="0.25">
      <c r="B1512" s="41" t="s">
        <v>347</v>
      </c>
      <c r="C1512" s="41" t="s">
        <v>588</v>
      </c>
      <c r="D1512" t="s">
        <v>8</v>
      </c>
      <c r="E1512" s="42" t="s">
        <v>361</v>
      </c>
      <c r="F1512" t="s">
        <v>126</v>
      </c>
      <c r="H1512" s="7">
        <v>1000</v>
      </c>
      <c r="I1512" s="6">
        <f>IF(H1512="","",INDEX(Systems!F$4:F$981,MATCH($F1512,Systems!D$4:D$981,0),1))</f>
        <v>18</v>
      </c>
      <c r="J1512" s="7">
        <f>IF(H1512="","",INDEX(Systems!E$4:E$981,MATCH($F1512,Systems!D$4:D$981,0),1))</f>
        <v>30</v>
      </c>
      <c r="K1512" s="7" t="s">
        <v>97</v>
      </c>
      <c r="L1512" s="7">
        <v>2012</v>
      </c>
      <c r="M1512" s="7">
        <v>3</v>
      </c>
      <c r="N1512" s="6">
        <f t="shared" si="3830"/>
        <v>18000</v>
      </c>
      <c r="O1512" s="7">
        <f t="shared" si="3831"/>
        <v>2042</v>
      </c>
      <c r="P1512" s="2" t="str">
        <f t="shared" si="3810"/>
        <v/>
      </c>
      <c r="Q1512" s="2" t="str">
        <f t="shared" si="3811"/>
        <v/>
      </c>
      <c r="R1512" s="2" t="str">
        <f t="shared" si="3812"/>
        <v/>
      </c>
      <c r="S1512" s="2" t="str">
        <f t="shared" si="3813"/>
        <v/>
      </c>
      <c r="T1512" s="2" t="str">
        <f t="shared" si="3814"/>
        <v/>
      </c>
      <c r="U1512" s="2" t="str">
        <f t="shared" si="3815"/>
        <v/>
      </c>
      <c r="V1512" s="2" t="str">
        <f t="shared" si="3816"/>
        <v/>
      </c>
      <c r="W1512" s="2" t="str">
        <f t="shared" si="3817"/>
        <v/>
      </c>
      <c r="X1512" s="2" t="str">
        <f t="shared" si="3818"/>
        <v/>
      </c>
      <c r="Y1512" s="2" t="str">
        <f t="shared" si="3819"/>
        <v/>
      </c>
      <c r="Z1512" s="2" t="str">
        <f t="shared" si="3820"/>
        <v/>
      </c>
      <c r="AA1512" s="2" t="str">
        <f t="shared" si="3821"/>
        <v/>
      </c>
      <c r="AB1512" s="2" t="str">
        <f t="shared" si="3822"/>
        <v/>
      </c>
      <c r="AC1512" s="2" t="str">
        <f t="shared" si="3823"/>
        <v/>
      </c>
      <c r="AD1512" s="2" t="str">
        <f t="shared" si="3824"/>
        <v/>
      </c>
      <c r="AE1512" s="2" t="str">
        <f t="shared" si="3825"/>
        <v/>
      </c>
      <c r="AF1512" s="2" t="str">
        <f t="shared" si="3826"/>
        <v/>
      </c>
      <c r="AG1512" s="2" t="str">
        <f t="shared" si="3827"/>
        <v/>
      </c>
      <c r="AH1512" s="2" t="str">
        <f t="shared" si="3828"/>
        <v/>
      </c>
      <c r="AI1512" s="2" t="str">
        <f t="shared" si="3829"/>
        <v/>
      </c>
    </row>
    <row r="1513" spans="2:35" x14ac:dyDescent="0.25">
      <c r="B1513" s="41" t="s">
        <v>347</v>
      </c>
      <c r="C1513" s="41" t="s">
        <v>588</v>
      </c>
      <c r="D1513" t="s">
        <v>3</v>
      </c>
      <c r="E1513" s="42" t="s">
        <v>409</v>
      </c>
      <c r="F1513" t="s">
        <v>29</v>
      </c>
      <c r="H1513" s="7">
        <v>3550</v>
      </c>
      <c r="I1513" s="6">
        <f>IF(H1513="","",INDEX(Systems!F$4:F$981,MATCH($F1513,Systems!D$4:D$981,0),1))</f>
        <v>7.32</v>
      </c>
      <c r="J1513" s="7">
        <f>IF(H1513="","",INDEX(Systems!E$4:E$981,MATCH($F1513,Systems!D$4:D$981,0),1))</f>
        <v>15</v>
      </c>
      <c r="K1513" s="7" t="s">
        <v>97</v>
      </c>
      <c r="L1513" s="7">
        <v>1999</v>
      </c>
      <c r="M1513" s="7">
        <v>1</v>
      </c>
      <c r="N1513" s="6">
        <f t="shared" si="3734"/>
        <v>25986</v>
      </c>
      <c r="O1513" s="7">
        <f t="shared" si="3735"/>
        <v>2018</v>
      </c>
      <c r="P1513" s="2">
        <f t="shared" ref="P1513:AI1513" si="3854">IF($B1513="","",IF($O1513=P$3,$N1513*(1+(O$2*0.03)),IF(P$3=$O1513+$J1513,$N1513*(1+(O$2*0.03)),IF(P$3=$O1513+2*$J1513,$N1513*(1+(O$2*0.03)),IF(P$3=$O1513+3*$J1513,$N1513*(1+(O$2*0.03)),IF(P$3=$O1513+4*$J1513,$N1513*(1+(O$2*0.03)),IF(P$3=$O1513+5*$J1513,$N1513*(1+(O$2*0.03)),"")))))))</f>
        <v>25986</v>
      </c>
      <c r="Q1513" s="2" t="str">
        <f t="shared" si="3854"/>
        <v/>
      </c>
      <c r="R1513" s="2" t="str">
        <f t="shared" si="3854"/>
        <v/>
      </c>
      <c r="S1513" s="2" t="str">
        <f t="shared" si="3854"/>
        <v/>
      </c>
      <c r="T1513" s="2" t="str">
        <f t="shared" si="3854"/>
        <v/>
      </c>
      <c r="U1513" s="2" t="str">
        <f t="shared" si="3854"/>
        <v/>
      </c>
      <c r="V1513" s="2" t="str">
        <f t="shared" si="3854"/>
        <v/>
      </c>
      <c r="W1513" s="2" t="str">
        <f t="shared" si="3854"/>
        <v/>
      </c>
      <c r="X1513" s="2" t="str">
        <f t="shared" si="3854"/>
        <v/>
      </c>
      <c r="Y1513" s="2" t="str">
        <f t="shared" si="3854"/>
        <v/>
      </c>
      <c r="Z1513" s="2" t="str">
        <f t="shared" si="3854"/>
        <v/>
      </c>
      <c r="AA1513" s="2" t="str">
        <f t="shared" si="3854"/>
        <v/>
      </c>
      <c r="AB1513" s="2" t="str">
        <f t="shared" si="3854"/>
        <v/>
      </c>
      <c r="AC1513" s="2" t="str">
        <f t="shared" si="3854"/>
        <v/>
      </c>
      <c r="AD1513" s="2" t="str">
        <f t="shared" si="3854"/>
        <v/>
      </c>
      <c r="AE1513" s="2">
        <f t="shared" si="3854"/>
        <v>37679.699999999997</v>
      </c>
      <c r="AF1513" s="2" t="str">
        <f t="shared" si="3854"/>
        <v/>
      </c>
      <c r="AG1513" s="2" t="str">
        <f t="shared" si="3854"/>
        <v/>
      </c>
      <c r="AH1513" s="2" t="str">
        <f t="shared" si="3854"/>
        <v/>
      </c>
      <c r="AI1513" s="2" t="str">
        <f t="shared" si="3854"/>
        <v/>
      </c>
    </row>
    <row r="1514" spans="2:35" x14ac:dyDescent="0.25">
      <c r="B1514" s="41" t="s">
        <v>347</v>
      </c>
      <c r="C1514" s="41" t="s">
        <v>588</v>
      </c>
      <c r="D1514" t="s">
        <v>7</v>
      </c>
      <c r="E1514" s="42" t="s">
        <v>409</v>
      </c>
      <c r="F1514" t="s">
        <v>50</v>
      </c>
      <c r="H1514" s="7">
        <v>1200</v>
      </c>
      <c r="I1514" s="6">
        <f>IF(H1514="","",INDEX(Systems!F$4:F$981,MATCH($F1514,Systems!D$4:D$981,0),1))</f>
        <v>1.6</v>
      </c>
      <c r="J1514" s="7">
        <f>IF(H1514="","",INDEX(Systems!E$4:E$981,MATCH($F1514,Systems!D$4:D$981,0),1))</f>
        <v>10</v>
      </c>
      <c r="K1514" s="7" t="s">
        <v>97</v>
      </c>
      <c r="L1514" s="7">
        <v>2010</v>
      </c>
      <c r="M1514" s="7">
        <v>3</v>
      </c>
      <c r="N1514" s="6">
        <f t="shared" si="3734"/>
        <v>1920</v>
      </c>
      <c r="O1514" s="7">
        <f t="shared" si="3735"/>
        <v>2020</v>
      </c>
      <c r="P1514" s="2" t="str">
        <f t="shared" ref="P1514:AI1514" si="3855">IF($B1514="","",IF($O1514=P$3,$N1514*(1+(O$2*0.03)),IF(P$3=$O1514+$J1514,$N1514*(1+(O$2*0.03)),IF(P$3=$O1514+2*$J1514,$N1514*(1+(O$2*0.03)),IF(P$3=$O1514+3*$J1514,$N1514*(1+(O$2*0.03)),IF(P$3=$O1514+4*$J1514,$N1514*(1+(O$2*0.03)),IF(P$3=$O1514+5*$J1514,$N1514*(1+(O$2*0.03)),"")))))))</f>
        <v/>
      </c>
      <c r="Q1514" s="2" t="str">
        <f t="shared" si="3855"/>
        <v/>
      </c>
      <c r="R1514" s="2">
        <f t="shared" si="3855"/>
        <v>2035.2</v>
      </c>
      <c r="S1514" s="2" t="str">
        <f t="shared" si="3855"/>
        <v/>
      </c>
      <c r="T1514" s="2" t="str">
        <f t="shared" si="3855"/>
        <v/>
      </c>
      <c r="U1514" s="2" t="str">
        <f t="shared" si="3855"/>
        <v/>
      </c>
      <c r="V1514" s="2" t="str">
        <f t="shared" si="3855"/>
        <v/>
      </c>
      <c r="W1514" s="2" t="str">
        <f t="shared" si="3855"/>
        <v/>
      </c>
      <c r="X1514" s="2" t="str">
        <f t="shared" si="3855"/>
        <v/>
      </c>
      <c r="Y1514" s="2" t="str">
        <f t="shared" si="3855"/>
        <v/>
      </c>
      <c r="Z1514" s="2" t="str">
        <f t="shared" si="3855"/>
        <v/>
      </c>
      <c r="AA1514" s="2" t="str">
        <f t="shared" si="3855"/>
        <v/>
      </c>
      <c r="AB1514" s="2">
        <f t="shared" si="3855"/>
        <v>2611.1999999999998</v>
      </c>
      <c r="AC1514" s="2" t="str">
        <f t="shared" si="3855"/>
        <v/>
      </c>
      <c r="AD1514" s="2" t="str">
        <f t="shared" si="3855"/>
        <v/>
      </c>
      <c r="AE1514" s="2" t="str">
        <f t="shared" si="3855"/>
        <v/>
      </c>
      <c r="AF1514" s="2" t="str">
        <f t="shared" si="3855"/>
        <v/>
      </c>
      <c r="AG1514" s="2" t="str">
        <f t="shared" si="3855"/>
        <v/>
      </c>
      <c r="AH1514" s="2" t="str">
        <f t="shared" si="3855"/>
        <v/>
      </c>
      <c r="AI1514" s="2" t="str">
        <f t="shared" si="3855"/>
        <v/>
      </c>
    </row>
    <row r="1515" spans="2:35" x14ac:dyDescent="0.25">
      <c r="B1515" s="41" t="s">
        <v>347</v>
      </c>
      <c r="C1515" s="41" t="s">
        <v>588</v>
      </c>
      <c r="D1515" t="s">
        <v>7</v>
      </c>
      <c r="E1515" s="42" t="s">
        <v>395</v>
      </c>
      <c r="F1515" t="s">
        <v>38</v>
      </c>
      <c r="H1515" s="7">
        <v>2400</v>
      </c>
      <c r="I1515" s="6">
        <f>IF(H1515="","",INDEX(Systems!F$4:F$981,MATCH($F1515,Systems!D$4:D$981,0),1))</f>
        <v>6.15</v>
      </c>
      <c r="J1515" s="7">
        <f>IF(H1515="","",INDEX(Systems!E$4:E$981,MATCH($F1515,Systems!D$4:D$981,0),1))</f>
        <v>20</v>
      </c>
      <c r="K1515" s="7" t="s">
        <v>97</v>
      </c>
      <c r="L1515" s="7">
        <v>2000</v>
      </c>
      <c r="M1515" s="7">
        <v>3</v>
      </c>
      <c r="N1515" s="6">
        <f t="shared" si="3734"/>
        <v>14760</v>
      </c>
      <c r="O1515" s="7">
        <f t="shared" si="3735"/>
        <v>2020</v>
      </c>
      <c r="P1515" s="2" t="str">
        <f t="shared" ref="P1515:AI1515" si="3856">IF($B1515="","",IF($O1515=P$3,$N1515*(1+(O$2*0.03)),IF(P$3=$O1515+$J1515,$N1515*(1+(O$2*0.03)),IF(P$3=$O1515+2*$J1515,$N1515*(1+(O$2*0.03)),IF(P$3=$O1515+3*$J1515,$N1515*(1+(O$2*0.03)),IF(P$3=$O1515+4*$J1515,$N1515*(1+(O$2*0.03)),IF(P$3=$O1515+5*$J1515,$N1515*(1+(O$2*0.03)),"")))))))</f>
        <v/>
      </c>
      <c r="Q1515" s="2" t="str">
        <f t="shared" si="3856"/>
        <v/>
      </c>
      <c r="R1515" s="2">
        <f t="shared" si="3856"/>
        <v>15645.6</v>
      </c>
      <c r="S1515" s="2" t="str">
        <f t="shared" si="3856"/>
        <v/>
      </c>
      <c r="T1515" s="2" t="str">
        <f t="shared" si="3856"/>
        <v/>
      </c>
      <c r="U1515" s="2" t="str">
        <f t="shared" si="3856"/>
        <v/>
      </c>
      <c r="V1515" s="2" t="str">
        <f t="shared" si="3856"/>
        <v/>
      </c>
      <c r="W1515" s="2" t="str">
        <f t="shared" si="3856"/>
        <v/>
      </c>
      <c r="X1515" s="2" t="str">
        <f t="shared" si="3856"/>
        <v/>
      </c>
      <c r="Y1515" s="2" t="str">
        <f t="shared" si="3856"/>
        <v/>
      </c>
      <c r="Z1515" s="2" t="str">
        <f t="shared" si="3856"/>
        <v/>
      </c>
      <c r="AA1515" s="2" t="str">
        <f t="shared" si="3856"/>
        <v/>
      </c>
      <c r="AB1515" s="2" t="str">
        <f t="shared" si="3856"/>
        <v/>
      </c>
      <c r="AC1515" s="2" t="str">
        <f t="shared" si="3856"/>
        <v/>
      </c>
      <c r="AD1515" s="2" t="str">
        <f t="shared" si="3856"/>
        <v/>
      </c>
      <c r="AE1515" s="2" t="str">
        <f t="shared" si="3856"/>
        <v/>
      </c>
      <c r="AF1515" s="2" t="str">
        <f t="shared" si="3856"/>
        <v/>
      </c>
      <c r="AG1515" s="2" t="str">
        <f t="shared" si="3856"/>
        <v/>
      </c>
      <c r="AH1515" s="2" t="str">
        <f t="shared" si="3856"/>
        <v/>
      </c>
      <c r="AI1515" s="2" t="str">
        <f t="shared" si="3856"/>
        <v/>
      </c>
    </row>
    <row r="1516" spans="2:35" x14ac:dyDescent="0.25">
      <c r="B1516" s="41" t="s">
        <v>347</v>
      </c>
      <c r="C1516" s="41" t="s">
        <v>588</v>
      </c>
      <c r="D1516" t="s">
        <v>7</v>
      </c>
      <c r="E1516" s="42" t="s">
        <v>395</v>
      </c>
      <c r="F1516" t="s">
        <v>51</v>
      </c>
      <c r="H1516" s="7">
        <v>3500</v>
      </c>
      <c r="I1516" s="6">
        <f>IF(H1516="","",INDEX(Systems!F$4:F$981,MATCH($F1516,Systems!D$4:D$981,0),1))</f>
        <v>1.5</v>
      </c>
      <c r="J1516" s="7">
        <f>IF(H1516="","",INDEX(Systems!E$4:E$981,MATCH($F1516,Systems!D$4:D$981,0),1))</f>
        <v>10</v>
      </c>
      <c r="K1516" s="7" t="s">
        <v>97</v>
      </c>
      <c r="L1516" s="7">
        <v>2012</v>
      </c>
      <c r="M1516" s="7">
        <v>3</v>
      </c>
      <c r="N1516" s="6">
        <f t="shared" si="3734"/>
        <v>5250</v>
      </c>
      <c r="O1516" s="7">
        <f t="shared" si="3735"/>
        <v>2022</v>
      </c>
      <c r="P1516" s="2" t="str">
        <f t="shared" ref="P1516:AI1516" si="3857">IF($B1516="","",IF($O1516=P$3,$N1516*(1+(O$2*0.03)),IF(P$3=$O1516+$J1516,$N1516*(1+(O$2*0.03)),IF(P$3=$O1516+2*$J1516,$N1516*(1+(O$2*0.03)),IF(P$3=$O1516+3*$J1516,$N1516*(1+(O$2*0.03)),IF(P$3=$O1516+4*$J1516,$N1516*(1+(O$2*0.03)),IF(P$3=$O1516+5*$J1516,$N1516*(1+(O$2*0.03)),"")))))))</f>
        <v/>
      </c>
      <c r="Q1516" s="2" t="str">
        <f t="shared" si="3857"/>
        <v/>
      </c>
      <c r="R1516" s="2" t="str">
        <f t="shared" si="3857"/>
        <v/>
      </c>
      <c r="S1516" s="2" t="str">
        <f t="shared" si="3857"/>
        <v/>
      </c>
      <c r="T1516" s="2">
        <f t="shared" si="3857"/>
        <v>5880.0000000000009</v>
      </c>
      <c r="U1516" s="2" t="str">
        <f t="shared" si="3857"/>
        <v/>
      </c>
      <c r="V1516" s="2" t="str">
        <f t="shared" si="3857"/>
        <v/>
      </c>
      <c r="W1516" s="2" t="str">
        <f t="shared" si="3857"/>
        <v/>
      </c>
      <c r="X1516" s="2" t="str">
        <f t="shared" si="3857"/>
        <v/>
      </c>
      <c r="Y1516" s="2" t="str">
        <f t="shared" si="3857"/>
        <v/>
      </c>
      <c r="Z1516" s="2" t="str">
        <f t="shared" si="3857"/>
        <v/>
      </c>
      <c r="AA1516" s="2" t="str">
        <f t="shared" si="3857"/>
        <v/>
      </c>
      <c r="AB1516" s="2" t="str">
        <f t="shared" si="3857"/>
        <v/>
      </c>
      <c r="AC1516" s="2" t="str">
        <f t="shared" si="3857"/>
        <v/>
      </c>
      <c r="AD1516" s="2">
        <f t="shared" si="3857"/>
        <v>7455</v>
      </c>
      <c r="AE1516" s="2" t="str">
        <f t="shared" si="3857"/>
        <v/>
      </c>
      <c r="AF1516" s="2" t="str">
        <f t="shared" si="3857"/>
        <v/>
      </c>
      <c r="AG1516" s="2" t="str">
        <f t="shared" si="3857"/>
        <v/>
      </c>
      <c r="AH1516" s="2" t="str">
        <f t="shared" si="3857"/>
        <v/>
      </c>
      <c r="AI1516" s="2" t="str">
        <f t="shared" si="3857"/>
        <v/>
      </c>
    </row>
    <row r="1517" spans="2:35" x14ac:dyDescent="0.25">
      <c r="B1517" s="41" t="s">
        <v>347</v>
      </c>
      <c r="C1517" s="41" t="s">
        <v>588</v>
      </c>
      <c r="D1517" t="s">
        <v>9</v>
      </c>
      <c r="E1517" s="42" t="s">
        <v>395</v>
      </c>
      <c r="F1517" t="s">
        <v>131</v>
      </c>
      <c r="H1517" s="7">
        <v>2400</v>
      </c>
      <c r="I1517" s="6">
        <f>IF(H1517="","",INDEX(Systems!F$4:F$981,MATCH($F1517,Systems!D$4:D$981,0),1))</f>
        <v>4.95</v>
      </c>
      <c r="J1517" s="7">
        <f>IF(H1517="","",INDEX(Systems!E$4:E$981,MATCH($F1517,Systems!D$4:D$981,0),1))</f>
        <v>20</v>
      </c>
      <c r="K1517" s="7" t="s">
        <v>97</v>
      </c>
      <c r="L1517" s="7">
        <v>2017</v>
      </c>
      <c r="M1517" s="7">
        <v>3</v>
      </c>
      <c r="N1517" s="6">
        <f t="shared" si="3734"/>
        <v>11880</v>
      </c>
      <c r="O1517" s="7">
        <f t="shared" si="3735"/>
        <v>2037</v>
      </c>
      <c r="P1517" s="2" t="str">
        <f t="shared" ref="P1517:AI1517" si="3858">IF($B1517="","",IF($O1517=P$3,$N1517*(1+(O$2*0.03)),IF(P$3=$O1517+$J1517,$N1517*(1+(O$2*0.03)),IF(P$3=$O1517+2*$J1517,$N1517*(1+(O$2*0.03)),IF(P$3=$O1517+3*$J1517,$N1517*(1+(O$2*0.03)),IF(P$3=$O1517+4*$J1517,$N1517*(1+(O$2*0.03)),IF(P$3=$O1517+5*$J1517,$N1517*(1+(O$2*0.03)),"")))))))</f>
        <v/>
      </c>
      <c r="Q1517" s="2" t="str">
        <f t="shared" si="3858"/>
        <v/>
      </c>
      <c r="R1517" s="2" t="str">
        <f t="shared" si="3858"/>
        <v/>
      </c>
      <c r="S1517" s="2" t="str">
        <f t="shared" si="3858"/>
        <v/>
      </c>
      <c r="T1517" s="2" t="str">
        <f t="shared" si="3858"/>
        <v/>
      </c>
      <c r="U1517" s="2" t="str">
        <f t="shared" si="3858"/>
        <v/>
      </c>
      <c r="V1517" s="2" t="str">
        <f t="shared" si="3858"/>
        <v/>
      </c>
      <c r="W1517" s="2" t="str">
        <f t="shared" si="3858"/>
        <v/>
      </c>
      <c r="X1517" s="2" t="str">
        <f t="shared" si="3858"/>
        <v/>
      </c>
      <c r="Y1517" s="2" t="str">
        <f t="shared" si="3858"/>
        <v/>
      </c>
      <c r="Z1517" s="2" t="str">
        <f t="shared" si="3858"/>
        <v/>
      </c>
      <c r="AA1517" s="2" t="str">
        <f t="shared" si="3858"/>
        <v/>
      </c>
      <c r="AB1517" s="2" t="str">
        <f t="shared" si="3858"/>
        <v/>
      </c>
      <c r="AC1517" s="2" t="str">
        <f t="shared" si="3858"/>
        <v/>
      </c>
      <c r="AD1517" s="2" t="str">
        <f t="shared" si="3858"/>
        <v/>
      </c>
      <c r="AE1517" s="2" t="str">
        <f t="shared" si="3858"/>
        <v/>
      </c>
      <c r="AF1517" s="2" t="str">
        <f t="shared" si="3858"/>
        <v/>
      </c>
      <c r="AG1517" s="2" t="str">
        <f t="shared" si="3858"/>
        <v/>
      </c>
      <c r="AH1517" s="2" t="str">
        <f t="shared" si="3858"/>
        <v/>
      </c>
      <c r="AI1517" s="2">
        <f t="shared" si="3858"/>
        <v>18651.599999999999</v>
      </c>
    </row>
    <row r="1518" spans="2:35" x14ac:dyDescent="0.25">
      <c r="B1518" s="41" t="s">
        <v>347</v>
      </c>
      <c r="C1518" s="41" t="s">
        <v>588</v>
      </c>
      <c r="D1518" t="s">
        <v>5</v>
      </c>
      <c r="E1518" s="42" t="s">
        <v>395</v>
      </c>
      <c r="F1518" t="s">
        <v>66</v>
      </c>
      <c r="H1518" s="7">
        <v>1</v>
      </c>
      <c r="I1518" s="6">
        <f>IF(H1518="","",INDEX(Systems!F$4:F$981,MATCH($F1518,Systems!D$4:D$981,0),1))</f>
        <v>10000</v>
      </c>
      <c r="J1518" s="7">
        <f>IF(H1518="","",INDEX(Systems!E$4:E$981,MATCH($F1518,Systems!D$4:D$981,0),1))</f>
        <v>10</v>
      </c>
      <c r="K1518" s="7" t="s">
        <v>97</v>
      </c>
      <c r="L1518" s="7">
        <v>1999</v>
      </c>
      <c r="M1518" s="7">
        <v>3</v>
      </c>
      <c r="N1518" s="6">
        <f t="shared" si="3734"/>
        <v>10000</v>
      </c>
      <c r="O1518" s="7">
        <f t="shared" si="3735"/>
        <v>2018</v>
      </c>
      <c r="P1518" s="2">
        <f t="shared" ref="P1518:AI1518" si="3859">IF($B1518="","",IF($O1518=P$3,$N1518*(1+(O$2*0.03)),IF(P$3=$O1518+$J1518,$N1518*(1+(O$2*0.03)),IF(P$3=$O1518+2*$J1518,$N1518*(1+(O$2*0.03)),IF(P$3=$O1518+3*$J1518,$N1518*(1+(O$2*0.03)),IF(P$3=$O1518+4*$J1518,$N1518*(1+(O$2*0.03)),IF(P$3=$O1518+5*$J1518,$N1518*(1+(O$2*0.03)),"")))))))</f>
        <v>10000</v>
      </c>
      <c r="Q1518" s="2" t="str">
        <f t="shared" si="3859"/>
        <v/>
      </c>
      <c r="R1518" s="2" t="str">
        <f t="shared" si="3859"/>
        <v/>
      </c>
      <c r="S1518" s="2" t="str">
        <f t="shared" si="3859"/>
        <v/>
      </c>
      <c r="T1518" s="2" t="str">
        <f t="shared" si="3859"/>
        <v/>
      </c>
      <c r="U1518" s="2" t="str">
        <f t="shared" si="3859"/>
        <v/>
      </c>
      <c r="V1518" s="2" t="str">
        <f t="shared" si="3859"/>
        <v/>
      </c>
      <c r="W1518" s="2" t="str">
        <f t="shared" si="3859"/>
        <v/>
      </c>
      <c r="X1518" s="2" t="str">
        <f t="shared" si="3859"/>
        <v/>
      </c>
      <c r="Y1518" s="2" t="str">
        <f t="shared" si="3859"/>
        <v/>
      </c>
      <c r="Z1518" s="2">
        <f t="shared" si="3859"/>
        <v>13000</v>
      </c>
      <c r="AA1518" s="2" t="str">
        <f t="shared" si="3859"/>
        <v/>
      </c>
      <c r="AB1518" s="2" t="str">
        <f t="shared" si="3859"/>
        <v/>
      </c>
      <c r="AC1518" s="2" t="str">
        <f t="shared" si="3859"/>
        <v/>
      </c>
      <c r="AD1518" s="2" t="str">
        <f t="shared" si="3859"/>
        <v/>
      </c>
      <c r="AE1518" s="2" t="str">
        <f t="shared" si="3859"/>
        <v/>
      </c>
      <c r="AF1518" s="2" t="str">
        <f t="shared" si="3859"/>
        <v/>
      </c>
      <c r="AG1518" s="2" t="str">
        <f t="shared" si="3859"/>
        <v/>
      </c>
      <c r="AH1518" s="2" t="str">
        <f t="shared" si="3859"/>
        <v/>
      </c>
      <c r="AI1518" s="2" t="str">
        <f t="shared" si="3859"/>
        <v/>
      </c>
    </row>
    <row r="1519" spans="2:35" x14ac:dyDescent="0.25">
      <c r="B1519" s="41" t="s">
        <v>347</v>
      </c>
      <c r="C1519" s="41" t="s">
        <v>588</v>
      </c>
      <c r="D1519" t="s">
        <v>3</v>
      </c>
      <c r="E1519" s="42" t="s">
        <v>354</v>
      </c>
      <c r="F1519" t="s">
        <v>501</v>
      </c>
      <c r="H1519" s="7">
        <v>5600</v>
      </c>
      <c r="I1519" s="6">
        <f>IF(H1519="","",INDEX(Systems!F$4:F$981,MATCH($F1519,Systems!D$4:D$981,0),1))</f>
        <v>16.25</v>
      </c>
      <c r="J1519" s="7">
        <f>IF(H1519="","",INDEX(Systems!E$4:E$981,MATCH($F1519,Systems!D$4:D$981,0),1))</f>
        <v>25</v>
      </c>
      <c r="K1519" s="7" t="s">
        <v>97</v>
      </c>
      <c r="L1519" s="7">
        <v>1999</v>
      </c>
      <c r="M1519" s="7">
        <v>1</v>
      </c>
      <c r="N1519" s="6">
        <f t="shared" si="3734"/>
        <v>91000</v>
      </c>
      <c r="O1519" s="7">
        <f t="shared" si="3735"/>
        <v>2018</v>
      </c>
      <c r="P1519" s="2">
        <f t="shared" ref="P1519:AI1519" si="3860">IF($B1519="","",IF($O1519=P$3,$N1519*(1+(O$2*0.03)),IF(P$3=$O1519+$J1519,$N1519*(1+(O$2*0.03)),IF(P$3=$O1519+2*$J1519,$N1519*(1+(O$2*0.03)),IF(P$3=$O1519+3*$J1519,$N1519*(1+(O$2*0.03)),IF(P$3=$O1519+4*$J1519,$N1519*(1+(O$2*0.03)),IF(P$3=$O1519+5*$J1519,$N1519*(1+(O$2*0.03)),"")))))))</f>
        <v>91000</v>
      </c>
      <c r="Q1519" s="2" t="str">
        <f t="shared" si="3860"/>
        <v/>
      </c>
      <c r="R1519" s="2" t="str">
        <f t="shared" si="3860"/>
        <v/>
      </c>
      <c r="S1519" s="2" t="str">
        <f t="shared" si="3860"/>
        <v/>
      </c>
      <c r="T1519" s="2" t="str">
        <f t="shared" si="3860"/>
        <v/>
      </c>
      <c r="U1519" s="2" t="str">
        <f t="shared" si="3860"/>
        <v/>
      </c>
      <c r="V1519" s="2" t="str">
        <f t="shared" si="3860"/>
        <v/>
      </c>
      <c r="W1519" s="2" t="str">
        <f t="shared" si="3860"/>
        <v/>
      </c>
      <c r="X1519" s="2" t="str">
        <f t="shared" si="3860"/>
        <v/>
      </c>
      <c r="Y1519" s="2" t="str">
        <f t="shared" si="3860"/>
        <v/>
      </c>
      <c r="Z1519" s="2" t="str">
        <f t="shared" si="3860"/>
        <v/>
      </c>
      <c r="AA1519" s="2" t="str">
        <f t="shared" si="3860"/>
        <v/>
      </c>
      <c r="AB1519" s="2" t="str">
        <f t="shared" si="3860"/>
        <v/>
      </c>
      <c r="AC1519" s="2" t="str">
        <f t="shared" si="3860"/>
        <v/>
      </c>
      <c r="AD1519" s="2" t="str">
        <f t="shared" si="3860"/>
        <v/>
      </c>
      <c r="AE1519" s="2" t="str">
        <f t="shared" si="3860"/>
        <v/>
      </c>
      <c r="AF1519" s="2" t="str">
        <f t="shared" si="3860"/>
        <v/>
      </c>
      <c r="AG1519" s="2" t="str">
        <f t="shared" si="3860"/>
        <v/>
      </c>
      <c r="AH1519" s="2" t="str">
        <f t="shared" si="3860"/>
        <v/>
      </c>
      <c r="AI1519" s="2" t="str">
        <f t="shared" si="3860"/>
        <v/>
      </c>
    </row>
    <row r="1520" spans="2:35" x14ac:dyDescent="0.25">
      <c r="B1520" s="41" t="s">
        <v>347</v>
      </c>
      <c r="C1520" s="41" t="s">
        <v>588</v>
      </c>
      <c r="D1520" t="s">
        <v>7</v>
      </c>
      <c r="E1520" s="42" t="s">
        <v>354</v>
      </c>
      <c r="F1520" t="s">
        <v>50</v>
      </c>
      <c r="H1520" s="7">
        <v>3360</v>
      </c>
      <c r="I1520" s="6">
        <f>IF(H1520="","",INDEX(Systems!F$4:F$981,MATCH($F1520,Systems!D$4:D$981,0),1))</f>
        <v>1.6</v>
      </c>
      <c r="J1520" s="7">
        <f>IF(H1520="","",INDEX(Systems!E$4:E$981,MATCH($F1520,Systems!D$4:D$981,0),1))</f>
        <v>10</v>
      </c>
      <c r="K1520" s="7" t="s">
        <v>97</v>
      </c>
      <c r="L1520" s="7">
        <v>2010</v>
      </c>
      <c r="M1520" s="7">
        <v>3</v>
      </c>
      <c r="N1520" s="6">
        <f t="shared" si="3734"/>
        <v>5376</v>
      </c>
      <c r="O1520" s="7">
        <f t="shared" si="3735"/>
        <v>2020</v>
      </c>
      <c r="P1520" s="2" t="str">
        <f t="shared" ref="P1520:AI1524" si="3861">IF($B1520="","",IF($O1520=P$3,$N1520*(1+(O$2*0.03)),IF(P$3=$O1520+$J1520,$N1520*(1+(O$2*0.03)),IF(P$3=$O1520+2*$J1520,$N1520*(1+(O$2*0.03)),IF(P$3=$O1520+3*$J1520,$N1520*(1+(O$2*0.03)),IF(P$3=$O1520+4*$J1520,$N1520*(1+(O$2*0.03)),IF(P$3=$O1520+5*$J1520,$N1520*(1+(O$2*0.03)),"")))))))</f>
        <v/>
      </c>
      <c r="Q1520" s="2" t="str">
        <f t="shared" si="3861"/>
        <v/>
      </c>
      <c r="R1520" s="2">
        <f t="shared" si="3861"/>
        <v>5698.56</v>
      </c>
      <c r="S1520" s="2" t="str">
        <f t="shared" si="3861"/>
        <v/>
      </c>
      <c r="T1520" s="2" t="str">
        <f t="shared" si="3861"/>
        <v/>
      </c>
      <c r="U1520" s="2" t="str">
        <f t="shared" si="3861"/>
        <v/>
      </c>
      <c r="V1520" s="2" t="str">
        <f t="shared" si="3861"/>
        <v/>
      </c>
      <c r="W1520" s="2" t="str">
        <f t="shared" si="3861"/>
        <v/>
      </c>
      <c r="X1520" s="2" t="str">
        <f t="shared" si="3861"/>
        <v/>
      </c>
      <c r="Y1520" s="2" t="str">
        <f t="shared" si="3861"/>
        <v/>
      </c>
      <c r="Z1520" s="2" t="str">
        <f t="shared" si="3861"/>
        <v/>
      </c>
      <c r="AA1520" s="2" t="str">
        <f t="shared" si="3861"/>
        <v/>
      </c>
      <c r="AB1520" s="2">
        <f t="shared" si="3861"/>
        <v>7311.36</v>
      </c>
      <c r="AC1520" s="2" t="str">
        <f t="shared" si="3861"/>
        <v/>
      </c>
      <c r="AD1520" s="2" t="str">
        <f t="shared" si="3861"/>
        <v/>
      </c>
      <c r="AE1520" s="2" t="str">
        <f t="shared" si="3861"/>
        <v/>
      </c>
      <c r="AF1520" s="2" t="str">
        <f t="shared" si="3861"/>
        <v/>
      </c>
      <c r="AG1520" s="2" t="str">
        <f t="shared" si="3861"/>
        <v/>
      </c>
      <c r="AH1520" s="2" t="str">
        <f t="shared" si="3861"/>
        <v/>
      </c>
      <c r="AI1520" s="2" t="str">
        <f t="shared" si="3861"/>
        <v/>
      </c>
    </row>
    <row r="1521" spans="2:35" x14ac:dyDescent="0.25">
      <c r="B1521" s="41" t="s">
        <v>347</v>
      </c>
      <c r="C1521" s="41" t="s">
        <v>588</v>
      </c>
      <c r="D1521" t="s">
        <v>7</v>
      </c>
      <c r="E1521" s="42" t="s">
        <v>396</v>
      </c>
      <c r="F1521" t="s">
        <v>285</v>
      </c>
      <c r="H1521" s="7">
        <v>1000</v>
      </c>
      <c r="I1521" s="6">
        <f>IF(H1521="","",INDEX(Systems!F$4:F$981,MATCH($F1521,Systems!D$4:D$981,0),1))</f>
        <v>8.77</v>
      </c>
      <c r="J1521" s="7">
        <f>IF(H1521="","",INDEX(Systems!E$4:E$981,MATCH($F1521,Systems!D$4:D$981,0),1))</f>
        <v>20</v>
      </c>
      <c r="K1521" s="7" t="s">
        <v>97</v>
      </c>
      <c r="L1521" s="7">
        <v>2000</v>
      </c>
      <c r="M1521" s="7">
        <v>3</v>
      </c>
      <c r="N1521" s="6">
        <f t="shared" si="3734"/>
        <v>8770</v>
      </c>
      <c r="O1521" s="7">
        <f t="shared" si="3735"/>
        <v>2020</v>
      </c>
      <c r="P1521" s="2" t="str">
        <f t="shared" si="3861"/>
        <v/>
      </c>
      <c r="Q1521" s="2" t="str">
        <f t="shared" si="3861"/>
        <v/>
      </c>
      <c r="R1521" s="2">
        <f t="shared" si="3861"/>
        <v>9296.2000000000007</v>
      </c>
      <c r="S1521" s="2" t="str">
        <f t="shared" si="3861"/>
        <v/>
      </c>
      <c r="T1521" s="2" t="str">
        <f t="shared" si="3861"/>
        <v/>
      </c>
      <c r="U1521" s="2" t="str">
        <f t="shared" si="3861"/>
        <v/>
      </c>
      <c r="V1521" s="2" t="str">
        <f t="shared" si="3861"/>
        <v/>
      </c>
      <c r="W1521" s="2" t="str">
        <f t="shared" si="3861"/>
        <v/>
      </c>
      <c r="X1521" s="2" t="str">
        <f t="shared" si="3861"/>
        <v/>
      </c>
      <c r="Y1521" s="2" t="str">
        <f t="shared" si="3861"/>
        <v/>
      </c>
      <c r="Z1521" s="2" t="str">
        <f t="shared" si="3861"/>
        <v/>
      </c>
      <c r="AA1521" s="2" t="str">
        <f t="shared" si="3861"/>
        <v/>
      </c>
      <c r="AB1521" s="2" t="str">
        <f t="shared" si="3861"/>
        <v/>
      </c>
      <c r="AC1521" s="2" t="str">
        <f t="shared" si="3861"/>
        <v/>
      </c>
      <c r="AD1521" s="2" t="str">
        <f t="shared" si="3861"/>
        <v/>
      </c>
      <c r="AE1521" s="2" t="str">
        <f t="shared" si="3861"/>
        <v/>
      </c>
      <c r="AF1521" s="2" t="str">
        <f t="shared" si="3861"/>
        <v/>
      </c>
      <c r="AG1521" s="2" t="str">
        <f t="shared" si="3861"/>
        <v/>
      </c>
      <c r="AH1521" s="2" t="str">
        <f t="shared" si="3861"/>
        <v/>
      </c>
      <c r="AI1521" s="2" t="str">
        <f t="shared" si="3861"/>
        <v/>
      </c>
    </row>
    <row r="1522" spans="2:35" x14ac:dyDescent="0.25">
      <c r="B1522" s="41" t="s">
        <v>347</v>
      </c>
      <c r="C1522" s="41" t="s">
        <v>588</v>
      </c>
      <c r="D1522" t="s">
        <v>7</v>
      </c>
      <c r="E1522" s="42" t="s">
        <v>396</v>
      </c>
      <c r="F1522" t="s">
        <v>289</v>
      </c>
      <c r="H1522" s="7">
        <v>1300</v>
      </c>
      <c r="I1522" s="6">
        <f>IF(H1522="","",INDEX(Systems!F$4:F$981,MATCH($F1522,Systems!D$4:D$981,0),1))</f>
        <v>4.5</v>
      </c>
      <c r="J1522" s="7">
        <f>IF(H1522="","",INDEX(Systems!E$4:E$981,MATCH($F1522,Systems!D$4:D$981,0),1))</f>
        <v>15</v>
      </c>
      <c r="K1522" s="7" t="s">
        <v>97</v>
      </c>
      <c r="L1522" s="7">
        <v>2000</v>
      </c>
      <c r="M1522" s="7">
        <v>3</v>
      </c>
      <c r="N1522" s="6">
        <f t="shared" si="3734"/>
        <v>5850</v>
      </c>
      <c r="O1522" s="7">
        <f t="shared" si="3735"/>
        <v>2018</v>
      </c>
      <c r="P1522" s="2">
        <f t="shared" si="3861"/>
        <v>5850</v>
      </c>
      <c r="Q1522" s="2" t="str">
        <f t="shared" si="3861"/>
        <v/>
      </c>
      <c r="R1522" s="2" t="str">
        <f t="shared" si="3861"/>
        <v/>
      </c>
      <c r="S1522" s="2" t="str">
        <f t="shared" si="3861"/>
        <v/>
      </c>
      <c r="T1522" s="2" t="str">
        <f t="shared" si="3861"/>
        <v/>
      </c>
      <c r="U1522" s="2" t="str">
        <f t="shared" si="3861"/>
        <v/>
      </c>
      <c r="V1522" s="2" t="str">
        <f t="shared" si="3861"/>
        <v/>
      </c>
      <c r="W1522" s="2" t="str">
        <f t="shared" si="3861"/>
        <v/>
      </c>
      <c r="X1522" s="2" t="str">
        <f t="shared" si="3861"/>
        <v/>
      </c>
      <c r="Y1522" s="2" t="str">
        <f t="shared" si="3861"/>
        <v/>
      </c>
      <c r="Z1522" s="2" t="str">
        <f t="shared" si="3861"/>
        <v/>
      </c>
      <c r="AA1522" s="2" t="str">
        <f t="shared" si="3861"/>
        <v/>
      </c>
      <c r="AB1522" s="2" t="str">
        <f t="shared" si="3861"/>
        <v/>
      </c>
      <c r="AC1522" s="2" t="str">
        <f t="shared" si="3861"/>
        <v/>
      </c>
      <c r="AD1522" s="2" t="str">
        <f t="shared" si="3861"/>
        <v/>
      </c>
      <c r="AE1522" s="2">
        <f t="shared" si="3861"/>
        <v>8482.5</v>
      </c>
      <c r="AF1522" s="2" t="str">
        <f t="shared" si="3861"/>
        <v/>
      </c>
      <c r="AG1522" s="2" t="str">
        <f t="shared" si="3861"/>
        <v/>
      </c>
      <c r="AH1522" s="2" t="str">
        <f t="shared" si="3861"/>
        <v/>
      </c>
      <c r="AI1522" s="2" t="str">
        <f t="shared" si="3861"/>
        <v/>
      </c>
    </row>
    <row r="1523" spans="2:35" x14ac:dyDescent="0.25">
      <c r="B1523" s="41" t="s">
        <v>347</v>
      </c>
      <c r="C1523" s="41" t="s">
        <v>588</v>
      </c>
      <c r="D1523" t="s">
        <v>9</v>
      </c>
      <c r="E1523" s="42" t="s">
        <v>396</v>
      </c>
      <c r="F1523" t="s">
        <v>131</v>
      </c>
      <c r="H1523" s="7">
        <v>1000</v>
      </c>
      <c r="I1523" s="6">
        <f>IF(H1523="","",INDEX(Systems!F$4:F$981,MATCH($F1523,Systems!D$4:D$981,0),1))</f>
        <v>4.95</v>
      </c>
      <c r="J1523" s="7">
        <f>IF(H1523="","",INDEX(Systems!E$4:E$981,MATCH($F1523,Systems!D$4:D$981,0),1))</f>
        <v>20</v>
      </c>
      <c r="K1523" s="7" t="s">
        <v>97</v>
      </c>
      <c r="L1523" s="7">
        <v>2017</v>
      </c>
      <c r="M1523" s="7">
        <v>3</v>
      </c>
      <c r="N1523" s="6">
        <f t="shared" si="3734"/>
        <v>4950</v>
      </c>
      <c r="O1523" s="7">
        <f t="shared" si="3735"/>
        <v>2037</v>
      </c>
      <c r="P1523" s="2" t="str">
        <f t="shared" si="3861"/>
        <v/>
      </c>
      <c r="Q1523" s="2" t="str">
        <f t="shared" si="3861"/>
        <v/>
      </c>
      <c r="R1523" s="2" t="str">
        <f t="shared" si="3861"/>
        <v/>
      </c>
      <c r="S1523" s="2" t="str">
        <f t="shared" si="3861"/>
        <v/>
      </c>
      <c r="T1523" s="2" t="str">
        <f t="shared" si="3861"/>
        <v/>
      </c>
      <c r="U1523" s="2" t="str">
        <f t="shared" si="3861"/>
        <v/>
      </c>
      <c r="V1523" s="2" t="str">
        <f t="shared" si="3861"/>
        <v/>
      </c>
      <c r="W1523" s="2" t="str">
        <f t="shared" si="3861"/>
        <v/>
      </c>
      <c r="X1523" s="2" t="str">
        <f t="shared" si="3861"/>
        <v/>
      </c>
      <c r="Y1523" s="2" t="str">
        <f t="shared" si="3861"/>
        <v/>
      </c>
      <c r="Z1523" s="2" t="str">
        <f t="shared" si="3861"/>
        <v/>
      </c>
      <c r="AA1523" s="2" t="str">
        <f t="shared" si="3861"/>
        <v/>
      </c>
      <c r="AB1523" s="2" t="str">
        <f t="shared" si="3861"/>
        <v/>
      </c>
      <c r="AC1523" s="2" t="str">
        <f t="shared" si="3861"/>
        <v/>
      </c>
      <c r="AD1523" s="2" t="str">
        <f t="shared" si="3861"/>
        <v/>
      </c>
      <c r="AE1523" s="2" t="str">
        <f t="shared" si="3861"/>
        <v/>
      </c>
      <c r="AF1523" s="2" t="str">
        <f t="shared" si="3861"/>
        <v/>
      </c>
      <c r="AG1523" s="2" t="str">
        <f t="shared" si="3861"/>
        <v/>
      </c>
      <c r="AH1523" s="2" t="str">
        <f t="shared" si="3861"/>
        <v/>
      </c>
      <c r="AI1523" s="2">
        <f t="shared" si="3861"/>
        <v>7771.4999999999991</v>
      </c>
    </row>
    <row r="1524" spans="2:35" x14ac:dyDescent="0.25">
      <c r="B1524" s="41" t="s">
        <v>347</v>
      </c>
      <c r="C1524" s="41" t="s">
        <v>588</v>
      </c>
      <c r="D1524" t="s">
        <v>5</v>
      </c>
      <c r="E1524" s="42" t="s">
        <v>396</v>
      </c>
      <c r="F1524" t="s">
        <v>55</v>
      </c>
      <c r="H1524" s="7">
        <v>1</v>
      </c>
      <c r="I1524" s="6">
        <f>IF(H1524="","",INDEX(Systems!F$4:F$981,MATCH($F1524,Systems!D$4:D$981,0),1))</f>
        <v>9000</v>
      </c>
      <c r="J1524" s="7">
        <f>IF(H1524="","",INDEX(Systems!E$4:E$981,MATCH($F1524,Systems!D$4:D$981,0),1))</f>
        <v>18</v>
      </c>
      <c r="K1524" s="7" t="s">
        <v>97</v>
      </c>
      <c r="L1524" s="7">
        <v>1999</v>
      </c>
      <c r="M1524" s="7">
        <v>3</v>
      </c>
      <c r="N1524" s="6">
        <f t="shared" si="3734"/>
        <v>9000</v>
      </c>
      <c r="O1524" s="7">
        <f t="shared" si="3735"/>
        <v>2018</v>
      </c>
      <c r="P1524" s="2">
        <f t="shared" si="3861"/>
        <v>9000</v>
      </c>
      <c r="Q1524" s="2" t="str">
        <f t="shared" si="3861"/>
        <v/>
      </c>
      <c r="R1524" s="2" t="str">
        <f t="shared" si="3861"/>
        <v/>
      </c>
      <c r="S1524" s="2" t="str">
        <f t="shared" si="3861"/>
        <v/>
      </c>
      <c r="T1524" s="2" t="str">
        <f t="shared" si="3861"/>
        <v/>
      </c>
      <c r="U1524" s="2" t="str">
        <f t="shared" si="3861"/>
        <v/>
      </c>
      <c r="V1524" s="2" t="str">
        <f t="shared" si="3861"/>
        <v/>
      </c>
      <c r="W1524" s="2" t="str">
        <f t="shared" si="3861"/>
        <v/>
      </c>
      <c r="X1524" s="2" t="str">
        <f t="shared" si="3861"/>
        <v/>
      </c>
      <c r="Y1524" s="2" t="str">
        <f t="shared" si="3861"/>
        <v/>
      </c>
      <c r="Z1524" s="2" t="str">
        <f t="shared" si="3861"/>
        <v/>
      </c>
      <c r="AA1524" s="2" t="str">
        <f t="shared" si="3861"/>
        <v/>
      </c>
      <c r="AB1524" s="2" t="str">
        <f t="shared" si="3861"/>
        <v/>
      </c>
      <c r="AC1524" s="2" t="str">
        <f t="shared" si="3861"/>
        <v/>
      </c>
      <c r="AD1524" s="2" t="str">
        <f t="shared" si="3861"/>
        <v/>
      </c>
      <c r="AE1524" s="2" t="str">
        <f t="shared" si="3861"/>
        <v/>
      </c>
      <c r="AF1524" s="2" t="str">
        <f t="shared" si="3861"/>
        <v/>
      </c>
      <c r="AG1524" s="2" t="str">
        <f t="shared" si="3861"/>
        <v/>
      </c>
      <c r="AH1524" s="2">
        <f t="shared" si="3861"/>
        <v>13860</v>
      </c>
      <c r="AI1524" s="2" t="str">
        <f t="shared" si="3861"/>
        <v/>
      </c>
    </row>
    <row r="1525" spans="2:35" x14ac:dyDescent="0.25">
      <c r="B1525" s="41" t="s">
        <v>347</v>
      </c>
      <c r="C1525" s="41" t="s">
        <v>588</v>
      </c>
      <c r="D1525" t="s">
        <v>7</v>
      </c>
      <c r="E1525" s="42" t="s">
        <v>355</v>
      </c>
      <c r="F1525" t="s">
        <v>285</v>
      </c>
      <c r="H1525" s="7">
        <v>1000</v>
      </c>
      <c r="I1525" s="6">
        <f>IF(H1525="","",INDEX(Systems!F$4:F$981,MATCH($F1525,Systems!D$4:D$981,0),1))</f>
        <v>8.77</v>
      </c>
      <c r="J1525" s="7">
        <f>IF(H1525="","",INDEX(Systems!E$4:E$981,MATCH($F1525,Systems!D$4:D$981,0),1))</f>
        <v>20</v>
      </c>
      <c r="K1525" s="7" t="s">
        <v>97</v>
      </c>
      <c r="L1525" s="7">
        <v>2000</v>
      </c>
      <c r="M1525" s="7">
        <v>3</v>
      </c>
      <c r="N1525" s="6">
        <f t="shared" ref="N1525:N1528" si="3862">IF(H1525="","",H1525*I1525)</f>
        <v>8770</v>
      </c>
      <c r="O1525" s="7">
        <f t="shared" ref="O1525:O1528" si="3863">IF(M1525="","",IF(IF(M1525=1,$C$1,IF(M1525=2,L1525+(0.8*J1525),IF(M1525=3,L1525+J1525)))&lt;$C$1,$C$1,(IF(M1525=1,$C$1,IF(M1525=2,L1525+(0.8*J1525),IF(M1525=3,L1525+J1525))))))</f>
        <v>2020</v>
      </c>
      <c r="P1525" s="2" t="str">
        <f t="shared" ref="P1525:P1528" si="3864">IF($B1525="","",IF($O1525=P$3,$N1525*(1+(O$2*0.03)),IF(P$3=$O1525+$J1525,$N1525*(1+(O$2*0.03)),IF(P$3=$O1525+2*$J1525,$N1525*(1+(O$2*0.03)),IF(P$3=$O1525+3*$J1525,$N1525*(1+(O$2*0.03)),IF(P$3=$O1525+4*$J1525,$N1525*(1+(O$2*0.03)),IF(P$3=$O1525+5*$J1525,$N1525*(1+(O$2*0.03)),"")))))))</f>
        <v/>
      </c>
      <c r="Q1525" s="2" t="str">
        <f t="shared" ref="Q1525:Q1528" si="3865">IF($B1525="","",IF($O1525=Q$3,$N1525*(1+(P$2*0.03)),IF(Q$3=$O1525+$J1525,$N1525*(1+(P$2*0.03)),IF(Q$3=$O1525+2*$J1525,$N1525*(1+(P$2*0.03)),IF(Q$3=$O1525+3*$J1525,$N1525*(1+(P$2*0.03)),IF(Q$3=$O1525+4*$J1525,$N1525*(1+(P$2*0.03)),IF(Q$3=$O1525+5*$J1525,$N1525*(1+(P$2*0.03)),"")))))))</f>
        <v/>
      </c>
      <c r="R1525" s="2">
        <f t="shared" ref="R1525:R1528" si="3866">IF($B1525="","",IF($O1525=R$3,$N1525*(1+(Q$2*0.03)),IF(R$3=$O1525+$J1525,$N1525*(1+(Q$2*0.03)),IF(R$3=$O1525+2*$J1525,$N1525*(1+(Q$2*0.03)),IF(R$3=$O1525+3*$J1525,$N1525*(1+(Q$2*0.03)),IF(R$3=$O1525+4*$J1525,$N1525*(1+(Q$2*0.03)),IF(R$3=$O1525+5*$J1525,$N1525*(1+(Q$2*0.03)),"")))))))</f>
        <v>9296.2000000000007</v>
      </c>
      <c r="S1525" s="2" t="str">
        <f t="shared" ref="S1525:S1528" si="3867">IF($B1525="","",IF($O1525=S$3,$N1525*(1+(R$2*0.03)),IF(S$3=$O1525+$J1525,$N1525*(1+(R$2*0.03)),IF(S$3=$O1525+2*$J1525,$N1525*(1+(R$2*0.03)),IF(S$3=$O1525+3*$J1525,$N1525*(1+(R$2*0.03)),IF(S$3=$O1525+4*$J1525,$N1525*(1+(R$2*0.03)),IF(S$3=$O1525+5*$J1525,$N1525*(1+(R$2*0.03)),"")))))))</f>
        <v/>
      </c>
      <c r="T1525" s="2" t="str">
        <f t="shared" ref="T1525:T1528" si="3868">IF($B1525="","",IF($O1525=T$3,$N1525*(1+(S$2*0.03)),IF(T$3=$O1525+$J1525,$N1525*(1+(S$2*0.03)),IF(T$3=$O1525+2*$J1525,$N1525*(1+(S$2*0.03)),IF(T$3=$O1525+3*$J1525,$N1525*(1+(S$2*0.03)),IF(T$3=$O1525+4*$J1525,$N1525*(1+(S$2*0.03)),IF(T$3=$O1525+5*$J1525,$N1525*(1+(S$2*0.03)),"")))))))</f>
        <v/>
      </c>
      <c r="U1525" s="2" t="str">
        <f t="shared" ref="U1525:U1528" si="3869">IF($B1525="","",IF($O1525=U$3,$N1525*(1+(T$2*0.03)),IF(U$3=$O1525+$J1525,$N1525*(1+(T$2*0.03)),IF(U$3=$O1525+2*$J1525,$N1525*(1+(T$2*0.03)),IF(U$3=$O1525+3*$J1525,$N1525*(1+(T$2*0.03)),IF(U$3=$O1525+4*$J1525,$N1525*(1+(T$2*0.03)),IF(U$3=$O1525+5*$J1525,$N1525*(1+(T$2*0.03)),"")))))))</f>
        <v/>
      </c>
      <c r="V1525" s="2" t="str">
        <f t="shared" ref="V1525:V1528" si="3870">IF($B1525="","",IF($O1525=V$3,$N1525*(1+(U$2*0.03)),IF(V$3=$O1525+$J1525,$N1525*(1+(U$2*0.03)),IF(V$3=$O1525+2*$J1525,$N1525*(1+(U$2*0.03)),IF(V$3=$O1525+3*$J1525,$N1525*(1+(U$2*0.03)),IF(V$3=$O1525+4*$J1525,$N1525*(1+(U$2*0.03)),IF(V$3=$O1525+5*$J1525,$N1525*(1+(U$2*0.03)),"")))))))</f>
        <v/>
      </c>
      <c r="W1525" s="2" t="str">
        <f t="shared" ref="W1525:W1528" si="3871">IF($B1525="","",IF($O1525=W$3,$N1525*(1+(V$2*0.03)),IF(W$3=$O1525+$J1525,$N1525*(1+(V$2*0.03)),IF(W$3=$O1525+2*$J1525,$N1525*(1+(V$2*0.03)),IF(W$3=$O1525+3*$J1525,$N1525*(1+(V$2*0.03)),IF(W$3=$O1525+4*$J1525,$N1525*(1+(V$2*0.03)),IF(W$3=$O1525+5*$J1525,$N1525*(1+(V$2*0.03)),"")))))))</f>
        <v/>
      </c>
      <c r="X1525" s="2" t="str">
        <f t="shared" ref="X1525:X1528" si="3872">IF($B1525="","",IF($O1525=X$3,$N1525*(1+(W$2*0.03)),IF(X$3=$O1525+$J1525,$N1525*(1+(W$2*0.03)),IF(X$3=$O1525+2*$J1525,$N1525*(1+(W$2*0.03)),IF(X$3=$O1525+3*$J1525,$N1525*(1+(W$2*0.03)),IF(X$3=$O1525+4*$J1525,$N1525*(1+(W$2*0.03)),IF(X$3=$O1525+5*$J1525,$N1525*(1+(W$2*0.03)),"")))))))</f>
        <v/>
      </c>
      <c r="Y1525" s="2" t="str">
        <f t="shared" ref="Y1525:Y1528" si="3873">IF($B1525="","",IF($O1525=Y$3,$N1525*(1+(X$2*0.03)),IF(Y$3=$O1525+$J1525,$N1525*(1+(X$2*0.03)),IF(Y$3=$O1525+2*$J1525,$N1525*(1+(X$2*0.03)),IF(Y$3=$O1525+3*$J1525,$N1525*(1+(X$2*0.03)),IF(Y$3=$O1525+4*$J1525,$N1525*(1+(X$2*0.03)),IF(Y$3=$O1525+5*$J1525,$N1525*(1+(X$2*0.03)),"")))))))</f>
        <v/>
      </c>
      <c r="Z1525" s="2" t="str">
        <f t="shared" ref="Z1525:Z1528" si="3874">IF($B1525="","",IF($O1525=Z$3,$N1525*(1+(Y$2*0.03)),IF(Z$3=$O1525+$J1525,$N1525*(1+(Y$2*0.03)),IF(Z$3=$O1525+2*$J1525,$N1525*(1+(Y$2*0.03)),IF(Z$3=$O1525+3*$J1525,$N1525*(1+(Y$2*0.03)),IF(Z$3=$O1525+4*$J1525,$N1525*(1+(Y$2*0.03)),IF(Z$3=$O1525+5*$J1525,$N1525*(1+(Y$2*0.03)),"")))))))</f>
        <v/>
      </c>
      <c r="AA1525" s="2" t="str">
        <f t="shared" ref="AA1525:AA1528" si="3875">IF($B1525="","",IF($O1525=AA$3,$N1525*(1+(Z$2*0.03)),IF(AA$3=$O1525+$J1525,$N1525*(1+(Z$2*0.03)),IF(AA$3=$O1525+2*$J1525,$N1525*(1+(Z$2*0.03)),IF(AA$3=$O1525+3*$J1525,$N1525*(1+(Z$2*0.03)),IF(AA$3=$O1525+4*$J1525,$N1525*(1+(Z$2*0.03)),IF(AA$3=$O1525+5*$J1525,$N1525*(1+(Z$2*0.03)),"")))))))</f>
        <v/>
      </c>
      <c r="AB1525" s="2" t="str">
        <f t="shared" ref="AB1525:AB1528" si="3876">IF($B1525="","",IF($O1525=AB$3,$N1525*(1+(AA$2*0.03)),IF(AB$3=$O1525+$J1525,$N1525*(1+(AA$2*0.03)),IF(AB$3=$O1525+2*$J1525,$N1525*(1+(AA$2*0.03)),IF(AB$3=$O1525+3*$J1525,$N1525*(1+(AA$2*0.03)),IF(AB$3=$O1525+4*$J1525,$N1525*(1+(AA$2*0.03)),IF(AB$3=$O1525+5*$J1525,$N1525*(1+(AA$2*0.03)),"")))))))</f>
        <v/>
      </c>
      <c r="AC1525" s="2" t="str">
        <f t="shared" ref="AC1525:AC1528" si="3877">IF($B1525="","",IF($O1525=AC$3,$N1525*(1+(AB$2*0.03)),IF(AC$3=$O1525+$J1525,$N1525*(1+(AB$2*0.03)),IF(AC$3=$O1525+2*$J1525,$N1525*(1+(AB$2*0.03)),IF(AC$3=$O1525+3*$J1525,$N1525*(1+(AB$2*0.03)),IF(AC$3=$O1525+4*$J1525,$N1525*(1+(AB$2*0.03)),IF(AC$3=$O1525+5*$J1525,$N1525*(1+(AB$2*0.03)),"")))))))</f>
        <v/>
      </c>
      <c r="AD1525" s="2" t="str">
        <f t="shared" ref="AD1525:AD1528" si="3878">IF($B1525="","",IF($O1525=AD$3,$N1525*(1+(AC$2*0.03)),IF(AD$3=$O1525+$J1525,$N1525*(1+(AC$2*0.03)),IF(AD$3=$O1525+2*$J1525,$N1525*(1+(AC$2*0.03)),IF(AD$3=$O1525+3*$J1525,$N1525*(1+(AC$2*0.03)),IF(AD$3=$O1525+4*$J1525,$N1525*(1+(AC$2*0.03)),IF(AD$3=$O1525+5*$J1525,$N1525*(1+(AC$2*0.03)),"")))))))</f>
        <v/>
      </c>
      <c r="AE1525" s="2" t="str">
        <f t="shared" ref="AE1525:AE1528" si="3879">IF($B1525="","",IF($O1525=AE$3,$N1525*(1+(AD$2*0.03)),IF(AE$3=$O1525+$J1525,$N1525*(1+(AD$2*0.03)),IF(AE$3=$O1525+2*$J1525,$N1525*(1+(AD$2*0.03)),IF(AE$3=$O1525+3*$J1525,$N1525*(1+(AD$2*0.03)),IF(AE$3=$O1525+4*$J1525,$N1525*(1+(AD$2*0.03)),IF(AE$3=$O1525+5*$J1525,$N1525*(1+(AD$2*0.03)),"")))))))</f>
        <v/>
      </c>
      <c r="AF1525" s="2" t="str">
        <f t="shared" ref="AF1525:AF1528" si="3880">IF($B1525="","",IF($O1525=AF$3,$N1525*(1+(AE$2*0.03)),IF(AF$3=$O1525+$J1525,$N1525*(1+(AE$2*0.03)),IF(AF$3=$O1525+2*$J1525,$N1525*(1+(AE$2*0.03)),IF(AF$3=$O1525+3*$J1525,$N1525*(1+(AE$2*0.03)),IF(AF$3=$O1525+4*$J1525,$N1525*(1+(AE$2*0.03)),IF(AF$3=$O1525+5*$J1525,$N1525*(1+(AE$2*0.03)),"")))))))</f>
        <v/>
      </c>
      <c r="AG1525" s="2" t="str">
        <f t="shared" ref="AG1525:AG1528" si="3881">IF($B1525="","",IF($O1525=AG$3,$N1525*(1+(AF$2*0.03)),IF(AG$3=$O1525+$J1525,$N1525*(1+(AF$2*0.03)),IF(AG$3=$O1525+2*$J1525,$N1525*(1+(AF$2*0.03)),IF(AG$3=$O1525+3*$J1525,$N1525*(1+(AF$2*0.03)),IF(AG$3=$O1525+4*$J1525,$N1525*(1+(AF$2*0.03)),IF(AG$3=$O1525+5*$J1525,$N1525*(1+(AF$2*0.03)),"")))))))</f>
        <v/>
      </c>
      <c r="AH1525" s="2" t="str">
        <f t="shared" ref="AH1525:AH1528" si="3882">IF($B1525="","",IF($O1525=AH$3,$N1525*(1+(AG$2*0.03)),IF(AH$3=$O1525+$J1525,$N1525*(1+(AG$2*0.03)),IF(AH$3=$O1525+2*$J1525,$N1525*(1+(AG$2*0.03)),IF(AH$3=$O1525+3*$J1525,$N1525*(1+(AG$2*0.03)),IF(AH$3=$O1525+4*$J1525,$N1525*(1+(AG$2*0.03)),IF(AH$3=$O1525+5*$J1525,$N1525*(1+(AG$2*0.03)),"")))))))</f>
        <v/>
      </c>
      <c r="AI1525" s="2" t="str">
        <f t="shared" ref="AI1525:AI1528" si="3883">IF($B1525="","",IF($O1525=AI$3,$N1525*(1+(AH$2*0.03)),IF(AI$3=$O1525+$J1525,$N1525*(1+(AH$2*0.03)),IF(AI$3=$O1525+2*$J1525,$N1525*(1+(AH$2*0.03)),IF(AI$3=$O1525+3*$J1525,$N1525*(1+(AH$2*0.03)),IF(AI$3=$O1525+4*$J1525,$N1525*(1+(AH$2*0.03)),IF(AI$3=$O1525+5*$J1525,$N1525*(1+(AH$2*0.03)),"")))))))</f>
        <v/>
      </c>
    </row>
    <row r="1526" spans="2:35" x14ac:dyDescent="0.25">
      <c r="B1526" s="41" t="s">
        <v>347</v>
      </c>
      <c r="C1526" s="41" t="s">
        <v>588</v>
      </c>
      <c r="D1526" t="s">
        <v>7</v>
      </c>
      <c r="E1526" s="42" t="s">
        <v>355</v>
      </c>
      <c r="F1526" t="s">
        <v>289</v>
      </c>
      <c r="H1526" s="7">
        <v>1300</v>
      </c>
      <c r="I1526" s="6">
        <f>IF(H1526="","",INDEX(Systems!F$4:F$981,MATCH($F1526,Systems!D$4:D$981,0),1))</f>
        <v>4.5</v>
      </c>
      <c r="J1526" s="7">
        <f>IF(H1526="","",INDEX(Systems!E$4:E$981,MATCH($F1526,Systems!D$4:D$981,0),1))</f>
        <v>15</v>
      </c>
      <c r="K1526" s="7" t="s">
        <v>97</v>
      </c>
      <c r="L1526" s="7">
        <v>2000</v>
      </c>
      <c r="M1526" s="7">
        <v>3</v>
      </c>
      <c r="N1526" s="6">
        <f t="shared" si="3862"/>
        <v>5850</v>
      </c>
      <c r="O1526" s="7">
        <f t="shared" si="3863"/>
        <v>2018</v>
      </c>
      <c r="P1526" s="2">
        <f t="shared" si="3864"/>
        <v>5850</v>
      </c>
      <c r="Q1526" s="2" t="str">
        <f t="shared" si="3865"/>
        <v/>
      </c>
      <c r="R1526" s="2" t="str">
        <f t="shared" si="3866"/>
        <v/>
      </c>
      <c r="S1526" s="2" t="str">
        <f t="shared" si="3867"/>
        <v/>
      </c>
      <c r="T1526" s="2" t="str">
        <f t="shared" si="3868"/>
        <v/>
      </c>
      <c r="U1526" s="2" t="str">
        <f t="shared" si="3869"/>
        <v/>
      </c>
      <c r="V1526" s="2" t="str">
        <f t="shared" si="3870"/>
        <v/>
      </c>
      <c r="W1526" s="2" t="str">
        <f t="shared" si="3871"/>
        <v/>
      </c>
      <c r="X1526" s="2" t="str">
        <f t="shared" si="3872"/>
        <v/>
      </c>
      <c r="Y1526" s="2" t="str">
        <f t="shared" si="3873"/>
        <v/>
      </c>
      <c r="Z1526" s="2" t="str">
        <f t="shared" si="3874"/>
        <v/>
      </c>
      <c r="AA1526" s="2" t="str">
        <f t="shared" si="3875"/>
        <v/>
      </c>
      <c r="AB1526" s="2" t="str">
        <f t="shared" si="3876"/>
        <v/>
      </c>
      <c r="AC1526" s="2" t="str">
        <f t="shared" si="3877"/>
        <v/>
      </c>
      <c r="AD1526" s="2" t="str">
        <f t="shared" si="3878"/>
        <v/>
      </c>
      <c r="AE1526" s="2">
        <f t="shared" si="3879"/>
        <v>8482.5</v>
      </c>
      <c r="AF1526" s="2" t="str">
        <f t="shared" si="3880"/>
        <v/>
      </c>
      <c r="AG1526" s="2" t="str">
        <f t="shared" si="3881"/>
        <v/>
      </c>
      <c r="AH1526" s="2" t="str">
        <f t="shared" si="3882"/>
        <v/>
      </c>
      <c r="AI1526" s="2" t="str">
        <f t="shared" si="3883"/>
        <v/>
      </c>
    </row>
    <row r="1527" spans="2:35" x14ac:dyDescent="0.25">
      <c r="B1527" s="41" t="s">
        <v>347</v>
      </c>
      <c r="C1527" s="41" t="s">
        <v>588</v>
      </c>
      <c r="D1527" t="s">
        <v>9</v>
      </c>
      <c r="E1527" s="42" t="s">
        <v>355</v>
      </c>
      <c r="F1527" t="s">
        <v>131</v>
      </c>
      <c r="H1527" s="7">
        <v>1000</v>
      </c>
      <c r="I1527" s="6">
        <f>IF(H1527="","",INDEX(Systems!F$4:F$981,MATCH($F1527,Systems!D$4:D$981,0),1))</f>
        <v>4.95</v>
      </c>
      <c r="J1527" s="7">
        <f>IF(H1527="","",INDEX(Systems!E$4:E$981,MATCH($F1527,Systems!D$4:D$981,0),1))</f>
        <v>20</v>
      </c>
      <c r="K1527" s="7" t="s">
        <v>97</v>
      </c>
      <c r="L1527" s="7">
        <v>2017</v>
      </c>
      <c r="M1527" s="7">
        <v>3</v>
      </c>
      <c r="N1527" s="6">
        <f t="shared" si="3862"/>
        <v>4950</v>
      </c>
      <c r="O1527" s="7">
        <f t="shared" si="3863"/>
        <v>2037</v>
      </c>
      <c r="P1527" s="2" t="str">
        <f t="shared" si="3864"/>
        <v/>
      </c>
      <c r="Q1527" s="2" t="str">
        <f t="shared" si="3865"/>
        <v/>
      </c>
      <c r="R1527" s="2" t="str">
        <f t="shared" si="3866"/>
        <v/>
      </c>
      <c r="S1527" s="2" t="str">
        <f t="shared" si="3867"/>
        <v/>
      </c>
      <c r="T1527" s="2" t="str">
        <f t="shared" si="3868"/>
        <v/>
      </c>
      <c r="U1527" s="2" t="str">
        <f t="shared" si="3869"/>
        <v/>
      </c>
      <c r="V1527" s="2" t="str">
        <f t="shared" si="3870"/>
        <v/>
      </c>
      <c r="W1527" s="2" t="str">
        <f t="shared" si="3871"/>
        <v/>
      </c>
      <c r="X1527" s="2" t="str">
        <f t="shared" si="3872"/>
        <v/>
      </c>
      <c r="Y1527" s="2" t="str">
        <f t="shared" si="3873"/>
        <v/>
      </c>
      <c r="Z1527" s="2" t="str">
        <f t="shared" si="3874"/>
        <v/>
      </c>
      <c r="AA1527" s="2" t="str">
        <f t="shared" si="3875"/>
        <v/>
      </c>
      <c r="AB1527" s="2" t="str">
        <f t="shared" si="3876"/>
        <v/>
      </c>
      <c r="AC1527" s="2" t="str">
        <f t="shared" si="3877"/>
        <v/>
      </c>
      <c r="AD1527" s="2" t="str">
        <f t="shared" si="3878"/>
        <v/>
      </c>
      <c r="AE1527" s="2" t="str">
        <f t="shared" si="3879"/>
        <v/>
      </c>
      <c r="AF1527" s="2" t="str">
        <f t="shared" si="3880"/>
        <v/>
      </c>
      <c r="AG1527" s="2" t="str">
        <f t="shared" si="3881"/>
        <v/>
      </c>
      <c r="AH1527" s="2" t="str">
        <f t="shared" si="3882"/>
        <v/>
      </c>
      <c r="AI1527" s="2">
        <f t="shared" si="3883"/>
        <v>7771.4999999999991</v>
      </c>
    </row>
    <row r="1528" spans="2:35" x14ac:dyDescent="0.25">
      <c r="B1528" s="41" t="s">
        <v>347</v>
      </c>
      <c r="C1528" s="41" t="s">
        <v>588</v>
      </c>
      <c r="D1528" t="s">
        <v>5</v>
      </c>
      <c r="E1528" s="42" t="s">
        <v>355</v>
      </c>
      <c r="F1528" t="s">
        <v>55</v>
      </c>
      <c r="H1528" s="7">
        <v>1</v>
      </c>
      <c r="I1528" s="6">
        <f>IF(H1528="","",INDEX(Systems!F$4:F$981,MATCH($F1528,Systems!D$4:D$981,0),1))</f>
        <v>9000</v>
      </c>
      <c r="J1528" s="7">
        <f>IF(H1528="","",INDEX(Systems!E$4:E$981,MATCH($F1528,Systems!D$4:D$981,0),1))</f>
        <v>18</v>
      </c>
      <c r="K1528" s="7" t="s">
        <v>97</v>
      </c>
      <c r="L1528" s="7">
        <v>1999</v>
      </c>
      <c r="M1528" s="7">
        <v>3</v>
      </c>
      <c r="N1528" s="6">
        <f t="shared" si="3862"/>
        <v>9000</v>
      </c>
      <c r="O1528" s="7">
        <f t="shared" si="3863"/>
        <v>2018</v>
      </c>
      <c r="P1528" s="2">
        <f t="shared" si="3864"/>
        <v>9000</v>
      </c>
      <c r="Q1528" s="2" t="str">
        <f t="shared" si="3865"/>
        <v/>
      </c>
      <c r="R1528" s="2" t="str">
        <f t="shared" si="3866"/>
        <v/>
      </c>
      <c r="S1528" s="2" t="str">
        <f t="shared" si="3867"/>
        <v/>
      </c>
      <c r="T1528" s="2" t="str">
        <f t="shared" si="3868"/>
        <v/>
      </c>
      <c r="U1528" s="2" t="str">
        <f t="shared" si="3869"/>
        <v/>
      </c>
      <c r="V1528" s="2" t="str">
        <f t="shared" si="3870"/>
        <v/>
      </c>
      <c r="W1528" s="2" t="str">
        <f t="shared" si="3871"/>
        <v/>
      </c>
      <c r="X1528" s="2" t="str">
        <f t="shared" si="3872"/>
        <v/>
      </c>
      <c r="Y1528" s="2" t="str">
        <f t="shared" si="3873"/>
        <v/>
      </c>
      <c r="Z1528" s="2" t="str">
        <f t="shared" si="3874"/>
        <v/>
      </c>
      <c r="AA1528" s="2" t="str">
        <f t="shared" si="3875"/>
        <v/>
      </c>
      <c r="AB1528" s="2" t="str">
        <f t="shared" si="3876"/>
        <v/>
      </c>
      <c r="AC1528" s="2" t="str">
        <f t="shared" si="3877"/>
        <v/>
      </c>
      <c r="AD1528" s="2" t="str">
        <f t="shared" si="3878"/>
        <v/>
      </c>
      <c r="AE1528" s="2" t="str">
        <f t="shared" si="3879"/>
        <v/>
      </c>
      <c r="AF1528" s="2" t="str">
        <f t="shared" si="3880"/>
        <v/>
      </c>
      <c r="AG1528" s="2" t="str">
        <f t="shared" si="3881"/>
        <v/>
      </c>
      <c r="AH1528" s="2">
        <f t="shared" si="3882"/>
        <v>13860</v>
      </c>
      <c r="AI1528" s="2" t="str">
        <f t="shared" si="3883"/>
        <v/>
      </c>
    </row>
    <row r="1529" spans="2:35" x14ac:dyDescent="0.25">
      <c r="B1529" s="41" t="s">
        <v>347</v>
      </c>
      <c r="C1529" s="41" t="s">
        <v>588</v>
      </c>
      <c r="D1529" t="s">
        <v>3</v>
      </c>
      <c r="E1529" s="42" t="s">
        <v>366</v>
      </c>
      <c r="F1529" t="s">
        <v>29</v>
      </c>
      <c r="H1529" s="7">
        <v>9800</v>
      </c>
      <c r="I1529" s="6">
        <f>IF(H1529="","",INDEX(Systems!F$4:F$981,MATCH($F1529,Systems!D$4:D$981,0),1))</f>
        <v>7.32</v>
      </c>
      <c r="J1529" s="7">
        <f>IF(H1529="","",INDEX(Systems!E$4:E$981,MATCH($F1529,Systems!D$4:D$981,0),1))</f>
        <v>15</v>
      </c>
      <c r="K1529" s="7" t="s">
        <v>97</v>
      </c>
      <c r="L1529" s="7">
        <v>1999</v>
      </c>
      <c r="M1529" s="7">
        <v>1</v>
      </c>
      <c r="N1529" s="6">
        <f t="shared" si="3734"/>
        <v>71736</v>
      </c>
      <c r="O1529" s="7">
        <f t="shared" si="3735"/>
        <v>2018</v>
      </c>
      <c r="P1529" s="2">
        <f t="shared" ref="P1529:AI1529" si="3884">IF($B1529="","",IF($O1529=P$3,$N1529*(1+(O$2*0.03)),IF(P$3=$O1529+$J1529,$N1529*(1+(O$2*0.03)),IF(P$3=$O1529+2*$J1529,$N1529*(1+(O$2*0.03)),IF(P$3=$O1529+3*$J1529,$N1529*(1+(O$2*0.03)),IF(P$3=$O1529+4*$J1529,$N1529*(1+(O$2*0.03)),IF(P$3=$O1529+5*$J1529,$N1529*(1+(O$2*0.03)),"")))))))</f>
        <v>71736</v>
      </c>
      <c r="Q1529" s="2" t="str">
        <f t="shared" si="3884"/>
        <v/>
      </c>
      <c r="R1529" s="2" t="str">
        <f t="shared" si="3884"/>
        <v/>
      </c>
      <c r="S1529" s="2" t="str">
        <f t="shared" si="3884"/>
        <v/>
      </c>
      <c r="T1529" s="2" t="str">
        <f t="shared" si="3884"/>
        <v/>
      </c>
      <c r="U1529" s="2" t="str">
        <f t="shared" si="3884"/>
        <v/>
      </c>
      <c r="V1529" s="2" t="str">
        <f t="shared" si="3884"/>
        <v/>
      </c>
      <c r="W1529" s="2" t="str">
        <f t="shared" si="3884"/>
        <v/>
      </c>
      <c r="X1529" s="2" t="str">
        <f t="shared" si="3884"/>
        <v/>
      </c>
      <c r="Y1529" s="2" t="str">
        <f t="shared" si="3884"/>
        <v/>
      </c>
      <c r="Z1529" s="2" t="str">
        <f t="shared" si="3884"/>
        <v/>
      </c>
      <c r="AA1529" s="2" t="str">
        <f t="shared" si="3884"/>
        <v/>
      </c>
      <c r="AB1529" s="2" t="str">
        <f t="shared" si="3884"/>
        <v/>
      </c>
      <c r="AC1529" s="2" t="str">
        <f t="shared" si="3884"/>
        <v/>
      </c>
      <c r="AD1529" s="2" t="str">
        <f t="shared" si="3884"/>
        <v/>
      </c>
      <c r="AE1529" s="2">
        <f t="shared" si="3884"/>
        <v>104017.2</v>
      </c>
      <c r="AF1529" s="2" t="str">
        <f t="shared" si="3884"/>
        <v/>
      </c>
      <c r="AG1529" s="2" t="str">
        <f t="shared" si="3884"/>
        <v/>
      </c>
      <c r="AH1529" s="2" t="str">
        <f t="shared" si="3884"/>
        <v/>
      </c>
      <c r="AI1529" s="2" t="str">
        <f t="shared" si="3884"/>
        <v/>
      </c>
    </row>
    <row r="1530" spans="2:35" x14ac:dyDescent="0.25">
      <c r="B1530" s="41" t="s">
        <v>347</v>
      </c>
      <c r="C1530" s="41" t="s">
        <v>588</v>
      </c>
      <c r="D1530" t="s">
        <v>7</v>
      </c>
      <c r="E1530" s="42" t="s">
        <v>366</v>
      </c>
      <c r="F1530" t="s">
        <v>50</v>
      </c>
      <c r="H1530" s="7">
        <v>5640</v>
      </c>
      <c r="I1530" s="6">
        <f>IF(H1530="","",INDEX(Systems!F$4:F$981,MATCH($F1530,Systems!D$4:D$981,0),1))</f>
        <v>1.6</v>
      </c>
      <c r="J1530" s="7">
        <f>IF(H1530="","",INDEX(Systems!E$4:E$981,MATCH($F1530,Systems!D$4:D$981,0),1))</f>
        <v>10</v>
      </c>
      <c r="K1530" s="7" t="s">
        <v>97</v>
      </c>
      <c r="L1530" s="7">
        <v>2010</v>
      </c>
      <c r="M1530" s="7">
        <v>3</v>
      </c>
      <c r="N1530" s="6">
        <f t="shared" si="3734"/>
        <v>9024</v>
      </c>
      <c r="O1530" s="7">
        <f t="shared" si="3735"/>
        <v>2020</v>
      </c>
      <c r="P1530" s="2" t="str">
        <f t="shared" ref="P1530:AI1534" si="3885">IF($B1530="","",IF($O1530=P$3,$N1530*(1+(O$2*0.03)),IF(P$3=$O1530+$J1530,$N1530*(1+(O$2*0.03)),IF(P$3=$O1530+2*$J1530,$N1530*(1+(O$2*0.03)),IF(P$3=$O1530+3*$J1530,$N1530*(1+(O$2*0.03)),IF(P$3=$O1530+4*$J1530,$N1530*(1+(O$2*0.03)),IF(P$3=$O1530+5*$J1530,$N1530*(1+(O$2*0.03)),"")))))))</f>
        <v/>
      </c>
      <c r="Q1530" s="2" t="str">
        <f t="shared" si="3885"/>
        <v/>
      </c>
      <c r="R1530" s="2">
        <f t="shared" si="3885"/>
        <v>9565.44</v>
      </c>
      <c r="S1530" s="2" t="str">
        <f t="shared" si="3885"/>
        <v/>
      </c>
      <c r="T1530" s="2" t="str">
        <f t="shared" si="3885"/>
        <v/>
      </c>
      <c r="U1530" s="2" t="str">
        <f t="shared" si="3885"/>
        <v/>
      </c>
      <c r="V1530" s="2" t="str">
        <f t="shared" si="3885"/>
        <v/>
      </c>
      <c r="W1530" s="2" t="str">
        <f t="shared" si="3885"/>
        <v/>
      </c>
      <c r="X1530" s="2" t="str">
        <f t="shared" si="3885"/>
        <v/>
      </c>
      <c r="Y1530" s="2" t="str">
        <f t="shared" si="3885"/>
        <v/>
      </c>
      <c r="Z1530" s="2" t="str">
        <f t="shared" si="3885"/>
        <v/>
      </c>
      <c r="AA1530" s="2" t="str">
        <f t="shared" si="3885"/>
        <v/>
      </c>
      <c r="AB1530" s="2">
        <f t="shared" si="3885"/>
        <v>12272.64</v>
      </c>
      <c r="AC1530" s="2" t="str">
        <f t="shared" si="3885"/>
        <v/>
      </c>
      <c r="AD1530" s="2" t="str">
        <f t="shared" si="3885"/>
        <v/>
      </c>
      <c r="AE1530" s="2" t="str">
        <f t="shared" si="3885"/>
        <v/>
      </c>
      <c r="AF1530" s="2" t="str">
        <f t="shared" si="3885"/>
        <v/>
      </c>
      <c r="AG1530" s="2" t="str">
        <f t="shared" si="3885"/>
        <v/>
      </c>
      <c r="AH1530" s="2" t="str">
        <f t="shared" si="3885"/>
        <v/>
      </c>
      <c r="AI1530" s="2" t="str">
        <f t="shared" si="3885"/>
        <v/>
      </c>
    </row>
    <row r="1531" spans="2:35" x14ac:dyDescent="0.25">
      <c r="B1531" s="41" t="s">
        <v>347</v>
      </c>
      <c r="C1531" s="41" t="s">
        <v>588</v>
      </c>
      <c r="D1531" t="s">
        <v>7</v>
      </c>
      <c r="E1531" s="42" t="s">
        <v>569</v>
      </c>
      <c r="F1531" t="s">
        <v>47</v>
      </c>
      <c r="H1531" s="7">
        <v>1000</v>
      </c>
      <c r="I1531" s="6">
        <f>IF(H1531="","",INDEX(Systems!F$4:F$981,MATCH($F1531,Systems!D$4:D$981,0),1))</f>
        <v>9.42</v>
      </c>
      <c r="J1531" s="7">
        <f>IF(H1531="","",INDEX(Systems!E$4:E$981,MATCH($F1531,Systems!D$4:D$981,0),1))</f>
        <v>20</v>
      </c>
      <c r="K1531" s="7" t="s">
        <v>97</v>
      </c>
      <c r="L1531" s="7">
        <v>2000</v>
      </c>
      <c r="M1531" s="7">
        <v>3</v>
      </c>
      <c r="N1531" s="6">
        <f t="shared" ref="N1531:N1534" si="3886">IF(H1531="","",H1531*I1531)</f>
        <v>9420</v>
      </c>
      <c r="O1531" s="7">
        <f t="shared" ref="O1531:O1534" si="3887">IF(M1531="","",IF(IF(M1531=1,$C$1,IF(M1531=2,L1531+(0.8*J1531),IF(M1531=3,L1531+J1531)))&lt;$C$1,$C$1,(IF(M1531=1,$C$1,IF(M1531=2,L1531+(0.8*J1531),IF(M1531=3,L1531+J1531))))))</f>
        <v>2020</v>
      </c>
      <c r="P1531" s="2" t="str">
        <f t="shared" si="3885"/>
        <v/>
      </c>
      <c r="Q1531" s="2" t="str">
        <f t="shared" si="3885"/>
        <v/>
      </c>
      <c r="R1531" s="2">
        <f t="shared" si="3885"/>
        <v>9985.2000000000007</v>
      </c>
      <c r="S1531" s="2" t="str">
        <f t="shared" si="3885"/>
        <v/>
      </c>
      <c r="T1531" s="2" t="str">
        <f t="shared" si="3885"/>
        <v/>
      </c>
      <c r="U1531" s="2" t="str">
        <f t="shared" si="3885"/>
        <v/>
      </c>
      <c r="V1531" s="2" t="str">
        <f t="shared" si="3885"/>
        <v/>
      </c>
      <c r="W1531" s="2" t="str">
        <f t="shared" si="3885"/>
        <v/>
      </c>
      <c r="X1531" s="2" t="str">
        <f t="shared" si="3885"/>
        <v/>
      </c>
      <c r="Y1531" s="2" t="str">
        <f t="shared" si="3885"/>
        <v/>
      </c>
      <c r="Z1531" s="2" t="str">
        <f t="shared" si="3885"/>
        <v/>
      </c>
      <c r="AA1531" s="2" t="str">
        <f t="shared" si="3885"/>
        <v/>
      </c>
      <c r="AB1531" s="2" t="str">
        <f t="shared" si="3885"/>
        <v/>
      </c>
      <c r="AC1531" s="2" t="str">
        <f t="shared" si="3885"/>
        <v/>
      </c>
      <c r="AD1531" s="2" t="str">
        <f t="shared" si="3885"/>
        <v/>
      </c>
      <c r="AE1531" s="2" t="str">
        <f t="shared" si="3885"/>
        <v/>
      </c>
      <c r="AF1531" s="2" t="str">
        <f t="shared" si="3885"/>
        <v/>
      </c>
      <c r="AG1531" s="2" t="str">
        <f t="shared" si="3885"/>
        <v/>
      </c>
      <c r="AH1531" s="2" t="str">
        <f t="shared" si="3885"/>
        <v/>
      </c>
      <c r="AI1531" s="2" t="str">
        <f t="shared" si="3885"/>
        <v/>
      </c>
    </row>
    <row r="1532" spans="2:35" x14ac:dyDescent="0.25">
      <c r="B1532" s="41" t="s">
        <v>347</v>
      </c>
      <c r="C1532" s="41" t="s">
        <v>588</v>
      </c>
      <c r="D1532" t="s">
        <v>7</v>
      </c>
      <c r="E1532" s="42" t="s">
        <v>569</v>
      </c>
      <c r="F1532" t="s">
        <v>289</v>
      </c>
      <c r="H1532" s="7">
        <v>1300</v>
      </c>
      <c r="I1532" s="6">
        <f>IF(H1532="","",INDEX(Systems!F$4:F$981,MATCH($F1532,Systems!D$4:D$981,0),1))</f>
        <v>4.5</v>
      </c>
      <c r="J1532" s="7">
        <f>IF(H1532="","",INDEX(Systems!E$4:E$981,MATCH($F1532,Systems!D$4:D$981,0),1))</f>
        <v>15</v>
      </c>
      <c r="K1532" s="7" t="s">
        <v>97</v>
      </c>
      <c r="L1532" s="7">
        <v>2000</v>
      </c>
      <c r="M1532" s="7">
        <v>3</v>
      </c>
      <c r="N1532" s="6">
        <f t="shared" si="3886"/>
        <v>5850</v>
      </c>
      <c r="O1532" s="7">
        <f t="shared" si="3887"/>
        <v>2018</v>
      </c>
      <c r="P1532" s="2">
        <f t="shared" si="3885"/>
        <v>5850</v>
      </c>
      <c r="Q1532" s="2" t="str">
        <f t="shared" si="3885"/>
        <v/>
      </c>
      <c r="R1532" s="2" t="str">
        <f t="shared" si="3885"/>
        <v/>
      </c>
      <c r="S1532" s="2" t="str">
        <f t="shared" si="3885"/>
        <v/>
      </c>
      <c r="T1532" s="2" t="str">
        <f t="shared" si="3885"/>
        <v/>
      </c>
      <c r="U1532" s="2" t="str">
        <f t="shared" si="3885"/>
        <v/>
      </c>
      <c r="V1532" s="2" t="str">
        <f t="shared" si="3885"/>
        <v/>
      </c>
      <c r="W1532" s="2" t="str">
        <f t="shared" si="3885"/>
        <v/>
      </c>
      <c r="X1532" s="2" t="str">
        <f t="shared" si="3885"/>
        <v/>
      </c>
      <c r="Y1532" s="2" t="str">
        <f t="shared" si="3885"/>
        <v/>
      </c>
      <c r="Z1532" s="2" t="str">
        <f t="shared" si="3885"/>
        <v/>
      </c>
      <c r="AA1532" s="2" t="str">
        <f t="shared" si="3885"/>
        <v/>
      </c>
      <c r="AB1532" s="2" t="str">
        <f t="shared" si="3885"/>
        <v/>
      </c>
      <c r="AC1532" s="2" t="str">
        <f t="shared" si="3885"/>
        <v/>
      </c>
      <c r="AD1532" s="2" t="str">
        <f t="shared" si="3885"/>
        <v/>
      </c>
      <c r="AE1532" s="2">
        <f t="shared" si="3885"/>
        <v>8482.5</v>
      </c>
      <c r="AF1532" s="2" t="str">
        <f t="shared" si="3885"/>
        <v/>
      </c>
      <c r="AG1532" s="2" t="str">
        <f t="shared" si="3885"/>
        <v/>
      </c>
      <c r="AH1532" s="2" t="str">
        <f t="shared" si="3885"/>
        <v/>
      </c>
      <c r="AI1532" s="2" t="str">
        <f t="shared" si="3885"/>
        <v/>
      </c>
    </row>
    <row r="1533" spans="2:35" x14ac:dyDescent="0.25">
      <c r="B1533" s="41" t="s">
        <v>347</v>
      </c>
      <c r="C1533" s="41" t="s">
        <v>588</v>
      </c>
      <c r="D1533" t="s">
        <v>9</v>
      </c>
      <c r="E1533" s="42" t="s">
        <v>569</v>
      </c>
      <c r="F1533" t="s">
        <v>131</v>
      </c>
      <c r="H1533" s="7">
        <v>1000</v>
      </c>
      <c r="I1533" s="6">
        <f>IF(H1533="","",INDEX(Systems!F$4:F$981,MATCH($F1533,Systems!D$4:D$981,0),1))</f>
        <v>4.95</v>
      </c>
      <c r="J1533" s="7">
        <f>IF(H1533="","",INDEX(Systems!E$4:E$981,MATCH($F1533,Systems!D$4:D$981,0),1))</f>
        <v>20</v>
      </c>
      <c r="K1533" s="7" t="s">
        <v>97</v>
      </c>
      <c r="L1533" s="7">
        <v>2017</v>
      </c>
      <c r="M1533" s="7">
        <v>3</v>
      </c>
      <c r="N1533" s="6">
        <f t="shared" si="3886"/>
        <v>4950</v>
      </c>
      <c r="O1533" s="7">
        <f t="shared" si="3887"/>
        <v>2037</v>
      </c>
      <c r="P1533" s="2" t="str">
        <f t="shared" si="3885"/>
        <v/>
      </c>
      <c r="Q1533" s="2" t="str">
        <f t="shared" si="3885"/>
        <v/>
      </c>
      <c r="R1533" s="2" t="str">
        <f t="shared" si="3885"/>
        <v/>
      </c>
      <c r="S1533" s="2" t="str">
        <f t="shared" si="3885"/>
        <v/>
      </c>
      <c r="T1533" s="2" t="str">
        <f t="shared" si="3885"/>
        <v/>
      </c>
      <c r="U1533" s="2" t="str">
        <f t="shared" si="3885"/>
        <v/>
      </c>
      <c r="V1533" s="2" t="str">
        <f t="shared" si="3885"/>
        <v/>
      </c>
      <c r="W1533" s="2" t="str">
        <f t="shared" si="3885"/>
        <v/>
      </c>
      <c r="X1533" s="2" t="str">
        <f t="shared" si="3885"/>
        <v/>
      </c>
      <c r="Y1533" s="2" t="str">
        <f t="shared" si="3885"/>
        <v/>
      </c>
      <c r="Z1533" s="2" t="str">
        <f t="shared" si="3885"/>
        <v/>
      </c>
      <c r="AA1533" s="2" t="str">
        <f t="shared" si="3885"/>
        <v/>
      </c>
      <c r="AB1533" s="2" t="str">
        <f t="shared" si="3885"/>
        <v/>
      </c>
      <c r="AC1533" s="2" t="str">
        <f t="shared" si="3885"/>
        <v/>
      </c>
      <c r="AD1533" s="2" t="str">
        <f t="shared" si="3885"/>
        <v/>
      </c>
      <c r="AE1533" s="2" t="str">
        <f t="shared" si="3885"/>
        <v/>
      </c>
      <c r="AF1533" s="2" t="str">
        <f t="shared" si="3885"/>
        <v/>
      </c>
      <c r="AG1533" s="2" t="str">
        <f t="shared" si="3885"/>
        <v/>
      </c>
      <c r="AH1533" s="2" t="str">
        <f t="shared" si="3885"/>
        <v/>
      </c>
      <c r="AI1533" s="2">
        <f t="shared" si="3885"/>
        <v>7771.4999999999991</v>
      </c>
    </row>
    <row r="1534" spans="2:35" x14ac:dyDescent="0.25">
      <c r="B1534" s="41" t="s">
        <v>347</v>
      </c>
      <c r="C1534" s="41" t="s">
        <v>588</v>
      </c>
      <c r="D1534" t="s">
        <v>5</v>
      </c>
      <c r="E1534" s="42" t="s">
        <v>569</v>
      </c>
      <c r="F1534" t="s">
        <v>121</v>
      </c>
      <c r="H1534" s="7">
        <v>1</v>
      </c>
      <c r="I1534" s="6">
        <f>IF(H1534="","",INDEX(Systems!F$4:F$981,MATCH($F1534,Systems!D$4:D$981,0),1))</f>
        <v>4200</v>
      </c>
      <c r="J1534" s="7">
        <f>IF(H1534="","",INDEX(Systems!E$4:E$981,MATCH($F1534,Systems!D$4:D$981,0),1))</f>
        <v>18</v>
      </c>
      <c r="K1534" s="7" t="s">
        <v>97</v>
      </c>
      <c r="L1534" s="7">
        <v>2001</v>
      </c>
      <c r="M1534" s="7">
        <v>3</v>
      </c>
      <c r="N1534" s="6">
        <f t="shared" si="3886"/>
        <v>4200</v>
      </c>
      <c r="O1534" s="7">
        <f t="shared" si="3887"/>
        <v>2019</v>
      </c>
      <c r="P1534" s="2" t="str">
        <f t="shared" si="3885"/>
        <v/>
      </c>
      <c r="Q1534" s="2">
        <f t="shared" si="3885"/>
        <v>4326</v>
      </c>
      <c r="R1534" s="2" t="str">
        <f t="shared" si="3885"/>
        <v/>
      </c>
      <c r="S1534" s="2" t="str">
        <f t="shared" si="3885"/>
        <v/>
      </c>
      <c r="T1534" s="2" t="str">
        <f t="shared" si="3885"/>
        <v/>
      </c>
      <c r="U1534" s="2" t="str">
        <f t="shared" si="3885"/>
        <v/>
      </c>
      <c r="V1534" s="2" t="str">
        <f t="shared" si="3885"/>
        <v/>
      </c>
      <c r="W1534" s="2" t="str">
        <f t="shared" si="3885"/>
        <v/>
      </c>
      <c r="X1534" s="2" t="str">
        <f t="shared" si="3885"/>
        <v/>
      </c>
      <c r="Y1534" s="2" t="str">
        <f t="shared" si="3885"/>
        <v/>
      </c>
      <c r="Z1534" s="2" t="str">
        <f t="shared" si="3885"/>
        <v/>
      </c>
      <c r="AA1534" s="2" t="str">
        <f t="shared" si="3885"/>
        <v/>
      </c>
      <c r="AB1534" s="2" t="str">
        <f t="shared" si="3885"/>
        <v/>
      </c>
      <c r="AC1534" s="2" t="str">
        <f t="shared" si="3885"/>
        <v/>
      </c>
      <c r="AD1534" s="2" t="str">
        <f t="shared" si="3885"/>
        <v/>
      </c>
      <c r="AE1534" s="2" t="str">
        <f t="shared" si="3885"/>
        <v/>
      </c>
      <c r="AF1534" s="2" t="str">
        <f t="shared" si="3885"/>
        <v/>
      </c>
      <c r="AG1534" s="2" t="str">
        <f t="shared" si="3885"/>
        <v/>
      </c>
      <c r="AH1534" s="2" t="str">
        <f t="shared" si="3885"/>
        <v/>
      </c>
      <c r="AI1534" s="2">
        <f t="shared" si="3885"/>
        <v>6593.9999999999991</v>
      </c>
    </row>
    <row r="1535" spans="2:35" x14ac:dyDescent="0.25">
      <c r="B1535" s="41" t="s">
        <v>347</v>
      </c>
      <c r="C1535" s="41" t="s">
        <v>588</v>
      </c>
      <c r="D1535" t="s">
        <v>5</v>
      </c>
      <c r="E1535" s="42" t="s">
        <v>569</v>
      </c>
      <c r="F1535" t="s">
        <v>64</v>
      </c>
      <c r="H1535" s="7">
        <v>1</v>
      </c>
      <c r="I1535" s="6">
        <f>IF(H1535="","",INDEX(Systems!F$4:F$981,MATCH($F1535,Systems!D$4:D$981,0),1))</f>
        <v>2000</v>
      </c>
      <c r="J1535" s="7">
        <f>IF(H1535="","",INDEX(Systems!E$4:E$981,MATCH($F1535,Systems!D$4:D$981,0),1))</f>
        <v>10</v>
      </c>
      <c r="K1535" s="7" t="s">
        <v>97</v>
      </c>
      <c r="L1535" s="7">
        <v>2001</v>
      </c>
      <c r="M1535" s="7">
        <v>3</v>
      </c>
      <c r="N1535" s="6">
        <f t="shared" ref="N1535:N1539" si="3888">IF(H1535="","",H1535*I1535)</f>
        <v>2000</v>
      </c>
      <c r="O1535" s="7">
        <f t="shared" ref="O1535:O1539" si="3889">IF(M1535="","",IF(IF(M1535=1,$C$1,IF(M1535=2,L1535+(0.8*J1535),IF(M1535=3,L1535+J1535)))&lt;$C$1,$C$1,(IF(M1535=1,$C$1,IF(M1535=2,L1535+(0.8*J1535),IF(M1535=3,L1535+J1535))))))</f>
        <v>2018</v>
      </c>
      <c r="P1535" s="2">
        <f t="shared" ref="P1535:P1539" si="3890">IF($B1535="","",IF($O1535=P$3,$N1535*(1+(O$2*0.03)),IF(P$3=$O1535+$J1535,$N1535*(1+(O$2*0.03)),IF(P$3=$O1535+2*$J1535,$N1535*(1+(O$2*0.03)),IF(P$3=$O1535+3*$J1535,$N1535*(1+(O$2*0.03)),IF(P$3=$O1535+4*$J1535,$N1535*(1+(O$2*0.03)),IF(P$3=$O1535+5*$J1535,$N1535*(1+(O$2*0.03)),"")))))))</f>
        <v>2000</v>
      </c>
      <c r="Q1535" s="2" t="str">
        <f t="shared" ref="Q1535:Q1539" si="3891">IF($B1535="","",IF($O1535=Q$3,$N1535*(1+(P$2*0.03)),IF(Q$3=$O1535+$J1535,$N1535*(1+(P$2*0.03)),IF(Q$3=$O1535+2*$J1535,$N1535*(1+(P$2*0.03)),IF(Q$3=$O1535+3*$J1535,$N1535*(1+(P$2*0.03)),IF(Q$3=$O1535+4*$J1535,$N1535*(1+(P$2*0.03)),IF(Q$3=$O1535+5*$J1535,$N1535*(1+(P$2*0.03)),"")))))))</f>
        <v/>
      </c>
      <c r="R1535" s="2" t="str">
        <f t="shared" ref="R1535:R1539" si="3892">IF($B1535="","",IF($O1535=R$3,$N1535*(1+(Q$2*0.03)),IF(R$3=$O1535+$J1535,$N1535*(1+(Q$2*0.03)),IF(R$3=$O1535+2*$J1535,$N1535*(1+(Q$2*0.03)),IF(R$3=$O1535+3*$J1535,$N1535*(1+(Q$2*0.03)),IF(R$3=$O1535+4*$J1535,$N1535*(1+(Q$2*0.03)),IF(R$3=$O1535+5*$J1535,$N1535*(1+(Q$2*0.03)),"")))))))</f>
        <v/>
      </c>
      <c r="S1535" s="2" t="str">
        <f t="shared" ref="S1535:S1539" si="3893">IF($B1535="","",IF($O1535=S$3,$N1535*(1+(R$2*0.03)),IF(S$3=$O1535+$J1535,$N1535*(1+(R$2*0.03)),IF(S$3=$O1535+2*$J1535,$N1535*(1+(R$2*0.03)),IF(S$3=$O1535+3*$J1535,$N1535*(1+(R$2*0.03)),IF(S$3=$O1535+4*$J1535,$N1535*(1+(R$2*0.03)),IF(S$3=$O1535+5*$J1535,$N1535*(1+(R$2*0.03)),"")))))))</f>
        <v/>
      </c>
      <c r="T1535" s="2" t="str">
        <f t="shared" ref="T1535:T1539" si="3894">IF($B1535="","",IF($O1535=T$3,$N1535*(1+(S$2*0.03)),IF(T$3=$O1535+$J1535,$N1535*(1+(S$2*0.03)),IF(T$3=$O1535+2*$J1535,$N1535*(1+(S$2*0.03)),IF(T$3=$O1535+3*$J1535,$N1535*(1+(S$2*0.03)),IF(T$3=$O1535+4*$J1535,$N1535*(1+(S$2*0.03)),IF(T$3=$O1535+5*$J1535,$N1535*(1+(S$2*0.03)),"")))))))</f>
        <v/>
      </c>
      <c r="U1535" s="2" t="str">
        <f t="shared" ref="U1535:U1539" si="3895">IF($B1535="","",IF($O1535=U$3,$N1535*(1+(T$2*0.03)),IF(U$3=$O1535+$J1535,$N1535*(1+(T$2*0.03)),IF(U$3=$O1535+2*$J1535,$N1535*(1+(T$2*0.03)),IF(U$3=$O1535+3*$J1535,$N1535*(1+(T$2*0.03)),IF(U$3=$O1535+4*$J1535,$N1535*(1+(T$2*0.03)),IF(U$3=$O1535+5*$J1535,$N1535*(1+(T$2*0.03)),"")))))))</f>
        <v/>
      </c>
      <c r="V1535" s="2" t="str">
        <f t="shared" ref="V1535:V1539" si="3896">IF($B1535="","",IF($O1535=V$3,$N1535*(1+(U$2*0.03)),IF(V$3=$O1535+$J1535,$N1535*(1+(U$2*0.03)),IF(V$3=$O1535+2*$J1535,$N1535*(1+(U$2*0.03)),IF(V$3=$O1535+3*$J1535,$N1535*(1+(U$2*0.03)),IF(V$3=$O1535+4*$J1535,$N1535*(1+(U$2*0.03)),IF(V$3=$O1535+5*$J1535,$N1535*(1+(U$2*0.03)),"")))))))</f>
        <v/>
      </c>
      <c r="W1535" s="2" t="str">
        <f t="shared" ref="W1535:W1539" si="3897">IF($B1535="","",IF($O1535=W$3,$N1535*(1+(V$2*0.03)),IF(W$3=$O1535+$J1535,$N1535*(1+(V$2*0.03)),IF(W$3=$O1535+2*$J1535,$N1535*(1+(V$2*0.03)),IF(W$3=$O1535+3*$J1535,$N1535*(1+(V$2*0.03)),IF(W$3=$O1535+4*$J1535,$N1535*(1+(V$2*0.03)),IF(W$3=$O1535+5*$J1535,$N1535*(1+(V$2*0.03)),"")))))))</f>
        <v/>
      </c>
      <c r="X1535" s="2" t="str">
        <f t="shared" ref="X1535:X1539" si="3898">IF($B1535="","",IF($O1535=X$3,$N1535*(1+(W$2*0.03)),IF(X$3=$O1535+$J1535,$N1535*(1+(W$2*0.03)),IF(X$3=$O1535+2*$J1535,$N1535*(1+(W$2*0.03)),IF(X$3=$O1535+3*$J1535,$N1535*(1+(W$2*0.03)),IF(X$3=$O1535+4*$J1535,$N1535*(1+(W$2*0.03)),IF(X$3=$O1535+5*$J1535,$N1535*(1+(W$2*0.03)),"")))))))</f>
        <v/>
      </c>
      <c r="Y1535" s="2" t="str">
        <f t="shared" ref="Y1535:Y1539" si="3899">IF($B1535="","",IF($O1535=Y$3,$N1535*(1+(X$2*0.03)),IF(Y$3=$O1535+$J1535,$N1535*(1+(X$2*0.03)),IF(Y$3=$O1535+2*$J1535,$N1535*(1+(X$2*0.03)),IF(Y$3=$O1535+3*$J1535,$N1535*(1+(X$2*0.03)),IF(Y$3=$O1535+4*$J1535,$N1535*(1+(X$2*0.03)),IF(Y$3=$O1535+5*$J1535,$N1535*(1+(X$2*0.03)),"")))))))</f>
        <v/>
      </c>
      <c r="Z1535" s="2">
        <f t="shared" ref="Z1535:Z1539" si="3900">IF($B1535="","",IF($O1535=Z$3,$N1535*(1+(Y$2*0.03)),IF(Z$3=$O1535+$J1535,$N1535*(1+(Y$2*0.03)),IF(Z$3=$O1535+2*$J1535,$N1535*(1+(Y$2*0.03)),IF(Z$3=$O1535+3*$J1535,$N1535*(1+(Y$2*0.03)),IF(Z$3=$O1535+4*$J1535,$N1535*(1+(Y$2*0.03)),IF(Z$3=$O1535+5*$J1535,$N1535*(1+(Y$2*0.03)),"")))))))</f>
        <v>2600</v>
      </c>
      <c r="AA1535" s="2" t="str">
        <f t="shared" ref="AA1535:AA1539" si="3901">IF($B1535="","",IF($O1535=AA$3,$N1535*(1+(Z$2*0.03)),IF(AA$3=$O1535+$J1535,$N1535*(1+(Z$2*0.03)),IF(AA$3=$O1535+2*$J1535,$N1535*(1+(Z$2*0.03)),IF(AA$3=$O1535+3*$J1535,$N1535*(1+(Z$2*0.03)),IF(AA$3=$O1535+4*$J1535,$N1535*(1+(Z$2*0.03)),IF(AA$3=$O1535+5*$J1535,$N1535*(1+(Z$2*0.03)),"")))))))</f>
        <v/>
      </c>
      <c r="AB1535" s="2" t="str">
        <f t="shared" ref="AB1535:AB1539" si="3902">IF($B1535="","",IF($O1535=AB$3,$N1535*(1+(AA$2*0.03)),IF(AB$3=$O1535+$J1535,$N1535*(1+(AA$2*0.03)),IF(AB$3=$O1535+2*$J1535,$N1535*(1+(AA$2*0.03)),IF(AB$3=$O1535+3*$J1535,$N1535*(1+(AA$2*0.03)),IF(AB$3=$O1535+4*$J1535,$N1535*(1+(AA$2*0.03)),IF(AB$3=$O1535+5*$J1535,$N1535*(1+(AA$2*0.03)),"")))))))</f>
        <v/>
      </c>
      <c r="AC1535" s="2" t="str">
        <f t="shared" ref="AC1535:AC1539" si="3903">IF($B1535="","",IF($O1535=AC$3,$N1535*(1+(AB$2*0.03)),IF(AC$3=$O1535+$J1535,$N1535*(1+(AB$2*0.03)),IF(AC$3=$O1535+2*$J1535,$N1535*(1+(AB$2*0.03)),IF(AC$3=$O1535+3*$J1535,$N1535*(1+(AB$2*0.03)),IF(AC$3=$O1535+4*$J1535,$N1535*(1+(AB$2*0.03)),IF(AC$3=$O1535+5*$J1535,$N1535*(1+(AB$2*0.03)),"")))))))</f>
        <v/>
      </c>
      <c r="AD1535" s="2" t="str">
        <f t="shared" ref="AD1535:AD1539" si="3904">IF($B1535="","",IF($O1535=AD$3,$N1535*(1+(AC$2*0.03)),IF(AD$3=$O1535+$J1535,$N1535*(1+(AC$2*0.03)),IF(AD$3=$O1535+2*$J1535,$N1535*(1+(AC$2*0.03)),IF(AD$3=$O1535+3*$J1535,$N1535*(1+(AC$2*0.03)),IF(AD$3=$O1535+4*$J1535,$N1535*(1+(AC$2*0.03)),IF(AD$3=$O1535+5*$J1535,$N1535*(1+(AC$2*0.03)),"")))))))</f>
        <v/>
      </c>
      <c r="AE1535" s="2" t="str">
        <f t="shared" ref="AE1535:AE1539" si="3905">IF($B1535="","",IF($O1535=AE$3,$N1535*(1+(AD$2*0.03)),IF(AE$3=$O1535+$J1535,$N1535*(1+(AD$2*0.03)),IF(AE$3=$O1535+2*$J1535,$N1535*(1+(AD$2*0.03)),IF(AE$3=$O1535+3*$J1535,$N1535*(1+(AD$2*0.03)),IF(AE$3=$O1535+4*$J1535,$N1535*(1+(AD$2*0.03)),IF(AE$3=$O1535+5*$J1535,$N1535*(1+(AD$2*0.03)),"")))))))</f>
        <v/>
      </c>
      <c r="AF1535" s="2" t="str">
        <f t="shared" ref="AF1535:AF1539" si="3906">IF($B1535="","",IF($O1535=AF$3,$N1535*(1+(AE$2*0.03)),IF(AF$3=$O1535+$J1535,$N1535*(1+(AE$2*0.03)),IF(AF$3=$O1535+2*$J1535,$N1535*(1+(AE$2*0.03)),IF(AF$3=$O1535+3*$J1535,$N1535*(1+(AE$2*0.03)),IF(AF$3=$O1535+4*$J1535,$N1535*(1+(AE$2*0.03)),IF(AF$3=$O1535+5*$J1535,$N1535*(1+(AE$2*0.03)),"")))))))</f>
        <v/>
      </c>
      <c r="AG1535" s="2" t="str">
        <f t="shared" ref="AG1535:AG1539" si="3907">IF($B1535="","",IF($O1535=AG$3,$N1535*(1+(AF$2*0.03)),IF(AG$3=$O1535+$J1535,$N1535*(1+(AF$2*0.03)),IF(AG$3=$O1535+2*$J1535,$N1535*(1+(AF$2*0.03)),IF(AG$3=$O1535+3*$J1535,$N1535*(1+(AF$2*0.03)),IF(AG$3=$O1535+4*$J1535,$N1535*(1+(AF$2*0.03)),IF(AG$3=$O1535+5*$J1535,$N1535*(1+(AF$2*0.03)),"")))))))</f>
        <v/>
      </c>
      <c r="AH1535" s="2" t="str">
        <f t="shared" ref="AH1535:AH1539" si="3908">IF($B1535="","",IF($O1535=AH$3,$N1535*(1+(AG$2*0.03)),IF(AH$3=$O1535+$J1535,$N1535*(1+(AG$2*0.03)),IF(AH$3=$O1535+2*$J1535,$N1535*(1+(AG$2*0.03)),IF(AH$3=$O1535+3*$J1535,$N1535*(1+(AG$2*0.03)),IF(AH$3=$O1535+4*$J1535,$N1535*(1+(AG$2*0.03)),IF(AH$3=$O1535+5*$J1535,$N1535*(1+(AG$2*0.03)),"")))))))</f>
        <v/>
      </c>
      <c r="AI1535" s="2" t="str">
        <f t="shared" ref="AI1535:AI1539" si="3909">IF($B1535="","",IF($O1535=AI$3,$N1535*(1+(AH$2*0.03)),IF(AI$3=$O1535+$J1535,$N1535*(1+(AH$2*0.03)),IF(AI$3=$O1535+2*$J1535,$N1535*(1+(AH$2*0.03)),IF(AI$3=$O1535+3*$J1535,$N1535*(1+(AH$2*0.03)),IF(AI$3=$O1535+4*$J1535,$N1535*(1+(AH$2*0.03)),IF(AI$3=$O1535+5*$J1535,$N1535*(1+(AH$2*0.03)),"")))))))</f>
        <v/>
      </c>
    </row>
    <row r="1536" spans="2:35" x14ac:dyDescent="0.25">
      <c r="B1536" s="41" t="s">
        <v>347</v>
      </c>
      <c r="C1536" s="41" t="s">
        <v>588</v>
      </c>
      <c r="D1536" t="s">
        <v>7</v>
      </c>
      <c r="E1536" s="42" t="s">
        <v>356</v>
      </c>
      <c r="F1536" t="s">
        <v>38</v>
      </c>
      <c r="H1536" s="7">
        <v>1000</v>
      </c>
      <c r="I1536" s="6">
        <f>IF(H1536="","",INDEX(Systems!F$4:F$981,MATCH($F1536,Systems!D$4:D$981,0),1))</f>
        <v>6.15</v>
      </c>
      <c r="J1536" s="7">
        <f>IF(H1536="","",INDEX(Systems!E$4:E$981,MATCH($F1536,Systems!D$4:D$981,0),1))</f>
        <v>20</v>
      </c>
      <c r="K1536" s="7" t="s">
        <v>97</v>
      </c>
      <c r="L1536" s="7">
        <v>2000</v>
      </c>
      <c r="M1536" s="7">
        <v>3</v>
      </c>
      <c r="N1536" s="6">
        <f t="shared" si="3888"/>
        <v>6150</v>
      </c>
      <c r="O1536" s="7">
        <f t="shared" si="3889"/>
        <v>2020</v>
      </c>
      <c r="P1536" s="2" t="str">
        <f t="shared" si="3890"/>
        <v/>
      </c>
      <c r="Q1536" s="2" t="str">
        <f t="shared" si="3891"/>
        <v/>
      </c>
      <c r="R1536" s="2">
        <f t="shared" si="3892"/>
        <v>6519</v>
      </c>
      <c r="S1536" s="2" t="str">
        <f t="shared" si="3893"/>
        <v/>
      </c>
      <c r="T1536" s="2" t="str">
        <f t="shared" si="3894"/>
        <v/>
      </c>
      <c r="U1536" s="2" t="str">
        <f t="shared" si="3895"/>
        <v/>
      </c>
      <c r="V1536" s="2" t="str">
        <f t="shared" si="3896"/>
        <v/>
      </c>
      <c r="W1536" s="2" t="str">
        <f t="shared" si="3897"/>
        <v/>
      </c>
      <c r="X1536" s="2" t="str">
        <f t="shared" si="3898"/>
        <v/>
      </c>
      <c r="Y1536" s="2" t="str">
        <f t="shared" si="3899"/>
        <v/>
      </c>
      <c r="Z1536" s="2" t="str">
        <f t="shared" si="3900"/>
        <v/>
      </c>
      <c r="AA1536" s="2" t="str">
        <f t="shared" si="3901"/>
        <v/>
      </c>
      <c r="AB1536" s="2" t="str">
        <f t="shared" si="3902"/>
        <v/>
      </c>
      <c r="AC1536" s="2" t="str">
        <f t="shared" si="3903"/>
        <v/>
      </c>
      <c r="AD1536" s="2" t="str">
        <f t="shared" si="3904"/>
        <v/>
      </c>
      <c r="AE1536" s="2" t="str">
        <f t="shared" si="3905"/>
        <v/>
      </c>
      <c r="AF1536" s="2" t="str">
        <f t="shared" si="3906"/>
        <v/>
      </c>
      <c r="AG1536" s="2" t="str">
        <f t="shared" si="3907"/>
        <v/>
      </c>
      <c r="AH1536" s="2" t="str">
        <f t="shared" si="3908"/>
        <v/>
      </c>
      <c r="AI1536" s="2" t="str">
        <f t="shared" si="3909"/>
        <v/>
      </c>
    </row>
    <row r="1537" spans="2:35" x14ac:dyDescent="0.25">
      <c r="B1537" s="41" t="s">
        <v>347</v>
      </c>
      <c r="C1537" s="41" t="s">
        <v>588</v>
      </c>
      <c r="D1537" t="s">
        <v>7</v>
      </c>
      <c r="E1537" s="42" t="s">
        <v>356</v>
      </c>
      <c r="F1537" t="s">
        <v>289</v>
      </c>
      <c r="H1537" s="7">
        <v>1300</v>
      </c>
      <c r="I1537" s="6">
        <f>IF(H1537="","",INDEX(Systems!F$4:F$981,MATCH($F1537,Systems!D$4:D$981,0),1))</f>
        <v>4.5</v>
      </c>
      <c r="J1537" s="7">
        <f>IF(H1537="","",INDEX(Systems!E$4:E$981,MATCH($F1537,Systems!D$4:D$981,0),1))</f>
        <v>15</v>
      </c>
      <c r="K1537" s="7" t="s">
        <v>97</v>
      </c>
      <c r="L1537" s="7">
        <v>2000</v>
      </c>
      <c r="M1537" s="7">
        <v>3</v>
      </c>
      <c r="N1537" s="6">
        <f t="shared" si="3888"/>
        <v>5850</v>
      </c>
      <c r="O1537" s="7">
        <f t="shared" si="3889"/>
        <v>2018</v>
      </c>
      <c r="P1537" s="2">
        <f t="shared" si="3890"/>
        <v>5850</v>
      </c>
      <c r="Q1537" s="2" t="str">
        <f t="shared" si="3891"/>
        <v/>
      </c>
      <c r="R1537" s="2" t="str">
        <f t="shared" si="3892"/>
        <v/>
      </c>
      <c r="S1537" s="2" t="str">
        <f t="shared" si="3893"/>
        <v/>
      </c>
      <c r="T1537" s="2" t="str">
        <f t="shared" si="3894"/>
        <v/>
      </c>
      <c r="U1537" s="2" t="str">
        <f t="shared" si="3895"/>
        <v/>
      </c>
      <c r="V1537" s="2" t="str">
        <f t="shared" si="3896"/>
        <v/>
      </c>
      <c r="W1537" s="2" t="str">
        <f t="shared" si="3897"/>
        <v/>
      </c>
      <c r="X1537" s="2" t="str">
        <f t="shared" si="3898"/>
        <v/>
      </c>
      <c r="Y1537" s="2" t="str">
        <f t="shared" si="3899"/>
        <v/>
      </c>
      <c r="Z1537" s="2" t="str">
        <f t="shared" si="3900"/>
        <v/>
      </c>
      <c r="AA1537" s="2" t="str">
        <f t="shared" si="3901"/>
        <v/>
      </c>
      <c r="AB1537" s="2" t="str">
        <f t="shared" si="3902"/>
        <v/>
      </c>
      <c r="AC1537" s="2" t="str">
        <f t="shared" si="3903"/>
        <v/>
      </c>
      <c r="AD1537" s="2" t="str">
        <f t="shared" si="3904"/>
        <v/>
      </c>
      <c r="AE1537" s="2">
        <f t="shared" si="3905"/>
        <v>8482.5</v>
      </c>
      <c r="AF1537" s="2" t="str">
        <f t="shared" si="3906"/>
        <v/>
      </c>
      <c r="AG1537" s="2" t="str">
        <f t="shared" si="3907"/>
        <v/>
      </c>
      <c r="AH1537" s="2" t="str">
        <f t="shared" si="3908"/>
        <v/>
      </c>
      <c r="AI1537" s="2" t="str">
        <f t="shared" si="3909"/>
        <v/>
      </c>
    </row>
    <row r="1538" spans="2:35" x14ac:dyDescent="0.25">
      <c r="B1538" s="41" t="s">
        <v>347</v>
      </c>
      <c r="C1538" s="41" t="s">
        <v>588</v>
      </c>
      <c r="D1538" t="s">
        <v>9</v>
      </c>
      <c r="E1538" s="42" t="s">
        <v>356</v>
      </c>
      <c r="F1538" t="s">
        <v>131</v>
      </c>
      <c r="H1538" s="7">
        <v>1000</v>
      </c>
      <c r="I1538" s="6">
        <f>IF(H1538="","",INDEX(Systems!F$4:F$981,MATCH($F1538,Systems!D$4:D$981,0),1))</f>
        <v>4.95</v>
      </c>
      <c r="J1538" s="7">
        <f>IF(H1538="","",INDEX(Systems!E$4:E$981,MATCH($F1538,Systems!D$4:D$981,0),1))</f>
        <v>20</v>
      </c>
      <c r="K1538" s="7" t="s">
        <v>97</v>
      </c>
      <c r="L1538" s="7">
        <v>2017</v>
      </c>
      <c r="M1538" s="7">
        <v>3</v>
      </c>
      <c r="N1538" s="6">
        <f t="shared" si="3888"/>
        <v>4950</v>
      </c>
      <c r="O1538" s="7">
        <f t="shared" si="3889"/>
        <v>2037</v>
      </c>
      <c r="P1538" s="2" t="str">
        <f t="shared" si="3890"/>
        <v/>
      </c>
      <c r="Q1538" s="2" t="str">
        <f t="shared" si="3891"/>
        <v/>
      </c>
      <c r="R1538" s="2" t="str">
        <f t="shared" si="3892"/>
        <v/>
      </c>
      <c r="S1538" s="2" t="str">
        <f t="shared" si="3893"/>
        <v/>
      </c>
      <c r="T1538" s="2" t="str">
        <f t="shared" si="3894"/>
        <v/>
      </c>
      <c r="U1538" s="2" t="str">
        <f t="shared" si="3895"/>
        <v/>
      </c>
      <c r="V1538" s="2" t="str">
        <f t="shared" si="3896"/>
        <v/>
      </c>
      <c r="W1538" s="2" t="str">
        <f t="shared" si="3897"/>
        <v/>
      </c>
      <c r="X1538" s="2" t="str">
        <f t="shared" si="3898"/>
        <v/>
      </c>
      <c r="Y1538" s="2" t="str">
        <f t="shared" si="3899"/>
        <v/>
      </c>
      <c r="Z1538" s="2" t="str">
        <f t="shared" si="3900"/>
        <v/>
      </c>
      <c r="AA1538" s="2" t="str">
        <f t="shared" si="3901"/>
        <v/>
      </c>
      <c r="AB1538" s="2" t="str">
        <f t="shared" si="3902"/>
        <v/>
      </c>
      <c r="AC1538" s="2" t="str">
        <f t="shared" si="3903"/>
        <v/>
      </c>
      <c r="AD1538" s="2" t="str">
        <f t="shared" si="3904"/>
        <v/>
      </c>
      <c r="AE1538" s="2" t="str">
        <f t="shared" si="3905"/>
        <v/>
      </c>
      <c r="AF1538" s="2" t="str">
        <f t="shared" si="3906"/>
        <v/>
      </c>
      <c r="AG1538" s="2" t="str">
        <f t="shared" si="3907"/>
        <v/>
      </c>
      <c r="AH1538" s="2" t="str">
        <f t="shared" si="3908"/>
        <v/>
      </c>
      <c r="AI1538" s="2">
        <f t="shared" si="3909"/>
        <v>7771.4999999999991</v>
      </c>
    </row>
    <row r="1539" spans="2:35" x14ac:dyDescent="0.25">
      <c r="B1539" s="41" t="s">
        <v>347</v>
      </c>
      <c r="C1539" s="41" t="s">
        <v>588</v>
      </c>
      <c r="D1539" t="s">
        <v>5</v>
      </c>
      <c r="E1539" s="42" t="s">
        <v>356</v>
      </c>
      <c r="F1539" t="s">
        <v>55</v>
      </c>
      <c r="H1539" s="7">
        <v>1</v>
      </c>
      <c r="I1539" s="6">
        <f>IF(H1539="","",INDEX(Systems!F$4:F$981,MATCH($F1539,Systems!D$4:D$981,0),1))</f>
        <v>9000</v>
      </c>
      <c r="J1539" s="7">
        <f>IF(H1539="","",INDEX(Systems!E$4:E$981,MATCH($F1539,Systems!D$4:D$981,0),1))</f>
        <v>18</v>
      </c>
      <c r="K1539" s="7" t="s">
        <v>97</v>
      </c>
      <c r="L1539" s="7">
        <v>1999</v>
      </c>
      <c r="M1539" s="7">
        <v>3</v>
      </c>
      <c r="N1539" s="6">
        <f t="shared" si="3888"/>
        <v>9000</v>
      </c>
      <c r="O1539" s="7">
        <f t="shared" si="3889"/>
        <v>2018</v>
      </c>
      <c r="P1539" s="2">
        <f t="shared" si="3890"/>
        <v>9000</v>
      </c>
      <c r="Q1539" s="2" t="str">
        <f t="shared" si="3891"/>
        <v/>
      </c>
      <c r="R1539" s="2" t="str">
        <f t="shared" si="3892"/>
        <v/>
      </c>
      <c r="S1539" s="2" t="str">
        <f t="shared" si="3893"/>
        <v/>
      </c>
      <c r="T1539" s="2" t="str">
        <f t="shared" si="3894"/>
        <v/>
      </c>
      <c r="U1539" s="2" t="str">
        <f t="shared" si="3895"/>
        <v/>
      </c>
      <c r="V1539" s="2" t="str">
        <f t="shared" si="3896"/>
        <v/>
      </c>
      <c r="W1539" s="2" t="str">
        <f t="shared" si="3897"/>
        <v/>
      </c>
      <c r="X1539" s="2" t="str">
        <f t="shared" si="3898"/>
        <v/>
      </c>
      <c r="Y1539" s="2" t="str">
        <f t="shared" si="3899"/>
        <v/>
      </c>
      <c r="Z1539" s="2" t="str">
        <f t="shared" si="3900"/>
        <v/>
      </c>
      <c r="AA1539" s="2" t="str">
        <f t="shared" si="3901"/>
        <v/>
      </c>
      <c r="AB1539" s="2" t="str">
        <f t="shared" si="3902"/>
        <v/>
      </c>
      <c r="AC1539" s="2" t="str">
        <f t="shared" si="3903"/>
        <v/>
      </c>
      <c r="AD1539" s="2" t="str">
        <f t="shared" si="3904"/>
        <v/>
      </c>
      <c r="AE1539" s="2" t="str">
        <f t="shared" si="3905"/>
        <v/>
      </c>
      <c r="AF1539" s="2" t="str">
        <f t="shared" si="3906"/>
        <v/>
      </c>
      <c r="AG1539" s="2" t="str">
        <f t="shared" si="3907"/>
        <v/>
      </c>
      <c r="AH1539" s="2">
        <f t="shared" si="3908"/>
        <v>13860</v>
      </c>
      <c r="AI1539" s="2" t="str">
        <f t="shared" si="3909"/>
        <v/>
      </c>
    </row>
    <row r="1540" spans="2:35" x14ac:dyDescent="0.25">
      <c r="B1540" s="41" t="s">
        <v>347</v>
      </c>
      <c r="C1540" s="41" t="s">
        <v>588</v>
      </c>
      <c r="D1540" t="s">
        <v>7</v>
      </c>
      <c r="E1540" s="42" t="s">
        <v>357</v>
      </c>
      <c r="F1540" t="s">
        <v>38</v>
      </c>
      <c r="H1540" s="7">
        <v>1000</v>
      </c>
      <c r="I1540" s="6">
        <f>IF(H1540="","",INDEX(Systems!F$4:F$981,MATCH($F1540,Systems!D$4:D$981,0),1))</f>
        <v>6.15</v>
      </c>
      <c r="J1540" s="7">
        <f>IF(H1540="","",INDEX(Systems!E$4:E$981,MATCH($F1540,Systems!D$4:D$981,0),1))</f>
        <v>20</v>
      </c>
      <c r="K1540" s="7" t="s">
        <v>97</v>
      </c>
      <c r="L1540" s="7">
        <v>2000</v>
      </c>
      <c r="M1540" s="7">
        <v>3</v>
      </c>
      <c r="N1540" s="6">
        <f t="shared" ref="N1540:N1543" si="3910">IF(H1540="","",H1540*I1540)</f>
        <v>6150</v>
      </c>
      <c r="O1540" s="7">
        <f t="shared" ref="O1540:O1543" si="3911">IF(M1540="","",IF(IF(M1540=1,$C$1,IF(M1540=2,L1540+(0.8*J1540),IF(M1540=3,L1540+J1540)))&lt;$C$1,$C$1,(IF(M1540=1,$C$1,IF(M1540=2,L1540+(0.8*J1540),IF(M1540=3,L1540+J1540))))))</f>
        <v>2020</v>
      </c>
      <c r="P1540" s="2" t="str">
        <f t="shared" ref="P1540:P1543" si="3912">IF($B1540="","",IF($O1540=P$3,$N1540*(1+(O$2*0.03)),IF(P$3=$O1540+$J1540,$N1540*(1+(O$2*0.03)),IF(P$3=$O1540+2*$J1540,$N1540*(1+(O$2*0.03)),IF(P$3=$O1540+3*$J1540,$N1540*(1+(O$2*0.03)),IF(P$3=$O1540+4*$J1540,$N1540*(1+(O$2*0.03)),IF(P$3=$O1540+5*$J1540,$N1540*(1+(O$2*0.03)),"")))))))</f>
        <v/>
      </c>
      <c r="Q1540" s="2" t="str">
        <f t="shared" ref="Q1540:Q1543" si="3913">IF($B1540="","",IF($O1540=Q$3,$N1540*(1+(P$2*0.03)),IF(Q$3=$O1540+$J1540,$N1540*(1+(P$2*0.03)),IF(Q$3=$O1540+2*$J1540,$N1540*(1+(P$2*0.03)),IF(Q$3=$O1540+3*$J1540,$N1540*(1+(P$2*0.03)),IF(Q$3=$O1540+4*$J1540,$N1540*(1+(P$2*0.03)),IF(Q$3=$O1540+5*$J1540,$N1540*(1+(P$2*0.03)),"")))))))</f>
        <v/>
      </c>
      <c r="R1540" s="2">
        <f t="shared" ref="R1540:R1543" si="3914">IF($B1540="","",IF($O1540=R$3,$N1540*(1+(Q$2*0.03)),IF(R$3=$O1540+$J1540,$N1540*(1+(Q$2*0.03)),IF(R$3=$O1540+2*$J1540,$N1540*(1+(Q$2*0.03)),IF(R$3=$O1540+3*$J1540,$N1540*(1+(Q$2*0.03)),IF(R$3=$O1540+4*$J1540,$N1540*(1+(Q$2*0.03)),IF(R$3=$O1540+5*$J1540,$N1540*(1+(Q$2*0.03)),"")))))))</f>
        <v>6519</v>
      </c>
      <c r="S1540" s="2" t="str">
        <f t="shared" ref="S1540:S1543" si="3915">IF($B1540="","",IF($O1540=S$3,$N1540*(1+(R$2*0.03)),IF(S$3=$O1540+$J1540,$N1540*(1+(R$2*0.03)),IF(S$3=$O1540+2*$J1540,$N1540*(1+(R$2*0.03)),IF(S$3=$O1540+3*$J1540,$N1540*(1+(R$2*0.03)),IF(S$3=$O1540+4*$J1540,$N1540*(1+(R$2*0.03)),IF(S$3=$O1540+5*$J1540,$N1540*(1+(R$2*0.03)),"")))))))</f>
        <v/>
      </c>
      <c r="T1540" s="2" t="str">
        <f t="shared" ref="T1540:T1543" si="3916">IF($B1540="","",IF($O1540=T$3,$N1540*(1+(S$2*0.03)),IF(T$3=$O1540+$J1540,$N1540*(1+(S$2*0.03)),IF(T$3=$O1540+2*$J1540,$N1540*(1+(S$2*0.03)),IF(T$3=$O1540+3*$J1540,$N1540*(1+(S$2*0.03)),IF(T$3=$O1540+4*$J1540,$N1540*(1+(S$2*0.03)),IF(T$3=$O1540+5*$J1540,$N1540*(1+(S$2*0.03)),"")))))))</f>
        <v/>
      </c>
      <c r="U1540" s="2" t="str">
        <f t="shared" ref="U1540:U1543" si="3917">IF($B1540="","",IF($O1540=U$3,$N1540*(1+(T$2*0.03)),IF(U$3=$O1540+$J1540,$N1540*(1+(T$2*0.03)),IF(U$3=$O1540+2*$J1540,$N1540*(1+(T$2*0.03)),IF(U$3=$O1540+3*$J1540,$N1540*(1+(T$2*0.03)),IF(U$3=$O1540+4*$J1540,$N1540*(1+(T$2*0.03)),IF(U$3=$O1540+5*$J1540,$N1540*(1+(T$2*0.03)),"")))))))</f>
        <v/>
      </c>
      <c r="V1540" s="2" t="str">
        <f t="shared" ref="V1540:V1543" si="3918">IF($B1540="","",IF($O1540=V$3,$N1540*(1+(U$2*0.03)),IF(V$3=$O1540+$J1540,$N1540*(1+(U$2*0.03)),IF(V$3=$O1540+2*$J1540,$N1540*(1+(U$2*0.03)),IF(V$3=$O1540+3*$J1540,$N1540*(1+(U$2*0.03)),IF(V$3=$O1540+4*$J1540,$N1540*(1+(U$2*0.03)),IF(V$3=$O1540+5*$J1540,$N1540*(1+(U$2*0.03)),"")))))))</f>
        <v/>
      </c>
      <c r="W1540" s="2" t="str">
        <f t="shared" ref="W1540:W1543" si="3919">IF($B1540="","",IF($O1540=W$3,$N1540*(1+(V$2*0.03)),IF(W$3=$O1540+$J1540,$N1540*(1+(V$2*0.03)),IF(W$3=$O1540+2*$J1540,$N1540*(1+(V$2*0.03)),IF(W$3=$O1540+3*$J1540,$N1540*(1+(V$2*0.03)),IF(W$3=$O1540+4*$J1540,$N1540*(1+(V$2*0.03)),IF(W$3=$O1540+5*$J1540,$N1540*(1+(V$2*0.03)),"")))))))</f>
        <v/>
      </c>
      <c r="X1540" s="2" t="str">
        <f t="shared" ref="X1540:X1543" si="3920">IF($B1540="","",IF($O1540=X$3,$N1540*(1+(W$2*0.03)),IF(X$3=$O1540+$J1540,$N1540*(1+(W$2*0.03)),IF(X$3=$O1540+2*$J1540,$N1540*(1+(W$2*0.03)),IF(X$3=$O1540+3*$J1540,$N1540*(1+(W$2*0.03)),IF(X$3=$O1540+4*$J1540,$N1540*(1+(W$2*0.03)),IF(X$3=$O1540+5*$J1540,$N1540*(1+(W$2*0.03)),"")))))))</f>
        <v/>
      </c>
      <c r="Y1540" s="2" t="str">
        <f t="shared" ref="Y1540:Y1543" si="3921">IF($B1540="","",IF($O1540=Y$3,$N1540*(1+(X$2*0.03)),IF(Y$3=$O1540+$J1540,$N1540*(1+(X$2*0.03)),IF(Y$3=$O1540+2*$J1540,$N1540*(1+(X$2*0.03)),IF(Y$3=$O1540+3*$J1540,$N1540*(1+(X$2*0.03)),IF(Y$3=$O1540+4*$J1540,$N1540*(1+(X$2*0.03)),IF(Y$3=$O1540+5*$J1540,$N1540*(1+(X$2*0.03)),"")))))))</f>
        <v/>
      </c>
      <c r="Z1540" s="2" t="str">
        <f t="shared" ref="Z1540:Z1543" si="3922">IF($B1540="","",IF($O1540=Z$3,$N1540*(1+(Y$2*0.03)),IF(Z$3=$O1540+$J1540,$N1540*(1+(Y$2*0.03)),IF(Z$3=$O1540+2*$J1540,$N1540*(1+(Y$2*0.03)),IF(Z$3=$O1540+3*$J1540,$N1540*(1+(Y$2*0.03)),IF(Z$3=$O1540+4*$J1540,$N1540*(1+(Y$2*0.03)),IF(Z$3=$O1540+5*$J1540,$N1540*(1+(Y$2*0.03)),"")))))))</f>
        <v/>
      </c>
      <c r="AA1540" s="2" t="str">
        <f t="shared" ref="AA1540:AA1543" si="3923">IF($B1540="","",IF($O1540=AA$3,$N1540*(1+(Z$2*0.03)),IF(AA$3=$O1540+$J1540,$N1540*(1+(Z$2*0.03)),IF(AA$3=$O1540+2*$J1540,$N1540*(1+(Z$2*0.03)),IF(AA$3=$O1540+3*$J1540,$N1540*(1+(Z$2*0.03)),IF(AA$3=$O1540+4*$J1540,$N1540*(1+(Z$2*0.03)),IF(AA$3=$O1540+5*$J1540,$N1540*(1+(Z$2*0.03)),"")))))))</f>
        <v/>
      </c>
      <c r="AB1540" s="2" t="str">
        <f t="shared" ref="AB1540:AB1543" si="3924">IF($B1540="","",IF($O1540=AB$3,$N1540*(1+(AA$2*0.03)),IF(AB$3=$O1540+$J1540,$N1540*(1+(AA$2*0.03)),IF(AB$3=$O1540+2*$J1540,$N1540*(1+(AA$2*0.03)),IF(AB$3=$O1540+3*$J1540,$N1540*(1+(AA$2*0.03)),IF(AB$3=$O1540+4*$J1540,$N1540*(1+(AA$2*0.03)),IF(AB$3=$O1540+5*$J1540,$N1540*(1+(AA$2*0.03)),"")))))))</f>
        <v/>
      </c>
      <c r="AC1540" s="2" t="str">
        <f t="shared" ref="AC1540:AC1543" si="3925">IF($B1540="","",IF($O1540=AC$3,$N1540*(1+(AB$2*0.03)),IF(AC$3=$O1540+$J1540,$N1540*(1+(AB$2*0.03)),IF(AC$3=$O1540+2*$J1540,$N1540*(1+(AB$2*0.03)),IF(AC$3=$O1540+3*$J1540,$N1540*(1+(AB$2*0.03)),IF(AC$3=$O1540+4*$J1540,$N1540*(1+(AB$2*0.03)),IF(AC$3=$O1540+5*$J1540,$N1540*(1+(AB$2*0.03)),"")))))))</f>
        <v/>
      </c>
      <c r="AD1540" s="2" t="str">
        <f t="shared" ref="AD1540:AD1543" si="3926">IF($B1540="","",IF($O1540=AD$3,$N1540*(1+(AC$2*0.03)),IF(AD$3=$O1540+$J1540,$N1540*(1+(AC$2*0.03)),IF(AD$3=$O1540+2*$J1540,$N1540*(1+(AC$2*0.03)),IF(AD$3=$O1540+3*$J1540,$N1540*(1+(AC$2*0.03)),IF(AD$3=$O1540+4*$J1540,$N1540*(1+(AC$2*0.03)),IF(AD$3=$O1540+5*$J1540,$N1540*(1+(AC$2*0.03)),"")))))))</f>
        <v/>
      </c>
      <c r="AE1540" s="2" t="str">
        <f t="shared" ref="AE1540:AE1543" si="3927">IF($B1540="","",IF($O1540=AE$3,$N1540*(1+(AD$2*0.03)),IF(AE$3=$O1540+$J1540,$N1540*(1+(AD$2*0.03)),IF(AE$3=$O1540+2*$J1540,$N1540*(1+(AD$2*0.03)),IF(AE$3=$O1540+3*$J1540,$N1540*(1+(AD$2*0.03)),IF(AE$3=$O1540+4*$J1540,$N1540*(1+(AD$2*0.03)),IF(AE$3=$O1540+5*$J1540,$N1540*(1+(AD$2*0.03)),"")))))))</f>
        <v/>
      </c>
      <c r="AF1540" s="2" t="str">
        <f t="shared" ref="AF1540:AF1543" si="3928">IF($B1540="","",IF($O1540=AF$3,$N1540*(1+(AE$2*0.03)),IF(AF$3=$O1540+$J1540,$N1540*(1+(AE$2*0.03)),IF(AF$3=$O1540+2*$J1540,$N1540*(1+(AE$2*0.03)),IF(AF$3=$O1540+3*$J1540,$N1540*(1+(AE$2*0.03)),IF(AF$3=$O1540+4*$J1540,$N1540*(1+(AE$2*0.03)),IF(AF$3=$O1540+5*$J1540,$N1540*(1+(AE$2*0.03)),"")))))))</f>
        <v/>
      </c>
      <c r="AG1540" s="2" t="str">
        <f t="shared" ref="AG1540:AG1543" si="3929">IF($B1540="","",IF($O1540=AG$3,$N1540*(1+(AF$2*0.03)),IF(AG$3=$O1540+$J1540,$N1540*(1+(AF$2*0.03)),IF(AG$3=$O1540+2*$J1540,$N1540*(1+(AF$2*0.03)),IF(AG$3=$O1540+3*$J1540,$N1540*(1+(AF$2*0.03)),IF(AG$3=$O1540+4*$J1540,$N1540*(1+(AF$2*0.03)),IF(AG$3=$O1540+5*$J1540,$N1540*(1+(AF$2*0.03)),"")))))))</f>
        <v/>
      </c>
      <c r="AH1540" s="2" t="str">
        <f t="shared" ref="AH1540:AH1543" si="3930">IF($B1540="","",IF($O1540=AH$3,$N1540*(1+(AG$2*0.03)),IF(AH$3=$O1540+$J1540,$N1540*(1+(AG$2*0.03)),IF(AH$3=$O1540+2*$J1540,$N1540*(1+(AG$2*0.03)),IF(AH$3=$O1540+3*$J1540,$N1540*(1+(AG$2*0.03)),IF(AH$3=$O1540+4*$J1540,$N1540*(1+(AG$2*0.03)),IF(AH$3=$O1540+5*$J1540,$N1540*(1+(AG$2*0.03)),"")))))))</f>
        <v/>
      </c>
      <c r="AI1540" s="2" t="str">
        <f t="shared" ref="AI1540:AI1543" si="3931">IF($B1540="","",IF($O1540=AI$3,$N1540*(1+(AH$2*0.03)),IF(AI$3=$O1540+$J1540,$N1540*(1+(AH$2*0.03)),IF(AI$3=$O1540+2*$J1540,$N1540*(1+(AH$2*0.03)),IF(AI$3=$O1540+3*$J1540,$N1540*(1+(AH$2*0.03)),IF(AI$3=$O1540+4*$J1540,$N1540*(1+(AH$2*0.03)),IF(AI$3=$O1540+5*$J1540,$N1540*(1+(AH$2*0.03)),"")))))))</f>
        <v/>
      </c>
    </row>
    <row r="1541" spans="2:35" x14ac:dyDescent="0.25">
      <c r="B1541" s="41" t="s">
        <v>347</v>
      </c>
      <c r="C1541" s="41" t="s">
        <v>588</v>
      </c>
      <c r="D1541" t="s">
        <v>7</v>
      </c>
      <c r="E1541" s="42" t="s">
        <v>357</v>
      </c>
      <c r="F1541" t="s">
        <v>289</v>
      </c>
      <c r="H1541" s="7">
        <v>1300</v>
      </c>
      <c r="I1541" s="6">
        <f>IF(H1541="","",INDEX(Systems!F$4:F$981,MATCH($F1541,Systems!D$4:D$981,0),1))</f>
        <v>4.5</v>
      </c>
      <c r="J1541" s="7">
        <f>IF(H1541="","",INDEX(Systems!E$4:E$981,MATCH($F1541,Systems!D$4:D$981,0),1))</f>
        <v>15</v>
      </c>
      <c r="K1541" s="7" t="s">
        <v>97</v>
      </c>
      <c r="L1541" s="7">
        <v>2000</v>
      </c>
      <c r="M1541" s="7">
        <v>3</v>
      </c>
      <c r="N1541" s="6">
        <f t="shared" si="3910"/>
        <v>5850</v>
      </c>
      <c r="O1541" s="7">
        <f t="shared" si="3911"/>
        <v>2018</v>
      </c>
      <c r="P1541" s="2">
        <f t="shared" si="3912"/>
        <v>5850</v>
      </c>
      <c r="Q1541" s="2" t="str">
        <f t="shared" si="3913"/>
        <v/>
      </c>
      <c r="R1541" s="2" t="str">
        <f t="shared" si="3914"/>
        <v/>
      </c>
      <c r="S1541" s="2" t="str">
        <f t="shared" si="3915"/>
        <v/>
      </c>
      <c r="T1541" s="2" t="str">
        <f t="shared" si="3916"/>
        <v/>
      </c>
      <c r="U1541" s="2" t="str">
        <f t="shared" si="3917"/>
        <v/>
      </c>
      <c r="V1541" s="2" t="str">
        <f t="shared" si="3918"/>
        <v/>
      </c>
      <c r="W1541" s="2" t="str">
        <f t="shared" si="3919"/>
        <v/>
      </c>
      <c r="X1541" s="2" t="str">
        <f t="shared" si="3920"/>
        <v/>
      </c>
      <c r="Y1541" s="2" t="str">
        <f t="shared" si="3921"/>
        <v/>
      </c>
      <c r="Z1541" s="2" t="str">
        <f t="shared" si="3922"/>
        <v/>
      </c>
      <c r="AA1541" s="2" t="str">
        <f t="shared" si="3923"/>
        <v/>
      </c>
      <c r="AB1541" s="2" t="str">
        <f t="shared" si="3924"/>
        <v/>
      </c>
      <c r="AC1541" s="2" t="str">
        <f t="shared" si="3925"/>
        <v/>
      </c>
      <c r="AD1541" s="2" t="str">
        <f t="shared" si="3926"/>
        <v/>
      </c>
      <c r="AE1541" s="2">
        <f t="shared" si="3927"/>
        <v>8482.5</v>
      </c>
      <c r="AF1541" s="2" t="str">
        <f t="shared" si="3928"/>
        <v/>
      </c>
      <c r="AG1541" s="2" t="str">
        <f t="shared" si="3929"/>
        <v/>
      </c>
      <c r="AH1541" s="2" t="str">
        <f t="shared" si="3930"/>
        <v/>
      </c>
      <c r="AI1541" s="2" t="str">
        <f t="shared" si="3931"/>
        <v/>
      </c>
    </row>
    <row r="1542" spans="2:35" x14ac:dyDescent="0.25">
      <c r="B1542" s="41" t="s">
        <v>347</v>
      </c>
      <c r="C1542" s="41" t="s">
        <v>588</v>
      </c>
      <c r="D1542" t="s">
        <v>9</v>
      </c>
      <c r="E1542" s="42" t="s">
        <v>357</v>
      </c>
      <c r="F1542" t="s">
        <v>131</v>
      </c>
      <c r="H1542" s="7">
        <v>1000</v>
      </c>
      <c r="I1542" s="6">
        <f>IF(H1542="","",INDEX(Systems!F$4:F$981,MATCH($F1542,Systems!D$4:D$981,0),1))</f>
        <v>4.95</v>
      </c>
      <c r="J1542" s="7">
        <f>IF(H1542="","",INDEX(Systems!E$4:E$981,MATCH($F1542,Systems!D$4:D$981,0),1))</f>
        <v>20</v>
      </c>
      <c r="K1542" s="7" t="s">
        <v>97</v>
      </c>
      <c r="L1542" s="7">
        <v>2017</v>
      </c>
      <c r="M1542" s="7">
        <v>3</v>
      </c>
      <c r="N1542" s="6">
        <f t="shared" si="3910"/>
        <v>4950</v>
      </c>
      <c r="O1542" s="7">
        <f t="shared" si="3911"/>
        <v>2037</v>
      </c>
      <c r="P1542" s="2" t="str">
        <f t="shared" si="3912"/>
        <v/>
      </c>
      <c r="Q1542" s="2" t="str">
        <f t="shared" si="3913"/>
        <v/>
      </c>
      <c r="R1542" s="2" t="str">
        <f t="shared" si="3914"/>
        <v/>
      </c>
      <c r="S1542" s="2" t="str">
        <f t="shared" si="3915"/>
        <v/>
      </c>
      <c r="T1542" s="2" t="str">
        <f t="shared" si="3916"/>
        <v/>
      </c>
      <c r="U1542" s="2" t="str">
        <f t="shared" si="3917"/>
        <v/>
      </c>
      <c r="V1542" s="2" t="str">
        <f t="shared" si="3918"/>
        <v/>
      </c>
      <c r="W1542" s="2" t="str">
        <f t="shared" si="3919"/>
        <v/>
      </c>
      <c r="X1542" s="2" t="str">
        <f t="shared" si="3920"/>
        <v/>
      </c>
      <c r="Y1542" s="2" t="str">
        <f t="shared" si="3921"/>
        <v/>
      </c>
      <c r="Z1542" s="2" t="str">
        <f t="shared" si="3922"/>
        <v/>
      </c>
      <c r="AA1542" s="2" t="str">
        <f t="shared" si="3923"/>
        <v/>
      </c>
      <c r="AB1542" s="2" t="str">
        <f t="shared" si="3924"/>
        <v/>
      </c>
      <c r="AC1542" s="2" t="str">
        <f t="shared" si="3925"/>
        <v/>
      </c>
      <c r="AD1542" s="2" t="str">
        <f t="shared" si="3926"/>
        <v/>
      </c>
      <c r="AE1542" s="2" t="str">
        <f t="shared" si="3927"/>
        <v/>
      </c>
      <c r="AF1542" s="2" t="str">
        <f t="shared" si="3928"/>
        <v/>
      </c>
      <c r="AG1542" s="2" t="str">
        <f t="shared" si="3929"/>
        <v/>
      </c>
      <c r="AH1542" s="2" t="str">
        <f t="shared" si="3930"/>
        <v/>
      </c>
      <c r="AI1542" s="2">
        <f t="shared" si="3931"/>
        <v>7771.4999999999991</v>
      </c>
    </row>
    <row r="1543" spans="2:35" x14ac:dyDescent="0.25">
      <c r="B1543" s="41" t="s">
        <v>347</v>
      </c>
      <c r="C1543" s="41" t="s">
        <v>588</v>
      </c>
      <c r="D1543" t="s">
        <v>5</v>
      </c>
      <c r="E1543" s="42" t="s">
        <v>357</v>
      </c>
      <c r="F1543" t="s">
        <v>55</v>
      </c>
      <c r="H1543" s="7">
        <v>1</v>
      </c>
      <c r="I1543" s="6">
        <f>IF(H1543="","",INDEX(Systems!F$4:F$981,MATCH($F1543,Systems!D$4:D$981,0),1))</f>
        <v>9000</v>
      </c>
      <c r="J1543" s="7">
        <f>IF(H1543="","",INDEX(Systems!E$4:E$981,MATCH($F1543,Systems!D$4:D$981,0),1))</f>
        <v>18</v>
      </c>
      <c r="K1543" s="7" t="s">
        <v>97</v>
      </c>
      <c r="L1543" s="7">
        <v>1999</v>
      </c>
      <c r="M1543" s="7">
        <v>3</v>
      </c>
      <c r="N1543" s="6">
        <f t="shared" si="3910"/>
        <v>9000</v>
      </c>
      <c r="O1543" s="7">
        <f t="shared" si="3911"/>
        <v>2018</v>
      </c>
      <c r="P1543" s="2">
        <f t="shared" si="3912"/>
        <v>9000</v>
      </c>
      <c r="Q1543" s="2" t="str">
        <f t="shared" si="3913"/>
        <v/>
      </c>
      <c r="R1543" s="2" t="str">
        <f t="shared" si="3914"/>
        <v/>
      </c>
      <c r="S1543" s="2" t="str">
        <f t="shared" si="3915"/>
        <v/>
      </c>
      <c r="T1543" s="2" t="str">
        <f t="shared" si="3916"/>
        <v/>
      </c>
      <c r="U1543" s="2" t="str">
        <f t="shared" si="3917"/>
        <v/>
      </c>
      <c r="V1543" s="2" t="str">
        <f t="shared" si="3918"/>
        <v/>
      </c>
      <c r="W1543" s="2" t="str">
        <f t="shared" si="3919"/>
        <v/>
      </c>
      <c r="X1543" s="2" t="str">
        <f t="shared" si="3920"/>
        <v/>
      </c>
      <c r="Y1543" s="2" t="str">
        <f t="shared" si="3921"/>
        <v/>
      </c>
      <c r="Z1543" s="2" t="str">
        <f t="shared" si="3922"/>
        <v/>
      </c>
      <c r="AA1543" s="2" t="str">
        <f t="shared" si="3923"/>
        <v/>
      </c>
      <c r="AB1543" s="2" t="str">
        <f t="shared" si="3924"/>
        <v/>
      </c>
      <c r="AC1543" s="2" t="str">
        <f t="shared" si="3925"/>
        <v/>
      </c>
      <c r="AD1543" s="2" t="str">
        <f t="shared" si="3926"/>
        <v/>
      </c>
      <c r="AE1543" s="2" t="str">
        <f t="shared" si="3927"/>
        <v/>
      </c>
      <c r="AF1543" s="2" t="str">
        <f t="shared" si="3928"/>
        <v/>
      </c>
      <c r="AG1543" s="2" t="str">
        <f t="shared" si="3929"/>
        <v/>
      </c>
      <c r="AH1543" s="2">
        <f t="shared" si="3930"/>
        <v>13860</v>
      </c>
      <c r="AI1543" s="2" t="str">
        <f t="shared" si="3931"/>
        <v/>
      </c>
    </row>
    <row r="1544" spans="2:35" x14ac:dyDescent="0.25">
      <c r="B1544" s="41" t="s">
        <v>347</v>
      </c>
      <c r="C1544" s="41" t="s">
        <v>588</v>
      </c>
      <c r="D1544" t="s">
        <v>7</v>
      </c>
      <c r="E1544" s="42" t="s">
        <v>358</v>
      </c>
      <c r="F1544" t="s">
        <v>38</v>
      </c>
      <c r="H1544" s="7">
        <v>1000</v>
      </c>
      <c r="I1544" s="6">
        <f>IF(H1544="","",INDEX(Systems!F$4:F$981,MATCH($F1544,Systems!D$4:D$981,0),1))</f>
        <v>6.15</v>
      </c>
      <c r="J1544" s="7">
        <f>IF(H1544="","",INDEX(Systems!E$4:E$981,MATCH($F1544,Systems!D$4:D$981,0),1))</f>
        <v>20</v>
      </c>
      <c r="K1544" s="7" t="s">
        <v>97</v>
      </c>
      <c r="L1544" s="7">
        <v>2000</v>
      </c>
      <c r="M1544" s="7">
        <v>3</v>
      </c>
      <c r="N1544" s="6">
        <f t="shared" ref="N1544:N1551" si="3932">IF(H1544="","",H1544*I1544)</f>
        <v>6150</v>
      </c>
      <c r="O1544" s="7">
        <f t="shared" ref="O1544:O1551" si="3933">IF(M1544="","",IF(IF(M1544=1,$C$1,IF(M1544=2,L1544+(0.8*J1544),IF(M1544=3,L1544+J1544)))&lt;$C$1,$C$1,(IF(M1544=1,$C$1,IF(M1544=2,L1544+(0.8*J1544),IF(M1544=3,L1544+J1544))))))</f>
        <v>2020</v>
      </c>
      <c r="P1544" s="2" t="str">
        <f t="shared" ref="P1544:P1551" si="3934">IF($B1544="","",IF($O1544=P$3,$N1544*(1+(O$2*0.03)),IF(P$3=$O1544+$J1544,$N1544*(1+(O$2*0.03)),IF(P$3=$O1544+2*$J1544,$N1544*(1+(O$2*0.03)),IF(P$3=$O1544+3*$J1544,$N1544*(1+(O$2*0.03)),IF(P$3=$O1544+4*$J1544,$N1544*(1+(O$2*0.03)),IF(P$3=$O1544+5*$J1544,$N1544*(1+(O$2*0.03)),"")))))))</f>
        <v/>
      </c>
      <c r="Q1544" s="2" t="str">
        <f t="shared" ref="Q1544:Q1551" si="3935">IF($B1544="","",IF($O1544=Q$3,$N1544*(1+(P$2*0.03)),IF(Q$3=$O1544+$J1544,$N1544*(1+(P$2*0.03)),IF(Q$3=$O1544+2*$J1544,$N1544*(1+(P$2*0.03)),IF(Q$3=$O1544+3*$J1544,$N1544*(1+(P$2*0.03)),IF(Q$3=$O1544+4*$J1544,$N1544*(1+(P$2*0.03)),IF(Q$3=$O1544+5*$J1544,$N1544*(1+(P$2*0.03)),"")))))))</f>
        <v/>
      </c>
      <c r="R1544" s="2">
        <f t="shared" ref="R1544:R1551" si="3936">IF($B1544="","",IF($O1544=R$3,$N1544*(1+(Q$2*0.03)),IF(R$3=$O1544+$J1544,$N1544*(1+(Q$2*0.03)),IF(R$3=$O1544+2*$J1544,$N1544*(1+(Q$2*0.03)),IF(R$3=$O1544+3*$J1544,$N1544*(1+(Q$2*0.03)),IF(R$3=$O1544+4*$J1544,$N1544*(1+(Q$2*0.03)),IF(R$3=$O1544+5*$J1544,$N1544*(1+(Q$2*0.03)),"")))))))</f>
        <v>6519</v>
      </c>
      <c r="S1544" s="2" t="str">
        <f t="shared" ref="S1544:S1551" si="3937">IF($B1544="","",IF($O1544=S$3,$N1544*(1+(R$2*0.03)),IF(S$3=$O1544+$J1544,$N1544*(1+(R$2*0.03)),IF(S$3=$O1544+2*$J1544,$N1544*(1+(R$2*0.03)),IF(S$3=$O1544+3*$J1544,$N1544*(1+(R$2*0.03)),IF(S$3=$O1544+4*$J1544,$N1544*(1+(R$2*0.03)),IF(S$3=$O1544+5*$J1544,$N1544*(1+(R$2*0.03)),"")))))))</f>
        <v/>
      </c>
      <c r="T1544" s="2" t="str">
        <f t="shared" ref="T1544:T1551" si="3938">IF($B1544="","",IF($O1544=T$3,$N1544*(1+(S$2*0.03)),IF(T$3=$O1544+$J1544,$N1544*(1+(S$2*0.03)),IF(T$3=$O1544+2*$J1544,$N1544*(1+(S$2*0.03)),IF(T$3=$O1544+3*$J1544,$N1544*(1+(S$2*0.03)),IF(T$3=$O1544+4*$J1544,$N1544*(1+(S$2*0.03)),IF(T$3=$O1544+5*$J1544,$N1544*(1+(S$2*0.03)),"")))))))</f>
        <v/>
      </c>
      <c r="U1544" s="2" t="str">
        <f t="shared" ref="U1544:U1551" si="3939">IF($B1544="","",IF($O1544=U$3,$N1544*(1+(T$2*0.03)),IF(U$3=$O1544+$J1544,$N1544*(1+(T$2*0.03)),IF(U$3=$O1544+2*$J1544,$N1544*(1+(T$2*0.03)),IF(U$3=$O1544+3*$J1544,$N1544*(1+(T$2*0.03)),IF(U$3=$O1544+4*$J1544,$N1544*(1+(T$2*0.03)),IF(U$3=$O1544+5*$J1544,$N1544*(1+(T$2*0.03)),"")))))))</f>
        <v/>
      </c>
      <c r="V1544" s="2" t="str">
        <f t="shared" ref="V1544:V1551" si="3940">IF($B1544="","",IF($O1544=V$3,$N1544*(1+(U$2*0.03)),IF(V$3=$O1544+$J1544,$N1544*(1+(U$2*0.03)),IF(V$3=$O1544+2*$J1544,$N1544*(1+(U$2*0.03)),IF(V$3=$O1544+3*$J1544,$N1544*(1+(U$2*0.03)),IF(V$3=$O1544+4*$J1544,$N1544*(1+(U$2*0.03)),IF(V$3=$O1544+5*$J1544,$N1544*(1+(U$2*0.03)),"")))))))</f>
        <v/>
      </c>
      <c r="W1544" s="2" t="str">
        <f t="shared" ref="W1544:W1551" si="3941">IF($B1544="","",IF($O1544=W$3,$N1544*(1+(V$2*0.03)),IF(W$3=$O1544+$J1544,$N1544*(1+(V$2*0.03)),IF(W$3=$O1544+2*$J1544,$N1544*(1+(V$2*0.03)),IF(W$3=$O1544+3*$J1544,$N1544*(1+(V$2*0.03)),IF(W$3=$O1544+4*$J1544,$N1544*(1+(V$2*0.03)),IF(W$3=$O1544+5*$J1544,$N1544*(1+(V$2*0.03)),"")))))))</f>
        <v/>
      </c>
      <c r="X1544" s="2" t="str">
        <f t="shared" ref="X1544:X1551" si="3942">IF($B1544="","",IF($O1544=X$3,$N1544*(1+(W$2*0.03)),IF(X$3=$O1544+$J1544,$N1544*(1+(W$2*0.03)),IF(X$3=$O1544+2*$J1544,$N1544*(1+(W$2*0.03)),IF(X$3=$O1544+3*$J1544,$N1544*(1+(W$2*0.03)),IF(X$3=$O1544+4*$J1544,$N1544*(1+(W$2*0.03)),IF(X$3=$O1544+5*$J1544,$N1544*(1+(W$2*0.03)),"")))))))</f>
        <v/>
      </c>
      <c r="Y1544" s="2" t="str">
        <f t="shared" ref="Y1544:Y1551" si="3943">IF($B1544="","",IF($O1544=Y$3,$N1544*(1+(X$2*0.03)),IF(Y$3=$O1544+$J1544,$N1544*(1+(X$2*0.03)),IF(Y$3=$O1544+2*$J1544,$N1544*(1+(X$2*0.03)),IF(Y$3=$O1544+3*$J1544,$N1544*(1+(X$2*0.03)),IF(Y$3=$O1544+4*$J1544,$N1544*(1+(X$2*0.03)),IF(Y$3=$O1544+5*$J1544,$N1544*(1+(X$2*0.03)),"")))))))</f>
        <v/>
      </c>
      <c r="Z1544" s="2" t="str">
        <f t="shared" ref="Z1544:Z1551" si="3944">IF($B1544="","",IF($O1544=Z$3,$N1544*(1+(Y$2*0.03)),IF(Z$3=$O1544+$J1544,$N1544*(1+(Y$2*0.03)),IF(Z$3=$O1544+2*$J1544,$N1544*(1+(Y$2*0.03)),IF(Z$3=$O1544+3*$J1544,$N1544*(1+(Y$2*0.03)),IF(Z$3=$O1544+4*$J1544,$N1544*(1+(Y$2*0.03)),IF(Z$3=$O1544+5*$J1544,$N1544*(1+(Y$2*0.03)),"")))))))</f>
        <v/>
      </c>
      <c r="AA1544" s="2" t="str">
        <f t="shared" ref="AA1544:AA1551" si="3945">IF($B1544="","",IF($O1544=AA$3,$N1544*(1+(Z$2*0.03)),IF(AA$3=$O1544+$J1544,$N1544*(1+(Z$2*0.03)),IF(AA$3=$O1544+2*$J1544,$N1544*(1+(Z$2*0.03)),IF(AA$3=$O1544+3*$J1544,$N1544*(1+(Z$2*0.03)),IF(AA$3=$O1544+4*$J1544,$N1544*(1+(Z$2*0.03)),IF(AA$3=$O1544+5*$J1544,$N1544*(1+(Z$2*0.03)),"")))))))</f>
        <v/>
      </c>
      <c r="AB1544" s="2" t="str">
        <f t="shared" ref="AB1544:AB1551" si="3946">IF($B1544="","",IF($O1544=AB$3,$N1544*(1+(AA$2*0.03)),IF(AB$3=$O1544+$J1544,$N1544*(1+(AA$2*0.03)),IF(AB$3=$O1544+2*$J1544,$N1544*(1+(AA$2*0.03)),IF(AB$3=$O1544+3*$J1544,$N1544*(1+(AA$2*0.03)),IF(AB$3=$O1544+4*$J1544,$N1544*(1+(AA$2*0.03)),IF(AB$3=$O1544+5*$J1544,$N1544*(1+(AA$2*0.03)),"")))))))</f>
        <v/>
      </c>
      <c r="AC1544" s="2" t="str">
        <f t="shared" ref="AC1544:AC1551" si="3947">IF($B1544="","",IF($O1544=AC$3,$N1544*(1+(AB$2*0.03)),IF(AC$3=$O1544+$J1544,$N1544*(1+(AB$2*0.03)),IF(AC$3=$O1544+2*$J1544,$N1544*(1+(AB$2*0.03)),IF(AC$3=$O1544+3*$J1544,$N1544*(1+(AB$2*0.03)),IF(AC$3=$O1544+4*$J1544,$N1544*(1+(AB$2*0.03)),IF(AC$3=$O1544+5*$J1544,$N1544*(1+(AB$2*0.03)),"")))))))</f>
        <v/>
      </c>
      <c r="AD1544" s="2" t="str">
        <f t="shared" ref="AD1544:AD1551" si="3948">IF($B1544="","",IF($O1544=AD$3,$N1544*(1+(AC$2*0.03)),IF(AD$3=$O1544+$J1544,$N1544*(1+(AC$2*0.03)),IF(AD$3=$O1544+2*$J1544,$N1544*(1+(AC$2*0.03)),IF(AD$3=$O1544+3*$J1544,$N1544*(1+(AC$2*0.03)),IF(AD$3=$O1544+4*$J1544,$N1544*(1+(AC$2*0.03)),IF(AD$3=$O1544+5*$J1544,$N1544*(1+(AC$2*0.03)),"")))))))</f>
        <v/>
      </c>
      <c r="AE1544" s="2" t="str">
        <f t="shared" ref="AE1544:AE1551" si="3949">IF($B1544="","",IF($O1544=AE$3,$N1544*(1+(AD$2*0.03)),IF(AE$3=$O1544+$J1544,$N1544*(1+(AD$2*0.03)),IF(AE$3=$O1544+2*$J1544,$N1544*(1+(AD$2*0.03)),IF(AE$3=$O1544+3*$J1544,$N1544*(1+(AD$2*0.03)),IF(AE$3=$O1544+4*$J1544,$N1544*(1+(AD$2*0.03)),IF(AE$3=$O1544+5*$J1544,$N1544*(1+(AD$2*0.03)),"")))))))</f>
        <v/>
      </c>
      <c r="AF1544" s="2" t="str">
        <f t="shared" ref="AF1544:AF1551" si="3950">IF($B1544="","",IF($O1544=AF$3,$N1544*(1+(AE$2*0.03)),IF(AF$3=$O1544+$J1544,$N1544*(1+(AE$2*0.03)),IF(AF$3=$O1544+2*$J1544,$N1544*(1+(AE$2*0.03)),IF(AF$3=$O1544+3*$J1544,$N1544*(1+(AE$2*0.03)),IF(AF$3=$O1544+4*$J1544,$N1544*(1+(AE$2*0.03)),IF(AF$3=$O1544+5*$J1544,$N1544*(1+(AE$2*0.03)),"")))))))</f>
        <v/>
      </c>
      <c r="AG1544" s="2" t="str">
        <f t="shared" ref="AG1544:AG1551" si="3951">IF($B1544="","",IF($O1544=AG$3,$N1544*(1+(AF$2*0.03)),IF(AG$3=$O1544+$J1544,$N1544*(1+(AF$2*0.03)),IF(AG$3=$O1544+2*$J1544,$N1544*(1+(AF$2*0.03)),IF(AG$3=$O1544+3*$J1544,$N1544*(1+(AF$2*0.03)),IF(AG$3=$O1544+4*$J1544,$N1544*(1+(AF$2*0.03)),IF(AG$3=$O1544+5*$J1544,$N1544*(1+(AF$2*0.03)),"")))))))</f>
        <v/>
      </c>
      <c r="AH1544" s="2" t="str">
        <f t="shared" ref="AH1544:AH1551" si="3952">IF($B1544="","",IF($O1544=AH$3,$N1544*(1+(AG$2*0.03)),IF(AH$3=$O1544+$J1544,$N1544*(1+(AG$2*0.03)),IF(AH$3=$O1544+2*$J1544,$N1544*(1+(AG$2*0.03)),IF(AH$3=$O1544+3*$J1544,$N1544*(1+(AG$2*0.03)),IF(AH$3=$O1544+4*$J1544,$N1544*(1+(AG$2*0.03)),IF(AH$3=$O1544+5*$J1544,$N1544*(1+(AG$2*0.03)),"")))))))</f>
        <v/>
      </c>
      <c r="AI1544" s="2" t="str">
        <f t="shared" ref="AI1544:AI1551" si="3953">IF($B1544="","",IF($O1544=AI$3,$N1544*(1+(AH$2*0.03)),IF(AI$3=$O1544+$J1544,$N1544*(1+(AH$2*0.03)),IF(AI$3=$O1544+2*$J1544,$N1544*(1+(AH$2*0.03)),IF(AI$3=$O1544+3*$J1544,$N1544*(1+(AH$2*0.03)),IF(AI$3=$O1544+4*$J1544,$N1544*(1+(AH$2*0.03)),IF(AI$3=$O1544+5*$J1544,$N1544*(1+(AH$2*0.03)),"")))))))</f>
        <v/>
      </c>
    </row>
    <row r="1545" spans="2:35" x14ac:dyDescent="0.25">
      <c r="B1545" s="41" t="s">
        <v>347</v>
      </c>
      <c r="C1545" s="41" t="s">
        <v>588</v>
      </c>
      <c r="D1545" t="s">
        <v>7</v>
      </c>
      <c r="E1545" s="42" t="s">
        <v>358</v>
      </c>
      <c r="F1545" t="s">
        <v>289</v>
      </c>
      <c r="H1545" s="7">
        <v>1300</v>
      </c>
      <c r="I1545" s="6">
        <f>IF(H1545="","",INDEX(Systems!F$4:F$981,MATCH($F1545,Systems!D$4:D$981,0),1))</f>
        <v>4.5</v>
      </c>
      <c r="J1545" s="7">
        <f>IF(H1545="","",INDEX(Systems!E$4:E$981,MATCH($F1545,Systems!D$4:D$981,0),1))</f>
        <v>15</v>
      </c>
      <c r="K1545" s="7" t="s">
        <v>97</v>
      </c>
      <c r="L1545" s="7">
        <v>2000</v>
      </c>
      <c r="M1545" s="7">
        <v>3</v>
      </c>
      <c r="N1545" s="6">
        <f t="shared" si="3932"/>
        <v>5850</v>
      </c>
      <c r="O1545" s="7">
        <f t="shared" si="3933"/>
        <v>2018</v>
      </c>
      <c r="P1545" s="2">
        <f t="shared" si="3934"/>
        <v>5850</v>
      </c>
      <c r="Q1545" s="2" t="str">
        <f t="shared" si="3935"/>
        <v/>
      </c>
      <c r="R1545" s="2" t="str">
        <f t="shared" si="3936"/>
        <v/>
      </c>
      <c r="S1545" s="2" t="str">
        <f t="shared" si="3937"/>
        <v/>
      </c>
      <c r="T1545" s="2" t="str">
        <f t="shared" si="3938"/>
        <v/>
      </c>
      <c r="U1545" s="2" t="str">
        <f t="shared" si="3939"/>
        <v/>
      </c>
      <c r="V1545" s="2" t="str">
        <f t="shared" si="3940"/>
        <v/>
      </c>
      <c r="W1545" s="2" t="str">
        <f t="shared" si="3941"/>
        <v/>
      </c>
      <c r="X1545" s="2" t="str">
        <f t="shared" si="3942"/>
        <v/>
      </c>
      <c r="Y1545" s="2" t="str">
        <f t="shared" si="3943"/>
        <v/>
      </c>
      <c r="Z1545" s="2" t="str">
        <f t="shared" si="3944"/>
        <v/>
      </c>
      <c r="AA1545" s="2" t="str">
        <f t="shared" si="3945"/>
        <v/>
      </c>
      <c r="AB1545" s="2" t="str">
        <f t="shared" si="3946"/>
        <v/>
      </c>
      <c r="AC1545" s="2" t="str">
        <f t="shared" si="3947"/>
        <v/>
      </c>
      <c r="AD1545" s="2" t="str">
        <f t="shared" si="3948"/>
        <v/>
      </c>
      <c r="AE1545" s="2">
        <f t="shared" si="3949"/>
        <v>8482.5</v>
      </c>
      <c r="AF1545" s="2" t="str">
        <f t="shared" si="3950"/>
        <v/>
      </c>
      <c r="AG1545" s="2" t="str">
        <f t="shared" si="3951"/>
        <v/>
      </c>
      <c r="AH1545" s="2" t="str">
        <f t="shared" si="3952"/>
        <v/>
      </c>
      <c r="AI1545" s="2" t="str">
        <f t="shared" si="3953"/>
        <v/>
      </c>
    </row>
    <row r="1546" spans="2:35" x14ac:dyDescent="0.25">
      <c r="B1546" s="41" t="s">
        <v>347</v>
      </c>
      <c r="C1546" s="41" t="s">
        <v>588</v>
      </c>
      <c r="D1546" t="s">
        <v>9</v>
      </c>
      <c r="E1546" s="42" t="s">
        <v>358</v>
      </c>
      <c r="F1546" t="s">
        <v>131</v>
      </c>
      <c r="H1546" s="7">
        <v>1000</v>
      </c>
      <c r="I1546" s="6">
        <f>IF(H1546="","",INDEX(Systems!F$4:F$981,MATCH($F1546,Systems!D$4:D$981,0),1))</f>
        <v>4.95</v>
      </c>
      <c r="J1546" s="7">
        <f>IF(H1546="","",INDEX(Systems!E$4:E$981,MATCH($F1546,Systems!D$4:D$981,0),1))</f>
        <v>20</v>
      </c>
      <c r="K1546" s="7" t="s">
        <v>97</v>
      </c>
      <c r="L1546" s="7">
        <v>2017</v>
      </c>
      <c r="M1546" s="7">
        <v>3</v>
      </c>
      <c r="N1546" s="6">
        <f t="shared" si="3932"/>
        <v>4950</v>
      </c>
      <c r="O1546" s="7">
        <f t="shared" si="3933"/>
        <v>2037</v>
      </c>
      <c r="P1546" s="2" t="str">
        <f t="shared" si="3934"/>
        <v/>
      </c>
      <c r="Q1546" s="2" t="str">
        <f t="shared" si="3935"/>
        <v/>
      </c>
      <c r="R1546" s="2" t="str">
        <f t="shared" si="3936"/>
        <v/>
      </c>
      <c r="S1546" s="2" t="str">
        <f t="shared" si="3937"/>
        <v/>
      </c>
      <c r="T1546" s="2" t="str">
        <f t="shared" si="3938"/>
        <v/>
      </c>
      <c r="U1546" s="2" t="str">
        <f t="shared" si="3939"/>
        <v/>
      </c>
      <c r="V1546" s="2" t="str">
        <f t="shared" si="3940"/>
        <v/>
      </c>
      <c r="W1546" s="2" t="str">
        <f t="shared" si="3941"/>
        <v/>
      </c>
      <c r="X1546" s="2" t="str">
        <f t="shared" si="3942"/>
        <v/>
      </c>
      <c r="Y1546" s="2" t="str">
        <f t="shared" si="3943"/>
        <v/>
      </c>
      <c r="Z1546" s="2" t="str">
        <f t="shared" si="3944"/>
        <v/>
      </c>
      <c r="AA1546" s="2" t="str">
        <f t="shared" si="3945"/>
        <v/>
      </c>
      <c r="AB1546" s="2" t="str">
        <f t="shared" si="3946"/>
        <v/>
      </c>
      <c r="AC1546" s="2" t="str">
        <f t="shared" si="3947"/>
        <v/>
      </c>
      <c r="AD1546" s="2" t="str">
        <f t="shared" si="3948"/>
        <v/>
      </c>
      <c r="AE1546" s="2" t="str">
        <f t="shared" si="3949"/>
        <v/>
      </c>
      <c r="AF1546" s="2" t="str">
        <f t="shared" si="3950"/>
        <v/>
      </c>
      <c r="AG1546" s="2" t="str">
        <f t="shared" si="3951"/>
        <v/>
      </c>
      <c r="AH1546" s="2" t="str">
        <f t="shared" si="3952"/>
        <v/>
      </c>
      <c r="AI1546" s="2">
        <f t="shared" si="3953"/>
        <v>7771.4999999999991</v>
      </c>
    </row>
    <row r="1547" spans="2:35" x14ac:dyDescent="0.25">
      <c r="B1547" s="41" t="s">
        <v>347</v>
      </c>
      <c r="C1547" s="41" t="s">
        <v>588</v>
      </c>
      <c r="D1547" t="s">
        <v>5</v>
      </c>
      <c r="E1547" s="42" t="s">
        <v>358</v>
      </c>
      <c r="F1547" t="s">
        <v>55</v>
      </c>
      <c r="H1547" s="7">
        <v>1</v>
      </c>
      <c r="I1547" s="6">
        <f>IF(H1547="","",INDEX(Systems!F$4:F$981,MATCH($F1547,Systems!D$4:D$981,0),1))</f>
        <v>9000</v>
      </c>
      <c r="J1547" s="7">
        <f>IF(H1547="","",INDEX(Systems!E$4:E$981,MATCH($F1547,Systems!D$4:D$981,0),1))</f>
        <v>18</v>
      </c>
      <c r="K1547" s="7" t="s">
        <v>97</v>
      </c>
      <c r="L1547" s="7">
        <v>1999</v>
      </c>
      <c r="M1547" s="7">
        <v>3</v>
      </c>
      <c r="N1547" s="6">
        <f t="shared" si="3932"/>
        <v>9000</v>
      </c>
      <c r="O1547" s="7">
        <f t="shared" si="3933"/>
        <v>2018</v>
      </c>
      <c r="P1547" s="2">
        <f t="shared" si="3934"/>
        <v>9000</v>
      </c>
      <c r="Q1547" s="2" t="str">
        <f t="shared" si="3935"/>
        <v/>
      </c>
      <c r="R1547" s="2" t="str">
        <f t="shared" si="3936"/>
        <v/>
      </c>
      <c r="S1547" s="2" t="str">
        <f t="shared" si="3937"/>
        <v/>
      </c>
      <c r="T1547" s="2" t="str">
        <f t="shared" si="3938"/>
        <v/>
      </c>
      <c r="U1547" s="2" t="str">
        <f t="shared" si="3939"/>
        <v/>
      </c>
      <c r="V1547" s="2" t="str">
        <f t="shared" si="3940"/>
        <v/>
      </c>
      <c r="W1547" s="2" t="str">
        <f t="shared" si="3941"/>
        <v/>
      </c>
      <c r="X1547" s="2" t="str">
        <f t="shared" si="3942"/>
        <v/>
      </c>
      <c r="Y1547" s="2" t="str">
        <f t="shared" si="3943"/>
        <v/>
      </c>
      <c r="Z1547" s="2" t="str">
        <f t="shared" si="3944"/>
        <v/>
      </c>
      <c r="AA1547" s="2" t="str">
        <f t="shared" si="3945"/>
        <v/>
      </c>
      <c r="AB1547" s="2" t="str">
        <f t="shared" si="3946"/>
        <v/>
      </c>
      <c r="AC1547" s="2" t="str">
        <f t="shared" si="3947"/>
        <v/>
      </c>
      <c r="AD1547" s="2" t="str">
        <f t="shared" si="3948"/>
        <v/>
      </c>
      <c r="AE1547" s="2" t="str">
        <f t="shared" si="3949"/>
        <v/>
      </c>
      <c r="AF1547" s="2" t="str">
        <f t="shared" si="3950"/>
        <v/>
      </c>
      <c r="AG1547" s="2" t="str">
        <f t="shared" si="3951"/>
        <v/>
      </c>
      <c r="AH1547" s="2">
        <f t="shared" si="3952"/>
        <v>13860</v>
      </c>
      <c r="AI1547" s="2" t="str">
        <f t="shared" si="3953"/>
        <v/>
      </c>
    </row>
    <row r="1548" spans="2:35" x14ac:dyDescent="0.25">
      <c r="B1548" s="41" t="s">
        <v>347</v>
      </c>
      <c r="C1548" s="41" t="s">
        <v>588</v>
      </c>
      <c r="D1548" t="s">
        <v>8</v>
      </c>
      <c r="E1548" s="42" t="s">
        <v>366</v>
      </c>
      <c r="F1548" t="s">
        <v>34</v>
      </c>
      <c r="H1548" s="7">
        <v>10</v>
      </c>
      <c r="I1548" s="6">
        <f>IF(H1548="","",INDEX(Systems!F$4:F$981,MATCH($F1548,Systems!D$4:D$981,0),1))</f>
        <v>900</v>
      </c>
      <c r="J1548" s="7">
        <f>IF(H1548="","",INDEX(Systems!E$4:E$981,MATCH($F1548,Systems!D$4:D$981,0),1))</f>
        <v>30</v>
      </c>
      <c r="K1548" s="7" t="s">
        <v>97</v>
      </c>
      <c r="L1548" s="7">
        <v>2000</v>
      </c>
      <c r="M1548" s="7">
        <v>3</v>
      </c>
      <c r="N1548" s="6">
        <f t="shared" si="3932"/>
        <v>9000</v>
      </c>
      <c r="O1548" s="7">
        <f t="shared" si="3933"/>
        <v>2030</v>
      </c>
      <c r="P1548" s="2" t="str">
        <f t="shared" si="3934"/>
        <v/>
      </c>
      <c r="Q1548" s="2" t="str">
        <f t="shared" si="3935"/>
        <v/>
      </c>
      <c r="R1548" s="2" t="str">
        <f t="shared" si="3936"/>
        <v/>
      </c>
      <c r="S1548" s="2" t="str">
        <f t="shared" si="3937"/>
        <v/>
      </c>
      <c r="T1548" s="2" t="str">
        <f t="shared" si="3938"/>
        <v/>
      </c>
      <c r="U1548" s="2" t="str">
        <f t="shared" si="3939"/>
        <v/>
      </c>
      <c r="V1548" s="2" t="str">
        <f t="shared" si="3940"/>
        <v/>
      </c>
      <c r="W1548" s="2" t="str">
        <f t="shared" si="3941"/>
        <v/>
      </c>
      <c r="X1548" s="2" t="str">
        <f t="shared" si="3942"/>
        <v/>
      </c>
      <c r="Y1548" s="2" t="str">
        <f t="shared" si="3943"/>
        <v/>
      </c>
      <c r="Z1548" s="2" t="str">
        <f t="shared" si="3944"/>
        <v/>
      </c>
      <c r="AA1548" s="2" t="str">
        <f t="shared" si="3945"/>
        <v/>
      </c>
      <c r="AB1548" s="2">
        <f t="shared" si="3946"/>
        <v>12239.999999999998</v>
      </c>
      <c r="AC1548" s="2" t="str">
        <f t="shared" si="3947"/>
        <v/>
      </c>
      <c r="AD1548" s="2" t="str">
        <f t="shared" si="3948"/>
        <v/>
      </c>
      <c r="AE1548" s="2" t="str">
        <f t="shared" si="3949"/>
        <v/>
      </c>
      <c r="AF1548" s="2" t="str">
        <f t="shared" si="3950"/>
        <v/>
      </c>
      <c r="AG1548" s="2" t="str">
        <f t="shared" si="3951"/>
        <v/>
      </c>
      <c r="AH1548" s="2" t="str">
        <f t="shared" si="3952"/>
        <v/>
      </c>
      <c r="AI1548" s="2" t="str">
        <f t="shared" si="3953"/>
        <v/>
      </c>
    </row>
    <row r="1549" spans="2:35" x14ac:dyDescent="0.25">
      <c r="B1549" s="41" t="s">
        <v>347</v>
      </c>
      <c r="C1549" s="41" t="s">
        <v>588</v>
      </c>
      <c r="D1549" t="s">
        <v>8</v>
      </c>
      <c r="E1549" s="42" t="s">
        <v>366</v>
      </c>
      <c r="F1549" t="s">
        <v>134</v>
      </c>
      <c r="H1549" s="7">
        <v>4</v>
      </c>
      <c r="I1549" s="6">
        <f>IF(H1549="","",INDEX(Systems!F$4:F$981,MATCH($F1549,Systems!D$4:D$981,0),1))</f>
        <v>650</v>
      </c>
      <c r="J1549" s="7">
        <f>IF(H1549="","",INDEX(Systems!E$4:E$981,MATCH($F1549,Systems!D$4:D$981,0),1))</f>
        <v>30</v>
      </c>
      <c r="K1549" s="7" t="s">
        <v>97</v>
      </c>
      <c r="L1549" s="7">
        <v>2000</v>
      </c>
      <c r="M1549" s="7">
        <v>3</v>
      </c>
      <c r="N1549" s="6">
        <f t="shared" si="3932"/>
        <v>2600</v>
      </c>
      <c r="O1549" s="7">
        <f t="shared" si="3933"/>
        <v>2030</v>
      </c>
      <c r="P1549" s="2" t="str">
        <f t="shared" si="3934"/>
        <v/>
      </c>
      <c r="Q1549" s="2" t="str">
        <f t="shared" si="3935"/>
        <v/>
      </c>
      <c r="R1549" s="2" t="str">
        <f t="shared" si="3936"/>
        <v/>
      </c>
      <c r="S1549" s="2" t="str">
        <f t="shared" si="3937"/>
        <v/>
      </c>
      <c r="T1549" s="2" t="str">
        <f t="shared" si="3938"/>
        <v/>
      </c>
      <c r="U1549" s="2" t="str">
        <f t="shared" si="3939"/>
        <v/>
      </c>
      <c r="V1549" s="2" t="str">
        <f t="shared" si="3940"/>
        <v/>
      </c>
      <c r="W1549" s="2" t="str">
        <f t="shared" si="3941"/>
        <v/>
      </c>
      <c r="X1549" s="2" t="str">
        <f t="shared" si="3942"/>
        <v/>
      </c>
      <c r="Y1549" s="2" t="str">
        <f t="shared" si="3943"/>
        <v/>
      </c>
      <c r="Z1549" s="2" t="str">
        <f t="shared" si="3944"/>
        <v/>
      </c>
      <c r="AA1549" s="2" t="str">
        <f t="shared" si="3945"/>
        <v/>
      </c>
      <c r="AB1549" s="2">
        <f t="shared" si="3946"/>
        <v>3535.9999999999995</v>
      </c>
      <c r="AC1549" s="2" t="str">
        <f t="shared" si="3947"/>
        <v/>
      </c>
      <c r="AD1549" s="2" t="str">
        <f t="shared" si="3948"/>
        <v/>
      </c>
      <c r="AE1549" s="2" t="str">
        <f t="shared" si="3949"/>
        <v/>
      </c>
      <c r="AF1549" s="2" t="str">
        <f t="shared" si="3950"/>
        <v/>
      </c>
      <c r="AG1549" s="2" t="str">
        <f t="shared" si="3951"/>
        <v/>
      </c>
      <c r="AH1549" s="2" t="str">
        <f t="shared" si="3952"/>
        <v/>
      </c>
      <c r="AI1549" s="2" t="str">
        <f t="shared" si="3953"/>
        <v/>
      </c>
    </row>
    <row r="1550" spans="2:35" x14ac:dyDescent="0.25">
      <c r="B1550" s="41" t="s">
        <v>347</v>
      </c>
      <c r="C1550" s="41" t="s">
        <v>588</v>
      </c>
      <c r="D1550" t="s">
        <v>8</v>
      </c>
      <c r="E1550" s="42" t="s">
        <v>366</v>
      </c>
      <c r="F1550" t="s">
        <v>133</v>
      </c>
      <c r="H1550" s="7">
        <v>2</v>
      </c>
      <c r="I1550" s="6">
        <f>IF(H1550="","",INDEX(Systems!F$4:F$981,MATCH($F1550,Systems!D$4:D$981,0),1))</f>
        <v>750</v>
      </c>
      <c r="J1550" s="7">
        <f>IF(H1550="","",INDEX(Systems!E$4:E$981,MATCH($F1550,Systems!D$4:D$981,0),1))</f>
        <v>30</v>
      </c>
      <c r="K1550" s="7" t="s">
        <v>97</v>
      </c>
      <c r="L1550" s="7">
        <v>2000</v>
      </c>
      <c r="M1550" s="7">
        <v>3</v>
      </c>
      <c r="N1550" s="6">
        <f t="shared" si="3932"/>
        <v>1500</v>
      </c>
      <c r="O1550" s="7">
        <f t="shared" si="3933"/>
        <v>2030</v>
      </c>
      <c r="P1550" s="2" t="str">
        <f t="shared" si="3934"/>
        <v/>
      </c>
      <c r="Q1550" s="2" t="str">
        <f t="shared" si="3935"/>
        <v/>
      </c>
      <c r="R1550" s="2" t="str">
        <f t="shared" si="3936"/>
        <v/>
      </c>
      <c r="S1550" s="2" t="str">
        <f t="shared" si="3937"/>
        <v/>
      </c>
      <c r="T1550" s="2" t="str">
        <f t="shared" si="3938"/>
        <v/>
      </c>
      <c r="U1550" s="2" t="str">
        <f t="shared" si="3939"/>
        <v/>
      </c>
      <c r="V1550" s="2" t="str">
        <f t="shared" si="3940"/>
        <v/>
      </c>
      <c r="W1550" s="2" t="str">
        <f t="shared" si="3941"/>
        <v/>
      </c>
      <c r="X1550" s="2" t="str">
        <f t="shared" si="3942"/>
        <v/>
      </c>
      <c r="Y1550" s="2" t="str">
        <f t="shared" si="3943"/>
        <v/>
      </c>
      <c r="Z1550" s="2" t="str">
        <f t="shared" si="3944"/>
        <v/>
      </c>
      <c r="AA1550" s="2" t="str">
        <f t="shared" si="3945"/>
        <v/>
      </c>
      <c r="AB1550" s="2">
        <f t="shared" si="3946"/>
        <v>2039.9999999999998</v>
      </c>
      <c r="AC1550" s="2" t="str">
        <f t="shared" si="3947"/>
        <v/>
      </c>
      <c r="AD1550" s="2" t="str">
        <f t="shared" si="3948"/>
        <v/>
      </c>
      <c r="AE1550" s="2" t="str">
        <f t="shared" si="3949"/>
        <v/>
      </c>
      <c r="AF1550" s="2" t="str">
        <f t="shared" si="3950"/>
        <v/>
      </c>
      <c r="AG1550" s="2" t="str">
        <f t="shared" si="3951"/>
        <v/>
      </c>
      <c r="AH1550" s="2" t="str">
        <f t="shared" si="3952"/>
        <v/>
      </c>
      <c r="AI1550" s="2" t="str">
        <f t="shared" si="3953"/>
        <v/>
      </c>
    </row>
    <row r="1551" spans="2:35" x14ac:dyDescent="0.25">
      <c r="B1551" s="41" t="s">
        <v>347</v>
      </c>
      <c r="C1551" s="41" t="s">
        <v>588</v>
      </c>
      <c r="D1551" t="s">
        <v>8</v>
      </c>
      <c r="E1551" s="42" t="s">
        <v>366</v>
      </c>
      <c r="F1551" t="s">
        <v>126</v>
      </c>
      <c r="H1551" s="7">
        <v>500</v>
      </c>
      <c r="I1551" s="6">
        <f>IF(H1551="","",INDEX(Systems!F$4:F$981,MATCH($F1551,Systems!D$4:D$981,0),1))</f>
        <v>18</v>
      </c>
      <c r="J1551" s="7">
        <f>IF(H1551="","",INDEX(Systems!E$4:E$981,MATCH($F1551,Systems!D$4:D$981,0),1))</f>
        <v>30</v>
      </c>
      <c r="K1551" s="7" t="s">
        <v>97</v>
      </c>
      <c r="L1551" s="7">
        <v>2000</v>
      </c>
      <c r="M1551" s="7">
        <v>3</v>
      </c>
      <c r="N1551" s="6">
        <f t="shared" si="3932"/>
        <v>9000</v>
      </c>
      <c r="O1551" s="7">
        <f t="shared" si="3933"/>
        <v>2030</v>
      </c>
      <c r="P1551" s="2" t="str">
        <f t="shared" si="3934"/>
        <v/>
      </c>
      <c r="Q1551" s="2" t="str">
        <f t="shared" si="3935"/>
        <v/>
      </c>
      <c r="R1551" s="2" t="str">
        <f t="shared" si="3936"/>
        <v/>
      </c>
      <c r="S1551" s="2" t="str">
        <f t="shared" si="3937"/>
        <v/>
      </c>
      <c r="T1551" s="2" t="str">
        <f t="shared" si="3938"/>
        <v/>
      </c>
      <c r="U1551" s="2" t="str">
        <f t="shared" si="3939"/>
        <v/>
      </c>
      <c r="V1551" s="2" t="str">
        <f t="shared" si="3940"/>
        <v/>
      </c>
      <c r="W1551" s="2" t="str">
        <f t="shared" si="3941"/>
        <v/>
      </c>
      <c r="X1551" s="2" t="str">
        <f t="shared" si="3942"/>
        <v/>
      </c>
      <c r="Y1551" s="2" t="str">
        <f t="shared" si="3943"/>
        <v/>
      </c>
      <c r="Z1551" s="2" t="str">
        <f t="shared" si="3944"/>
        <v/>
      </c>
      <c r="AA1551" s="2" t="str">
        <f t="shared" si="3945"/>
        <v/>
      </c>
      <c r="AB1551" s="2">
        <f t="shared" si="3946"/>
        <v>12239.999999999998</v>
      </c>
      <c r="AC1551" s="2" t="str">
        <f t="shared" si="3947"/>
        <v/>
      </c>
      <c r="AD1551" s="2" t="str">
        <f t="shared" si="3948"/>
        <v/>
      </c>
      <c r="AE1551" s="2" t="str">
        <f t="shared" si="3949"/>
        <v/>
      </c>
      <c r="AF1551" s="2" t="str">
        <f t="shared" si="3950"/>
        <v/>
      </c>
      <c r="AG1551" s="2" t="str">
        <f t="shared" si="3951"/>
        <v/>
      </c>
      <c r="AH1551" s="2" t="str">
        <f t="shared" si="3952"/>
        <v/>
      </c>
      <c r="AI1551" s="2" t="str">
        <f t="shared" si="3953"/>
        <v/>
      </c>
    </row>
    <row r="1552" spans="2:35" x14ac:dyDescent="0.25">
      <c r="B1552" s="41" t="s">
        <v>347</v>
      </c>
      <c r="C1552" s="41" t="s">
        <v>588</v>
      </c>
      <c r="D1552" t="s">
        <v>3</v>
      </c>
      <c r="E1552" s="42" t="s">
        <v>459</v>
      </c>
      <c r="F1552" t="s">
        <v>29</v>
      </c>
      <c r="H1552" s="7">
        <v>4650</v>
      </c>
      <c r="I1552" s="6">
        <f>IF(H1552="","",INDEX(Systems!F$4:F$981,MATCH($F1552,Systems!D$4:D$981,0),1))</f>
        <v>7.32</v>
      </c>
      <c r="J1552" s="7">
        <f>IF(H1552="","",INDEX(Systems!E$4:E$981,MATCH($F1552,Systems!D$4:D$981,0),1))</f>
        <v>15</v>
      </c>
      <c r="K1552" s="7" t="s">
        <v>97</v>
      </c>
      <c r="L1552" s="7">
        <v>2005</v>
      </c>
      <c r="M1552" s="7">
        <v>2</v>
      </c>
      <c r="N1552" s="6">
        <f t="shared" si="3734"/>
        <v>34038</v>
      </c>
      <c r="O1552" s="7">
        <f t="shared" si="3735"/>
        <v>2018</v>
      </c>
      <c r="P1552" s="2">
        <f t="shared" ref="P1552:AI1552" si="3954">IF($B1552="","",IF($O1552=P$3,$N1552*(1+(O$2*0.03)),IF(P$3=$O1552+$J1552,$N1552*(1+(O$2*0.03)),IF(P$3=$O1552+2*$J1552,$N1552*(1+(O$2*0.03)),IF(P$3=$O1552+3*$J1552,$N1552*(1+(O$2*0.03)),IF(P$3=$O1552+4*$J1552,$N1552*(1+(O$2*0.03)),IF(P$3=$O1552+5*$J1552,$N1552*(1+(O$2*0.03)),"")))))))</f>
        <v>34038</v>
      </c>
      <c r="Q1552" s="2" t="str">
        <f t="shared" si="3954"/>
        <v/>
      </c>
      <c r="R1552" s="2" t="str">
        <f t="shared" si="3954"/>
        <v/>
      </c>
      <c r="S1552" s="2" t="str">
        <f t="shared" si="3954"/>
        <v/>
      </c>
      <c r="T1552" s="2" t="str">
        <f t="shared" si="3954"/>
        <v/>
      </c>
      <c r="U1552" s="2" t="str">
        <f t="shared" si="3954"/>
        <v/>
      </c>
      <c r="V1552" s="2" t="str">
        <f t="shared" si="3954"/>
        <v/>
      </c>
      <c r="W1552" s="2" t="str">
        <f t="shared" si="3954"/>
        <v/>
      </c>
      <c r="X1552" s="2" t="str">
        <f t="shared" si="3954"/>
        <v/>
      </c>
      <c r="Y1552" s="2" t="str">
        <f t="shared" si="3954"/>
        <v/>
      </c>
      <c r="Z1552" s="2" t="str">
        <f t="shared" si="3954"/>
        <v/>
      </c>
      <c r="AA1552" s="2" t="str">
        <f t="shared" si="3954"/>
        <v/>
      </c>
      <c r="AB1552" s="2" t="str">
        <f t="shared" si="3954"/>
        <v/>
      </c>
      <c r="AC1552" s="2" t="str">
        <f t="shared" si="3954"/>
        <v/>
      </c>
      <c r="AD1552" s="2" t="str">
        <f t="shared" si="3954"/>
        <v/>
      </c>
      <c r="AE1552" s="2">
        <f t="shared" si="3954"/>
        <v>49355.1</v>
      </c>
      <c r="AF1552" s="2" t="str">
        <f t="shared" si="3954"/>
        <v/>
      </c>
      <c r="AG1552" s="2" t="str">
        <f t="shared" si="3954"/>
        <v/>
      </c>
      <c r="AH1552" s="2" t="str">
        <f t="shared" si="3954"/>
        <v/>
      </c>
      <c r="AI1552" s="2" t="str">
        <f t="shared" si="3954"/>
        <v/>
      </c>
    </row>
    <row r="1553" spans="2:35" x14ac:dyDescent="0.25">
      <c r="B1553" s="41" t="s">
        <v>347</v>
      </c>
      <c r="C1553" s="41" t="s">
        <v>588</v>
      </c>
      <c r="D1553" t="s">
        <v>7</v>
      </c>
      <c r="E1553" s="42" t="s">
        <v>459</v>
      </c>
      <c r="F1553" t="s">
        <v>50</v>
      </c>
      <c r="H1553" s="7">
        <v>2880</v>
      </c>
      <c r="I1553" s="6">
        <f>IF(H1553="","",INDEX(Systems!F$4:F$981,MATCH($F1553,Systems!D$4:D$981,0),1))</f>
        <v>1.6</v>
      </c>
      <c r="J1553" s="7">
        <f>IF(H1553="","",INDEX(Systems!E$4:E$981,MATCH($F1553,Systems!D$4:D$981,0),1))</f>
        <v>10</v>
      </c>
      <c r="K1553" s="7" t="s">
        <v>97</v>
      </c>
      <c r="L1553" s="7">
        <v>2010</v>
      </c>
      <c r="M1553" s="7">
        <v>3</v>
      </c>
      <c r="N1553" s="6">
        <f t="shared" si="3734"/>
        <v>4608</v>
      </c>
      <c r="O1553" s="7">
        <f t="shared" si="3735"/>
        <v>2020</v>
      </c>
      <c r="P1553" s="2" t="str">
        <f t="shared" ref="P1553:AI1553" si="3955">IF($B1553="","",IF($O1553=P$3,$N1553*(1+(O$2*0.03)),IF(P$3=$O1553+$J1553,$N1553*(1+(O$2*0.03)),IF(P$3=$O1553+2*$J1553,$N1553*(1+(O$2*0.03)),IF(P$3=$O1553+3*$J1553,$N1553*(1+(O$2*0.03)),IF(P$3=$O1553+4*$J1553,$N1553*(1+(O$2*0.03)),IF(P$3=$O1553+5*$J1553,$N1553*(1+(O$2*0.03)),"")))))))</f>
        <v/>
      </c>
      <c r="Q1553" s="2" t="str">
        <f t="shared" si="3955"/>
        <v/>
      </c>
      <c r="R1553" s="2">
        <f t="shared" si="3955"/>
        <v>4884.4800000000005</v>
      </c>
      <c r="S1553" s="2" t="str">
        <f t="shared" si="3955"/>
        <v/>
      </c>
      <c r="T1553" s="2" t="str">
        <f t="shared" si="3955"/>
        <v/>
      </c>
      <c r="U1553" s="2" t="str">
        <f t="shared" si="3955"/>
        <v/>
      </c>
      <c r="V1553" s="2" t="str">
        <f t="shared" si="3955"/>
        <v/>
      </c>
      <c r="W1553" s="2" t="str">
        <f t="shared" si="3955"/>
        <v/>
      </c>
      <c r="X1553" s="2" t="str">
        <f t="shared" si="3955"/>
        <v/>
      </c>
      <c r="Y1553" s="2" t="str">
        <f t="shared" si="3955"/>
        <v/>
      </c>
      <c r="Z1553" s="2" t="str">
        <f t="shared" si="3955"/>
        <v/>
      </c>
      <c r="AA1553" s="2" t="str">
        <f t="shared" si="3955"/>
        <v/>
      </c>
      <c r="AB1553" s="2">
        <f t="shared" si="3955"/>
        <v>6266.8799999999992</v>
      </c>
      <c r="AC1553" s="2" t="str">
        <f t="shared" si="3955"/>
        <v/>
      </c>
      <c r="AD1553" s="2" t="str">
        <f t="shared" si="3955"/>
        <v/>
      </c>
      <c r="AE1553" s="2" t="str">
        <f t="shared" si="3955"/>
        <v/>
      </c>
      <c r="AF1553" s="2" t="str">
        <f t="shared" si="3955"/>
        <v/>
      </c>
      <c r="AG1553" s="2" t="str">
        <f t="shared" si="3955"/>
        <v/>
      </c>
      <c r="AH1553" s="2" t="str">
        <f t="shared" si="3955"/>
        <v/>
      </c>
      <c r="AI1553" s="2" t="str">
        <f t="shared" si="3955"/>
        <v/>
      </c>
    </row>
    <row r="1554" spans="2:35" x14ac:dyDescent="0.25">
      <c r="B1554" s="41" t="s">
        <v>347</v>
      </c>
      <c r="C1554" s="41" t="s">
        <v>588</v>
      </c>
      <c r="D1554" t="s">
        <v>7</v>
      </c>
      <c r="E1554" s="42" t="s">
        <v>570</v>
      </c>
      <c r="F1554" t="s">
        <v>307</v>
      </c>
      <c r="H1554" s="7">
        <v>3200</v>
      </c>
      <c r="I1554" s="6">
        <f>IF(H1554="","",INDEX(Systems!F$4:F$981,MATCH($F1554,Systems!D$4:D$981,0),1))</f>
        <v>10</v>
      </c>
      <c r="J1554" s="7">
        <f>IF(H1554="","",INDEX(Systems!E$4:E$981,MATCH($F1554,Systems!D$4:D$981,0),1))</f>
        <v>50</v>
      </c>
      <c r="K1554" s="7" t="s">
        <v>97</v>
      </c>
      <c r="L1554" s="7">
        <v>2000</v>
      </c>
      <c r="M1554" s="7">
        <v>3</v>
      </c>
      <c r="N1554" s="6">
        <f t="shared" si="3734"/>
        <v>32000</v>
      </c>
      <c r="O1554" s="7">
        <f t="shared" si="3735"/>
        <v>2050</v>
      </c>
      <c r="P1554" s="2" t="str">
        <f t="shared" ref="P1554:AI1554" si="3956">IF($B1554="","",IF($O1554=P$3,$N1554*(1+(O$2*0.03)),IF(P$3=$O1554+$J1554,$N1554*(1+(O$2*0.03)),IF(P$3=$O1554+2*$J1554,$N1554*(1+(O$2*0.03)),IF(P$3=$O1554+3*$J1554,$N1554*(1+(O$2*0.03)),IF(P$3=$O1554+4*$J1554,$N1554*(1+(O$2*0.03)),IF(P$3=$O1554+5*$J1554,$N1554*(1+(O$2*0.03)),"")))))))</f>
        <v/>
      </c>
      <c r="Q1554" s="2" t="str">
        <f t="shared" si="3956"/>
        <v/>
      </c>
      <c r="R1554" s="2" t="str">
        <f t="shared" si="3956"/>
        <v/>
      </c>
      <c r="S1554" s="2" t="str">
        <f t="shared" si="3956"/>
        <v/>
      </c>
      <c r="T1554" s="2" t="str">
        <f t="shared" si="3956"/>
        <v/>
      </c>
      <c r="U1554" s="2" t="str">
        <f t="shared" si="3956"/>
        <v/>
      </c>
      <c r="V1554" s="2" t="str">
        <f t="shared" si="3956"/>
        <v/>
      </c>
      <c r="W1554" s="2" t="str">
        <f t="shared" si="3956"/>
        <v/>
      </c>
      <c r="X1554" s="2" t="str">
        <f t="shared" si="3956"/>
        <v/>
      </c>
      <c r="Y1554" s="2" t="str">
        <f t="shared" si="3956"/>
        <v/>
      </c>
      <c r="Z1554" s="2" t="str">
        <f t="shared" si="3956"/>
        <v/>
      </c>
      <c r="AA1554" s="2" t="str">
        <f t="shared" si="3956"/>
        <v/>
      </c>
      <c r="AB1554" s="2" t="str">
        <f t="shared" si="3956"/>
        <v/>
      </c>
      <c r="AC1554" s="2" t="str">
        <f t="shared" si="3956"/>
        <v/>
      </c>
      <c r="AD1554" s="2" t="str">
        <f t="shared" si="3956"/>
        <v/>
      </c>
      <c r="AE1554" s="2" t="str">
        <f t="shared" si="3956"/>
        <v/>
      </c>
      <c r="AF1554" s="2" t="str">
        <f t="shared" si="3956"/>
        <v/>
      </c>
      <c r="AG1554" s="2" t="str">
        <f t="shared" si="3956"/>
        <v/>
      </c>
      <c r="AH1554" s="2" t="str">
        <f t="shared" si="3956"/>
        <v/>
      </c>
      <c r="AI1554" s="2" t="str">
        <f t="shared" si="3956"/>
        <v/>
      </c>
    </row>
    <row r="1555" spans="2:35" x14ac:dyDescent="0.25">
      <c r="B1555" s="41" t="s">
        <v>347</v>
      </c>
      <c r="C1555" s="41" t="s">
        <v>588</v>
      </c>
      <c r="D1555" t="s">
        <v>7</v>
      </c>
      <c r="E1555" s="42" t="s">
        <v>570</v>
      </c>
      <c r="F1555" t="s">
        <v>51</v>
      </c>
      <c r="H1555" s="7">
        <v>2880</v>
      </c>
      <c r="I1555" s="6">
        <f>IF(H1555="","",INDEX(Systems!F$4:F$981,MATCH($F1555,Systems!D$4:D$981,0),1))</f>
        <v>1.5</v>
      </c>
      <c r="J1555" s="7">
        <f>IF(H1555="","",INDEX(Systems!E$4:E$981,MATCH($F1555,Systems!D$4:D$981,0),1))</f>
        <v>10</v>
      </c>
      <c r="K1555" s="7" t="s">
        <v>97</v>
      </c>
      <c r="L1555" s="7">
        <v>2010</v>
      </c>
      <c r="M1555" s="7">
        <v>3</v>
      </c>
      <c r="N1555" s="6">
        <f t="shared" si="3734"/>
        <v>4320</v>
      </c>
      <c r="O1555" s="7">
        <f t="shared" si="3735"/>
        <v>2020</v>
      </c>
      <c r="P1555" s="2" t="str">
        <f t="shared" ref="P1555:AI1555" si="3957">IF($B1555="","",IF($O1555=P$3,$N1555*(1+(O$2*0.03)),IF(P$3=$O1555+$J1555,$N1555*(1+(O$2*0.03)),IF(P$3=$O1555+2*$J1555,$N1555*(1+(O$2*0.03)),IF(P$3=$O1555+3*$J1555,$N1555*(1+(O$2*0.03)),IF(P$3=$O1555+4*$J1555,$N1555*(1+(O$2*0.03)),IF(P$3=$O1555+5*$J1555,$N1555*(1+(O$2*0.03)),"")))))))</f>
        <v/>
      </c>
      <c r="Q1555" s="2" t="str">
        <f t="shared" si="3957"/>
        <v/>
      </c>
      <c r="R1555" s="2">
        <f t="shared" si="3957"/>
        <v>4579.2</v>
      </c>
      <c r="S1555" s="2" t="str">
        <f t="shared" si="3957"/>
        <v/>
      </c>
      <c r="T1555" s="2" t="str">
        <f t="shared" si="3957"/>
        <v/>
      </c>
      <c r="U1555" s="2" t="str">
        <f t="shared" si="3957"/>
        <v/>
      </c>
      <c r="V1555" s="2" t="str">
        <f t="shared" si="3957"/>
        <v/>
      </c>
      <c r="W1555" s="2" t="str">
        <f t="shared" si="3957"/>
        <v/>
      </c>
      <c r="X1555" s="2" t="str">
        <f t="shared" si="3957"/>
        <v/>
      </c>
      <c r="Y1555" s="2" t="str">
        <f t="shared" si="3957"/>
        <v/>
      </c>
      <c r="Z1555" s="2" t="str">
        <f t="shared" si="3957"/>
        <v/>
      </c>
      <c r="AA1555" s="2" t="str">
        <f t="shared" si="3957"/>
        <v/>
      </c>
      <c r="AB1555" s="2">
        <f t="shared" si="3957"/>
        <v>5875.2</v>
      </c>
      <c r="AC1555" s="2" t="str">
        <f t="shared" si="3957"/>
        <v/>
      </c>
      <c r="AD1555" s="2" t="str">
        <f t="shared" si="3957"/>
        <v/>
      </c>
      <c r="AE1555" s="2" t="str">
        <f t="shared" si="3957"/>
        <v/>
      </c>
      <c r="AF1555" s="2" t="str">
        <f t="shared" si="3957"/>
        <v/>
      </c>
      <c r="AG1555" s="2" t="str">
        <f t="shared" si="3957"/>
        <v/>
      </c>
      <c r="AH1555" s="2" t="str">
        <f t="shared" si="3957"/>
        <v/>
      </c>
      <c r="AI1555" s="2" t="str">
        <f t="shared" si="3957"/>
        <v/>
      </c>
    </row>
    <row r="1556" spans="2:35" x14ac:dyDescent="0.25">
      <c r="B1556" s="41" t="s">
        <v>347</v>
      </c>
      <c r="C1556" s="41" t="s">
        <v>588</v>
      </c>
      <c r="D1556" t="s">
        <v>9</v>
      </c>
      <c r="E1556" s="42" t="s">
        <v>570</v>
      </c>
      <c r="F1556" t="s">
        <v>131</v>
      </c>
      <c r="H1556" s="7">
        <v>3200</v>
      </c>
      <c r="I1556" s="6">
        <f>IF(H1556="","",INDEX(Systems!F$4:F$981,MATCH($F1556,Systems!D$4:D$981,0),1))</f>
        <v>4.95</v>
      </c>
      <c r="J1556" s="7">
        <f>IF(H1556="","",INDEX(Systems!E$4:E$981,MATCH($F1556,Systems!D$4:D$981,0),1))</f>
        <v>20</v>
      </c>
      <c r="K1556" s="7" t="s">
        <v>97</v>
      </c>
      <c r="L1556" s="7">
        <v>2017</v>
      </c>
      <c r="M1556" s="7">
        <v>3</v>
      </c>
      <c r="N1556" s="6">
        <f t="shared" si="3734"/>
        <v>15840</v>
      </c>
      <c r="O1556" s="7">
        <f t="shared" si="3735"/>
        <v>2037</v>
      </c>
      <c r="P1556" s="2" t="str">
        <f t="shared" ref="P1556:AI1556" si="3958">IF($B1556="","",IF($O1556=P$3,$N1556*(1+(O$2*0.03)),IF(P$3=$O1556+$J1556,$N1556*(1+(O$2*0.03)),IF(P$3=$O1556+2*$J1556,$N1556*(1+(O$2*0.03)),IF(P$3=$O1556+3*$J1556,$N1556*(1+(O$2*0.03)),IF(P$3=$O1556+4*$J1556,$N1556*(1+(O$2*0.03)),IF(P$3=$O1556+5*$J1556,$N1556*(1+(O$2*0.03)),"")))))))</f>
        <v/>
      </c>
      <c r="Q1556" s="2" t="str">
        <f t="shared" si="3958"/>
        <v/>
      </c>
      <c r="R1556" s="2" t="str">
        <f t="shared" si="3958"/>
        <v/>
      </c>
      <c r="S1556" s="2" t="str">
        <f t="shared" si="3958"/>
        <v/>
      </c>
      <c r="T1556" s="2" t="str">
        <f t="shared" si="3958"/>
        <v/>
      </c>
      <c r="U1556" s="2" t="str">
        <f t="shared" si="3958"/>
        <v/>
      </c>
      <c r="V1556" s="2" t="str">
        <f t="shared" si="3958"/>
        <v/>
      </c>
      <c r="W1556" s="2" t="str">
        <f t="shared" si="3958"/>
        <v/>
      </c>
      <c r="X1556" s="2" t="str">
        <f t="shared" si="3958"/>
        <v/>
      </c>
      <c r="Y1556" s="2" t="str">
        <f t="shared" si="3958"/>
        <v/>
      </c>
      <c r="Z1556" s="2" t="str">
        <f t="shared" si="3958"/>
        <v/>
      </c>
      <c r="AA1556" s="2" t="str">
        <f t="shared" si="3958"/>
        <v/>
      </c>
      <c r="AB1556" s="2" t="str">
        <f t="shared" si="3958"/>
        <v/>
      </c>
      <c r="AC1556" s="2" t="str">
        <f t="shared" si="3958"/>
        <v/>
      </c>
      <c r="AD1556" s="2" t="str">
        <f t="shared" si="3958"/>
        <v/>
      </c>
      <c r="AE1556" s="2" t="str">
        <f t="shared" si="3958"/>
        <v/>
      </c>
      <c r="AF1556" s="2" t="str">
        <f t="shared" si="3958"/>
        <v/>
      </c>
      <c r="AG1556" s="2" t="str">
        <f t="shared" si="3958"/>
        <v/>
      </c>
      <c r="AH1556" s="2" t="str">
        <f t="shared" si="3958"/>
        <v/>
      </c>
      <c r="AI1556" s="2">
        <f t="shared" si="3958"/>
        <v>24868.799999999999</v>
      </c>
    </row>
    <row r="1557" spans="2:35" x14ac:dyDescent="0.25">
      <c r="B1557" s="41" t="s">
        <v>347</v>
      </c>
      <c r="C1557" s="41" t="s">
        <v>588</v>
      </c>
      <c r="D1557" t="s">
        <v>8</v>
      </c>
      <c r="E1557" s="42" t="s">
        <v>570</v>
      </c>
      <c r="F1557" t="s">
        <v>34</v>
      </c>
      <c r="H1557" s="7">
        <v>2</v>
      </c>
      <c r="I1557" s="6">
        <f>IF(H1557="","",INDEX(Systems!F$4:F$981,MATCH($F1557,Systems!D$4:D$981,0),1))</f>
        <v>900</v>
      </c>
      <c r="J1557" s="7">
        <f>IF(H1557="","",INDEX(Systems!E$4:E$981,MATCH($F1557,Systems!D$4:D$981,0),1))</f>
        <v>30</v>
      </c>
      <c r="K1557" s="7" t="s">
        <v>97</v>
      </c>
      <c r="L1557" s="7">
        <v>2000</v>
      </c>
      <c r="M1557" s="7">
        <v>3</v>
      </c>
      <c r="N1557" s="6">
        <f t="shared" si="3734"/>
        <v>1800</v>
      </c>
      <c r="O1557" s="7">
        <f t="shared" si="3735"/>
        <v>2030</v>
      </c>
      <c r="P1557" s="2" t="str">
        <f t="shared" ref="P1557:AI1557" si="3959">IF($B1557="","",IF($O1557=P$3,$N1557*(1+(O$2*0.03)),IF(P$3=$O1557+$J1557,$N1557*(1+(O$2*0.03)),IF(P$3=$O1557+2*$J1557,$N1557*(1+(O$2*0.03)),IF(P$3=$O1557+3*$J1557,$N1557*(1+(O$2*0.03)),IF(P$3=$O1557+4*$J1557,$N1557*(1+(O$2*0.03)),IF(P$3=$O1557+5*$J1557,$N1557*(1+(O$2*0.03)),"")))))))</f>
        <v/>
      </c>
      <c r="Q1557" s="2" t="str">
        <f t="shared" si="3959"/>
        <v/>
      </c>
      <c r="R1557" s="2" t="str">
        <f t="shared" si="3959"/>
        <v/>
      </c>
      <c r="S1557" s="2" t="str">
        <f t="shared" si="3959"/>
        <v/>
      </c>
      <c r="T1557" s="2" t="str">
        <f t="shared" si="3959"/>
        <v/>
      </c>
      <c r="U1557" s="2" t="str">
        <f t="shared" si="3959"/>
        <v/>
      </c>
      <c r="V1557" s="2" t="str">
        <f t="shared" si="3959"/>
        <v/>
      </c>
      <c r="W1557" s="2" t="str">
        <f t="shared" si="3959"/>
        <v/>
      </c>
      <c r="X1557" s="2" t="str">
        <f t="shared" si="3959"/>
        <v/>
      </c>
      <c r="Y1557" s="2" t="str">
        <f t="shared" si="3959"/>
        <v/>
      </c>
      <c r="Z1557" s="2" t="str">
        <f t="shared" si="3959"/>
        <v/>
      </c>
      <c r="AA1557" s="2" t="str">
        <f t="shared" si="3959"/>
        <v/>
      </c>
      <c r="AB1557" s="2">
        <f t="shared" si="3959"/>
        <v>2448</v>
      </c>
      <c r="AC1557" s="2" t="str">
        <f t="shared" si="3959"/>
        <v/>
      </c>
      <c r="AD1557" s="2" t="str">
        <f t="shared" si="3959"/>
        <v/>
      </c>
      <c r="AE1557" s="2" t="str">
        <f t="shared" si="3959"/>
        <v/>
      </c>
      <c r="AF1557" s="2" t="str">
        <f t="shared" si="3959"/>
        <v/>
      </c>
      <c r="AG1557" s="2" t="str">
        <f t="shared" si="3959"/>
        <v/>
      </c>
      <c r="AH1557" s="2" t="str">
        <f t="shared" si="3959"/>
        <v/>
      </c>
      <c r="AI1557" s="2" t="str">
        <f t="shared" si="3959"/>
        <v/>
      </c>
    </row>
    <row r="1558" spans="2:35" x14ac:dyDescent="0.25">
      <c r="B1558" s="41" t="s">
        <v>347</v>
      </c>
      <c r="C1558" s="41" t="s">
        <v>588</v>
      </c>
      <c r="D1558" t="s">
        <v>8</v>
      </c>
      <c r="E1558" s="42" t="s">
        <v>570</v>
      </c>
      <c r="F1558" t="s">
        <v>134</v>
      </c>
      <c r="H1558" s="7">
        <v>3</v>
      </c>
      <c r="I1558" s="6">
        <f>IF(H1558="","",INDEX(Systems!F$4:F$981,MATCH($F1558,Systems!D$4:D$981,0),1))</f>
        <v>650</v>
      </c>
      <c r="J1558" s="7">
        <f>IF(H1558="","",INDEX(Systems!E$4:E$981,MATCH($F1558,Systems!D$4:D$981,0),1))</f>
        <v>30</v>
      </c>
      <c r="K1558" s="7" t="s">
        <v>97</v>
      </c>
      <c r="L1558" s="7">
        <v>2000</v>
      </c>
      <c r="M1558" s="7">
        <v>3</v>
      </c>
      <c r="N1558" s="6">
        <f t="shared" si="3734"/>
        <v>1950</v>
      </c>
      <c r="O1558" s="7">
        <f t="shared" si="3735"/>
        <v>2030</v>
      </c>
      <c r="P1558" s="2" t="str">
        <f t="shared" ref="P1558:AI1558" si="3960">IF($B1558="","",IF($O1558=P$3,$N1558*(1+(O$2*0.03)),IF(P$3=$O1558+$J1558,$N1558*(1+(O$2*0.03)),IF(P$3=$O1558+2*$J1558,$N1558*(1+(O$2*0.03)),IF(P$3=$O1558+3*$J1558,$N1558*(1+(O$2*0.03)),IF(P$3=$O1558+4*$J1558,$N1558*(1+(O$2*0.03)),IF(P$3=$O1558+5*$J1558,$N1558*(1+(O$2*0.03)),"")))))))</f>
        <v/>
      </c>
      <c r="Q1558" s="2" t="str">
        <f t="shared" si="3960"/>
        <v/>
      </c>
      <c r="R1558" s="2" t="str">
        <f t="shared" si="3960"/>
        <v/>
      </c>
      <c r="S1558" s="2" t="str">
        <f t="shared" si="3960"/>
        <v/>
      </c>
      <c r="T1558" s="2" t="str">
        <f t="shared" si="3960"/>
        <v/>
      </c>
      <c r="U1558" s="2" t="str">
        <f t="shared" si="3960"/>
        <v/>
      </c>
      <c r="V1558" s="2" t="str">
        <f t="shared" si="3960"/>
        <v/>
      </c>
      <c r="W1558" s="2" t="str">
        <f t="shared" si="3960"/>
        <v/>
      </c>
      <c r="X1558" s="2" t="str">
        <f t="shared" si="3960"/>
        <v/>
      </c>
      <c r="Y1558" s="2" t="str">
        <f t="shared" si="3960"/>
        <v/>
      </c>
      <c r="Z1558" s="2" t="str">
        <f t="shared" si="3960"/>
        <v/>
      </c>
      <c r="AA1558" s="2" t="str">
        <f t="shared" si="3960"/>
        <v/>
      </c>
      <c r="AB1558" s="2">
        <f t="shared" si="3960"/>
        <v>2651.9999999999995</v>
      </c>
      <c r="AC1558" s="2" t="str">
        <f t="shared" si="3960"/>
        <v/>
      </c>
      <c r="AD1558" s="2" t="str">
        <f t="shared" si="3960"/>
        <v/>
      </c>
      <c r="AE1558" s="2" t="str">
        <f t="shared" si="3960"/>
        <v/>
      </c>
      <c r="AF1558" s="2" t="str">
        <f t="shared" si="3960"/>
        <v/>
      </c>
      <c r="AG1558" s="2" t="str">
        <f t="shared" si="3960"/>
        <v/>
      </c>
      <c r="AH1558" s="2" t="str">
        <f t="shared" si="3960"/>
        <v/>
      </c>
      <c r="AI1558" s="2" t="str">
        <f t="shared" si="3960"/>
        <v/>
      </c>
    </row>
    <row r="1559" spans="2:35" x14ac:dyDescent="0.25">
      <c r="B1559" s="41" t="s">
        <v>347</v>
      </c>
      <c r="C1559" s="41" t="s">
        <v>588</v>
      </c>
      <c r="D1559" t="s">
        <v>8</v>
      </c>
      <c r="E1559" s="42" t="s">
        <v>570</v>
      </c>
      <c r="F1559" t="s">
        <v>133</v>
      </c>
      <c r="H1559" s="7">
        <v>3</v>
      </c>
      <c r="I1559" s="6">
        <f>IF(H1559="","",INDEX(Systems!F$4:F$981,MATCH($F1559,Systems!D$4:D$981,0),1))</f>
        <v>750</v>
      </c>
      <c r="J1559" s="7">
        <f>IF(H1559="","",INDEX(Systems!E$4:E$981,MATCH($F1559,Systems!D$4:D$981,0),1))</f>
        <v>30</v>
      </c>
      <c r="K1559" s="7" t="s">
        <v>97</v>
      </c>
      <c r="L1559" s="7">
        <v>2000</v>
      </c>
      <c r="M1559" s="7">
        <v>3</v>
      </c>
      <c r="N1559" s="6">
        <f t="shared" si="3734"/>
        <v>2250</v>
      </c>
      <c r="O1559" s="7">
        <f t="shared" si="3735"/>
        <v>2030</v>
      </c>
      <c r="P1559" s="2" t="str">
        <f t="shared" ref="P1559:AI1559" si="3961">IF($B1559="","",IF($O1559=P$3,$N1559*(1+(O$2*0.03)),IF(P$3=$O1559+$J1559,$N1559*(1+(O$2*0.03)),IF(P$3=$O1559+2*$J1559,$N1559*(1+(O$2*0.03)),IF(P$3=$O1559+3*$J1559,$N1559*(1+(O$2*0.03)),IF(P$3=$O1559+4*$J1559,$N1559*(1+(O$2*0.03)),IF(P$3=$O1559+5*$J1559,$N1559*(1+(O$2*0.03)),"")))))))</f>
        <v/>
      </c>
      <c r="Q1559" s="2" t="str">
        <f t="shared" si="3961"/>
        <v/>
      </c>
      <c r="R1559" s="2" t="str">
        <f t="shared" si="3961"/>
        <v/>
      </c>
      <c r="S1559" s="2" t="str">
        <f t="shared" si="3961"/>
        <v/>
      </c>
      <c r="T1559" s="2" t="str">
        <f t="shared" si="3961"/>
        <v/>
      </c>
      <c r="U1559" s="2" t="str">
        <f t="shared" si="3961"/>
        <v/>
      </c>
      <c r="V1559" s="2" t="str">
        <f t="shared" si="3961"/>
        <v/>
      </c>
      <c r="W1559" s="2" t="str">
        <f t="shared" si="3961"/>
        <v/>
      </c>
      <c r="X1559" s="2" t="str">
        <f t="shared" si="3961"/>
        <v/>
      </c>
      <c r="Y1559" s="2" t="str">
        <f t="shared" si="3961"/>
        <v/>
      </c>
      <c r="Z1559" s="2" t="str">
        <f t="shared" si="3961"/>
        <v/>
      </c>
      <c r="AA1559" s="2" t="str">
        <f t="shared" si="3961"/>
        <v/>
      </c>
      <c r="AB1559" s="2">
        <f t="shared" si="3961"/>
        <v>3059.9999999999995</v>
      </c>
      <c r="AC1559" s="2" t="str">
        <f t="shared" si="3961"/>
        <v/>
      </c>
      <c r="AD1559" s="2" t="str">
        <f t="shared" si="3961"/>
        <v/>
      </c>
      <c r="AE1559" s="2" t="str">
        <f t="shared" si="3961"/>
        <v/>
      </c>
      <c r="AF1559" s="2" t="str">
        <f t="shared" si="3961"/>
        <v/>
      </c>
      <c r="AG1559" s="2" t="str">
        <f t="shared" si="3961"/>
        <v/>
      </c>
      <c r="AH1559" s="2" t="str">
        <f t="shared" si="3961"/>
        <v/>
      </c>
      <c r="AI1559" s="2" t="str">
        <f t="shared" si="3961"/>
        <v/>
      </c>
    </row>
    <row r="1560" spans="2:35" x14ac:dyDescent="0.25">
      <c r="B1560" s="41" t="s">
        <v>347</v>
      </c>
      <c r="C1560" s="41" t="s">
        <v>588</v>
      </c>
      <c r="D1560" t="s">
        <v>8</v>
      </c>
      <c r="E1560" s="42" t="s">
        <v>570</v>
      </c>
      <c r="F1560" t="s">
        <v>126</v>
      </c>
      <c r="H1560" s="7">
        <v>1600</v>
      </c>
      <c r="I1560" s="6">
        <f>IF(H1560="","",INDEX(Systems!F$4:F$981,MATCH($F1560,Systems!D$4:D$981,0),1))</f>
        <v>18</v>
      </c>
      <c r="J1560" s="7">
        <f>IF(H1560="","",INDEX(Systems!E$4:E$981,MATCH($F1560,Systems!D$4:D$981,0),1))</f>
        <v>30</v>
      </c>
      <c r="K1560" s="7" t="s">
        <v>97</v>
      </c>
      <c r="L1560" s="7">
        <v>2000</v>
      </c>
      <c r="M1560" s="7">
        <v>3</v>
      </c>
      <c r="N1560" s="6">
        <f t="shared" si="3734"/>
        <v>28800</v>
      </c>
      <c r="O1560" s="7">
        <f t="shared" si="3735"/>
        <v>2030</v>
      </c>
      <c r="P1560" s="2" t="str">
        <f t="shared" ref="P1560:AI1568" si="3962">IF($B1560="","",IF($O1560=P$3,$N1560*(1+(O$2*0.03)),IF(P$3=$O1560+$J1560,$N1560*(1+(O$2*0.03)),IF(P$3=$O1560+2*$J1560,$N1560*(1+(O$2*0.03)),IF(P$3=$O1560+3*$J1560,$N1560*(1+(O$2*0.03)),IF(P$3=$O1560+4*$J1560,$N1560*(1+(O$2*0.03)),IF(P$3=$O1560+5*$J1560,$N1560*(1+(O$2*0.03)),"")))))))</f>
        <v/>
      </c>
      <c r="Q1560" s="2" t="str">
        <f t="shared" si="3962"/>
        <v/>
      </c>
      <c r="R1560" s="2" t="str">
        <f t="shared" si="3962"/>
        <v/>
      </c>
      <c r="S1560" s="2" t="str">
        <f t="shared" si="3962"/>
        <v/>
      </c>
      <c r="T1560" s="2" t="str">
        <f t="shared" si="3962"/>
        <v/>
      </c>
      <c r="U1560" s="2" t="str">
        <f t="shared" si="3962"/>
        <v/>
      </c>
      <c r="V1560" s="2" t="str">
        <f t="shared" si="3962"/>
        <v/>
      </c>
      <c r="W1560" s="2" t="str">
        <f t="shared" si="3962"/>
        <v/>
      </c>
      <c r="X1560" s="2" t="str">
        <f t="shared" si="3962"/>
        <v/>
      </c>
      <c r="Y1560" s="2" t="str">
        <f t="shared" si="3962"/>
        <v/>
      </c>
      <c r="Z1560" s="2" t="str">
        <f t="shared" si="3962"/>
        <v/>
      </c>
      <c r="AA1560" s="2" t="str">
        <f t="shared" si="3962"/>
        <v/>
      </c>
      <c r="AB1560" s="2">
        <f t="shared" si="3962"/>
        <v>39168</v>
      </c>
      <c r="AC1560" s="2" t="str">
        <f t="shared" si="3962"/>
        <v/>
      </c>
      <c r="AD1560" s="2" t="str">
        <f t="shared" si="3962"/>
        <v/>
      </c>
      <c r="AE1560" s="2" t="str">
        <f t="shared" si="3962"/>
        <v/>
      </c>
      <c r="AF1560" s="2" t="str">
        <f t="shared" si="3962"/>
        <v/>
      </c>
      <c r="AG1560" s="2" t="str">
        <f t="shared" si="3962"/>
        <v/>
      </c>
      <c r="AH1560" s="2" t="str">
        <f t="shared" si="3962"/>
        <v/>
      </c>
      <c r="AI1560" s="2" t="str">
        <f t="shared" si="3962"/>
        <v/>
      </c>
    </row>
    <row r="1561" spans="2:35" x14ac:dyDescent="0.25">
      <c r="B1561" s="41" t="s">
        <v>347</v>
      </c>
      <c r="C1561" s="41" t="s">
        <v>588</v>
      </c>
      <c r="D1561" t="s">
        <v>3</v>
      </c>
      <c r="E1561" s="42" t="s">
        <v>572</v>
      </c>
      <c r="F1561" t="s">
        <v>29</v>
      </c>
      <c r="H1561" s="7">
        <v>5200</v>
      </c>
      <c r="I1561" s="6">
        <f>IF(H1561="","",INDEX(Systems!F$4:F$981,MATCH($F1561,Systems!D$4:D$981,0),1))</f>
        <v>7.32</v>
      </c>
      <c r="J1561" s="7">
        <f>IF(H1561="","",INDEX(Systems!E$4:E$981,MATCH($F1561,Systems!D$4:D$981,0),1))</f>
        <v>15</v>
      </c>
      <c r="K1561" s="7" t="s">
        <v>97</v>
      </c>
      <c r="L1561" s="7">
        <v>2005</v>
      </c>
      <c r="M1561" s="7">
        <v>2</v>
      </c>
      <c r="N1561" s="6">
        <f t="shared" ref="N1561:N1568" si="3963">IF(H1561="","",H1561*I1561)</f>
        <v>38064</v>
      </c>
      <c r="O1561" s="7">
        <f t="shared" ref="O1561:O1568" si="3964">IF(M1561="","",IF(IF(M1561=1,$C$1,IF(M1561=2,L1561+(0.8*J1561),IF(M1561=3,L1561+J1561)))&lt;$C$1,$C$1,(IF(M1561=1,$C$1,IF(M1561=2,L1561+(0.8*J1561),IF(M1561=3,L1561+J1561))))))</f>
        <v>2018</v>
      </c>
      <c r="P1561" s="2">
        <f t="shared" si="3962"/>
        <v>38064</v>
      </c>
      <c r="Q1561" s="2" t="str">
        <f t="shared" si="3962"/>
        <v/>
      </c>
      <c r="R1561" s="2" t="str">
        <f t="shared" si="3962"/>
        <v/>
      </c>
      <c r="S1561" s="2" t="str">
        <f t="shared" si="3962"/>
        <v/>
      </c>
      <c r="T1561" s="2" t="str">
        <f t="shared" si="3962"/>
        <v/>
      </c>
      <c r="U1561" s="2" t="str">
        <f t="shared" si="3962"/>
        <v/>
      </c>
      <c r="V1561" s="2" t="str">
        <f t="shared" si="3962"/>
        <v/>
      </c>
      <c r="W1561" s="2" t="str">
        <f t="shared" si="3962"/>
        <v/>
      </c>
      <c r="X1561" s="2" t="str">
        <f t="shared" si="3962"/>
        <v/>
      </c>
      <c r="Y1561" s="2" t="str">
        <f t="shared" si="3962"/>
        <v/>
      </c>
      <c r="Z1561" s="2" t="str">
        <f t="shared" si="3962"/>
        <v/>
      </c>
      <c r="AA1561" s="2" t="str">
        <f t="shared" si="3962"/>
        <v/>
      </c>
      <c r="AB1561" s="2" t="str">
        <f t="shared" si="3962"/>
        <v/>
      </c>
      <c r="AC1561" s="2" t="str">
        <f t="shared" si="3962"/>
        <v/>
      </c>
      <c r="AD1561" s="2" t="str">
        <f t="shared" si="3962"/>
        <v/>
      </c>
      <c r="AE1561" s="2">
        <f t="shared" si="3962"/>
        <v>55192.799999999996</v>
      </c>
      <c r="AF1561" s="2" t="str">
        <f t="shared" si="3962"/>
        <v/>
      </c>
      <c r="AG1561" s="2" t="str">
        <f t="shared" si="3962"/>
        <v/>
      </c>
      <c r="AH1561" s="2" t="str">
        <f t="shared" si="3962"/>
        <v/>
      </c>
      <c r="AI1561" s="2" t="str">
        <f t="shared" si="3962"/>
        <v/>
      </c>
    </row>
    <row r="1562" spans="2:35" x14ac:dyDescent="0.25">
      <c r="B1562" s="41" t="s">
        <v>347</v>
      </c>
      <c r="C1562" s="41" t="s">
        <v>588</v>
      </c>
      <c r="D1562" t="s">
        <v>7</v>
      </c>
      <c r="E1562" s="42" t="s">
        <v>572</v>
      </c>
      <c r="F1562" t="s">
        <v>50</v>
      </c>
      <c r="H1562" s="7">
        <v>3150</v>
      </c>
      <c r="I1562" s="6">
        <f>IF(H1562="","",INDEX(Systems!F$4:F$981,MATCH($F1562,Systems!D$4:D$981,0),1))</f>
        <v>1.6</v>
      </c>
      <c r="J1562" s="7">
        <f>IF(H1562="","",INDEX(Systems!E$4:E$981,MATCH($F1562,Systems!D$4:D$981,0),1))</f>
        <v>10</v>
      </c>
      <c r="K1562" s="7" t="s">
        <v>97</v>
      </c>
      <c r="L1562" s="7">
        <v>2010</v>
      </c>
      <c r="M1562" s="7">
        <v>3</v>
      </c>
      <c r="N1562" s="6">
        <f t="shared" si="3963"/>
        <v>5040</v>
      </c>
      <c r="O1562" s="7">
        <f t="shared" si="3964"/>
        <v>2020</v>
      </c>
      <c r="P1562" s="2" t="str">
        <f t="shared" si="3962"/>
        <v/>
      </c>
      <c r="Q1562" s="2" t="str">
        <f t="shared" si="3962"/>
        <v/>
      </c>
      <c r="R1562" s="2">
        <f t="shared" si="3962"/>
        <v>5342.4000000000005</v>
      </c>
      <c r="S1562" s="2" t="str">
        <f t="shared" si="3962"/>
        <v/>
      </c>
      <c r="T1562" s="2" t="str">
        <f t="shared" si="3962"/>
        <v/>
      </c>
      <c r="U1562" s="2" t="str">
        <f t="shared" si="3962"/>
        <v/>
      </c>
      <c r="V1562" s="2" t="str">
        <f t="shared" si="3962"/>
        <v/>
      </c>
      <c r="W1562" s="2" t="str">
        <f t="shared" si="3962"/>
        <v/>
      </c>
      <c r="X1562" s="2" t="str">
        <f t="shared" si="3962"/>
        <v/>
      </c>
      <c r="Y1562" s="2" t="str">
        <f t="shared" si="3962"/>
        <v/>
      </c>
      <c r="Z1562" s="2" t="str">
        <f t="shared" si="3962"/>
        <v/>
      </c>
      <c r="AA1562" s="2" t="str">
        <f t="shared" si="3962"/>
        <v/>
      </c>
      <c r="AB1562" s="2">
        <f t="shared" si="3962"/>
        <v>6854.4</v>
      </c>
      <c r="AC1562" s="2" t="str">
        <f t="shared" si="3962"/>
        <v/>
      </c>
      <c r="AD1562" s="2" t="str">
        <f t="shared" si="3962"/>
        <v/>
      </c>
      <c r="AE1562" s="2" t="str">
        <f t="shared" si="3962"/>
        <v/>
      </c>
      <c r="AF1562" s="2" t="str">
        <f t="shared" si="3962"/>
        <v/>
      </c>
      <c r="AG1562" s="2" t="str">
        <f t="shared" si="3962"/>
        <v/>
      </c>
      <c r="AH1562" s="2" t="str">
        <f t="shared" si="3962"/>
        <v/>
      </c>
      <c r="AI1562" s="2" t="str">
        <f t="shared" si="3962"/>
        <v/>
      </c>
    </row>
    <row r="1563" spans="2:35" x14ac:dyDescent="0.25">
      <c r="B1563" s="41" t="s">
        <v>347</v>
      </c>
      <c r="C1563" s="41" t="s">
        <v>588</v>
      </c>
      <c r="D1563" t="s">
        <v>7</v>
      </c>
      <c r="E1563" s="42" t="s">
        <v>571</v>
      </c>
      <c r="F1563" t="s">
        <v>307</v>
      </c>
      <c r="H1563" s="7">
        <v>3400</v>
      </c>
      <c r="I1563" s="6">
        <f>IF(H1563="","",INDEX(Systems!F$4:F$981,MATCH($F1563,Systems!D$4:D$981,0),1))</f>
        <v>10</v>
      </c>
      <c r="J1563" s="7">
        <f>IF(H1563="","",INDEX(Systems!E$4:E$981,MATCH($F1563,Systems!D$4:D$981,0),1))</f>
        <v>50</v>
      </c>
      <c r="K1563" s="7" t="s">
        <v>97</v>
      </c>
      <c r="L1563" s="7">
        <v>2000</v>
      </c>
      <c r="M1563" s="7">
        <v>3</v>
      </c>
      <c r="N1563" s="6">
        <f t="shared" si="3963"/>
        <v>34000</v>
      </c>
      <c r="O1563" s="7">
        <f t="shared" si="3964"/>
        <v>2050</v>
      </c>
      <c r="P1563" s="2" t="str">
        <f t="shared" si="3962"/>
        <v/>
      </c>
      <c r="Q1563" s="2" t="str">
        <f t="shared" si="3962"/>
        <v/>
      </c>
      <c r="R1563" s="2" t="str">
        <f t="shared" si="3962"/>
        <v/>
      </c>
      <c r="S1563" s="2" t="str">
        <f t="shared" si="3962"/>
        <v/>
      </c>
      <c r="T1563" s="2" t="str">
        <f t="shared" si="3962"/>
        <v/>
      </c>
      <c r="U1563" s="2" t="str">
        <f t="shared" si="3962"/>
        <v/>
      </c>
      <c r="V1563" s="2" t="str">
        <f t="shared" si="3962"/>
        <v/>
      </c>
      <c r="W1563" s="2" t="str">
        <f t="shared" si="3962"/>
        <v/>
      </c>
      <c r="X1563" s="2" t="str">
        <f t="shared" si="3962"/>
        <v/>
      </c>
      <c r="Y1563" s="2" t="str">
        <f t="shared" si="3962"/>
        <v/>
      </c>
      <c r="Z1563" s="2" t="str">
        <f t="shared" si="3962"/>
        <v/>
      </c>
      <c r="AA1563" s="2" t="str">
        <f t="shared" si="3962"/>
        <v/>
      </c>
      <c r="AB1563" s="2" t="str">
        <f t="shared" si="3962"/>
        <v/>
      </c>
      <c r="AC1563" s="2" t="str">
        <f t="shared" si="3962"/>
        <v/>
      </c>
      <c r="AD1563" s="2" t="str">
        <f t="shared" si="3962"/>
        <v/>
      </c>
      <c r="AE1563" s="2" t="str">
        <f t="shared" si="3962"/>
        <v/>
      </c>
      <c r="AF1563" s="2" t="str">
        <f t="shared" si="3962"/>
        <v/>
      </c>
      <c r="AG1563" s="2" t="str">
        <f t="shared" si="3962"/>
        <v/>
      </c>
      <c r="AH1563" s="2" t="str">
        <f t="shared" si="3962"/>
        <v/>
      </c>
      <c r="AI1563" s="2" t="str">
        <f t="shared" si="3962"/>
        <v/>
      </c>
    </row>
    <row r="1564" spans="2:35" x14ac:dyDescent="0.25">
      <c r="B1564" s="41" t="s">
        <v>347</v>
      </c>
      <c r="C1564" s="41" t="s">
        <v>588</v>
      </c>
      <c r="D1564" t="s">
        <v>7</v>
      </c>
      <c r="E1564" s="42" t="s">
        <v>571</v>
      </c>
      <c r="F1564" t="s">
        <v>51</v>
      </c>
      <c r="H1564" s="7">
        <v>3150</v>
      </c>
      <c r="I1564" s="6">
        <f>IF(H1564="","",INDEX(Systems!F$4:F$981,MATCH($F1564,Systems!D$4:D$981,0),1))</f>
        <v>1.5</v>
      </c>
      <c r="J1564" s="7">
        <f>IF(H1564="","",INDEX(Systems!E$4:E$981,MATCH($F1564,Systems!D$4:D$981,0),1))</f>
        <v>10</v>
      </c>
      <c r="K1564" s="7" t="s">
        <v>97</v>
      </c>
      <c r="L1564" s="7">
        <v>2010</v>
      </c>
      <c r="M1564" s="7">
        <v>3</v>
      </c>
      <c r="N1564" s="6">
        <f t="shared" si="3963"/>
        <v>4725</v>
      </c>
      <c r="O1564" s="7">
        <f t="shared" si="3964"/>
        <v>2020</v>
      </c>
      <c r="P1564" s="2" t="str">
        <f t="shared" si="3962"/>
        <v/>
      </c>
      <c r="Q1564" s="2" t="str">
        <f t="shared" si="3962"/>
        <v/>
      </c>
      <c r="R1564" s="2">
        <f t="shared" si="3962"/>
        <v>5008.5</v>
      </c>
      <c r="S1564" s="2" t="str">
        <f t="shared" si="3962"/>
        <v/>
      </c>
      <c r="T1564" s="2" t="str">
        <f t="shared" si="3962"/>
        <v/>
      </c>
      <c r="U1564" s="2" t="str">
        <f t="shared" si="3962"/>
        <v/>
      </c>
      <c r="V1564" s="2" t="str">
        <f t="shared" si="3962"/>
        <v/>
      </c>
      <c r="W1564" s="2" t="str">
        <f t="shared" si="3962"/>
        <v/>
      </c>
      <c r="X1564" s="2" t="str">
        <f t="shared" si="3962"/>
        <v/>
      </c>
      <c r="Y1564" s="2" t="str">
        <f t="shared" si="3962"/>
        <v/>
      </c>
      <c r="Z1564" s="2" t="str">
        <f t="shared" si="3962"/>
        <v/>
      </c>
      <c r="AA1564" s="2" t="str">
        <f t="shared" si="3962"/>
        <v/>
      </c>
      <c r="AB1564" s="2">
        <f t="shared" si="3962"/>
        <v>6425.9999999999991</v>
      </c>
      <c r="AC1564" s="2" t="str">
        <f t="shared" si="3962"/>
        <v/>
      </c>
      <c r="AD1564" s="2" t="str">
        <f t="shared" si="3962"/>
        <v/>
      </c>
      <c r="AE1564" s="2" t="str">
        <f t="shared" si="3962"/>
        <v/>
      </c>
      <c r="AF1564" s="2" t="str">
        <f t="shared" si="3962"/>
        <v/>
      </c>
      <c r="AG1564" s="2" t="str">
        <f t="shared" si="3962"/>
        <v/>
      </c>
      <c r="AH1564" s="2" t="str">
        <f t="shared" si="3962"/>
        <v/>
      </c>
      <c r="AI1564" s="2" t="str">
        <f t="shared" si="3962"/>
        <v/>
      </c>
    </row>
    <row r="1565" spans="2:35" x14ac:dyDescent="0.25">
      <c r="B1565" s="41" t="s">
        <v>347</v>
      </c>
      <c r="C1565" s="41" t="s">
        <v>588</v>
      </c>
      <c r="D1565" t="s">
        <v>9</v>
      </c>
      <c r="E1565" s="42" t="s">
        <v>571</v>
      </c>
      <c r="F1565" t="s">
        <v>131</v>
      </c>
      <c r="H1565" s="7">
        <v>3400</v>
      </c>
      <c r="I1565" s="6">
        <f>IF(H1565="","",INDEX(Systems!F$4:F$981,MATCH($F1565,Systems!D$4:D$981,0),1))</f>
        <v>4.95</v>
      </c>
      <c r="J1565" s="7">
        <f>IF(H1565="","",INDEX(Systems!E$4:E$981,MATCH($F1565,Systems!D$4:D$981,0),1))</f>
        <v>20</v>
      </c>
      <c r="K1565" s="7" t="s">
        <v>97</v>
      </c>
      <c r="L1565" s="7">
        <v>2017</v>
      </c>
      <c r="M1565" s="7">
        <v>3</v>
      </c>
      <c r="N1565" s="6">
        <f t="shared" si="3963"/>
        <v>16830</v>
      </c>
      <c r="O1565" s="7">
        <f t="shared" si="3964"/>
        <v>2037</v>
      </c>
      <c r="P1565" s="2" t="str">
        <f t="shared" si="3962"/>
        <v/>
      </c>
      <c r="Q1565" s="2" t="str">
        <f t="shared" si="3962"/>
        <v/>
      </c>
      <c r="R1565" s="2" t="str">
        <f t="shared" si="3962"/>
        <v/>
      </c>
      <c r="S1565" s="2" t="str">
        <f t="shared" si="3962"/>
        <v/>
      </c>
      <c r="T1565" s="2" t="str">
        <f t="shared" si="3962"/>
        <v/>
      </c>
      <c r="U1565" s="2" t="str">
        <f t="shared" si="3962"/>
        <v/>
      </c>
      <c r="V1565" s="2" t="str">
        <f t="shared" si="3962"/>
        <v/>
      </c>
      <c r="W1565" s="2" t="str">
        <f t="shared" si="3962"/>
        <v/>
      </c>
      <c r="X1565" s="2" t="str">
        <f t="shared" si="3962"/>
        <v/>
      </c>
      <c r="Y1565" s="2" t="str">
        <f t="shared" si="3962"/>
        <v/>
      </c>
      <c r="Z1565" s="2" t="str">
        <f t="shared" si="3962"/>
        <v/>
      </c>
      <c r="AA1565" s="2" t="str">
        <f t="shared" si="3962"/>
        <v/>
      </c>
      <c r="AB1565" s="2" t="str">
        <f t="shared" si="3962"/>
        <v/>
      </c>
      <c r="AC1565" s="2" t="str">
        <f t="shared" si="3962"/>
        <v/>
      </c>
      <c r="AD1565" s="2" t="str">
        <f t="shared" si="3962"/>
        <v/>
      </c>
      <c r="AE1565" s="2" t="str">
        <f t="shared" si="3962"/>
        <v/>
      </c>
      <c r="AF1565" s="2" t="str">
        <f t="shared" si="3962"/>
        <v/>
      </c>
      <c r="AG1565" s="2" t="str">
        <f t="shared" si="3962"/>
        <v/>
      </c>
      <c r="AH1565" s="2" t="str">
        <f t="shared" si="3962"/>
        <v/>
      </c>
      <c r="AI1565" s="2">
        <f t="shared" si="3962"/>
        <v>26423.1</v>
      </c>
    </row>
    <row r="1566" spans="2:35" x14ac:dyDescent="0.25">
      <c r="B1566" s="41" t="s">
        <v>347</v>
      </c>
      <c r="C1566" s="41" t="s">
        <v>588</v>
      </c>
      <c r="D1566" t="s">
        <v>8</v>
      </c>
      <c r="E1566" s="42" t="s">
        <v>571</v>
      </c>
      <c r="F1566" t="s">
        <v>34</v>
      </c>
      <c r="H1566" s="7">
        <v>4</v>
      </c>
      <c r="I1566" s="6">
        <f>IF(H1566="","",INDEX(Systems!F$4:F$981,MATCH($F1566,Systems!D$4:D$981,0),1))</f>
        <v>900</v>
      </c>
      <c r="J1566" s="7">
        <f>IF(H1566="","",INDEX(Systems!E$4:E$981,MATCH($F1566,Systems!D$4:D$981,0),1))</f>
        <v>30</v>
      </c>
      <c r="K1566" s="7" t="s">
        <v>97</v>
      </c>
      <c r="L1566" s="7">
        <v>2000</v>
      </c>
      <c r="M1566" s="7">
        <v>3</v>
      </c>
      <c r="N1566" s="6">
        <f t="shared" si="3963"/>
        <v>3600</v>
      </c>
      <c r="O1566" s="7">
        <f t="shared" si="3964"/>
        <v>2030</v>
      </c>
      <c r="P1566" s="2" t="str">
        <f t="shared" si="3962"/>
        <v/>
      </c>
      <c r="Q1566" s="2" t="str">
        <f t="shared" si="3962"/>
        <v/>
      </c>
      <c r="R1566" s="2" t="str">
        <f t="shared" si="3962"/>
        <v/>
      </c>
      <c r="S1566" s="2" t="str">
        <f t="shared" si="3962"/>
        <v/>
      </c>
      <c r="T1566" s="2" t="str">
        <f t="shared" si="3962"/>
        <v/>
      </c>
      <c r="U1566" s="2" t="str">
        <f t="shared" si="3962"/>
        <v/>
      </c>
      <c r="V1566" s="2" t="str">
        <f t="shared" si="3962"/>
        <v/>
      </c>
      <c r="W1566" s="2" t="str">
        <f t="shared" si="3962"/>
        <v/>
      </c>
      <c r="X1566" s="2" t="str">
        <f t="shared" si="3962"/>
        <v/>
      </c>
      <c r="Y1566" s="2" t="str">
        <f t="shared" si="3962"/>
        <v/>
      </c>
      <c r="Z1566" s="2" t="str">
        <f t="shared" si="3962"/>
        <v/>
      </c>
      <c r="AA1566" s="2" t="str">
        <f t="shared" si="3962"/>
        <v/>
      </c>
      <c r="AB1566" s="2">
        <f t="shared" si="3962"/>
        <v>4896</v>
      </c>
      <c r="AC1566" s="2" t="str">
        <f t="shared" si="3962"/>
        <v/>
      </c>
      <c r="AD1566" s="2" t="str">
        <f t="shared" si="3962"/>
        <v/>
      </c>
      <c r="AE1566" s="2" t="str">
        <f t="shared" si="3962"/>
        <v/>
      </c>
      <c r="AF1566" s="2" t="str">
        <f t="shared" si="3962"/>
        <v/>
      </c>
      <c r="AG1566" s="2" t="str">
        <f t="shared" si="3962"/>
        <v/>
      </c>
      <c r="AH1566" s="2" t="str">
        <f t="shared" si="3962"/>
        <v/>
      </c>
      <c r="AI1566" s="2" t="str">
        <f t="shared" si="3962"/>
        <v/>
      </c>
    </row>
    <row r="1567" spans="2:35" x14ac:dyDescent="0.25">
      <c r="B1567" s="41" t="s">
        <v>347</v>
      </c>
      <c r="C1567" s="41" t="s">
        <v>588</v>
      </c>
      <c r="D1567" t="s">
        <v>8</v>
      </c>
      <c r="E1567" s="42" t="s">
        <v>571</v>
      </c>
      <c r="F1567" t="s">
        <v>134</v>
      </c>
      <c r="H1567" s="7">
        <v>3</v>
      </c>
      <c r="I1567" s="6">
        <f>IF(H1567="","",INDEX(Systems!F$4:F$981,MATCH($F1567,Systems!D$4:D$981,0),1))</f>
        <v>650</v>
      </c>
      <c r="J1567" s="7">
        <f>IF(H1567="","",INDEX(Systems!E$4:E$981,MATCH($F1567,Systems!D$4:D$981,0),1))</f>
        <v>30</v>
      </c>
      <c r="K1567" s="7" t="s">
        <v>97</v>
      </c>
      <c r="L1567" s="7">
        <v>2000</v>
      </c>
      <c r="M1567" s="7">
        <v>3</v>
      </c>
      <c r="N1567" s="6">
        <f t="shared" si="3963"/>
        <v>1950</v>
      </c>
      <c r="O1567" s="7">
        <f t="shared" si="3964"/>
        <v>2030</v>
      </c>
      <c r="P1567" s="2" t="str">
        <f t="shared" si="3962"/>
        <v/>
      </c>
      <c r="Q1567" s="2" t="str">
        <f t="shared" si="3962"/>
        <v/>
      </c>
      <c r="R1567" s="2" t="str">
        <f t="shared" si="3962"/>
        <v/>
      </c>
      <c r="S1567" s="2" t="str">
        <f t="shared" si="3962"/>
        <v/>
      </c>
      <c r="T1567" s="2" t="str">
        <f t="shared" si="3962"/>
        <v/>
      </c>
      <c r="U1567" s="2" t="str">
        <f t="shared" si="3962"/>
        <v/>
      </c>
      <c r="V1567" s="2" t="str">
        <f t="shared" si="3962"/>
        <v/>
      </c>
      <c r="W1567" s="2" t="str">
        <f t="shared" si="3962"/>
        <v/>
      </c>
      <c r="X1567" s="2" t="str">
        <f t="shared" si="3962"/>
        <v/>
      </c>
      <c r="Y1567" s="2" t="str">
        <f t="shared" si="3962"/>
        <v/>
      </c>
      <c r="Z1567" s="2" t="str">
        <f t="shared" si="3962"/>
        <v/>
      </c>
      <c r="AA1567" s="2" t="str">
        <f t="shared" si="3962"/>
        <v/>
      </c>
      <c r="AB1567" s="2">
        <f t="shared" si="3962"/>
        <v>2651.9999999999995</v>
      </c>
      <c r="AC1567" s="2" t="str">
        <f t="shared" si="3962"/>
        <v/>
      </c>
      <c r="AD1567" s="2" t="str">
        <f t="shared" si="3962"/>
        <v/>
      </c>
      <c r="AE1567" s="2" t="str">
        <f t="shared" si="3962"/>
        <v/>
      </c>
      <c r="AF1567" s="2" t="str">
        <f t="shared" si="3962"/>
        <v/>
      </c>
      <c r="AG1567" s="2" t="str">
        <f t="shared" si="3962"/>
        <v/>
      </c>
      <c r="AH1567" s="2" t="str">
        <f t="shared" si="3962"/>
        <v/>
      </c>
      <c r="AI1567" s="2" t="str">
        <f t="shared" si="3962"/>
        <v/>
      </c>
    </row>
    <row r="1568" spans="2:35" x14ac:dyDescent="0.25">
      <c r="B1568" s="41" t="s">
        <v>347</v>
      </c>
      <c r="C1568" s="41" t="s">
        <v>588</v>
      </c>
      <c r="D1568" t="s">
        <v>8</v>
      </c>
      <c r="E1568" s="42" t="s">
        <v>571</v>
      </c>
      <c r="F1568" t="s">
        <v>126</v>
      </c>
      <c r="H1568" s="7">
        <v>1600</v>
      </c>
      <c r="I1568" s="6">
        <f>IF(H1568="","",INDEX(Systems!F$4:F$981,MATCH($F1568,Systems!D$4:D$981,0),1))</f>
        <v>18</v>
      </c>
      <c r="J1568" s="7">
        <f>IF(H1568="","",INDEX(Systems!E$4:E$981,MATCH($F1568,Systems!D$4:D$981,0),1))</f>
        <v>30</v>
      </c>
      <c r="K1568" s="7" t="s">
        <v>97</v>
      </c>
      <c r="L1568" s="7">
        <v>2000</v>
      </c>
      <c r="M1568" s="7">
        <v>3</v>
      </c>
      <c r="N1568" s="6">
        <f t="shared" si="3963"/>
        <v>28800</v>
      </c>
      <c r="O1568" s="7">
        <f t="shared" si="3964"/>
        <v>2030</v>
      </c>
      <c r="P1568" s="2" t="str">
        <f t="shared" si="3962"/>
        <v/>
      </c>
      <c r="Q1568" s="2" t="str">
        <f t="shared" si="3962"/>
        <v/>
      </c>
      <c r="R1568" s="2" t="str">
        <f t="shared" si="3962"/>
        <v/>
      </c>
      <c r="S1568" s="2" t="str">
        <f t="shared" si="3962"/>
        <v/>
      </c>
      <c r="T1568" s="2" t="str">
        <f t="shared" si="3962"/>
        <v/>
      </c>
      <c r="U1568" s="2" t="str">
        <f t="shared" si="3962"/>
        <v/>
      </c>
      <c r="V1568" s="2" t="str">
        <f t="shared" si="3962"/>
        <v/>
      </c>
      <c r="W1568" s="2" t="str">
        <f t="shared" si="3962"/>
        <v/>
      </c>
      <c r="X1568" s="2" t="str">
        <f t="shared" si="3962"/>
        <v/>
      </c>
      <c r="Y1568" s="2" t="str">
        <f t="shared" si="3962"/>
        <v/>
      </c>
      <c r="Z1568" s="2" t="str">
        <f t="shared" si="3962"/>
        <v/>
      </c>
      <c r="AA1568" s="2" t="str">
        <f t="shared" si="3962"/>
        <v/>
      </c>
      <c r="AB1568" s="2">
        <f t="shared" si="3962"/>
        <v>39168</v>
      </c>
      <c r="AC1568" s="2" t="str">
        <f t="shared" si="3962"/>
        <v/>
      </c>
      <c r="AD1568" s="2" t="str">
        <f t="shared" si="3962"/>
        <v/>
      </c>
      <c r="AE1568" s="2" t="str">
        <f t="shared" si="3962"/>
        <v/>
      </c>
      <c r="AF1568" s="2" t="str">
        <f t="shared" si="3962"/>
        <v/>
      </c>
      <c r="AG1568" s="2" t="str">
        <f t="shared" si="3962"/>
        <v/>
      </c>
      <c r="AH1568" s="2" t="str">
        <f t="shared" si="3962"/>
        <v/>
      </c>
      <c r="AI1568" s="2" t="str">
        <f t="shared" si="3962"/>
        <v/>
      </c>
    </row>
    <row r="1569" spans="2:35" x14ac:dyDescent="0.25">
      <c r="B1569" s="41" t="s">
        <v>347</v>
      </c>
      <c r="C1569" s="41" t="s">
        <v>588</v>
      </c>
      <c r="D1569" t="s">
        <v>3</v>
      </c>
      <c r="E1569" s="42" t="s">
        <v>573</v>
      </c>
      <c r="F1569" t="s">
        <v>29</v>
      </c>
      <c r="G1569" s="38" t="s">
        <v>595</v>
      </c>
      <c r="H1569" s="7">
        <v>8400</v>
      </c>
      <c r="I1569" s="6">
        <f>IF(H1569="","",INDEX(Systems!F$4:F$981,MATCH($F1569,Systems!D$4:D$981,0),1))</f>
        <v>7.32</v>
      </c>
      <c r="J1569" s="7">
        <f>IF(H1569="","",INDEX(Systems!E$4:E$981,MATCH($F1569,Systems!D$4:D$981,0),1))</f>
        <v>15</v>
      </c>
      <c r="K1569" s="7" t="s">
        <v>97</v>
      </c>
      <c r="L1569" s="7">
        <v>2000</v>
      </c>
      <c r="M1569" s="7">
        <v>2</v>
      </c>
      <c r="N1569" s="6">
        <f t="shared" si="3734"/>
        <v>61488</v>
      </c>
      <c r="O1569" s="7">
        <f t="shared" si="3735"/>
        <v>2018</v>
      </c>
      <c r="P1569" s="2">
        <f t="shared" ref="P1569:AI1569" si="3965">IF($B1569="","",IF($O1569=P$3,$N1569*(1+(O$2*0.03)),IF(P$3=$O1569+$J1569,$N1569*(1+(O$2*0.03)),IF(P$3=$O1569+2*$J1569,$N1569*(1+(O$2*0.03)),IF(P$3=$O1569+3*$J1569,$N1569*(1+(O$2*0.03)),IF(P$3=$O1569+4*$J1569,$N1569*(1+(O$2*0.03)),IF(P$3=$O1569+5*$J1569,$N1569*(1+(O$2*0.03)),"")))))))</f>
        <v>61488</v>
      </c>
      <c r="Q1569" s="2" t="str">
        <f t="shared" si="3965"/>
        <v/>
      </c>
      <c r="R1569" s="2" t="str">
        <f t="shared" si="3965"/>
        <v/>
      </c>
      <c r="S1569" s="2" t="str">
        <f t="shared" si="3965"/>
        <v/>
      </c>
      <c r="T1569" s="2" t="str">
        <f t="shared" si="3965"/>
        <v/>
      </c>
      <c r="U1569" s="2" t="str">
        <f t="shared" si="3965"/>
        <v/>
      </c>
      <c r="V1569" s="2" t="str">
        <f t="shared" si="3965"/>
        <v/>
      </c>
      <c r="W1569" s="2" t="str">
        <f t="shared" si="3965"/>
        <v/>
      </c>
      <c r="X1569" s="2" t="str">
        <f t="shared" si="3965"/>
        <v/>
      </c>
      <c r="Y1569" s="2" t="str">
        <f t="shared" si="3965"/>
        <v/>
      </c>
      <c r="Z1569" s="2" t="str">
        <f t="shared" si="3965"/>
        <v/>
      </c>
      <c r="AA1569" s="2" t="str">
        <f t="shared" si="3965"/>
        <v/>
      </c>
      <c r="AB1569" s="2" t="str">
        <f t="shared" si="3965"/>
        <v/>
      </c>
      <c r="AC1569" s="2" t="str">
        <f t="shared" si="3965"/>
        <v/>
      </c>
      <c r="AD1569" s="2" t="str">
        <f t="shared" si="3965"/>
        <v/>
      </c>
      <c r="AE1569" s="2">
        <f t="shared" si="3965"/>
        <v>89157.599999999991</v>
      </c>
      <c r="AF1569" s="2" t="str">
        <f t="shared" si="3965"/>
        <v/>
      </c>
      <c r="AG1569" s="2" t="str">
        <f t="shared" si="3965"/>
        <v/>
      </c>
      <c r="AH1569" s="2" t="str">
        <f t="shared" si="3965"/>
        <v/>
      </c>
      <c r="AI1569" s="2" t="str">
        <f t="shared" si="3965"/>
        <v/>
      </c>
    </row>
    <row r="1570" spans="2:35" x14ac:dyDescent="0.25">
      <c r="B1570" s="41" t="s">
        <v>347</v>
      </c>
      <c r="C1570" s="41" t="s">
        <v>588</v>
      </c>
      <c r="D1570" t="s">
        <v>3</v>
      </c>
      <c r="E1570" s="42" t="s">
        <v>573</v>
      </c>
      <c r="F1570" t="s">
        <v>24</v>
      </c>
      <c r="G1570" s="38" t="s">
        <v>596</v>
      </c>
      <c r="H1570" s="7">
        <v>2600</v>
      </c>
      <c r="I1570" s="6">
        <f>IF(H1570="","",INDEX(Systems!F$4:F$981,MATCH($F1570,Systems!D$4:D$981,0),1))</f>
        <v>9.57</v>
      </c>
      <c r="J1570" s="7">
        <f>IF(H1570="","",INDEX(Systems!E$4:E$981,MATCH($F1570,Systems!D$4:D$981,0),1))</f>
        <v>20</v>
      </c>
      <c r="K1570" s="7" t="s">
        <v>97</v>
      </c>
      <c r="L1570" s="7">
        <v>2000</v>
      </c>
      <c r="M1570" s="7">
        <v>3</v>
      </c>
      <c r="N1570" s="6">
        <f t="shared" si="3734"/>
        <v>24882</v>
      </c>
      <c r="O1570" s="7">
        <f t="shared" si="3735"/>
        <v>2020</v>
      </c>
      <c r="P1570" s="2" t="str">
        <f t="shared" ref="P1570:AI1570" si="3966">IF($B1570="","",IF($O1570=P$3,$N1570*(1+(O$2*0.03)),IF(P$3=$O1570+$J1570,$N1570*(1+(O$2*0.03)),IF(P$3=$O1570+2*$J1570,$N1570*(1+(O$2*0.03)),IF(P$3=$O1570+3*$J1570,$N1570*(1+(O$2*0.03)),IF(P$3=$O1570+4*$J1570,$N1570*(1+(O$2*0.03)),IF(P$3=$O1570+5*$J1570,$N1570*(1+(O$2*0.03)),"")))))))</f>
        <v/>
      </c>
      <c r="Q1570" s="2" t="str">
        <f t="shared" si="3966"/>
        <v/>
      </c>
      <c r="R1570" s="2">
        <f t="shared" si="3966"/>
        <v>26374.920000000002</v>
      </c>
      <c r="S1570" s="2" t="str">
        <f t="shared" si="3966"/>
        <v/>
      </c>
      <c r="T1570" s="2" t="str">
        <f t="shared" si="3966"/>
        <v/>
      </c>
      <c r="U1570" s="2" t="str">
        <f t="shared" si="3966"/>
        <v/>
      </c>
      <c r="V1570" s="2" t="str">
        <f t="shared" si="3966"/>
        <v/>
      </c>
      <c r="W1570" s="2" t="str">
        <f t="shared" si="3966"/>
        <v/>
      </c>
      <c r="X1570" s="2" t="str">
        <f t="shared" si="3966"/>
        <v/>
      </c>
      <c r="Y1570" s="2" t="str">
        <f t="shared" si="3966"/>
        <v/>
      </c>
      <c r="Z1570" s="2" t="str">
        <f t="shared" si="3966"/>
        <v/>
      </c>
      <c r="AA1570" s="2" t="str">
        <f t="shared" si="3966"/>
        <v/>
      </c>
      <c r="AB1570" s="2" t="str">
        <f t="shared" si="3966"/>
        <v/>
      </c>
      <c r="AC1570" s="2" t="str">
        <f t="shared" si="3966"/>
        <v/>
      </c>
      <c r="AD1570" s="2" t="str">
        <f t="shared" si="3966"/>
        <v/>
      </c>
      <c r="AE1570" s="2" t="str">
        <f t="shared" si="3966"/>
        <v/>
      </c>
      <c r="AF1570" s="2" t="str">
        <f t="shared" si="3966"/>
        <v/>
      </c>
      <c r="AG1570" s="2" t="str">
        <f t="shared" si="3966"/>
        <v/>
      </c>
      <c r="AH1570" s="2" t="str">
        <f t="shared" si="3966"/>
        <v/>
      </c>
      <c r="AI1570" s="2" t="str">
        <f t="shared" si="3966"/>
        <v/>
      </c>
    </row>
    <row r="1571" spans="2:35" x14ac:dyDescent="0.25">
      <c r="B1571" s="41" t="s">
        <v>347</v>
      </c>
      <c r="C1571" s="41" t="s">
        <v>588</v>
      </c>
      <c r="D1571" t="s">
        <v>7</v>
      </c>
      <c r="E1571" s="42" t="s">
        <v>573</v>
      </c>
      <c r="F1571" t="s">
        <v>50</v>
      </c>
      <c r="H1571" s="7">
        <v>4320</v>
      </c>
      <c r="I1571" s="6">
        <f>IF(H1571="","",INDEX(Systems!F$4:F$981,MATCH($F1571,Systems!D$4:D$981,0),1))</f>
        <v>1.6</v>
      </c>
      <c r="J1571" s="7">
        <f>IF(H1571="","",INDEX(Systems!E$4:E$981,MATCH($F1571,Systems!D$4:D$981,0),1))</f>
        <v>10</v>
      </c>
      <c r="K1571" s="7" t="s">
        <v>97</v>
      </c>
      <c r="L1571" s="7">
        <v>2005</v>
      </c>
      <c r="M1571" s="7">
        <v>2</v>
      </c>
      <c r="N1571" s="6">
        <f t="shared" si="3734"/>
        <v>6912</v>
      </c>
      <c r="O1571" s="7">
        <f t="shared" si="3735"/>
        <v>2018</v>
      </c>
      <c r="P1571" s="2">
        <f t="shared" ref="P1571:AI1575" si="3967">IF($B1571="","",IF($O1571=P$3,$N1571*(1+(O$2*0.03)),IF(P$3=$O1571+$J1571,$N1571*(1+(O$2*0.03)),IF(P$3=$O1571+2*$J1571,$N1571*(1+(O$2*0.03)),IF(P$3=$O1571+3*$J1571,$N1571*(1+(O$2*0.03)),IF(P$3=$O1571+4*$J1571,$N1571*(1+(O$2*0.03)),IF(P$3=$O1571+5*$J1571,$N1571*(1+(O$2*0.03)),"")))))))</f>
        <v>6912</v>
      </c>
      <c r="Q1571" s="2" t="str">
        <f t="shared" si="3967"/>
        <v/>
      </c>
      <c r="R1571" s="2" t="str">
        <f t="shared" si="3967"/>
        <v/>
      </c>
      <c r="S1571" s="2" t="str">
        <f t="shared" si="3967"/>
        <v/>
      </c>
      <c r="T1571" s="2" t="str">
        <f t="shared" si="3967"/>
        <v/>
      </c>
      <c r="U1571" s="2" t="str">
        <f t="shared" si="3967"/>
        <v/>
      </c>
      <c r="V1571" s="2" t="str">
        <f t="shared" si="3967"/>
        <v/>
      </c>
      <c r="W1571" s="2" t="str">
        <f t="shared" si="3967"/>
        <v/>
      </c>
      <c r="X1571" s="2" t="str">
        <f t="shared" si="3967"/>
        <v/>
      </c>
      <c r="Y1571" s="2" t="str">
        <f t="shared" si="3967"/>
        <v/>
      </c>
      <c r="Z1571" s="2">
        <f t="shared" si="3967"/>
        <v>8985.6</v>
      </c>
      <c r="AA1571" s="2" t="str">
        <f t="shared" si="3967"/>
        <v/>
      </c>
      <c r="AB1571" s="2" t="str">
        <f t="shared" si="3967"/>
        <v/>
      </c>
      <c r="AC1571" s="2" t="str">
        <f t="shared" si="3967"/>
        <v/>
      </c>
      <c r="AD1571" s="2" t="str">
        <f t="shared" si="3967"/>
        <v/>
      </c>
      <c r="AE1571" s="2" t="str">
        <f t="shared" si="3967"/>
        <v/>
      </c>
      <c r="AF1571" s="2" t="str">
        <f t="shared" si="3967"/>
        <v/>
      </c>
      <c r="AG1571" s="2" t="str">
        <f t="shared" si="3967"/>
        <v/>
      </c>
      <c r="AH1571" s="2" t="str">
        <f t="shared" si="3967"/>
        <v/>
      </c>
      <c r="AI1571" s="2" t="str">
        <f t="shared" si="3967"/>
        <v/>
      </c>
    </row>
    <row r="1572" spans="2:35" x14ac:dyDescent="0.25">
      <c r="B1572" s="41" t="s">
        <v>347</v>
      </c>
      <c r="C1572" s="41" t="s">
        <v>588</v>
      </c>
      <c r="D1572" t="s">
        <v>7</v>
      </c>
      <c r="E1572" s="42" t="s">
        <v>398</v>
      </c>
      <c r="F1572" t="s">
        <v>285</v>
      </c>
      <c r="H1572" s="7">
        <v>1000</v>
      </c>
      <c r="I1572" s="6">
        <f>IF(H1572="","",INDEX(Systems!F$4:F$981,MATCH($F1572,Systems!D$4:D$981,0),1))</f>
        <v>8.77</v>
      </c>
      <c r="J1572" s="7">
        <f>IF(H1572="","",INDEX(Systems!E$4:E$981,MATCH($F1572,Systems!D$4:D$981,0),1))</f>
        <v>20</v>
      </c>
      <c r="K1572" s="7" t="s">
        <v>97</v>
      </c>
      <c r="L1572" s="7">
        <v>2000</v>
      </c>
      <c r="M1572" s="7">
        <v>3</v>
      </c>
      <c r="N1572" s="6">
        <f t="shared" si="3734"/>
        <v>8770</v>
      </c>
      <c r="O1572" s="7">
        <f t="shared" si="3735"/>
        <v>2020</v>
      </c>
      <c r="P1572" s="2" t="str">
        <f t="shared" si="3967"/>
        <v/>
      </c>
      <c r="Q1572" s="2" t="str">
        <f t="shared" si="3967"/>
        <v/>
      </c>
      <c r="R1572" s="2">
        <f t="shared" si="3967"/>
        <v>9296.2000000000007</v>
      </c>
      <c r="S1572" s="2" t="str">
        <f t="shared" si="3967"/>
        <v/>
      </c>
      <c r="T1572" s="2" t="str">
        <f t="shared" si="3967"/>
        <v/>
      </c>
      <c r="U1572" s="2" t="str">
        <f t="shared" si="3967"/>
        <v/>
      </c>
      <c r="V1572" s="2" t="str">
        <f t="shared" si="3967"/>
        <v/>
      </c>
      <c r="W1572" s="2" t="str">
        <f t="shared" si="3967"/>
        <v/>
      </c>
      <c r="X1572" s="2" t="str">
        <f t="shared" si="3967"/>
        <v/>
      </c>
      <c r="Y1572" s="2" t="str">
        <f t="shared" si="3967"/>
        <v/>
      </c>
      <c r="Z1572" s="2" t="str">
        <f t="shared" si="3967"/>
        <v/>
      </c>
      <c r="AA1572" s="2" t="str">
        <f t="shared" si="3967"/>
        <v/>
      </c>
      <c r="AB1572" s="2" t="str">
        <f t="shared" si="3967"/>
        <v/>
      </c>
      <c r="AC1572" s="2" t="str">
        <f t="shared" si="3967"/>
        <v/>
      </c>
      <c r="AD1572" s="2" t="str">
        <f t="shared" si="3967"/>
        <v/>
      </c>
      <c r="AE1572" s="2" t="str">
        <f t="shared" si="3967"/>
        <v/>
      </c>
      <c r="AF1572" s="2" t="str">
        <f t="shared" si="3967"/>
        <v/>
      </c>
      <c r="AG1572" s="2" t="str">
        <f t="shared" si="3967"/>
        <v/>
      </c>
      <c r="AH1572" s="2" t="str">
        <f t="shared" si="3967"/>
        <v/>
      </c>
      <c r="AI1572" s="2" t="str">
        <f t="shared" si="3967"/>
        <v/>
      </c>
    </row>
    <row r="1573" spans="2:35" x14ac:dyDescent="0.25">
      <c r="B1573" s="41" t="s">
        <v>347</v>
      </c>
      <c r="C1573" s="41" t="s">
        <v>588</v>
      </c>
      <c r="D1573" t="s">
        <v>7</v>
      </c>
      <c r="E1573" s="42" t="s">
        <v>398</v>
      </c>
      <c r="F1573" t="s">
        <v>289</v>
      </c>
      <c r="H1573" s="7">
        <v>1300</v>
      </c>
      <c r="I1573" s="6">
        <f>IF(H1573="","",INDEX(Systems!F$4:F$981,MATCH($F1573,Systems!D$4:D$981,0),1))</f>
        <v>4.5</v>
      </c>
      <c r="J1573" s="7">
        <f>IF(H1573="","",INDEX(Systems!E$4:E$981,MATCH($F1573,Systems!D$4:D$981,0),1))</f>
        <v>15</v>
      </c>
      <c r="K1573" s="7" t="s">
        <v>97</v>
      </c>
      <c r="L1573" s="7">
        <v>2000</v>
      </c>
      <c r="M1573" s="7">
        <v>3</v>
      </c>
      <c r="N1573" s="6">
        <f t="shared" si="3734"/>
        <v>5850</v>
      </c>
      <c r="O1573" s="7">
        <f t="shared" si="3735"/>
        <v>2018</v>
      </c>
      <c r="P1573" s="2">
        <f t="shared" si="3967"/>
        <v>5850</v>
      </c>
      <c r="Q1573" s="2" t="str">
        <f t="shared" si="3967"/>
        <v/>
      </c>
      <c r="R1573" s="2" t="str">
        <f t="shared" si="3967"/>
        <v/>
      </c>
      <c r="S1573" s="2" t="str">
        <f t="shared" si="3967"/>
        <v/>
      </c>
      <c r="T1573" s="2" t="str">
        <f t="shared" si="3967"/>
        <v/>
      </c>
      <c r="U1573" s="2" t="str">
        <f t="shared" si="3967"/>
        <v/>
      </c>
      <c r="V1573" s="2" t="str">
        <f t="shared" si="3967"/>
        <v/>
      </c>
      <c r="W1573" s="2" t="str">
        <f t="shared" si="3967"/>
        <v/>
      </c>
      <c r="X1573" s="2" t="str">
        <f t="shared" si="3967"/>
        <v/>
      </c>
      <c r="Y1573" s="2" t="str">
        <f t="shared" si="3967"/>
        <v/>
      </c>
      <c r="Z1573" s="2" t="str">
        <f t="shared" si="3967"/>
        <v/>
      </c>
      <c r="AA1573" s="2" t="str">
        <f t="shared" si="3967"/>
        <v/>
      </c>
      <c r="AB1573" s="2" t="str">
        <f t="shared" si="3967"/>
        <v/>
      </c>
      <c r="AC1573" s="2" t="str">
        <f t="shared" si="3967"/>
        <v/>
      </c>
      <c r="AD1573" s="2" t="str">
        <f t="shared" si="3967"/>
        <v/>
      </c>
      <c r="AE1573" s="2">
        <f t="shared" si="3967"/>
        <v>8482.5</v>
      </c>
      <c r="AF1573" s="2" t="str">
        <f t="shared" si="3967"/>
        <v/>
      </c>
      <c r="AG1573" s="2" t="str">
        <f t="shared" si="3967"/>
        <v/>
      </c>
      <c r="AH1573" s="2" t="str">
        <f t="shared" si="3967"/>
        <v/>
      </c>
      <c r="AI1573" s="2" t="str">
        <f t="shared" si="3967"/>
        <v/>
      </c>
    </row>
    <row r="1574" spans="2:35" x14ac:dyDescent="0.25">
      <c r="B1574" s="41" t="s">
        <v>347</v>
      </c>
      <c r="C1574" s="41" t="s">
        <v>588</v>
      </c>
      <c r="D1574" t="s">
        <v>9</v>
      </c>
      <c r="E1574" s="42" t="s">
        <v>398</v>
      </c>
      <c r="F1574" t="s">
        <v>131</v>
      </c>
      <c r="H1574" s="7">
        <v>1000</v>
      </c>
      <c r="I1574" s="6">
        <f>IF(H1574="","",INDEX(Systems!F$4:F$981,MATCH($F1574,Systems!D$4:D$981,0),1))</f>
        <v>4.95</v>
      </c>
      <c r="J1574" s="7">
        <f>IF(H1574="","",INDEX(Systems!E$4:E$981,MATCH($F1574,Systems!D$4:D$981,0),1))</f>
        <v>20</v>
      </c>
      <c r="K1574" s="7" t="s">
        <v>97</v>
      </c>
      <c r="L1574" s="7">
        <v>2017</v>
      </c>
      <c r="M1574" s="7">
        <v>3</v>
      </c>
      <c r="N1574" s="6">
        <f t="shared" si="3734"/>
        <v>4950</v>
      </c>
      <c r="O1574" s="7">
        <f t="shared" si="3735"/>
        <v>2037</v>
      </c>
      <c r="P1574" s="2" t="str">
        <f t="shared" si="3967"/>
        <v/>
      </c>
      <c r="Q1574" s="2" t="str">
        <f t="shared" si="3967"/>
        <v/>
      </c>
      <c r="R1574" s="2" t="str">
        <f t="shared" si="3967"/>
        <v/>
      </c>
      <c r="S1574" s="2" t="str">
        <f t="shared" si="3967"/>
        <v/>
      </c>
      <c r="T1574" s="2" t="str">
        <f t="shared" si="3967"/>
        <v/>
      </c>
      <c r="U1574" s="2" t="str">
        <f t="shared" si="3967"/>
        <v/>
      </c>
      <c r="V1574" s="2" t="str">
        <f t="shared" si="3967"/>
        <v/>
      </c>
      <c r="W1574" s="2" t="str">
        <f t="shared" si="3967"/>
        <v/>
      </c>
      <c r="X1574" s="2" t="str">
        <f t="shared" si="3967"/>
        <v/>
      </c>
      <c r="Y1574" s="2" t="str">
        <f t="shared" si="3967"/>
        <v/>
      </c>
      <c r="Z1574" s="2" t="str">
        <f t="shared" si="3967"/>
        <v/>
      </c>
      <c r="AA1574" s="2" t="str">
        <f t="shared" si="3967"/>
        <v/>
      </c>
      <c r="AB1574" s="2" t="str">
        <f t="shared" si="3967"/>
        <v/>
      </c>
      <c r="AC1574" s="2" t="str">
        <f t="shared" si="3967"/>
        <v/>
      </c>
      <c r="AD1574" s="2" t="str">
        <f t="shared" si="3967"/>
        <v/>
      </c>
      <c r="AE1574" s="2" t="str">
        <f t="shared" si="3967"/>
        <v/>
      </c>
      <c r="AF1574" s="2" t="str">
        <f t="shared" si="3967"/>
        <v/>
      </c>
      <c r="AG1574" s="2" t="str">
        <f t="shared" si="3967"/>
        <v/>
      </c>
      <c r="AH1574" s="2" t="str">
        <f t="shared" si="3967"/>
        <v/>
      </c>
      <c r="AI1574" s="2">
        <f t="shared" si="3967"/>
        <v>7771.4999999999991</v>
      </c>
    </row>
    <row r="1575" spans="2:35" x14ac:dyDescent="0.25">
      <c r="B1575" s="41" t="s">
        <v>347</v>
      </c>
      <c r="C1575" s="41" t="s">
        <v>588</v>
      </c>
      <c r="D1575" t="s">
        <v>5</v>
      </c>
      <c r="E1575" s="42" t="s">
        <v>398</v>
      </c>
      <c r="F1575" t="s">
        <v>117</v>
      </c>
      <c r="H1575" s="7">
        <v>1</v>
      </c>
      <c r="I1575" s="6">
        <f>IF(H1575="","",INDEX(Systems!F$4:F$981,MATCH($F1575,Systems!D$4:D$981,0),1))</f>
        <v>7200</v>
      </c>
      <c r="J1575" s="7">
        <f>IF(H1575="","",INDEX(Systems!E$4:E$981,MATCH($F1575,Systems!D$4:D$981,0),1))</f>
        <v>18</v>
      </c>
      <c r="K1575" s="7" t="s">
        <v>97</v>
      </c>
      <c r="L1575" s="7">
        <v>1999</v>
      </c>
      <c r="M1575" s="7">
        <v>3</v>
      </c>
      <c r="N1575" s="6">
        <f t="shared" si="3734"/>
        <v>7200</v>
      </c>
      <c r="O1575" s="7">
        <f t="shared" si="3735"/>
        <v>2018</v>
      </c>
      <c r="P1575" s="2">
        <f t="shared" si="3967"/>
        <v>7200</v>
      </c>
      <c r="Q1575" s="2" t="str">
        <f t="shared" si="3967"/>
        <v/>
      </c>
      <c r="R1575" s="2" t="str">
        <f t="shared" si="3967"/>
        <v/>
      </c>
      <c r="S1575" s="2" t="str">
        <f t="shared" si="3967"/>
        <v/>
      </c>
      <c r="T1575" s="2" t="str">
        <f t="shared" si="3967"/>
        <v/>
      </c>
      <c r="U1575" s="2" t="str">
        <f t="shared" si="3967"/>
        <v/>
      </c>
      <c r="V1575" s="2" t="str">
        <f t="shared" si="3967"/>
        <v/>
      </c>
      <c r="W1575" s="2" t="str">
        <f t="shared" si="3967"/>
        <v/>
      </c>
      <c r="X1575" s="2" t="str">
        <f t="shared" si="3967"/>
        <v/>
      </c>
      <c r="Y1575" s="2" t="str">
        <f t="shared" si="3967"/>
        <v/>
      </c>
      <c r="Z1575" s="2" t="str">
        <f t="shared" si="3967"/>
        <v/>
      </c>
      <c r="AA1575" s="2" t="str">
        <f t="shared" si="3967"/>
        <v/>
      </c>
      <c r="AB1575" s="2" t="str">
        <f t="shared" si="3967"/>
        <v/>
      </c>
      <c r="AC1575" s="2" t="str">
        <f t="shared" si="3967"/>
        <v/>
      </c>
      <c r="AD1575" s="2" t="str">
        <f t="shared" si="3967"/>
        <v/>
      </c>
      <c r="AE1575" s="2" t="str">
        <f t="shared" si="3967"/>
        <v/>
      </c>
      <c r="AF1575" s="2" t="str">
        <f t="shared" si="3967"/>
        <v/>
      </c>
      <c r="AG1575" s="2" t="str">
        <f t="shared" si="3967"/>
        <v/>
      </c>
      <c r="AH1575" s="2">
        <f t="shared" si="3967"/>
        <v>11088</v>
      </c>
      <c r="AI1575" s="2" t="str">
        <f t="shared" si="3967"/>
        <v/>
      </c>
    </row>
    <row r="1576" spans="2:35" x14ac:dyDescent="0.25">
      <c r="B1576" s="41" t="s">
        <v>347</v>
      </c>
      <c r="C1576" s="41" t="s">
        <v>588</v>
      </c>
      <c r="D1576" t="s">
        <v>5</v>
      </c>
      <c r="E1576" s="42" t="s">
        <v>398</v>
      </c>
      <c r="F1576" t="s">
        <v>64</v>
      </c>
      <c r="H1576" s="7">
        <v>1</v>
      </c>
      <c r="I1576" s="6">
        <f>IF(H1576="","",INDEX(Systems!F$4:F$981,MATCH($F1576,Systems!D$4:D$981,0),1))</f>
        <v>2000</v>
      </c>
      <c r="J1576" s="7">
        <f>IF(H1576="","",INDEX(Systems!E$4:E$981,MATCH($F1576,Systems!D$4:D$981,0),1))</f>
        <v>10</v>
      </c>
      <c r="K1576" s="7" t="s">
        <v>97</v>
      </c>
      <c r="L1576" s="7">
        <v>1999</v>
      </c>
      <c r="M1576" s="7">
        <v>3</v>
      </c>
      <c r="N1576" s="6">
        <f t="shared" ref="N1576:N1580" si="3968">IF(H1576="","",H1576*I1576)</f>
        <v>2000</v>
      </c>
      <c r="O1576" s="7">
        <f t="shared" ref="O1576:O1580" si="3969">IF(M1576="","",IF(IF(M1576=1,$C$1,IF(M1576=2,L1576+(0.8*J1576),IF(M1576=3,L1576+J1576)))&lt;$C$1,$C$1,(IF(M1576=1,$C$1,IF(M1576=2,L1576+(0.8*J1576),IF(M1576=3,L1576+J1576))))))</f>
        <v>2018</v>
      </c>
      <c r="P1576" s="2">
        <f t="shared" ref="P1576:P1580" si="3970">IF($B1576="","",IF($O1576=P$3,$N1576*(1+(O$2*0.03)),IF(P$3=$O1576+$J1576,$N1576*(1+(O$2*0.03)),IF(P$3=$O1576+2*$J1576,$N1576*(1+(O$2*0.03)),IF(P$3=$O1576+3*$J1576,$N1576*(1+(O$2*0.03)),IF(P$3=$O1576+4*$J1576,$N1576*(1+(O$2*0.03)),IF(P$3=$O1576+5*$J1576,$N1576*(1+(O$2*0.03)),"")))))))</f>
        <v>2000</v>
      </c>
      <c r="Q1576" s="2" t="str">
        <f t="shared" ref="Q1576:Q1580" si="3971">IF($B1576="","",IF($O1576=Q$3,$N1576*(1+(P$2*0.03)),IF(Q$3=$O1576+$J1576,$N1576*(1+(P$2*0.03)),IF(Q$3=$O1576+2*$J1576,$N1576*(1+(P$2*0.03)),IF(Q$3=$O1576+3*$J1576,$N1576*(1+(P$2*0.03)),IF(Q$3=$O1576+4*$J1576,$N1576*(1+(P$2*0.03)),IF(Q$3=$O1576+5*$J1576,$N1576*(1+(P$2*0.03)),"")))))))</f>
        <v/>
      </c>
      <c r="R1576" s="2" t="str">
        <f t="shared" ref="R1576:R1580" si="3972">IF($B1576="","",IF($O1576=R$3,$N1576*(1+(Q$2*0.03)),IF(R$3=$O1576+$J1576,$N1576*(1+(Q$2*0.03)),IF(R$3=$O1576+2*$J1576,$N1576*(1+(Q$2*0.03)),IF(R$3=$O1576+3*$J1576,$N1576*(1+(Q$2*0.03)),IF(R$3=$O1576+4*$J1576,$N1576*(1+(Q$2*0.03)),IF(R$3=$O1576+5*$J1576,$N1576*(1+(Q$2*0.03)),"")))))))</f>
        <v/>
      </c>
      <c r="S1576" s="2" t="str">
        <f t="shared" ref="S1576:S1580" si="3973">IF($B1576="","",IF($O1576=S$3,$N1576*(1+(R$2*0.03)),IF(S$3=$O1576+$J1576,$N1576*(1+(R$2*0.03)),IF(S$3=$O1576+2*$J1576,$N1576*(1+(R$2*0.03)),IF(S$3=$O1576+3*$J1576,$N1576*(1+(R$2*0.03)),IF(S$3=$O1576+4*$J1576,$N1576*(1+(R$2*0.03)),IF(S$3=$O1576+5*$J1576,$N1576*(1+(R$2*0.03)),"")))))))</f>
        <v/>
      </c>
      <c r="T1576" s="2" t="str">
        <f t="shared" ref="T1576:T1580" si="3974">IF($B1576="","",IF($O1576=T$3,$N1576*(1+(S$2*0.03)),IF(T$3=$O1576+$J1576,$N1576*(1+(S$2*0.03)),IF(T$3=$O1576+2*$J1576,$N1576*(1+(S$2*0.03)),IF(T$3=$O1576+3*$J1576,$N1576*(1+(S$2*0.03)),IF(T$3=$O1576+4*$J1576,$N1576*(1+(S$2*0.03)),IF(T$3=$O1576+5*$J1576,$N1576*(1+(S$2*0.03)),"")))))))</f>
        <v/>
      </c>
      <c r="U1576" s="2" t="str">
        <f t="shared" ref="U1576:U1580" si="3975">IF($B1576="","",IF($O1576=U$3,$N1576*(1+(T$2*0.03)),IF(U$3=$O1576+$J1576,$N1576*(1+(T$2*0.03)),IF(U$3=$O1576+2*$J1576,$N1576*(1+(T$2*0.03)),IF(U$3=$O1576+3*$J1576,$N1576*(1+(T$2*0.03)),IF(U$3=$O1576+4*$J1576,$N1576*(1+(T$2*0.03)),IF(U$3=$O1576+5*$J1576,$N1576*(1+(T$2*0.03)),"")))))))</f>
        <v/>
      </c>
      <c r="V1576" s="2" t="str">
        <f t="shared" ref="V1576:V1580" si="3976">IF($B1576="","",IF($O1576=V$3,$N1576*(1+(U$2*0.03)),IF(V$3=$O1576+$J1576,$N1576*(1+(U$2*0.03)),IF(V$3=$O1576+2*$J1576,$N1576*(1+(U$2*0.03)),IF(V$3=$O1576+3*$J1576,$N1576*(1+(U$2*0.03)),IF(V$3=$O1576+4*$J1576,$N1576*(1+(U$2*0.03)),IF(V$3=$O1576+5*$J1576,$N1576*(1+(U$2*0.03)),"")))))))</f>
        <v/>
      </c>
      <c r="W1576" s="2" t="str">
        <f t="shared" ref="W1576:W1580" si="3977">IF($B1576="","",IF($O1576=W$3,$N1576*(1+(V$2*0.03)),IF(W$3=$O1576+$J1576,$N1576*(1+(V$2*0.03)),IF(W$3=$O1576+2*$J1576,$N1576*(1+(V$2*0.03)),IF(W$3=$O1576+3*$J1576,$N1576*(1+(V$2*0.03)),IF(W$3=$O1576+4*$J1576,$N1576*(1+(V$2*0.03)),IF(W$3=$O1576+5*$J1576,$N1576*(1+(V$2*0.03)),"")))))))</f>
        <v/>
      </c>
      <c r="X1576" s="2" t="str">
        <f t="shared" ref="X1576:X1580" si="3978">IF($B1576="","",IF($O1576=X$3,$N1576*(1+(W$2*0.03)),IF(X$3=$O1576+$J1576,$N1576*(1+(W$2*0.03)),IF(X$3=$O1576+2*$J1576,$N1576*(1+(W$2*0.03)),IF(X$3=$O1576+3*$J1576,$N1576*(1+(W$2*0.03)),IF(X$3=$O1576+4*$J1576,$N1576*(1+(W$2*0.03)),IF(X$3=$O1576+5*$J1576,$N1576*(1+(W$2*0.03)),"")))))))</f>
        <v/>
      </c>
      <c r="Y1576" s="2" t="str">
        <f t="shared" ref="Y1576:Y1580" si="3979">IF($B1576="","",IF($O1576=Y$3,$N1576*(1+(X$2*0.03)),IF(Y$3=$O1576+$J1576,$N1576*(1+(X$2*0.03)),IF(Y$3=$O1576+2*$J1576,$N1576*(1+(X$2*0.03)),IF(Y$3=$O1576+3*$J1576,$N1576*(1+(X$2*0.03)),IF(Y$3=$O1576+4*$J1576,$N1576*(1+(X$2*0.03)),IF(Y$3=$O1576+5*$J1576,$N1576*(1+(X$2*0.03)),"")))))))</f>
        <v/>
      </c>
      <c r="Z1576" s="2">
        <f t="shared" ref="Z1576:Z1580" si="3980">IF($B1576="","",IF($O1576=Z$3,$N1576*(1+(Y$2*0.03)),IF(Z$3=$O1576+$J1576,$N1576*(1+(Y$2*0.03)),IF(Z$3=$O1576+2*$J1576,$N1576*(1+(Y$2*0.03)),IF(Z$3=$O1576+3*$J1576,$N1576*(1+(Y$2*0.03)),IF(Z$3=$O1576+4*$J1576,$N1576*(1+(Y$2*0.03)),IF(Z$3=$O1576+5*$J1576,$N1576*(1+(Y$2*0.03)),"")))))))</f>
        <v>2600</v>
      </c>
      <c r="AA1576" s="2" t="str">
        <f t="shared" ref="AA1576:AA1580" si="3981">IF($B1576="","",IF($O1576=AA$3,$N1576*(1+(Z$2*0.03)),IF(AA$3=$O1576+$J1576,$N1576*(1+(Z$2*0.03)),IF(AA$3=$O1576+2*$J1576,$N1576*(1+(Z$2*0.03)),IF(AA$3=$O1576+3*$J1576,$N1576*(1+(Z$2*0.03)),IF(AA$3=$O1576+4*$J1576,$N1576*(1+(Z$2*0.03)),IF(AA$3=$O1576+5*$J1576,$N1576*(1+(Z$2*0.03)),"")))))))</f>
        <v/>
      </c>
      <c r="AB1576" s="2" t="str">
        <f t="shared" ref="AB1576:AB1580" si="3982">IF($B1576="","",IF($O1576=AB$3,$N1576*(1+(AA$2*0.03)),IF(AB$3=$O1576+$J1576,$N1576*(1+(AA$2*0.03)),IF(AB$3=$O1576+2*$J1576,$N1576*(1+(AA$2*0.03)),IF(AB$3=$O1576+3*$J1576,$N1576*(1+(AA$2*0.03)),IF(AB$3=$O1576+4*$J1576,$N1576*(1+(AA$2*0.03)),IF(AB$3=$O1576+5*$J1576,$N1576*(1+(AA$2*0.03)),"")))))))</f>
        <v/>
      </c>
      <c r="AC1576" s="2" t="str">
        <f t="shared" ref="AC1576:AC1580" si="3983">IF($B1576="","",IF($O1576=AC$3,$N1576*(1+(AB$2*0.03)),IF(AC$3=$O1576+$J1576,$N1576*(1+(AB$2*0.03)),IF(AC$3=$O1576+2*$J1576,$N1576*(1+(AB$2*0.03)),IF(AC$3=$O1576+3*$J1576,$N1576*(1+(AB$2*0.03)),IF(AC$3=$O1576+4*$J1576,$N1576*(1+(AB$2*0.03)),IF(AC$3=$O1576+5*$J1576,$N1576*(1+(AB$2*0.03)),"")))))))</f>
        <v/>
      </c>
      <c r="AD1576" s="2" t="str">
        <f t="shared" ref="AD1576:AD1580" si="3984">IF($B1576="","",IF($O1576=AD$3,$N1576*(1+(AC$2*0.03)),IF(AD$3=$O1576+$J1576,$N1576*(1+(AC$2*0.03)),IF(AD$3=$O1576+2*$J1576,$N1576*(1+(AC$2*0.03)),IF(AD$3=$O1576+3*$J1576,$N1576*(1+(AC$2*0.03)),IF(AD$3=$O1576+4*$J1576,$N1576*(1+(AC$2*0.03)),IF(AD$3=$O1576+5*$J1576,$N1576*(1+(AC$2*0.03)),"")))))))</f>
        <v/>
      </c>
      <c r="AE1576" s="2" t="str">
        <f t="shared" ref="AE1576:AE1580" si="3985">IF($B1576="","",IF($O1576=AE$3,$N1576*(1+(AD$2*0.03)),IF(AE$3=$O1576+$J1576,$N1576*(1+(AD$2*0.03)),IF(AE$3=$O1576+2*$J1576,$N1576*(1+(AD$2*0.03)),IF(AE$3=$O1576+3*$J1576,$N1576*(1+(AD$2*0.03)),IF(AE$3=$O1576+4*$J1576,$N1576*(1+(AD$2*0.03)),IF(AE$3=$O1576+5*$J1576,$N1576*(1+(AD$2*0.03)),"")))))))</f>
        <v/>
      </c>
      <c r="AF1576" s="2" t="str">
        <f t="shared" ref="AF1576:AF1580" si="3986">IF($B1576="","",IF($O1576=AF$3,$N1576*(1+(AE$2*0.03)),IF(AF$3=$O1576+$J1576,$N1576*(1+(AE$2*0.03)),IF(AF$3=$O1576+2*$J1576,$N1576*(1+(AE$2*0.03)),IF(AF$3=$O1576+3*$J1576,$N1576*(1+(AE$2*0.03)),IF(AF$3=$O1576+4*$J1576,$N1576*(1+(AE$2*0.03)),IF(AF$3=$O1576+5*$J1576,$N1576*(1+(AE$2*0.03)),"")))))))</f>
        <v/>
      </c>
      <c r="AG1576" s="2" t="str">
        <f t="shared" ref="AG1576:AG1580" si="3987">IF($B1576="","",IF($O1576=AG$3,$N1576*(1+(AF$2*0.03)),IF(AG$3=$O1576+$J1576,$N1576*(1+(AF$2*0.03)),IF(AG$3=$O1576+2*$J1576,$N1576*(1+(AF$2*0.03)),IF(AG$3=$O1576+3*$J1576,$N1576*(1+(AF$2*0.03)),IF(AG$3=$O1576+4*$J1576,$N1576*(1+(AF$2*0.03)),IF(AG$3=$O1576+5*$J1576,$N1576*(1+(AF$2*0.03)),"")))))))</f>
        <v/>
      </c>
      <c r="AH1576" s="2" t="str">
        <f t="shared" ref="AH1576:AH1580" si="3988">IF($B1576="","",IF($O1576=AH$3,$N1576*(1+(AG$2*0.03)),IF(AH$3=$O1576+$J1576,$N1576*(1+(AG$2*0.03)),IF(AH$3=$O1576+2*$J1576,$N1576*(1+(AG$2*0.03)),IF(AH$3=$O1576+3*$J1576,$N1576*(1+(AG$2*0.03)),IF(AH$3=$O1576+4*$J1576,$N1576*(1+(AG$2*0.03)),IF(AH$3=$O1576+5*$J1576,$N1576*(1+(AG$2*0.03)),"")))))))</f>
        <v/>
      </c>
      <c r="AI1576" s="2" t="str">
        <f t="shared" ref="AI1576:AI1580" si="3989">IF($B1576="","",IF($O1576=AI$3,$N1576*(1+(AH$2*0.03)),IF(AI$3=$O1576+$J1576,$N1576*(1+(AH$2*0.03)),IF(AI$3=$O1576+2*$J1576,$N1576*(1+(AH$2*0.03)),IF(AI$3=$O1576+3*$J1576,$N1576*(1+(AH$2*0.03)),IF(AI$3=$O1576+4*$J1576,$N1576*(1+(AH$2*0.03)),IF(AI$3=$O1576+5*$J1576,$N1576*(1+(AH$2*0.03)),"")))))))</f>
        <v/>
      </c>
    </row>
    <row r="1577" spans="2:35" x14ac:dyDescent="0.25">
      <c r="B1577" s="41" t="s">
        <v>347</v>
      </c>
      <c r="C1577" s="41" t="s">
        <v>588</v>
      </c>
      <c r="D1577" t="s">
        <v>7</v>
      </c>
      <c r="E1577" s="42" t="s">
        <v>362</v>
      </c>
      <c r="F1577" t="s">
        <v>285</v>
      </c>
      <c r="H1577" s="7">
        <v>1000</v>
      </c>
      <c r="I1577" s="6">
        <f>IF(H1577="","",INDEX(Systems!F$4:F$981,MATCH($F1577,Systems!D$4:D$981,0),1))</f>
        <v>8.77</v>
      </c>
      <c r="J1577" s="7">
        <f>IF(H1577="","",INDEX(Systems!E$4:E$981,MATCH($F1577,Systems!D$4:D$981,0),1))</f>
        <v>20</v>
      </c>
      <c r="K1577" s="7" t="s">
        <v>97</v>
      </c>
      <c r="L1577" s="7">
        <v>2000</v>
      </c>
      <c r="M1577" s="7">
        <v>3</v>
      </c>
      <c r="N1577" s="6">
        <f t="shared" si="3968"/>
        <v>8770</v>
      </c>
      <c r="O1577" s="7">
        <f t="shared" si="3969"/>
        <v>2020</v>
      </c>
      <c r="P1577" s="2" t="str">
        <f t="shared" si="3970"/>
        <v/>
      </c>
      <c r="Q1577" s="2" t="str">
        <f t="shared" si="3971"/>
        <v/>
      </c>
      <c r="R1577" s="2">
        <f t="shared" si="3972"/>
        <v>9296.2000000000007</v>
      </c>
      <c r="S1577" s="2" t="str">
        <f t="shared" si="3973"/>
        <v/>
      </c>
      <c r="T1577" s="2" t="str">
        <f t="shared" si="3974"/>
        <v/>
      </c>
      <c r="U1577" s="2" t="str">
        <f t="shared" si="3975"/>
        <v/>
      </c>
      <c r="V1577" s="2" t="str">
        <f t="shared" si="3976"/>
        <v/>
      </c>
      <c r="W1577" s="2" t="str">
        <f t="shared" si="3977"/>
        <v/>
      </c>
      <c r="X1577" s="2" t="str">
        <f t="shared" si="3978"/>
        <v/>
      </c>
      <c r="Y1577" s="2" t="str">
        <f t="shared" si="3979"/>
        <v/>
      </c>
      <c r="Z1577" s="2" t="str">
        <f t="shared" si="3980"/>
        <v/>
      </c>
      <c r="AA1577" s="2" t="str">
        <f t="shared" si="3981"/>
        <v/>
      </c>
      <c r="AB1577" s="2" t="str">
        <f t="shared" si="3982"/>
        <v/>
      </c>
      <c r="AC1577" s="2" t="str">
        <f t="shared" si="3983"/>
        <v/>
      </c>
      <c r="AD1577" s="2" t="str">
        <f t="shared" si="3984"/>
        <v/>
      </c>
      <c r="AE1577" s="2" t="str">
        <f t="shared" si="3985"/>
        <v/>
      </c>
      <c r="AF1577" s="2" t="str">
        <f t="shared" si="3986"/>
        <v/>
      </c>
      <c r="AG1577" s="2" t="str">
        <f t="shared" si="3987"/>
        <v/>
      </c>
      <c r="AH1577" s="2" t="str">
        <f t="shared" si="3988"/>
        <v/>
      </c>
      <c r="AI1577" s="2" t="str">
        <f t="shared" si="3989"/>
        <v/>
      </c>
    </row>
    <row r="1578" spans="2:35" x14ac:dyDescent="0.25">
      <c r="B1578" s="41" t="s">
        <v>347</v>
      </c>
      <c r="C1578" s="41" t="s">
        <v>588</v>
      </c>
      <c r="D1578" t="s">
        <v>7</v>
      </c>
      <c r="E1578" s="42" t="s">
        <v>362</v>
      </c>
      <c r="F1578" t="s">
        <v>289</v>
      </c>
      <c r="H1578" s="7">
        <v>1300</v>
      </c>
      <c r="I1578" s="6">
        <f>IF(H1578="","",INDEX(Systems!F$4:F$981,MATCH($F1578,Systems!D$4:D$981,0),1))</f>
        <v>4.5</v>
      </c>
      <c r="J1578" s="7">
        <f>IF(H1578="","",INDEX(Systems!E$4:E$981,MATCH($F1578,Systems!D$4:D$981,0),1))</f>
        <v>15</v>
      </c>
      <c r="K1578" s="7" t="s">
        <v>97</v>
      </c>
      <c r="L1578" s="7">
        <v>2000</v>
      </c>
      <c r="M1578" s="7">
        <v>3</v>
      </c>
      <c r="N1578" s="6">
        <f t="shared" si="3968"/>
        <v>5850</v>
      </c>
      <c r="O1578" s="7">
        <f t="shared" si="3969"/>
        <v>2018</v>
      </c>
      <c r="P1578" s="2">
        <f t="shared" si="3970"/>
        <v>5850</v>
      </c>
      <c r="Q1578" s="2" t="str">
        <f t="shared" si="3971"/>
        <v/>
      </c>
      <c r="R1578" s="2" t="str">
        <f t="shared" si="3972"/>
        <v/>
      </c>
      <c r="S1578" s="2" t="str">
        <f t="shared" si="3973"/>
        <v/>
      </c>
      <c r="T1578" s="2" t="str">
        <f t="shared" si="3974"/>
        <v/>
      </c>
      <c r="U1578" s="2" t="str">
        <f t="shared" si="3975"/>
        <v/>
      </c>
      <c r="V1578" s="2" t="str">
        <f t="shared" si="3976"/>
        <v/>
      </c>
      <c r="W1578" s="2" t="str">
        <f t="shared" si="3977"/>
        <v/>
      </c>
      <c r="X1578" s="2" t="str">
        <f t="shared" si="3978"/>
        <v/>
      </c>
      <c r="Y1578" s="2" t="str">
        <f t="shared" si="3979"/>
        <v/>
      </c>
      <c r="Z1578" s="2" t="str">
        <f t="shared" si="3980"/>
        <v/>
      </c>
      <c r="AA1578" s="2" t="str">
        <f t="shared" si="3981"/>
        <v/>
      </c>
      <c r="AB1578" s="2" t="str">
        <f t="shared" si="3982"/>
        <v/>
      </c>
      <c r="AC1578" s="2" t="str">
        <f t="shared" si="3983"/>
        <v/>
      </c>
      <c r="AD1578" s="2" t="str">
        <f t="shared" si="3984"/>
        <v/>
      </c>
      <c r="AE1578" s="2">
        <f t="shared" si="3985"/>
        <v>8482.5</v>
      </c>
      <c r="AF1578" s="2" t="str">
        <f t="shared" si="3986"/>
        <v/>
      </c>
      <c r="AG1578" s="2" t="str">
        <f t="shared" si="3987"/>
        <v/>
      </c>
      <c r="AH1578" s="2" t="str">
        <f t="shared" si="3988"/>
        <v/>
      </c>
      <c r="AI1578" s="2" t="str">
        <f t="shared" si="3989"/>
        <v/>
      </c>
    </row>
    <row r="1579" spans="2:35" x14ac:dyDescent="0.25">
      <c r="B1579" s="41" t="s">
        <v>347</v>
      </c>
      <c r="C1579" s="41" t="s">
        <v>588</v>
      </c>
      <c r="D1579" t="s">
        <v>9</v>
      </c>
      <c r="E1579" s="42" t="s">
        <v>362</v>
      </c>
      <c r="F1579" t="s">
        <v>131</v>
      </c>
      <c r="H1579" s="7">
        <v>1000</v>
      </c>
      <c r="I1579" s="6">
        <f>IF(H1579="","",INDEX(Systems!F$4:F$981,MATCH($F1579,Systems!D$4:D$981,0),1))</f>
        <v>4.95</v>
      </c>
      <c r="J1579" s="7">
        <f>IF(H1579="","",INDEX(Systems!E$4:E$981,MATCH($F1579,Systems!D$4:D$981,0),1))</f>
        <v>20</v>
      </c>
      <c r="K1579" s="7" t="s">
        <v>97</v>
      </c>
      <c r="L1579" s="7">
        <v>2017</v>
      </c>
      <c r="M1579" s="7">
        <v>3</v>
      </c>
      <c r="N1579" s="6">
        <f t="shared" si="3968"/>
        <v>4950</v>
      </c>
      <c r="O1579" s="7">
        <f t="shared" si="3969"/>
        <v>2037</v>
      </c>
      <c r="P1579" s="2" t="str">
        <f t="shared" si="3970"/>
        <v/>
      </c>
      <c r="Q1579" s="2" t="str">
        <f t="shared" si="3971"/>
        <v/>
      </c>
      <c r="R1579" s="2" t="str">
        <f t="shared" si="3972"/>
        <v/>
      </c>
      <c r="S1579" s="2" t="str">
        <f t="shared" si="3973"/>
        <v/>
      </c>
      <c r="T1579" s="2" t="str">
        <f t="shared" si="3974"/>
        <v/>
      </c>
      <c r="U1579" s="2" t="str">
        <f t="shared" si="3975"/>
        <v/>
      </c>
      <c r="V1579" s="2" t="str">
        <f t="shared" si="3976"/>
        <v/>
      </c>
      <c r="W1579" s="2" t="str">
        <f t="shared" si="3977"/>
        <v/>
      </c>
      <c r="X1579" s="2" t="str">
        <f t="shared" si="3978"/>
        <v/>
      </c>
      <c r="Y1579" s="2" t="str">
        <f t="shared" si="3979"/>
        <v/>
      </c>
      <c r="Z1579" s="2" t="str">
        <f t="shared" si="3980"/>
        <v/>
      </c>
      <c r="AA1579" s="2" t="str">
        <f t="shared" si="3981"/>
        <v/>
      </c>
      <c r="AB1579" s="2" t="str">
        <f t="shared" si="3982"/>
        <v/>
      </c>
      <c r="AC1579" s="2" t="str">
        <f t="shared" si="3983"/>
        <v/>
      </c>
      <c r="AD1579" s="2" t="str">
        <f t="shared" si="3984"/>
        <v/>
      </c>
      <c r="AE1579" s="2" t="str">
        <f t="shared" si="3985"/>
        <v/>
      </c>
      <c r="AF1579" s="2" t="str">
        <f t="shared" si="3986"/>
        <v/>
      </c>
      <c r="AG1579" s="2" t="str">
        <f t="shared" si="3987"/>
        <v/>
      </c>
      <c r="AH1579" s="2" t="str">
        <f t="shared" si="3988"/>
        <v/>
      </c>
      <c r="AI1579" s="2">
        <f t="shared" si="3989"/>
        <v>7771.4999999999991</v>
      </c>
    </row>
    <row r="1580" spans="2:35" x14ac:dyDescent="0.25">
      <c r="B1580" s="41" t="s">
        <v>347</v>
      </c>
      <c r="C1580" s="41" t="s">
        <v>588</v>
      </c>
      <c r="D1580" t="s">
        <v>5</v>
      </c>
      <c r="E1580" s="42" t="s">
        <v>362</v>
      </c>
      <c r="F1580" t="s">
        <v>117</v>
      </c>
      <c r="H1580" s="7">
        <v>1</v>
      </c>
      <c r="I1580" s="6">
        <f>IF(H1580="","",INDEX(Systems!F$4:F$981,MATCH($F1580,Systems!D$4:D$981,0),1))</f>
        <v>7200</v>
      </c>
      <c r="J1580" s="7">
        <f>IF(H1580="","",INDEX(Systems!E$4:E$981,MATCH($F1580,Systems!D$4:D$981,0),1))</f>
        <v>18</v>
      </c>
      <c r="K1580" s="7" t="s">
        <v>97</v>
      </c>
      <c r="L1580" s="7">
        <v>1999</v>
      </c>
      <c r="M1580" s="7">
        <v>3</v>
      </c>
      <c r="N1580" s="6">
        <f t="shared" si="3968"/>
        <v>7200</v>
      </c>
      <c r="O1580" s="7">
        <f t="shared" si="3969"/>
        <v>2018</v>
      </c>
      <c r="P1580" s="2">
        <f t="shared" si="3970"/>
        <v>7200</v>
      </c>
      <c r="Q1580" s="2" t="str">
        <f t="shared" si="3971"/>
        <v/>
      </c>
      <c r="R1580" s="2" t="str">
        <f t="shared" si="3972"/>
        <v/>
      </c>
      <c r="S1580" s="2" t="str">
        <f t="shared" si="3973"/>
        <v/>
      </c>
      <c r="T1580" s="2" t="str">
        <f t="shared" si="3974"/>
        <v/>
      </c>
      <c r="U1580" s="2" t="str">
        <f t="shared" si="3975"/>
        <v/>
      </c>
      <c r="V1580" s="2" t="str">
        <f t="shared" si="3976"/>
        <v/>
      </c>
      <c r="W1580" s="2" t="str">
        <f t="shared" si="3977"/>
        <v/>
      </c>
      <c r="X1580" s="2" t="str">
        <f t="shared" si="3978"/>
        <v/>
      </c>
      <c r="Y1580" s="2" t="str">
        <f t="shared" si="3979"/>
        <v/>
      </c>
      <c r="Z1580" s="2" t="str">
        <f t="shared" si="3980"/>
        <v/>
      </c>
      <c r="AA1580" s="2" t="str">
        <f t="shared" si="3981"/>
        <v/>
      </c>
      <c r="AB1580" s="2" t="str">
        <f t="shared" si="3982"/>
        <v/>
      </c>
      <c r="AC1580" s="2" t="str">
        <f t="shared" si="3983"/>
        <v/>
      </c>
      <c r="AD1580" s="2" t="str">
        <f t="shared" si="3984"/>
        <v/>
      </c>
      <c r="AE1580" s="2" t="str">
        <f t="shared" si="3985"/>
        <v/>
      </c>
      <c r="AF1580" s="2" t="str">
        <f t="shared" si="3986"/>
        <v/>
      </c>
      <c r="AG1580" s="2" t="str">
        <f t="shared" si="3987"/>
        <v/>
      </c>
      <c r="AH1580" s="2">
        <f t="shared" si="3988"/>
        <v>11088</v>
      </c>
      <c r="AI1580" s="2" t="str">
        <f t="shared" si="3989"/>
        <v/>
      </c>
    </row>
    <row r="1581" spans="2:35" x14ac:dyDescent="0.25">
      <c r="B1581" s="41" t="s">
        <v>347</v>
      </c>
      <c r="C1581" s="41" t="s">
        <v>588</v>
      </c>
      <c r="D1581" t="s">
        <v>7</v>
      </c>
      <c r="E1581" s="42" t="s">
        <v>363</v>
      </c>
      <c r="F1581" t="s">
        <v>285</v>
      </c>
      <c r="H1581" s="7">
        <v>1000</v>
      </c>
      <c r="I1581" s="6">
        <f>IF(H1581="","",INDEX(Systems!F$4:F$981,MATCH($F1581,Systems!D$4:D$981,0),1))</f>
        <v>8.77</v>
      </c>
      <c r="J1581" s="7">
        <f>IF(H1581="","",INDEX(Systems!E$4:E$981,MATCH($F1581,Systems!D$4:D$981,0),1))</f>
        <v>20</v>
      </c>
      <c r="K1581" s="7" t="s">
        <v>97</v>
      </c>
      <c r="L1581" s="7">
        <v>2000</v>
      </c>
      <c r="M1581" s="7">
        <v>3</v>
      </c>
      <c r="N1581" s="6">
        <f t="shared" ref="N1581:N1584" si="3990">IF(H1581="","",H1581*I1581)</f>
        <v>8770</v>
      </c>
      <c r="O1581" s="7">
        <f t="shared" ref="O1581:O1584" si="3991">IF(M1581="","",IF(IF(M1581=1,$C$1,IF(M1581=2,L1581+(0.8*J1581),IF(M1581=3,L1581+J1581)))&lt;$C$1,$C$1,(IF(M1581=1,$C$1,IF(M1581=2,L1581+(0.8*J1581),IF(M1581=3,L1581+J1581))))))</f>
        <v>2020</v>
      </c>
      <c r="P1581" s="2" t="str">
        <f t="shared" ref="P1581:P1584" si="3992">IF($B1581="","",IF($O1581=P$3,$N1581*(1+(O$2*0.03)),IF(P$3=$O1581+$J1581,$N1581*(1+(O$2*0.03)),IF(P$3=$O1581+2*$J1581,$N1581*(1+(O$2*0.03)),IF(P$3=$O1581+3*$J1581,$N1581*(1+(O$2*0.03)),IF(P$3=$O1581+4*$J1581,$N1581*(1+(O$2*0.03)),IF(P$3=$O1581+5*$J1581,$N1581*(1+(O$2*0.03)),"")))))))</f>
        <v/>
      </c>
      <c r="Q1581" s="2" t="str">
        <f t="shared" ref="Q1581:Q1584" si="3993">IF($B1581="","",IF($O1581=Q$3,$N1581*(1+(P$2*0.03)),IF(Q$3=$O1581+$J1581,$N1581*(1+(P$2*0.03)),IF(Q$3=$O1581+2*$J1581,$N1581*(1+(P$2*0.03)),IF(Q$3=$O1581+3*$J1581,$N1581*(1+(P$2*0.03)),IF(Q$3=$O1581+4*$J1581,$N1581*(1+(P$2*0.03)),IF(Q$3=$O1581+5*$J1581,$N1581*(1+(P$2*0.03)),"")))))))</f>
        <v/>
      </c>
      <c r="R1581" s="2">
        <f t="shared" ref="R1581:R1584" si="3994">IF($B1581="","",IF($O1581=R$3,$N1581*(1+(Q$2*0.03)),IF(R$3=$O1581+$J1581,$N1581*(1+(Q$2*0.03)),IF(R$3=$O1581+2*$J1581,$N1581*(1+(Q$2*0.03)),IF(R$3=$O1581+3*$J1581,$N1581*(1+(Q$2*0.03)),IF(R$3=$O1581+4*$J1581,$N1581*(1+(Q$2*0.03)),IF(R$3=$O1581+5*$J1581,$N1581*(1+(Q$2*0.03)),"")))))))</f>
        <v>9296.2000000000007</v>
      </c>
      <c r="S1581" s="2" t="str">
        <f t="shared" ref="S1581:S1584" si="3995">IF($B1581="","",IF($O1581=S$3,$N1581*(1+(R$2*0.03)),IF(S$3=$O1581+$J1581,$N1581*(1+(R$2*0.03)),IF(S$3=$O1581+2*$J1581,$N1581*(1+(R$2*0.03)),IF(S$3=$O1581+3*$J1581,$N1581*(1+(R$2*0.03)),IF(S$3=$O1581+4*$J1581,$N1581*(1+(R$2*0.03)),IF(S$3=$O1581+5*$J1581,$N1581*(1+(R$2*0.03)),"")))))))</f>
        <v/>
      </c>
      <c r="T1581" s="2" t="str">
        <f t="shared" ref="T1581:T1584" si="3996">IF($B1581="","",IF($O1581=T$3,$N1581*(1+(S$2*0.03)),IF(T$3=$O1581+$J1581,$N1581*(1+(S$2*0.03)),IF(T$3=$O1581+2*$J1581,$N1581*(1+(S$2*0.03)),IF(T$3=$O1581+3*$J1581,$N1581*(1+(S$2*0.03)),IF(T$3=$O1581+4*$J1581,$N1581*(1+(S$2*0.03)),IF(T$3=$O1581+5*$J1581,$N1581*(1+(S$2*0.03)),"")))))))</f>
        <v/>
      </c>
      <c r="U1581" s="2" t="str">
        <f t="shared" ref="U1581:U1584" si="3997">IF($B1581="","",IF($O1581=U$3,$N1581*(1+(T$2*0.03)),IF(U$3=$O1581+$J1581,$N1581*(1+(T$2*0.03)),IF(U$3=$O1581+2*$J1581,$N1581*(1+(T$2*0.03)),IF(U$3=$O1581+3*$J1581,$N1581*(1+(T$2*0.03)),IF(U$3=$O1581+4*$J1581,$N1581*(1+(T$2*0.03)),IF(U$3=$O1581+5*$J1581,$N1581*(1+(T$2*0.03)),"")))))))</f>
        <v/>
      </c>
      <c r="V1581" s="2" t="str">
        <f t="shared" ref="V1581:V1584" si="3998">IF($B1581="","",IF($O1581=V$3,$N1581*(1+(U$2*0.03)),IF(V$3=$O1581+$J1581,$N1581*(1+(U$2*0.03)),IF(V$3=$O1581+2*$J1581,$N1581*(1+(U$2*0.03)),IF(V$3=$O1581+3*$J1581,$N1581*(1+(U$2*0.03)),IF(V$3=$O1581+4*$J1581,$N1581*(1+(U$2*0.03)),IF(V$3=$O1581+5*$J1581,$N1581*(1+(U$2*0.03)),"")))))))</f>
        <v/>
      </c>
      <c r="W1581" s="2" t="str">
        <f t="shared" ref="W1581:W1584" si="3999">IF($B1581="","",IF($O1581=W$3,$N1581*(1+(V$2*0.03)),IF(W$3=$O1581+$J1581,$N1581*(1+(V$2*0.03)),IF(W$3=$O1581+2*$J1581,$N1581*(1+(V$2*0.03)),IF(W$3=$O1581+3*$J1581,$N1581*(1+(V$2*0.03)),IF(W$3=$O1581+4*$J1581,$N1581*(1+(V$2*0.03)),IF(W$3=$O1581+5*$J1581,$N1581*(1+(V$2*0.03)),"")))))))</f>
        <v/>
      </c>
      <c r="X1581" s="2" t="str">
        <f t="shared" ref="X1581:X1584" si="4000">IF($B1581="","",IF($O1581=X$3,$N1581*(1+(W$2*0.03)),IF(X$3=$O1581+$J1581,$N1581*(1+(W$2*0.03)),IF(X$3=$O1581+2*$J1581,$N1581*(1+(W$2*0.03)),IF(X$3=$O1581+3*$J1581,$N1581*(1+(W$2*0.03)),IF(X$3=$O1581+4*$J1581,$N1581*(1+(W$2*0.03)),IF(X$3=$O1581+5*$J1581,$N1581*(1+(W$2*0.03)),"")))))))</f>
        <v/>
      </c>
      <c r="Y1581" s="2" t="str">
        <f t="shared" ref="Y1581:Y1584" si="4001">IF($B1581="","",IF($O1581=Y$3,$N1581*(1+(X$2*0.03)),IF(Y$3=$O1581+$J1581,$N1581*(1+(X$2*0.03)),IF(Y$3=$O1581+2*$J1581,$N1581*(1+(X$2*0.03)),IF(Y$3=$O1581+3*$J1581,$N1581*(1+(X$2*0.03)),IF(Y$3=$O1581+4*$J1581,$N1581*(1+(X$2*0.03)),IF(Y$3=$O1581+5*$J1581,$N1581*(1+(X$2*0.03)),"")))))))</f>
        <v/>
      </c>
      <c r="Z1581" s="2" t="str">
        <f t="shared" ref="Z1581:Z1584" si="4002">IF($B1581="","",IF($O1581=Z$3,$N1581*(1+(Y$2*0.03)),IF(Z$3=$O1581+$J1581,$N1581*(1+(Y$2*0.03)),IF(Z$3=$O1581+2*$J1581,$N1581*(1+(Y$2*0.03)),IF(Z$3=$O1581+3*$J1581,$N1581*(1+(Y$2*0.03)),IF(Z$3=$O1581+4*$J1581,$N1581*(1+(Y$2*0.03)),IF(Z$3=$O1581+5*$J1581,$N1581*(1+(Y$2*0.03)),"")))))))</f>
        <v/>
      </c>
      <c r="AA1581" s="2" t="str">
        <f t="shared" ref="AA1581:AA1584" si="4003">IF($B1581="","",IF($O1581=AA$3,$N1581*(1+(Z$2*0.03)),IF(AA$3=$O1581+$J1581,$N1581*(1+(Z$2*0.03)),IF(AA$3=$O1581+2*$J1581,$N1581*(1+(Z$2*0.03)),IF(AA$3=$O1581+3*$J1581,$N1581*(1+(Z$2*0.03)),IF(AA$3=$O1581+4*$J1581,$N1581*(1+(Z$2*0.03)),IF(AA$3=$O1581+5*$J1581,$N1581*(1+(Z$2*0.03)),"")))))))</f>
        <v/>
      </c>
      <c r="AB1581" s="2" t="str">
        <f t="shared" ref="AB1581:AB1584" si="4004">IF($B1581="","",IF($O1581=AB$3,$N1581*(1+(AA$2*0.03)),IF(AB$3=$O1581+$J1581,$N1581*(1+(AA$2*0.03)),IF(AB$3=$O1581+2*$J1581,$N1581*(1+(AA$2*0.03)),IF(AB$3=$O1581+3*$J1581,$N1581*(1+(AA$2*0.03)),IF(AB$3=$O1581+4*$J1581,$N1581*(1+(AA$2*0.03)),IF(AB$3=$O1581+5*$J1581,$N1581*(1+(AA$2*0.03)),"")))))))</f>
        <v/>
      </c>
      <c r="AC1581" s="2" t="str">
        <f t="shared" ref="AC1581:AC1584" si="4005">IF($B1581="","",IF($O1581=AC$3,$N1581*(1+(AB$2*0.03)),IF(AC$3=$O1581+$J1581,$N1581*(1+(AB$2*0.03)),IF(AC$3=$O1581+2*$J1581,$N1581*(1+(AB$2*0.03)),IF(AC$3=$O1581+3*$J1581,$N1581*(1+(AB$2*0.03)),IF(AC$3=$O1581+4*$J1581,$N1581*(1+(AB$2*0.03)),IF(AC$3=$O1581+5*$J1581,$N1581*(1+(AB$2*0.03)),"")))))))</f>
        <v/>
      </c>
      <c r="AD1581" s="2" t="str">
        <f t="shared" ref="AD1581:AD1584" si="4006">IF($B1581="","",IF($O1581=AD$3,$N1581*(1+(AC$2*0.03)),IF(AD$3=$O1581+$J1581,$N1581*(1+(AC$2*0.03)),IF(AD$3=$O1581+2*$J1581,$N1581*(1+(AC$2*0.03)),IF(AD$3=$O1581+3*$J1581,$N1581*(1+(AC$2*0.03)),IF(AD$3=$O1581+4*$J1581,$N1581*(1+(AC$2*0.03)),IF(AD$3=$O1581+5*$J1581,$N1581*(1+(AC$2*0.03)),"")))))))</f>
        <v/>
      </c>
      <c r="AE1581" s="2" t="str">
        <f t="shared" ref="AE1581:AE1584" si="4007">IF($B1581="","",IF($O1581=AE$3,$N1581*(1+(AD$2*0.03)),IF(AE$3=$O1581+$J1581,$N1581*(1+(AD$2*0.03)),IF(AE$3=$O1581+2*$J1581,$N1581*(1+(AD$2*0.03)),IF(AE$3=$O1581+3*$J1581,$N1581*(1+(AD$2*0.03)),IF(AE$3=$O1581+4*$J1581,$N1581*(1+(AD$2*0.03)),IF(AE$3=$O1581+5*$J1581,$N1581*(1+(AD$2*0.03)),"")))))))</f>
        <v/>
      </c>
      <c r="AF1581" s="2" t="str">
        <f t="shared" ref="AF1581:AF1584" si="4008">IF($B1581="","",IF($O1581=AF$3,$N1581*(1+(AE$2*0.03)),IF(AF$3=$O1581+$J1581,$N1581*(1+(AE$2*0.03)),IF(AF$3=$O1581+2*$J1581,$N1581*(1+(AE$2*0.03)),IF(AF$3=$O1581+3*$J1581,$N1581*(1+(AE$2*0.03)),IF(AF$3=$O1581+4*$J1581,$N1581*(1+(AE$2*0.03)),IF(AF$3=$O1581+5*$J1581,$N1581*(1+(AE$2*0.03)),"")))))))</f>
        <v/>
      </c>
      <c r="AG1581" s="2" t="str">
        <f t="shared" ref="AG1581:AG1584" si="4009">IF($B1581="","",IF($O1581=AG$3,$N1581*(1+(AF$2*0.03)),IF(AG$3=$O1581+$J1581,$N1581*(1+(AF$2*0.03)),IF(AG$3=$O1581+2*$J1581,$N1581*(1+(AF$2*0.03)),IF(AG$3=$O1581+3*$J1581,$N1581*(1+(AF$2*0.03)),IF(AG$3=$O1581+4*$J1581,$N1581*(1+(AF$2*0.03)),IF(AG$3=$O1581+5*$J1581,$N1581*(1+(AF$2*0.03)),"")))))))</f>
        <v/>
      </c>
      <c r="AH1581" s="2" t="str">
        <f t="shared" ref="AH1581:AH1584" si="4010">IF($B1581="","",IF($O1581=AH$3,$N1581*(1+(AG$2*0.03)),IF(AH$3=$O1581+$J1581,$N1581*(1+(AG$2*0.03)),IF(AH$3=$O1581+2*$J1581,$N1581*(1+(AG$2*0.03)),IF(AH$3=$O1581+3*$J1581,$N1581*(1+(AG$2*0.03)),IF(AH$3=$O1581+4*$J1581,$N1581*(1+(AG$2*0.03)),IF(AH$3=$O1581+5*$J1581,$N1581*(1+(AG$2*0.03)),"")))))))</f>
        <v/>
      </c>
      <c r="AI1581" s="2" t="str">
        <f t="shared" ref="AI1581:AI1584" si="4011">IF($B1581="","",IF($O1581=AI$3,$N1581*(1+(AH$2*0.03)),IF(AI$3=$O1581+$J1581,$N1581*(1+(AH$2*0.03)),IF(AI$3=$O1581+2*$J1581,$N1581*(1+(AH$2*0.03)),IF(AI$3=$O1581+3*$J1581,$N1581*(1+(AH$2*0.03)),IF(AI$3=$O1581+4*$J1581,$N1581*(1+(AH$2*0.03)),IF(AI$3=$O1581+5*$J1581,$N1581*(1+(AH$2*0.03)),"")))))))</f>
        <v/>
      </c>
    </row>
    <row r="1582" spans="2:35" x14ac:dyDescent="0.25">
      <c r="B1582" s="41" t="s">
        <v>347</v>
      </c>
      <c r="C1582" s="41" t="s">
        <v>588</v>
      </c>
      <c r="D1582" t="s">
        <v>7</v>
      </c>
      <c r="E1582" s="42" t="s">
        <v>363</v>
      </c>
      <c r="F1582" t="s">
        <v>289</v>
      </c>
      <c r="H1582" s="7">
        <v>1300</v>
      </c>
      <c r="I1582" s="6">
        <f>IF(H1582="","",INDEX(Systems!F$4:F$981,MATCH($F1582,Systems!D$4:D$981,0),1))</f>
        <v>4.5</v>
      </c>
      <c r="J1582" s="7">
        <f>IF(H1582="","",INDEX(Systems!E$4:E$981,MATCH($F1582,Systems!D$4:D$981,0),1))</f>
        <v>15</v>
      </c>
      <c r="K1582" s="7" t="s">
        <v>97</v>
      </c>
      <c r="L1582" s="7">
        <v>2000</v>
      </c>
      <c r="M1582" s="7">
        <v>3</v>
      </c>
      <c r="N1582" s="6">
        <f t="shared" si="3990"/>
        <v>5850</v>
      </c>
      <c r="O1582" s="7">
        <f t="shared" si="3991"/>
        <v>2018</v>
      </c>
      <c r="P1582" s="2">
        <f t="shared" si="3992"/>
        <v>5850</v>
      </c>
      <c r="Q1582" s="2" t="str">
        <f t="shared" si="3993"/>
        <v/>
      </c>
      <c r="R1582" s="2" t="str">
        <f t="shared" si="3994"/>
        <v/>
      </c>
      <c r="S1582" s="2" t="str">
        <f t="shared" si="3995"/>
        <v/>
      </c>
      <c r="T1582" s="2" t="str">
        <f t="shared" si="3996"/>
        <v/>
      </c>
      <c r="U1582" s="2" t="str">
        <f t="shared" si="3997"/>
        <v/>
      </c>
      <c r="V1582" s="2" t="str">
        <f t="shared" si="3998"/>
        <v/>
      </c>
      <c r="W1582" s="2" t="str">
        <f t="shared" si="3999"/>
        <v/>
      </c>
      <c r="X1582" s="2" t="str">
        <f t="shared" si="4000"/>
        <v/>
      </c>
      <c r="Y1582" s="2" t="str">
        <f t="shared" si="4001"/>
        <v/>
      </c>
      <c r="Z1582" s="2" t="str">
        <f t="shared" si="4002"/>
        <v/>
      </c>
      <c r="AA1582" s="2" t="str">
        <f t="shared" si="4003"/>
        <v/>
      </c>
      <c r="AB1582" s="2" t="str">
        <f t="shared" si="4004"/>
        <v/>
      </c>
      <c r="AC1582" s="2" t="str">
        <f t="shared" si="4005"/>
        <v/>
      </c>
      <c r="AD1582" s="2" t="str">
        <f t="shared" si="4006"/>
        <v/>
      </c>
      <c r="AE1582" s="2">
        <f t="shared" si="4007"/>
        <v>8482.5</v>
      </c>
      <c r="AF1582" s="2" t="str">
        <f t="shared" si="4008"/>
        <v/>
      </c>
      <c r="AG1582" s="2" t="str">
        <f t="shared" si="4009"/>
        <v/>
      </c>
      <c r="AH1582" s="2" t="str">
        <f t="shared" si="4010"/>
        <v/>
      </c>
      <c r="AI1582" s="2" t="str">
        <f t="shared" si="4011"/>
        <v/>
      </c>
    </row>
    <row r="1583" spans="2:35" x14ac:dyDescent="0.25">
      <c r="B1583" s="41" t="s">
        <v>347</v>
      </c>
      <c r="C1583" s="41" t="s">
        <v>588</v>
      </c>
      <c r="D1583" t="s">
        <v>9</v>
      </c>
      <c r="E1583" s="42" t="s">
        <v>363</v>
      </c>
      <c r="F1583" t="s">
        <v>131</v>
      </c>
      <c r="H1583" s="7">
        <v>1000</v>
      </c>
      <c r="I1583" s="6">
        <f>IF(H1583="","",INDEX(Systems!F$4:F$981,MATCH($F1583,Systems!D$4:D$981,0),1))</f>
        <v>4.95</v>
      </c>
      <c r="J1583" s="7">
        <f>IF(H1583="","",INDEX(Systems!E$4:E$981,MATCH($F1583,Systems!D$4:D$981,0),1))</f>
        <v>20</v>
      </c>
      <c r="K1583" s="7" t="s">
        <v>97</v>
      </c>
      <c r="L1583" s="7">
        <v>2017</v>
      </c>
      <c r="M1583" s="7">
        <v>3</v>
      </c>
      <c r="N1583" s="6">
        <f t="shared" si="3990"/>
        <v>4950</v>
      </c>
      <c r="O1583" s="7">
        <f t="shared" si="3991"/>
        <v>2037</v>
      </c>
      <c r="P1583" s="2" t="str">
        <f t="shared" si="3992"/>
        <v/>
      </c>
      <c r="Q1583" s="2" t="str">
        <f t="shared" si="3993"/>
        <v/>
      </c>
      <c r="R1583" s="2" t="str">
        <f t="shared" si="3994"/>
        <v/>
      </c>
      <c r="S1583" s="2" t="str">
        <f t="shared" si="3995"/>
        <v/>
      </c>
      <c r="T1583" s="2" t="str">
        <f t="shared" si="3996"/>
        <v/>
      </c>
      <c r="U1583" s="2" t="str">
        <f t="shared" si="3997"/>
        <v/>
      </c>
      <c r="V1583" s="2" t="str">
        <f t="shared" si="3998"/>
        <v/>
      </c>
      <c r="W1583" s="2" t="str">
        <f t="shared" si="3999"/>
        <v/>
      </c>
      <c r="X1583" s="2" t="str">
        <f t="shared" si="4000"/>
        <v/>
      </c>
      <c r="Y1583" s="2" t="str">
        <f t="shared" si="4001"/>
        <v/>
      </c>
      <c r="Z1583" s="2" t="str">
        <f t="shared" si="4002"/>
        <v/>
      </c>
      <c r="AA1583" s="2" t="str">
        <f t="shared" si="4003"/>
        <v/>
      </c>
      <c r="AB1583" s="2" t="str">
        <f t="shared" si="4004"/>
        <v/>
      </c>
      <c r="AC1583" s="2" t="str">
        <f t="shared" si="4005"/>
        <v/>
      </c>
      <c r="AD1583" s="2" t="str">
        <f t="shared" si="4006"/>
        <v/>
      </c>
      <c r="AE1583" s="2" t="str">
        <f t="shared" si="4007"/>
        <v/>
      </c>
      <c r="AF1583" s="2" t="str">
        <f t="shared" si="4008"/>
        <v/>
      </c>
      <c r="AG1583" s="2" t="str">
        <f t="shared" si="4009"/>
        <v/>
      </c>
      <c r="AH1583" s="2" t="str">
        <f t="shared" si="4010"/>
        <v/>
      </c>
      <c r="AI1583" s="2">
        <f t="shared" si="4011"/>
        <v>7771.4999999999991</v>
      </c>
    </row>
    <row r="1584" spans="2:35" x14ac:dyDescent="0.25">
      <c r="B1584" s="41" t="s">
        <v>347</v>
      </c>
      <c r="C1584" s="41" t="s">
        <v>588</v>
      </c>
      <c r="D1584" t="s">
        <v>5</v>
      </c>
      <c r="E1584" s="42" t="s">
        <v>363</v>
      </c>
      <c r="F1584" t="s">
        <v>55</v>
      </c>
      <c r="H1584" s="7">
        <v>1</v>
      </c>
      <c r="I1584" s="6">
        <f>IF(H1584="","",INDEX(Systems!F$4:F$981,MATCH($F1584,Systems!D$4:D$981,0),1))</f>
        <v>9000</v>
      </c>
      <c r="J1584" s="7">
        <f>IF(H1584="","",INDEX(Systems!E$4:E$981,MATCH($F1584,Systems!D$4:D$981,0),1))</f>
        <v>18</v>
      </c>
      <c r="K1584" s="7" t="s">
        <v>97</v>
      </c>
      <c r="L1584" s="7">
        <v>1999</v>
      </c>
      <c r="M1584" s="7">
        <v>3</v>
      </c>
      <c r="N1584" s="6">
        <f t="shared" si="3990"/>
        <v>9000</v>
      </c>
      <c r="O1584" s="7">
        <f t="shared" si="3991"/>
        <v>2018</v>
      </c>
      <c r="P1584" s="2">
        <f t="shared" si="3992"/>
        <v>9000</v>
      </c>
      <c r="Q1584" s="2" t="str">
        <f t="shared" si="3993"/>
        <v/>
      </c>
      <c r="R1584" s="2" t="str">
        <f t="shared" si="3994"/>
        <v/>
      </c>
      <c r="S1584" s="2" t="str">
        <f t="shared" si="3995"/>
        <v/>
      </c>
      <c r="T1584" s="2" t="str">
        <f t="shared" si="3996"/>
        <v/>
      </c>
      <c r="U1584" s="2" t="str">
        <f t="shared" si="3997"/>
        <v/>
      </c>
      <c r="V1584" s="2" t="str">
        <f t="shared" si="3998"/>
        <v/>
      </c>
      <c r="W1584" s="2" t="str">
        <f t="shared" si="3999"/>
        <v/>
      </c>
      <c r="X1584" s="2" t="str">
        <f t="shared" si="4000"/>
        <v/>
      </c>
      <c r="Y1584" s="2" t="str">
        <f t="shared" si="4001"/>
        <v/>
      </c>
      <c r="Z1584" s="2" t="str">
        <f t="shared" si="4002"/>
        <v/>
      </c>
      <c r="AA1584" s="2" t="str">
        <f t="shared" si="4003"/>
        <v/>
      </c>
      <c r="AB1584" s="2" t="str">
        <f t="shared" si="4004"/>
        <v/>
      </c>
      <c r="AC1584" s="2" t="str">
        <f t="shared" si="4005"/>
        <v/>
      </c>
      <c r="AD1584" s="2" t="str">
        <f t="shared" si="4006"/>
        <v/>
      </c>
      <c r="AE1584" s="2" t="str">
        <f t="shared" si="4007"/>
        <v/>
      </c>
      <c r="AF1584" s="2" t="str">
        <f t="shared" si="4008"/>
        <v/>
      </c>
      <c r="AG1584" s="2" t="str">
        <f t="shared" si="4009"/>
        <v/>
      </c>
      <c r="AH1584" s="2">
        <f t="shared" si="4010"/>
        <v>13860</v>
      </c>
      <c r="AI1584" s="2" t="str">
        <f t="shared" si="4011"/>
        <v/>
      </c>
    </row>
    <row r="1585" spans="2:35" x14ac:dyDescent="0.25">
      <c r="B1585" s="41" t="s">
        <v>347</v>
      </c>
      <c r="C1585" s="41" t="s">
        <v>588</v>
      </c>
      <c r="D1585" t="s">
        <v>7</v>
      </c>
      <c r="E1585" s="42" t="s">
        <v>364</v>
      </c>
      <c r="F1585" t="s">
        <v>285</v>
      </c>
      <c r="H1585" s="7">
        <v>1000</v>
      </c>
      <c r="I1585" s="6">
        <f>IF(H1585="","",INDEX(Systems!F$4:F$981,MATCH($F1585,Systems!D$4:D$981,0),1))</f>
        <v>8.77</v>
      </c>
      <c r="J1585" s="7">
        <f>IF(H1585="","",INDEX(Systems!E$4:E$981,MATCH($F1585,Systems!D$4:D$981,0),1))</f>
        <v>20</v>
      </c>
      <c r="K1585" s="7" t="s">
        <v>97</v>
      </c>
      <c r="L1585" s="7">
        <v>2000</v>
      </c>
      <c r="M1585" s="7">
        <v>3</v>
      </c>
      <c r="N1585" s="6">
        <f t="shared" ref="N1585:N1588" si="4012">IF(H1585="","",H1585*I1585)</f>
        <v>8770</v>
      </c>
      <c r="O1585" s="7">
        <f t="shared" ref="O1585:O1588" si="4013">IF(M1585="","",IF(IF(M1585=1,$C$1,IF(M1585=2,L1585+(0.8*J1585),IF(M1585=3,L1585+J1585)))&lt;$C$1,$C$1,(IF(M1585=1,$C$1,IF(M1585=2,L1585+(0.8*J1585),IF(M1585=3,L1585+J1585))))))</f>
        <v>2020</v>
      </c>
      <c r="P1585" s="2" t="str">
        <f t="shared" ref="P1585:P1588" si="4014">IF($B1585="","",IF($O1585=P$3,$N1585*(1+(O$2*0.03)),IF(P$3=$O1585+$J1585,$N1585*(1+(O$2*0.03)),IF(P$3=$O1585+2*$J1585,$N1585*(1+(O$2*0.03)),IF(P$3=$O1585+3*$J1585,$N1585*(1+(O$2*0.03)),IF(P$3=$O1585+4*$J1585,$N1585*(1+(O$2*0.03)),IF(P$3=$O1585+5*$J1585,$N1585*(1+(O$2*0.03)),"")))))))</f>
        <v/>
      </c>
      <c r="Q1585" s="2" t="str">
        <f t="shared" ref="Q1585:Q1588" si="4015">IF($B1585="","",IF($O1585=Q$3,$N1585*(1+(P$2*0.03)),IF(Q$3=$O1585+$J1585,$N1585*(1+(P$2*0.03)),IF(Q$3=$O1585+2*$J1585,$N1585*(1+(P$2*0.03)),IF(Q$3=$O1585+3*$J1585,$N1585*(1+(P$2*0.03)),IF(Q$3=$O1585+4*$J1585,$N1585*(1+(P$2*0.03)),IF(Q$3=$O1585+5*$J1585,$N1585*(1+(P$2*0.03)),"")))))))</f>
        <v/>
      </c>
      <c r="R1585" s="2">
        <f t="shared" ref="R1585:R1588" si="4016">IF($B1585="","",IF($O1585=R$3,$N1585*(1+(Q$2*0.03)),IF(R$3=$O1585+$J1585,$N1585*(1+(Q$2*0.03)),IF(R$3=$O1585+2*$J1585,$N1585*(1+(Q$2*0.03)),IF(R$3=$O1585+3*$J1585,$N1585*(1+(Q$2*0.03)),IF(R$3=$O1585+4*$J1585,$N1585*(1+(Q$2*0.03)),IF(R$3=$O1585+5*$J1585,$N1585*(1+(Q$2*0.03)),"")))))))</f>
        <v>9296.2000000000007</v>
      </c>
      <c r="S1585" s="2" t="str">
        <f t="shared" ref="S1585:S1588" si="4017">IF($B1585="","",IF($O1585=S$3,$N1585*(1+(R$2*0.03)),IF(S$3=$O1585+$J1585,$N1585*(1+(R$2*0.03)),IF(S$3=$O1585+2*$J1585,$N1585*(1+(R$2*0.03)),IF(S$3=$O1585+3*$J1585,$N1585*(1+(R$2*0.03)),IF(S$3=$O1585+4*$J1585,$N1585*(1+(R$2*0.03)),IF(S$3=$O1585+5*$J1585,$N1585*(1+(R$2*0.03)),"")))))))</f>
        <v/>
      </c>
      <c r="T1585" s="2" t="str">
        <f t="shared" ref="T1585:T1588" si="4018">IF($B1585="","",IF($O1585=T$3,$N1585*(1+(S$2*0.03)),IF(T$3=$O1585+$J1585,$N1585*(1+(S$2*0.03)),IF(T$3=$O1585+2*$J1585,$N1585*(1+(S$2*0.03)),IF(T$3=$O1585+3*$J1585,$N1585*(1+(S$2*0.03)),IF(T$3=$O1585+4*$J1585,$N1585*(1+(S$2*0.03)),IF(T$3=$O1585+5*$J1585,$N1585*(1+(S$2*0.03)),"")))))))</f>
        <v/>
      </c>
      <c r="U1585" s="2" t="str">
        <f t="shared" ref="U1585:U1588" si="4019">IF($B1585="","",IF($O1585=U$3,$N1585*(1+(T$2*0.03)),IF(U$3=$O1585+$J1585,$N1585*(1+(T$2*0.03)),IF(U$3=$O1585+2*$J1585,$N1585*(1+(T$2*0.03)),IF(U$3=$O1585+3*$J1585,$N1585*(1+(T$2*0.03)),IF(U$3=$O1585+4*$J1585,$N1585*(1+(T$2*0.03)),IF(U$3=$O1585+5*$J1585,$N1585*(1+(T$2*0.03)),"")))))))</f>
        <v/>
      </c>
      <c r="V1585" s="2" t="str">
        <f t="shared" ref="V1585:V1588" si="4020">IF($B1585="","",IF($O1585=V$3,$N1585*(1+(U$2*0.03)),IF(V$3=$O1585+$J1585,$N1585*(1+(U$2*0.03)),IF(V$3=$O1585+2*$J1585,$N1585*(1+(U$2*0.03)),IF(V$3=$O1585+3*$J1585,$N1585*(1+(U$2*0.03)),IF(V$3=$O1585+4*$J1585,$N1585*(1+(U$2*0.03)),IF(V$3=$O1585+5*$J1585,$N1585*(1+(U$2*0.03)),"")))))))</f>
        <v/>
      </c>
      <c r="W1585" s="2" t="str">
        <f t="shared" ref="W1585:W1588" si="4021">IF($B1585="","",IF($O1585=W$3,$N1585*(1+(V$2*0.03)),IF(W$3=$O1585+$J1585,$N1585*(1+(V$2*0.03)),IF(W$3=$O1585+2*$J1585,$N1585*(1+(V$2*0.03)),IF(W$3=$O1585+3*$J1585,$N1585*(1+(V$2*0.03)),IF(W$3=$O1585+4*$J1585,$N1585*(1+(V$2*0.03)),IF(W$3=$O1585+5*$J1585,$N1585*(1+(V$2*0.03)),"")))))))</f>
        <v/>
      </c>
      <c r="X1585" s="2" t="str">
        <f t="shared" ref="X1585:X1588" si="4022">IF($B1585="","",IF($O1585=X$3,$N1585*(1+(W$2*0.03)),IF(X$3=$O1585+$J1585,$N1585*(1+(W$2*0.03)),IF(X$3=$O1585+2*$J1585,$N1585*(1+(W$2*0.03)),IF(X$3=$O1585+3*$J1585,$N1585*(1+(W$2*0.03)),IF(X$3=$O1585+4*$J1585,$N1585*(1+(W$2*0.03)),IF(X$3=$O1585+5*$J1585,$N1585*(1+(W$2*0.03)),"")))))))</f>
        <v/>
      </c>
      <c r="Y1585" s="2" t="str">
        <f t="shared" ref="Y1585:Y1588" si="4023">IF($B1585="","",IF($O1585=Y$3,$N1585*(1+(X$2*0.03)),IF(Y$3=$O1585+$J1585,$N1585*(1+(X$2*0.03)),IF(Y$3=$O1585+2*$J1585,$N1585*(1+(X$2*0.03)),IF(Y$3=$O1585+3*$J1585,$N1585*(1+(X$2*0.03)),IF(Y$3=$O1585+4*$J1585,$N1585*(1+(X$2*0.03)),IF(Y$3=$O1585+5*$J1585,$N1585*(1+(X$2*0.03)),"")))))))</f>
        <v/>
      </c>
      <c r="Z1585" s="2" t="str">
        <f t="shared" ref="Z1585:Z1588" si="4024">IF($B1585="","",IF($O1585=Z$3,$N1585*(1+(Y$2*0.03)),IF(Z$3=$O1585+$J1585,$N1585*(1+(Y$2*0.03)),IF(Z$3=$O1585+2*$J1585,$N1585*(1+(Y$2*0.03)),IF(Z$3=$O1585+3*$J1585,$N1585*(1+(Y$2*0.03)),IF(Z$3=$O1585+4*$J1585,$N1585*(1+(Y$2*0.03)),IF(Z$3=$O1585+5*$J1585,$N1585*(1+(Y$2*0.03)),"")))))))</f>
        <v/>
      </c>
      <c r="AA1585" s="2" t="str">
        <f t="shared" ref="AA1585:AA1588" si="4025">IF($B1585="","",IF($O1585=AA$3,$N1585*(1+(Z$2*0.03)),IF(AA$3=$O1585+$J1585,$N1585*(1+(Z$2*0.03)),IF(AA$3=$O1585+2*$J1585,$N1585*(1+(Z$2*0.03)),IF(AA$3=$O1585+3*$J1585,$N1585*(1+(Z$2*0.03)),IF(AA$3=$O1585+4*$J1585,$N1585*(1+(Z$2*0.03)),IF(AA$3=$O1585+5*$J1585,$N1585*(1+(Z$2*0.03)),"")))))))</f>
        <v/>
      </c>
      <c r="AB1585" s="2" t="str">
        <f t="shared" ref="AB1585:AB1588" si="4026">IF($B1585="","",IF($O1585=AB$3,$N1585*(1+(AA$2*0.03)),IF(AB$3=$O1585+$J1585,$N1585*(1+(AA$2*0.03)),IF(AB$3=$O1585+2*$J1585,$N1585*(1+(AA$2*0.03)),IF(AB$3=$O1585+3*$J1585,$N1585*(1+(AA$2*0.03)),IF(AB$3=$O1585+4*$J1585,$N1585*(1+(AA$2*0.03)),IF(AB$3=$O1585+5*$J1585,$N1585*(1+(AA$2*0.03)),"")))))))</f>
        <v/>
      </c>
      <c r="AC1585" s="2" t="str">
        <f t="shared" ref="AC1585:AC1588" si="4027">IF($B1585="","",IF($O1585=AC$3,$N1585*(1+(AB$2*0.03)),IF(AC$3=$O1585+$J1585,$N1585*(1+(AB$2*0.03)),IF(AC$3=$O1585+2*$J1585,$N1585*(1+(AB$2*0.03)),IF(AC$3=$O1585+3*$J1585,$N1585*(1+(AB$2*0.03)),IF(AC$3=$O1585+4*$J1585,$N1585*(1+(AB$2*0.03)),IF(AC$3=$O1585+5*$J1585,$N1585*(1+(AB$2*0.03)),"")))))))</f>
        <v/>
      </c>
      <c r="AD1585" s="2" t="str">
        <f t="shared" ref="AD1585:AD1588" si="4028">IF($B1585="","",IF($O1585=AD$3,$N1585*(1+(AC$2*0.03)),IF(AD$3=$O1585+$J1585,$N1585*(1+(AC$2*0.03)),IF(AD$3=$O1585+2*$J1585,$N1585*(1+(AC$2*0.03)),IF(AD$3=$O1585+3*$J1585,$N1585*(1+(AC$2*0.03)),IF(AD$3=$O1585+4*$J1585,$N1585*(1+(AC$2*0.03)),IF(AD$3=$O1585+5*$J1585,$N1585*(1+(AC$2*0.03)),"")))))))</f>
        <v/>
      </c>
      <c r="AE1585" s="2" t="str">
        <f t="shared" ref="AE1585:AE1588" si="4029">IF($B1585="","",IF($O1585=AE$3,$N1585*(1+(AD$2*0.03)),IF(AE$3=$O1585+$J1585,$N1585*(1+(AD$2*0.03)),IF(AE$3=$O1585+2*$J1585,$N1585*(1+(AD$2*0.03)),IF(AE$3=$O1585+3*$J1585,$N1585*(1+(AD$2*0.03)),IF(AE$3=$O1585+4*$J1585,$N1585*(1+(AD$2*0.03)),IF(AE$3=$O1585+5*$J1585,$N1585*(1+(AD$2*0.03)),"")))))))</f>
        <v/>
      </c>
      <c r="AF1585" s="2" t="str">
        <f t="shared" ref="AF1585:AF1588" si="4030">IF($B1585="","",IF($O1585=AF$3,$N1585*(1+(AE$2*0.03)),IF(AF$3=$O1585+$J1585,$N1585*(1+(AE$2*0.03)),IF(AF$3=$O1585+2*$J1585,$N1585*(1+(AE$2*0.03)),IF(AF$3=$O1585+3*$J1585,$N1585*(1+(AE$2*0.03)),IF(AF$3=$O1585+4*$J1585,$N1585*(1+(AE$2*0.03)),IF(AF$3=$O1585+5*$J1585,$N1585*(1+(AE$2*0.03)),"")))))))</f>
        <v/>
      </c>
      <c r="AG1585" s="2" t="str">
        <f t="shared" ref="AG1585:AG1588" si="4031">IF($B1585="","",IF($O1585=AG$3,$N1585*(1+(AF$2*0.03)),IF(AG$3=$O1585+$J1585,$N1585*(1+(AF$2*0.03)),IF(AG$3=$O1585+2*$J1585,$N1585*(1+(AF$2*0.03)),IF(AG$3=$O1585+3*$J1585,$N1585*(1+(AF$2*0.03)),IF(AG$3=$O1585+4*$J1585,$N1585*(1+(AF$2*0.03)),IF(AG$3=$O1585+5*$J1585,$N1585*(1+(AF$2*0.03)),"")))))))</f>
        <v/>
      </c>
      <c r="AH1585" s="2" t="str">
        <f t="shared" ref="AH1585:AH1588" si="4032">IF($B1585="","",IF($O1585=AH$3,$N1585*(1+(AG$2*0.03)),IF(AH$3=$O1585+$J1585,$N1585*(1+(AG$2*0.03)),IF(AH$3=$O1585+2*$J1585,$N1585*(1+(AG$2*0.03)),IF(AH$3=$O1585+3*$J1585,$N1585*(1+(AG$2*0.03)),IF(AH$3=$O1585+4*$J1585,$N1585*(1+(AG$2*0.03)),IF(AH$3=$O1585+5*$J1585,$N1585*(1+(AG$2*0.03)),"")))))))</f>
        <v/>
      </c>
      <c r="AI1585" s="2" t="str">
        <f t="shared" ref="AI1585:AI1588" si="4033">IF($B1585="","",IF($O1585=AI$3,$N1585*(1+(AH$2*0.03)),IF(AI$3=$O1585+$J1585,$N1585*(1+(AH$2*0.03)),IF(AI$3=$O1585+2*$J1585,$N1585*(1+(AH$2*0.03)),IF(AI$3=$O1585+3*$J1585,$N1585*(1+(AH$2*0.03)),IF(AI$3=$O1585+4*$J1585,$N1585*(1+(AH$2*0.03)),IF(AI$3=$O1585+5*$J1585,$N1585*(1+(AH$2*0.03)),"")))))))</f>
        <v/>
      </c>
    </row>
    <row r="1586" spans="2:35" x14ac:dyDescent="0.25">
      <c r="B1586" s="41" t="s">
        <v>347</v>
      </c>
      <c r="C1586" s="41" t="s">
        <v>588</v>
      </c>
      <c r="D1586" t="s">
        <v>7</v>
      </c>
      <c r="E1586" s="42" t="s">
        <v>364</v>
      </c>
      <c r="F1586" t="s">
        <v>289</v>
      </c>
      <c r="H1586" s="7">
        <v>1300</v>
      </c>
      <c r="I1586" s="6">
        <f>IF(H1586="","",INDEX(Systems!F$4:F$981,MATCH($F1586,Systems!D$4:D$981,0),1))</f>
        <v>4.5</v>
      </c>
      <c r="J1586" s="7">
        <f>IF(H1586="","",INDEX(Systems!E$4:E$981,MATCH($F1586,Systems!D$4:D$981,0),1))</f>
        <v>15</v>
      </c>
      <c r="K1586" s="7" t="s">
        <v>97</v>
      </c>
      <c r="L1586" s="7">
        <v>2000</v>
      </c>
      <c r="M1586" s="7">
        <v>3</v>
      </c>
      <c r="N1586" s="6">
        <f t="shared" si="4012"/>
        <v>5850</v>
      </c>
      <c r="O1586" s="7">
        <f t="shared" si="4013"/>
        <v>2018</v>
      </c>
      <c r="P1586" s="2">
        <f t="shared" si="4014"/>
        <v>5850</v>
      </c>
      <c r="Q1586" s="2" t="str">
        <f t="shared" si="4015"/>
        <v/>
      </c>
      <c r="R1586" s="2" t="str">
        <f t="shared" si="4016"/>
        <v/>
      </c>
      <c r="S1586" s="2" t="str">
        <f t="shared" si="4017"/>
        <v/>
      </c>
      <c r="T1586" s="2" t="str">
        <f t="shared" si="4018"/>
        <v/>
      </c>
      <c r="U1586" s="2" t="str">
        <f t="shared" si="4019"/>
        <v/>
      </c>
      <c r="V1586" s="2" t="str">
        <f t="shared" si="4020"/>
        <v/>
      </c>
      <c r="W1586" s="2" t="str">
        <f t="shared" si="4021"/>
        <v/>
      </c>
      <c r="X1586" s="2" t="str">
        <f t="shared" si="4022"/>
        <v/>
      </c>
      <c r="Y1586" s="2" t="str">
        <f t="shared" si="4023"/>
        <v/>
      </c>
      <c r="Z1586" s="2" t="str">
        <f t="shared" si="4024"/>
        <v/>
      </c>
      <c r="AA1586" s="2" t="str">
        <f t="shared" si="4025"/>
        <v/>
      </c>
      <c r="AB1586" s="2" t="str">
        <f t="shared" si="4026"/>
        <v/>
      </c>
      <c r="AC1586" s="2" t="str">
        <f t="shared" si="4027"/>
        <v/>
      </c>
      <c r="AD1586" s="2" t="str">
        <f t="shared" si="4028"/>
        <v/>
      </c>
      <c r="AE1586" s="2">
        <f t="shared" si="4029"/>
        <v>8482.5</v>
      </c>
      <c r="AF1586" s="2" t="str">
        <f t="shared" si="4030"/>
        <v/>
      </c>
      <c r="AG1586" s="2" t="str">
        <f t="shared" si="4031"/>
        <v/>
      </c>
      <c r="AH1586" s="2" t="str">
        <f t="shared" si="4032"/>
        <v/>
      </c>
      <c r="AI1586" s="2" t="str">
        <f t="shared" si="4033"/>
        <v/>
      </c>
    </row>
    <row r="1587" spans="2:35" x14ac:dyDescent="0.25">
      <c r="B1587" s="41" t="s">
        <v>347</v>
      </c>
      <c r="C1587" s="41" t="s">
        <v>588</v>
      </c>
      <c r="D1587" t="s">
        <v>9</v>
      </c>
      <c r="E1587" s="42" t="s">
        <v>364</v>
      </c>
      <c r="F1587" t="s">
        <v>131</v>
      </c>
      <c r="H1587" s="7">
        <v>1000</v>
      </c>
      <c r="I1587" s="6">
        <f>IF(H1587="","",INDEX(Systems!F$4:F$981,MATCH($F1587,Systems!D$4:D$981,0),1))</f>
        <v>4.95</v>
      </c>
      <c r="J1587" s="7">
        <f>IF(H1587="","",INDEX(Systems!E$4:E$981,MATCH($F1587,Systems!D$4:D$981,0),1))</f>
        <v>20</v>
      </c>
      <c r="K1587" s="7" t="s">
        <v>97</v>
      </c>
      <c r="L1587" s="7">
        <v>2017</v>
      </c>
      <c r="M1587" s="7">
        <v>3</v>
      </c>
      <c r="N1587" s="6">
        <f t="shared" si="4012"/>
        <v>4950</v>
      </c>
      <c r="O1587" s="7">
        <f t="shared" si="4013"/>
        <v>2037</v>
      </c>
      <c r="P1587" s="2" t="str">
        <f t="shared" si="4014"/>
        <v/>
      </c>
      <c r="Q1587" s="2" t="str">
        <f t="shared" si="4015"/>
        <v/>
      </c>
      <c r="R1587" s="2" t="str">
        <f t="shared" si="4016"/>
        <v/>
      </c>
      <c r="S1587" s="2" t="str">
        <f t="shared" si="4017"/>
        <v/>
      </c>
      <c r="T1587" s="2" t="str">
        <f t="shared" si="4018"/>
        <v/>
      </c>
      <c r="U1587" s="2" t="str">
        <f t="shared" si="4019"/>
        <v/>
      </c>
      <c r="V1587" s="2" t="str">
        <f t="shared" si="4020"/>
        <v/>
      </c>
      <c r="W1587" s="2" t="str">
        <f t="shared" si="4021"/>
        <v/>
      </c>
      <c r="X1587" s="2" t="str">
        <f t="shared" si="4022"/>
        <v/>
      </c>
      <c r="Y1587" s="2" t="str">
        <f t="shared" si="4023"/>
        <v/>
      </c>
      <c r="Z1587" s="2" t="str">
        <f t="shared" si="4024"/>
        <v/>
      </c>
      <c r="AA1587" s="2" t="str">
        <f t="shared" si="4025"/>
        <v/>
      </c>
      <c r="AB1587" s="2" t="str">
        <f t="shared" si="4026"/>
        <v/>
      </c>
      <c r="AC1587" s="2" t="str">
        <f t="shared" si="4027"/>
        <v/>
      </c>
      <c r="AD1587" s="2" t="str">
        <f t="shared" si="4028"/>
        <v/>
      </c>
      <c r="AE1587" s="2" t="str">
        <f t="shared" si="4029"/>
        <v/>
      </c>
      <c r="AF1587" s="2" t="str">
        <f t="shared" si="4030"/>
        <v/>
      </c>
      <c r="AG1587" s="2" t="str">
        <f t="shared" si="4031"/>
        <v/>
      </c>
      <c r="AH1587" s="2" t="str">
        <f t="shared" si="4032"/>
        <v/>
      </c>
      <c r="AI1587" s="2">
        <f t="shared" si="4033"/>
        <v>7771.4999999999991</v>
      </c>
    </row>
    <row r="1588" spans="2:35" x14ac:dyDescent="0.25">
      <c r="B1588" s="41" t="s">
        <v>347</v>
      </c>
      <c r="C1588" s="41" t="s">
        <v>588</v>
      </c>
      <c r="D1588" t="s">
        <v>5</v>
      </c>
      <c r="E1588" s="42" t="s">
        <v>364</v>
      </c>
      <c r="F1588" t="s">
        <v>55</v>
      </c>
      <c r="H1588" s="7">
        <v>1</v>
      </c>
      <c r="I1588" s="6">
        <f>IF(H1588="","",INDEX(Systems!F$4:F$981,MATCH($F1588,Systems!D$4:D$981,0),1))</f>
        <v>9000</v>
      </c>
      <c r="J1588" s="7">
        <f>IF(H1588="","",INDEX(Systems!E$4:E$981,MATCH($F1588,Systems!D$4:D$981,0),1))</f>
        <v>18</v>
      </c>
      <c r="K1588" s="7" t="s">
        <v>97</v>
      </c>
      <c r="L1588" s="7">
        <v>1999</v>
      </c>
      <c r="M1588" s="7">
        <v>3</v>
      </c>
      <c r="N1588" s="6">
        <f t="shared" si="4012"/>
        <v>9000</v>
      </c>
      <c r="O1588" s="7">
        <f t="shared" si="4013"/>
        <v>2018</v>
      </c>
      <c r="P1588" s="2">
        <f t="shared" si="4014"/>
        <v>9000</v>
      </c>
      <c r="Q1588" s="2" t="str">
        <f t="shared" si="4015"/>
        <v/>
      </c>
      <c r="R1588" s="2" t="str">
        <f t="shared" si="4016"/>
        <v/>
      </c>
      <c r="S1588" s="2" t="str">
        <f t="shared" si="4017"/>
        <v/>
      </c>
      <c r="T1588" s="2" t="str">
        <f t="shared" si="4018"/>
        <v/>
      </c>
      <c r="U1588" s="2" t="str">
        <f t="shared" si="4019"/>
        <v/>
      </c>
      <c r="V1588" s="2" t="str">
        <f t="shared" si="4020"/>
        <v/>
      </c>
      <c r="W1588" s="2" t="str">
        <f t="shared" si="4021"/>
        <v/>
      </c>
      <c r="X1588" s="2" t="str">
        <f t="shared" si="4022"/>
        <v/>
      </c>
      <c r="Y1588" s="2" t="str">
        <f t="shared" si="4023"/>
        <v/>
      </c>
      <c r="Z1588" s="2" t="str">
        <f t="shared" si="4024"/>
        <v/>
      </c>
      <c r="AA1588" s="2" t="str">
        <f t="shared" si="4025"/>
        <v/>
      </c>
      <c r="AB1588" s="2" t="str">
        <f t="shared" si="4026"/>
        <v/>
      </c>
      <c r="AC1588" s="2" t="str">
        <f t="shared" si="4027"/>
        <v/>
      </c>
      <c r="AD1588" s="2" t="str">
        <f t="shared" si="4028"/>
        <v/>
      </c>
      <c r="AE1588" s="2" t="str">
        <f t="shared" si="4029"/>
        <v/>
      </c>
      <c r="AF1588" s="2" t="str">
        <f t="shared" si="4030"/>
        <v/>
      </c>
      <c r="AG1588" s="2" t="str">
        <f t="shared" si="4031"/>
        <v/>
      </c>
      <c r="AH1588" s="2">
        <f t="shared" si="4032"/>
        <v>13860</v>
      </c>
      <c r="AI1588" s="2" t="str">
        <f t="shared" si="4033"/>
        <v/>
      </c>
    </row>
    <row r="1589" spans="2:35" x14ac:dyDescent="0.25">
      <c r="B1589" s="41" t="s">
        <v>347</v>
      </c>
      <c r="C1589" s="41" t="s">
        <v>588</v>
      </c>
      <c r="D1589" t="s">
        <v>7</v>
      </c>
      <c r="E1589" s="42" t="s">
        <v>365</v>
      </c>
      <c r="F1589" t="s">
        <v>285</v>
      </c>
      <c r="H1589" s="7">
        <v>1000</v>
      </c>
      <c r="I1589" s="6">
        <f>IF(H1589="","",INDEX(Systems!F$4:F$981,MATCH($F1589,Systems!D$4:D$981,0),1))</f>
        <v>8.77</v>
      </c>
      <c r="J1589" s="7">
        <f>IF(H1589="","",INDEX(Systems!E$4:E$981,MATCH($F1589,Systems!D$4:D$981,0),1))</f>
        <v>20</v>
      </c>
      <c r="K1589" s="7" t="s">
        <v>97</v>
      </c>
      <c r="L1589" s="7">
        <v>2000</v>
      </c>
      <c r="M1589" s="7">
        <v>3</v>
      </c>
      <c r="N1589" s="6">
        <f t="shared" ref="N1589:N1592" si="4034">IF(H1589="","",H1589*I1589)</f>
        <v>8770</v>
      </c>
      <c r="O1589" s="7">
        <f t="shared" ref="O1589:O1592" si="4035">IF(M1589="","",IF(IF(M1589=1,$C$1,IF(M1589=2,L1589+(0.8*J1589),IF(M1589=3,L1589+J1589)))&lt;$C$1,$C$1,(IF(M1589=1,$C$1,IF(M1589=2,L1589+(0.8*J1589),IF(M1589=3,L1589+J1589))))))</f>
        <v>2020</v>
      </c>
      <c r="P1589" s="2" t="str">
        <f t="shared" ref="P1589:P1592" si="4036">IF($B1589="","",IF($O1589=P$3,$N1589*(1+(O$2*0.03)),IF(P$3=$O1589+$J1589,$N1589*(1+(O$2*0.03)),IF(P$3=$O1589+2*$J1589,$N1589*(1+(O$2*0.03)),IF(P$3=$O1589+3*$J1589,$N1589*(1+(O$2*0.03)),IF(P$3=$O1589+4*$J1589,$N1589*(1+(O$2*0.03)),IF(P$3=$O1589+5*$J1589,$N1589*(1+(O$2*0.03)),"")))))))</f>
        <v/>
      </c>
      <c r="Q1589" s="2" t="str">
        <f t="shared" ref="Q1589:Q1592" si="4037">IF($B1589="","",IF($O1589=Q$3,$N1589*(1+(P$2*0.03)),IF(Q$3=$O1589+$J1589,$N1589*(1+(P$2*0.03)),IF(Q$3=$O1589+2*$J1589,$N1589*(1+(P$2*0.03)),IF(Q$3=$O1589+3*$J1589,$N1589*(1+(P$2*0.03)),IF(Q$3=$O1589+4*$J1589,$N1589*(1+(P$2*0.03)),IF(Q$3=$O1589+5*$J1589,$N1589*(1+(P$2*0.03)),"")))))))</f>
        <v/>
      </c>
      <c r="R1589" s="2">
        <f t="shared" ref="R1589:R1592" si="4038">IF($B1589="","",IF($O1589=R$3,$N1589*(1+(Q$2*0.03)),IF(R$3=$O1589+$J1589,$N1589*(1+(Q$2*0.03)),IF(R$3=$O1589+2*$J1589,$N1589*(1+(Q$2*0.03)),IF(R$3=$O1589+3*$J1589,$N1589*(1+(Q$2*0.03)),IF(R$3=$O1589+4*$J1589,$N1589*(1+(Q$2*0.03)),IF(R$3=$O1589+5*$J1589,$N1589*(1+(Q$2*0.03)),"")))))))</f>
        <v>9296.2000000000007</v>
      </c>
      <c r="S1589" s="2" t="str">
        <f t="shared" ref="S1589:S1592" si="4039">IF($B1589="","",IF($O1589=S$3,$N1589*(1+(R$2*0.03)),IF(S$3=$O1589+$J1589,$N1589*(1+(R$2*0.03)),IF(S$3=$O1589+2*$J1589,$N1589*(1+(R$2*0.03)),IF(S$3=$O1589+3*$J1589,$N1589*(1+(R$2*0.03)),IF(S$3=$O1589+4*$J1589,$N1589*(1+(R$2*0.03)),IF(S$3=$O1589+5*$J1589,$N1589*(1+(R$2*0.03)),"")))))))</f>
        <v/>
      </c>
      <c r="T1589" s="2" t="str">
        <f t="shared" ref="T1589:T1592" si="4040">IF($B1589="","",IF($O1589=T$3,$N1589*(1+(S$2*0.03)),IF(T$3=$O1589+$J1589,$N1589*(1+(S$2*0.03)),IF(T$3=$O1589+2*$J1589,$N1589*(1+(S$2*0.03)),IF(T$3=$O1589+3*$J1589,$N1589*(1+(S$2*0.03)),IF(T$3=$O1589+4*$J1589,$N1589*(1+(S$2*0.03)),IF(T$3=$O1589+5*$J1589,$N1589*(1+(S$2*0.03)),"")))))))</f>
        <v/>
      </c>
      <c r="U1589" s="2" t="str">
        <f t="shared" ref="U1589:U1592" si="4041">IF($B1589="","",IF($O1589=U$3,$N1589*(1+(T$2*0.03)),IF(U$3=$O1589+$J1589,$N1589*(1+(T$2*0.03)),IF(U$3=$O1589+2*$J1589,$N1589*(1+(T$2*0.03)),IF(U$3=$O1589+3*$J1589,$N1589*(1+(T$2*0.03)),IF(U$3=$O1589+4*$J1589,$N1589*(1+(T$2*0.03)),IF(U$3=$O1589+5*$J1589,$N1589*(1+(T$2*0.03)),"")))))))</f>
        <v/>
      </c>
      <c r="V1589" s="2" t="str">
        <f t="shared" ref="V1589:V1592" si="4042">IF($B1589="","",IF($O1589=V$3,$N1589*(1+(U$2*0.03)),IF(V$3=$O1589+$J1589,$N1589*(1+(U$2*0.03)),IF(V$3=$O1589+2*$J1589,$N1589*(1+(U$2*0.03)),IF(V$3=$O1589+3*$J1589,$N1589*(1+(U$2*0.03)),IF(V$3=$O1589+4*$J1589,$N1589*(1+(U$2*0.03)),IF(V$3=$O1589+5*$J1589,$N1589*(1+(U$2*0.03)),"")))))))</f>
        <v/>
      </c>
      <c r="W1589" s="2" t="str">
        <f t="shared" ref="W1589:W1592" si="4043">IF($B1589="","",IF($O1589=W$3,$N1589*(1+(V$2*0.03)),IF(W$3=$O1589+$J1589,$N1589*(1+(V$2*0.03)),IF(W$3=$O1589+2*$J1589,$N1589*(1+(V$2*0.03)),IF(W$3=$O1589+3*$J1589,$N1589*(1+(V$2*0.03)),IF(W$3=$O1589+4*$J1589,$N1589*(1+(V$2*0.03)),IF(W$3=$O1589+5*$J1589,$N1589*(1+(V$2*0.03)),"")))))))</f>
        <v/>
      </c>
      <c r="X1589" s="2" t="str">
        <f t="shared" ref="X1589:X1592" si="4044">IF($B1589="","",IF($O1589=X$3,$N1589*(1+(W$2*0.03)),IF(X$3=$O1589+$J1589,$N1589*(1+(W$2*0.03)),IF(X$3=$O1589+2*$J1589,$N1589*(1+(W$2*0.03)),IF(X$3=$O1589+3*$J1589,$N1589*(1+(W$2*0.03)),IF(X$3=$O1589+4*$J1589,$N1589*(1+(W$2*0.03)),IF(X$3=$O1589+5*$J1589,$N1589*(1+(W$2*0.03)),"")))))))</f>
        <v/>
      </c>
      <c r="Y1589" s="2" t="str">
        <f t="shared" ref="Y1589:Y1592" si="4045">IF($B1589="","",IF($O1589=Y$3,$N1589*(1+(X$2*0.03)),IF(Y$3=$O1589+$J1589,$N1589*(1+(X$2*0.03)),IF(Y$3=$O1589+2*$J1589,$N1589*(1+(X$2*0.03)),IF(Y$3=$O1589+3*$J1589,$N1589*(1+(X$2*0.03)),IF(Y$3=$O1589+4*$J1589,$N1589*(1+(X$2*0.03)),IF(Y$3=$O1589+5*$J1589,$N1589*(1+(X$2*0.03)),"")))))))</f>
        <v/>
      </c>
      <c r="Z1589" s="2" t="str">
        <f t="shared" ref="Z1589:Z1592" si="4046">IF($B1589="","",IF($O1589=Z$3,$N1589*(1+(Y$2*0.03)),IF(Z$3=$O1589+$J1589,$N1589*(1+(Y$2*0.03)),IF(Z$3=$O1589+2*$J1589,$N1589*(1+(Y$2*0.03)),IF(Z$3=$O1589+3*$J1589,$N1589*(1+(Y$2*0.03)),IF(Z$3=$O1589+4*$J1589,$N1589*(1+(Y$2*0.03)),IF(Z$3=$O1589+5*$J1589,$N1589*(1+(Y$2*0.03)),"")))))))</f>
        <v/>
      </c>
      <c r="AA1589" s="2" t="str">
        <f t="shared" ref="AA1589:AA1592" si="4047">IF($B1589="","",IF($O1589=AA$3,$N1589*(1+(Z$2*0.03)),IF(AA$3=$O1589+$J1589,$N1589*(1+(Z$2*0.03)),IF(AA$3=$O1589+2*$J1589,$N1589*(1+(Z$2*0.03)),IF(AA$3=$O1589+3*$J1589,$N1589*(1+(Z$2*0.03)),IF(AA$3=$O1589+4*$J1589,$N1589*(1+(Z$2*0.03)),IF(AA$3=$O1589+5*$J1589,$N1589*(1+(Z$2*0.03)),"")))))))</f>
        <v/>
      </c>
      <c r="AB1589" s="2" t="str">
        <f t="shared" ref="AB1589:AB1592" si="4048">IF($B1589="","",IF($O1589=AB$3,$N1589*(1+(AA$2*0.03)),IF(AB$3=$O1589+$J1589,$N1589*(1+(AA$2*0.03)),IF(AB$3=$O1589+2*$J1589,$N1589*(1+(AA$2*0.03)),IF(AB$3=$O1589+3*$J1589,$N1589*(1+(AA$2*0.03)),IF(AB$3=$O1589+4*$J1589,$N1589*(1+(AA$2*0.03)),IF(AB$3=$O1589+5*$J1589,$N1589*(1+(AA$2*0.03)),"")))))))</f>
        <v/>
      </c>
      <c r="AC1589" s="2" t="str">
        <f t="shared" ref="AC1589:AC1592" si="4049">IF($B1589="","",IF($O1589=AC$3,$N1589*(1+(AB$2*0.03)),IF(AC$3=$O1589+$J1589,$N1589*(1+(AB$2*0.03)),IF(AC$3=$O1589+2*$J1589,$N1589*(1+(AB$2*0.03)),IF(AC$3=$O1589+3*$J1589,$N1589*(1+(AB$2*0.03)),IF(AC$3=$O1589+4*$J1589,$N1589*(1+(AB$2*0.03)),IF(AC$3=$O1589+5*$J1589,$N1589*(1+(AB$2*0.03)),"")))))))</f>
        <v/>
      </c>
      <c r="AD1589" s="2" t="str">
        <f t="shared" ref="AD1589:AD1592" si="4050">IF($B1589="","",IF($O1589=AD$3,$N1589*(1+(AC$2*0.03)),IF(AD$3=$O1589+$J1589,$N1589*(1+(AC$2*0.03)),IF(AD$3=$O1589+2*$J1589,$N1589*(1+(AC$2*0.03)),IF(AD$3=$O1589+3*$J1589,$N1589*(1+(AC$2*0.03)),IF(AD$3=$O1589+4*$J1589,$N1589*(1+(AC$2*0.03)),IF(AD$3=$O1589+5*$J1589,$N1589*(1+(AC$2*0.03)),"")))))))</f>
        <v/>
      </c>
      <c r="AE1589" s="2" t="str">
        <f t="shared" ref="AE1589:AE1592" si="4051">IF($B1589="","",IF($O1589=AE$3,$N1589*(1+(AD$2*0.03)),IF(AE$3=$O1589+$J1589,$N1589*(1+(AD$2*0.03)),IF(AE$3=$O1589+2*$J1589,$N1589*(1+(AD$2*0.03)),IF(AE$3=$O1589+3*$J1589,$N1589*(1+(AD$2*0.03)),IF(AE$3=$O1589+4*$J1589,$N1589*(1+(AD$2*0.03)),IF(AE$3=$O1589+5*$J1589,$N1589*(1+(AD$2*0.03)),"")))))))</f>
        <v/>
      </c>
      <c r="AF1589" s="2" t="str">
        <f t="shared" ref="AF1589:AF1592" si="4052">IF($B1589="","",IF($O1589=AF$3,$N1589*(1+(AE$2*0.03)),IF(AF$3=$O1589+$J1589,$N1589*(1+(AE$2*0.03)),IF(AF$3=$O1589+2*$J1589,$N1589*(1+(AE$2*0.03)),IF(AF$3=$O1589+3*$J1589,$N1589*(1+(AE$2*0.03)),IF(AF$3=$O1589+4*$J1589,$N1589*(1+(AE$2*0.03)),IF(AF$3=$O1589+5*$J1589,$N1589*(1+(AE$2*0.03)),"")))))))</f>
        <v/>
      </c>
      <c r="AG1589" s="2" t="str">
        <f t="shared" ref="AG1589:AG1592" si="4053">IF($B1589="","",IF($O1589=AG$3,$N1589*(1+(AF$2*0.03)),IF(AG$3=$O1589+$J1589,$N1589*(1+(AF$2*0.03)),IF(AG$3=$O1589+2*$J1589,$N1589*(1+(AF$2*0.03)),IF(AG$3=$O1589+3*$J1589,$N1589*(1+(AF$2*0.03)),IF(AG$3=$O1589+4*$J1589,$N1589*(1+(AF$2*0.03)),IF(AG$3=$O1589+5*$J1589,$N1589*(1+(AF$2*0.03)),"")))))))</f>
        <v/>
      </c>
      <c r="AH1589" s="2" t="str">
        <f t="shared" ref="AH1589:AH1592" si="4054">IF($B1589="","",IF($O1589=AH$3,$N1589*(1+(AG$2*0.03)),IF(AH$3=$O1589+$J1589,$N1589*(1+(AG$2*0.03)),IF(AH$3=$O1589+2*$J1589,$N1589*(1+(AG$2*0.03)),IF(AH$3=$O1589+3*$J1589,$N1589*(1+(AG$2*0.03)),IF(AH$3=$O1589+4*$J1589,$N1589*(1+(AG$2*0.03)),IF(AH$3=$O1589+5*$J1589,$N1589*(1+(AG$2*0.03)),"")))))))</f>
        <v/>
      </c>
      <c r="AI1589" s="2" t="str">
        <f t="shared" ref="AI1589:AI1592" si="4055">IF($B1589="","",IF($O1589=AI$3,$N1589*(1+(AH$2*0.03)),IF(AI$3=$O1589+$J1589,$N1589*(1+(AH$2*0.03)),IF(AI$3=$O1589+2*$J1589,$N1589*(1+(AH$2*0.03)),IF(AI$3=$O1589+3*$J1589,$N1589*(1+(AH$2*0.03)),IF(AI$3=$O1589+4*$J1589,$N1589*(1+(AH$2*0.03)),IF(AI$3=$O1589+5*$J1589,$N1589*(1+(AH$2*0.03)),"")))))))</f>
        <v/>
      </c>
    </row>
    <row r="1590" spans="2:35" x14ac:dyDescent="0.25">
      <c r="B1590" s="41" t="s">
        <v>347</v>
      </c>
      <c r="C1590" s="41" t="s">
        <v>588</v>
      </c>
      <c r="D1590" t="s">
        <v>7</v>
      </c>
      <c r="E1590" s="42" t="s">
        <v>365</v>
      </c>
      <c r="F1590" t="s">
        <v>289</v>
      </c>
      <c r="H1590" s="7">
        <v>1300</v>
      </c>
      <c r="I1590" s="6">
        <f>IF(H1590="","",INDEX(Systems!F$4:F$981,MATCH($F1590,Systems!D$4:D$981,0),1))</f>
        <v>4.5</v>
      </c>
      <c r="J1590" s="7">
        <f>IF(H1590="","",INDEX(Systems!E$4:E$981,MATCH($F1590,Systems!D$4:D$981,0),1))</f>
        <v>15</v>
      </c>
      <c r="K1590" s="7" t="s">
        <v>97</v>
      </c>
      <c r="L1590" s="7">
        <v>2000</v>
      </c>
      <c r="M1590" s="7">
        <v>3</v>
      </c>
      <c r="N1590" s="6">
        <f t="shared" si="4034"/>
        <v>5850</v>
      </c>
      <c r="O1590" s="7">
        <f t="shared" si="4035"/>
        <v>2018</v>
      </c>
      <c r="P1590" s="2">
        <f t="shared" si="4036"/>
        <v>5850</v>
      </c>
      <c r="Q1590" s="2" t="str">
        <f t="shared" si="4037"/>
        <v/>
      </c>
      <c r="R1590" s="2" t="str">
        <f t="shared" si="4038"/>
        <v/>
      </c>
      <c r="S1590" s="2" t="str">
        <f t="shared" si="4039"/>
        <v/>
      </c>
      <c r="T1590" s="2" t="str">
        <f t="shared" si="4040"/>
        <v/>
      </c>
      <c r="U1590" s="2" t="str">
        <f t="shared" si="4041"/>
        <v/>
      </c>
      <c r="V1590" s="2" t="str">
        <f t="shared" si="4042"/>
        <v/>
      </c>
      <c r="W1590" s="2" t="str">
        <f t="shared" si="4043"/>
        <v/>
      </c>
      <c r="X1590" s="2" t="str">
        <f t="shared" si="4044"/>
        <v/>
      </c>
      <c r="Y1590" s="2" t="str">
        <f t="shared" si="4045"/>
        <v/>
      </c>
      <c r="Z1590" s="2" t="str">
        <f t="shared" si="4046"/>
        <v/>
      </c>
      <c r="AA1590" s="2" t="str">
        <f t="shared" si="4047"/>
        <v/>
      </c>
      <c r="AB1590" s="2" t="str">
        <f t="shared" si="4048"/>
        <v/>
      </c>
      <c r="AC1590" s="2" t="str">
        <f t="shared" si="4049"/>
        <v/>
      </c>
      <c r="AD1590" s="2" t="str">
        <f t="shared" si="4050"/>
        <v/>
      </c>
      <c r="AE1590" s="2">
        <f t="shared" si="4051"/>
        <v>8482.5</v>
      </c>
      <c r="AF1590" s="2" t="str">
        <f t="shared" si="4052"/>
        <v/>
      </c>
      <c r="AG1590" s="2" t="str">
        <f t="shared" si="4053"/>
        <v/>
      </c>
      <c r="AH1590" s="2" t="str">
        <f t="shared" si="4054"/>
        <v/>
      </c>
      <c r="AI1590" s="2" t="str">
        <f t="shared" si="4055"/>
        <v/>
      </c>
    </row>
    <row r="1591" spans="2:35" x14ac:dyDescent="0.25">
      <c r="B1591" s="41" t="s">
        <v>347</v>
      </c>
      <c r="C1591" s="41" t="s">
        <v>588</v>
      </c>
      <c r="D1591" t="s">
        <v>9</v>
      </c>
      <c r="E1591" s="42" t="s">
        <v>365</v>
      </c>
      <c r="F1591" t="s">
        <v>131</v>
      </c>
      <c r="H1591" s="7">
        <v>1000</v>
      </c>
      <c r="I1591" s="6">
        <f>IF(H1591="","",INDEX(Systems!F$4:F$981,MATCH($F1591,Systems!D$4:D$981,0),1))</f>
        <v>4.95</v>
      </c>
      <c r="J1591" s="7">
        <f>IF(H1591="","",INDEX(Systems!E$4:E$981,MATCH($F1591,Systems!D$4:D$981,0),1))</f>
        <v>20</v>
      </c>
      <c r="K1591" s="7" t="s">
        <v>97</v>
      </c>
      <c r="L1591" s="7">
        <v>2017</v>
      </c>
      <c r="M1591" s="7">
        <v>3</v>
      </c>
      <c r="N1591" s="6">
        <f t="shared" si="4034"/>
        <v>4950</v>
      </c>
      <c r="O1591" s="7">
        <f t="shared" si="4035"/>
        <v>2037</v>
      </c>
      <c r="P1591" s="2" t="str">
        <f t="shared" si="4036"/>
        <v/>
      </c>
      <c r="Q1591" s="2" t="str">
        <f t="shared" si="4037"/>
        <v/>
      </c>
      <c r="R1591" s="2" t="str">
        <f t="shared" si="4038"/>
        <v/>
      </c>
      <c r="S1591" s="2" t="str">
        <f t="shared" si="4039"/>
        <v/>
      </c>
      <c r="T1591" s="2" t="str">
        <f t="shared" si="4040"/>
        <v/>
      </c>
      <c r="U1591" s="2" t="str">
        <f t="shared" si="4041"/>
        <v/>
      </c>
      <c r="V1591" s="2" t="str">
        <f t="shared" si="4042"/>
        <v/>
      </c>
      <c r="W1591" s="2" t="str">
        <f t="shared" si="4043"/>
        <v/>
      </c>
      <c r="X1591" s="2" t="str">
        <f t="shared" si="4044"/>
        <v/>
      </c>
      <c r="Y1591" s="2" t="str">
        <f t="shared" si="4045"/>
        <v/>
      </c>
      <c r="Z1591" s="2" t="str">
        <f t="shared" si="4046"/>
        <v/>
      </c>
      <c r="AA1591" s="2" t="str">
        <f t="shared" si="4047"/>
        <v/>
      </c>
      <c r="AB1591" s="2" t="str">
        <f t="shared" si="4048"/>
        <v/>
      </c>
      <c r="AC1591" s="2" t="str">
        <f t="shared" si="4049"/>
        <v/>
      </c>
      <c r="AD1591" s="2" t="str">
        <f t="shared" si="4050"/>
        <v/>
      </c>
      <c r="AE1591" s="2" t="str">
        <f t="shared" si="4051"/>
        <v/>
      </c>
      <c r="AF1591" s="2" t="str">
        <f t="shared" si="4052"/>
        <v/>
      </c>
      <c r="AG1591" s="2" t="str">
        <f t="shared" si="4053"/>
        <v/>
      </c>
      <c r="AH1591" s="2" t="str">
        <f t="shared" si="4054"/>
        <v/>
      </c>
      <c r="AI1591" s="2">
        <f t="shared" si="4055"/>
        <v>7771.4999999999991</v>
      </c>
    </row>
    <row r="1592" spans="2:35" x14ac:dyDescent="0.25">
      <c r="B1592" s="41" t="s">
        <v>347</v>
      </c>
      <c r="C1592" s="41" t="s">
        <v>588</v>
      </c>
      <c r="D1592" t="s">
        <v>5</v>
      </c>
      <c r="E1592" s="42" t="s">
        <v>365</v>
      </c>
      <c r="F1592" t="s">
        <v>55</v>
      </c>
      <c r="H1592" s="7">
        <v>1</v>
      </c>
      <c r="I1592" s="6">
        <f>IF(H1592="","",INDEX(Systems!F$4:F$981,MATCH($F1592,Systems!D$4:D$981,0),1))</f>
        <v>9000</v>
      </c>
      <c r="J1592" s="7">
        <f>IF(H1592="","",INDEX(Systems!E$4:E$981,MATCH($F1592,Systems!D$4:D$981,0),1))</f>
        <v>18</v>
      </c>
      <c r="K1592" s="7" t="s">
        <v>97</v>
      </c>
      <c r="L1592" s="7">
        <v>1999</v>
      </c>
      <c r="M1592" s="7">
        <v>3</v>
      </c>
      <c r="N1592" s="6">
        <f t="shared" si="4034"/>
        <v>9000</v>
      </c>
      <c r="O1592" s="7">
        <f t="shared" si="4035"/>
        <v>2018</v>
      </c>
      <c r="P1592" s="2">
        <f t="shared" si="4036"/>
        <v>9000</v>
      </c>
      <c r="Q1592" s="2" t="str">
        <f t="shared" si="4037"/>
        <v/>
      </c>
      <c r="R1592" s="2" t="str">
        <f t="shared" si="4038"/>
        <v/>
      </c>
      <c r="S1592" s="2" t="str">
        <f t="shared" si="4039"/>
        <v/>
      </c>
      <c r="T1592" s="2" t="str">
        <f t="shared" si="4040"/>
        <v/>
      </c>
      <c r="U1592" s="2" t="str">
        <f t="shared" si="4041"/>
        <v/>
      </c>
      <c r="V1592" s="2" t="str">
        <f t="shared" si="4042"/>
        <v/>
      </c>
      <c r="W1592" s="2" t="str">
        <f t="shared" si="4043"/>
        <v/>
      </c>
      <c r="X1592" s="2" t="str">
        <f t="shared" si="4044"/>
        <v/>
      </c>
      <c r="Y1592" s="2" t="str">
        <f t="shared" si="4045"/>
        <v/>
      </c>
      <c r="Z1592" s="2" t="str">
        <f t="shared" si="4046"/>
        <v/>
      </c>
      <c r="AA1592" s="2" t="str">
        <f t="shared" si="4047"/>
        <v/>
      </c>
      <c r="AB1592" s="2" t="str">
        <f t="shared" si="4048"/>
        <v/>
      </c>
      <c r="AC1592" s="2" t="str">
        <f t="shared" si="4049"/>
        <v/>
      </c>
      <c r="AD1592" s="2" t="str">
        <f t="shared" si="4050"/>
        <v/>
      </c>
      <c r="AE1592" s="2" t="str">
        <f t="shared" si="4051"/>
        <v/>
      </c>
      <c r="AF1592" s="2" t="str">
        <f t="shared" si="4052"/>
        <v/>
      </c>
      <c r="AG1592" s="2" t="str">
        <f t="shared" si="4053"/>
        <v/>
      </c>
      <c r="AH1592" s="2">
        <f t="shared" si="4054"/>
        <v>13860</v>
      </c>
      <c r="AI1592" s="2" t="str">
        <f t="shared" si="4055"/>
        <v/>
      </c>
    </row>
    <row r="1593" spans="2:35" x14ac:dyDescent="0.25">
      <c r="B1593" s="41" t="s">
        <v>347</v>
      </c>
      <c r="C1593" s="41" t="s">
        <v>588</v>
      </c>
      <c r="D1593" t="s">
        <v>3</v>
      </c>
      <c r="E1593" s="42" t="s">
        <v>574</v>
      </c>
      <c r="F1593" t="s">
        <v>29</v>
      </c>
      <c r="H1593" s="7">
        <v>5400</v>
      </c>
      <c r="I1593" s="6">
        <f>IF(H1593="","",INDEX(Systems!F$4:F$981,MATCH($F1593,Systems!D$4:D$981,0),1))</f>
        <v>7.32</v>
      </c>
      <c r="J1593" s="7">
        <f>IF(H1593="","",INDEX(Systems!E$4:E$981,MATCH($F1593,Systems!D$4:D$981,0),1))</f>
        <v>15</v>
      </c>
      <c r="K1593" s="7" t="s">
        <v>97</v>
      </c>
      <c r="L1593" s="7">
        <v>1999</v>
      </c>
      <c r="M1593" s="7">
        <v>2</v>
      </c>
      <c r="N1593" s="6">
        <f t="shared" si="3734"/>
        <v>39528</v>
      </c>
      <c r="O1593" s="7">
        <f t="shared" si="3735"/>
        <v>2018</v>
      </c>
      <c r="P1593" s="2">
        <f t="shared" ref="P1593:AI1593" si="4056">IF($B1593="","",IF($O1593=P$3,$N1593*(1+(O$2*0.03)),IF(P$3=$O1593+$J1593,$N1593*(1+(O$2*0.03)),IF(P$3=$O1593+2*$J1593,$N1593*(1+(O$2*0.03)),IF(P$3=$O1593+3*$J1593,$N1593*(1+(O$2*0.03)),IF(P$3=$O1593+4*$J1593,$N1593*(1+(O$2*0.03)),IF(P$3=$O1593+5*$J1593,$N1593*(1+(O$2*0.03)),"")))))))</f>
        <v>39528</v>
      </c>
      <c r="Q1593" s="2" t="str">
        <f t="shared" si="4056"/>
        <v/>
      </c>
      <c r="R1593" s="2" t="str">
        <f t="shared" si="4056"/>
        <v/>
      </c>
      <c r="S1593" s="2" t="str">
        <f t="shared" si="4056"/>
        <v/>
      </c>
      <c r="T1593" s="2" t="str">
        <f t="shared" si="4056"/>
        <v/>
      </c>
      <c r="U1593" s="2" t="str">
        <f t="shared" si="4056"/>
        <v/>
      </c>
      <c r="V1593" s="2" t="str">
        <f t="shared" si="4056"/>
        <v/>
      </c>
      <c r="W1593" s="2" t="str">
        <f t="shared" si="4056"/>
        <v/>
      </c>
      <c r="X1593" s="2" t="str">
        <f t="shared" si="4056"/>
        <v/>
      </c>
      <c r="Y1593" s="2" t="str">
        <f t="shared" si="4056"/>
        <v/>
      </c>
      <c r="Z1593" s="2" t="str">
        <f t="shared" si="4056"/>
        <v/>
      </c>
      <c r="AA1593" s="2" t="str">
        <f t="shared" si="4056"/>
        <v/>
      </c>
      <c r="AB1593" s="2" t="str">
        <f t="shared" si="4056"/>
        <v/>
      </c>
      <c r="AC1593" s="2" t="str">
        <f t="shared" si="4056"/>
        <v/>
      </c>
      <c r="AD1593" s="2" t="str">
        <f t="shared" si="4056"/>
        <v/>
      </c>
      <c r="AE1593" s="2">
        <f t="shared" si="4056"/>
        <v>57315.6</v>
      </c>
      <c r="AF1593" s="2" t="str">
        <f t="shared" si="4056"/>
        <v/>
      </c>
      <c r="AG1593" s="2" t="str">
        <f t="shared" si="4056"/>
        <v/>
      </c>
      <c r="AH1593" s="2" t="str">
        <f t="shared" si="4056"/>
        <v/>
      </c>
      <c r="AI1593" s="2" t="str">
        <f t="shared" si="4056"/>
        <v/>
      </c>
    </row>
    <row r="1594" spans="2:35" x14ac:dyDescent="0.25">
      <c r="B1594" s="41" t="s">
        <v>347</v>
      </c>
      <c r="C1594" s="41" t="s">
        <v>588</v>
      </c>
      <c r="D1594" t="s">
        <v>7</v>
      </c>
      <c r="E1594" s="42" t="s">
        <v>574</v>
      </c>
      <c r="F1594" t="s">
        <v>50</v>
      </c>
      <c r="H1594" s="7">
        <v>3360</v>
      </c>
      <c r="I1594" s="6">
        <f>IF(H1594="","",INDEX(Systems!F$4:F$981,MATCH($F1594,Systems!D$4:D$981,0),1))</f>
        <v>1.6</v>
      </c>
      <c r="J1594" s="7">
        <f>IF(H1594="","",INDEX(Systems!E$4:E$981,MATCH($F1594,Systems!D$4:D$981,0),1))</f>
        <v>10</v>
      </c>
      <c r="K1594" s="7" t="s">
        <v>97</v>
      </c>
      <c r="L1594" s="7">
        <v>2005</v>
      </c>
      <c r="M1594" s="7">
        <v>2</v>
      </c>
      <c r="N1594" s="6">
        <f t="shared" si="3734"/>
        <v>5376</v>
      </c>
      <c r="O1594" s="7">
        <f t="shared" si="3735"/>
        <v>2018</v>
      </c>
      <c r="P1594" s="2">
        <f t="shared" ref="P1594:AI1599" si="4057">IF($B1594="","",IF($O1594=P$3,$N1594*(1+(O$2*0.03)),IF(P$3=$O1594+$J1594,$N1594*(1+(O$2*0.03)),IF(P$3=$O1594+2*$J1594,$N1594*(1+(O$2*0.03)),IF(P$3=$O1594+3*$J1594,$N1594*(1+(O$2*0.03)),IF(P$3=$O1594+4*$J1594,$N1594*(1+(O$2*0.03)),IF(P$3=$O1594+5*$J1594,$N1594*(1+(O$2*0.03)),"")))))))</f>
        <v>5376</v>
      </c>
      <c r="Q1594" s="2" t="str">
        <f t="shared" si="4057"/>
        <v/>
      </c>
      <c r="R1594" s="2" t="str">
        <f t="shared" si="4057"/>
        <v/>
      </c>
      <c r="S1594" s="2" t="str">
        <f t="shared" si="4057"/>
        <v/>
      </c>
      <c r="T1594" s="2" t="str">
        <f t="shared" si="4057"/>
        <v/>
      </c>
      <c r="U1594" s="2" t="str">
        <f t="shared" si="4057"/>
        <v/>
      </c>
      <c r="V1594" s="2" t="str">
        <f t="shared" si="4057"/>
        <v/>
      </c>
      <c r="W1594" s="2" t="str">
        <f t="shared" si="4057"/>
        <v/>
      </c>
      <c r="X1594" s="2" t="str">
        <f t="shared" si="4057"/>
        <v/>
      </c>
      <c r="Y1594" s="2" t="str">
        <f t="shared" si="4057"/>
        <v/>
      </c>
      <c r="Z1594" s="2">
        <f t="shared" si="4057"/>
        <v>6988.8</v>
      </c>
      <c r="AA1594" s="2" t="str">
        <f t="shared" si="4057"/>
        <v/>
      </c>
      <c r="AB1594" s="2" t="str">
        <f t="shared" si="4057"/>
        <v/>
      </c>
      <c r="AC1594" s="2" t="str">
        <f t="shared" si="4057"/>
        <v/>
      </c>
      <c r="AD1594" s="2" t="str">
        <f t="shared" si="4057"/>
        <v/>
      </c>
      <c r="AE1594" s="2" t="str">
        <f t="shared" si="4057"/>
        <v/>
      </c>
      <c r="AF1594" s="2" t="str">
        <f t="shared" si="4057"/>
        <v/>
      </c>
      <c r="AG1594" s="2" t="str">
        <f t="shared" si="4057"/>
        <v/>
      </c>
      <c r="AH1594" s="2" t="str">
        <f t="shared" si="4057"/>
        <v/>
      </c>
      <c r="AI1594" s="2" t="str">
        <f t="shared" si="4057"/>
        <v/>
      </c>
    </row>
    <row r="1595" spans="2:35" x14ac:dyDescent="0.25">
      <c r="B1595" s="41" t="s">
        <v>347</v>
      </c>
      <c r="C1595" s="41" t="s">
        <v>588</v>
      </c>
      <c r="D1595" t="s">
        <v>7</v>
      </c>
      <c r="E1595" s="42" t="s">
        <v>437</v>
      </c>
      <c r="F1595" t="s">
        <v>38</v>
      </c>
      <c r="H1595" s="7">
        <v>1000</v>
      </c>
      <c r="I1595" s="6">
        <f>IF(H1595="","",INDEX(Systems!F$4:F$981,MATCH($F1595,Systems!D$4:D$981,0),1))</f>
        <v>6.15</v>
      </c>
      <c r="J1595" s="7">
        <f>IF(H1595="","",INDEX(Systems!E$4:E$981,MATCH($F1595,Systems!D$4:D$981,0),1))</f>
        <v>20</v>
      </c>
      <c r="K1595" s="7" t="s">
        <v>97</v>
      </c>
      <c r="L1595" s="7">
        <v>2000</v>
      </c>
      <c r="M1595" s="7">
        <v>3</v>
      </c>
      <c r="N1595" s="6">
        <f t="shared" si="3734"/>
        <v>6150</v>
      </c>
      <c r="O1595" s="7">
        <f t="shared" si="3735"/>
        <v>2020</v>
      </c>
      <c r="P1595" s="2" t="str">
        <f t="shared" si="4057"/>
        <v/>
      </c>
      <c r="Q1595" s="2" t="str">
        <f t="shared" si="4057"/>
        <v/>
      </c>
      <c r="R1595" s="2">
        <f t="shared" si="4057"/>
        <v>6519</v>
      </c>
      <c r="S1595" s="2" t="str">
        <f t="shared" si="4057"/>
        <v/>
      </c>
      <c r="T1595" s="2" t="str">
        <f t="shared" si="4057"/>
        <v/>
      </c>
      <c r="U1595" s="2" t="str">
        <f t="shared" si="4057"/>
        <v/>
      </c>
      <c r="V1595" s="2" t="str">
        <f t="shared" si="4057"/>
        <v/>
      </c>
      <c r="W1595" s="2" t="str">
        <f t="shared" si="4057"/>
        <v/>
      </c>
      <c r="X1595" s="2" t="str">
        <f t="shared" si="4057"/>
        <v/>
      </c>
      <c r="Y1595" s="2" t="str">
        <f t="shared" si="4057"/>
        <v/>
      </c>
      <c r="Z1595" s="2" t="str">
        <f t="shared" si="4057"/>
        <v/>
      </c>
      <c r="AA1595" s="2" t="str">
        <f t="shared" si="4057"/>
        <v/>
      </c>
      <c r="AB1595" s="2" t="str">
        <f t="shared" si="4057"/>
        <v/>
      </c>
      <c r="AC1595" s="2" t="str">
        <f t="shared" si="4057"/>
        <v/>
      </c>
      <c r="AD1595" s="2" t="str">
        <f t="shared" si="4057"/>
        <v/>
      </c>
      <c r="AE1595" s="2" t="str">
        <f t="shared" si="4057"/>
        <v/>
      </c>
      <c r="AF1595" s="2" t="str">
        <f t="shared" si="4057"/>
        <v/>
      </c>
      <c r="AG1595" s="2" t="str">
        <f t="shared" si="4057"/>
        <v/>
      </c>
      <c r="AH1595" s="2" t="str">
        <f t="shared" si="4057"/>
        <v/>
      </c>
      <c r="AI1595" s="2" t="str">
        <f t="shared" si="4057"/>
        <v/>
      </c>
    </row>
    <row r="1596" spans="2:35" x14ac:dyDescent="0.25">
      <c r="B1596" s="41" t="s">
        <v>347</v>
      </c>
      <c r="C1596" s="41" t="s">
        <v>588</v>
      </c>
      <c r="D1596" t="s">
        <v>7</v>
      </c>
      <c r="E1596" s="42" t="s">
        <v>437</v>
      </c>
      <c r="F1596" t="s">
        <v>289</v>
      </c>
      <c r="H1596" s="7">
        <v>1300</v>
      </c>
      <c r="I1596" s="6">
        <f>IF(H1596="","",INDEX(Systems!F$4:F$981,MATCH($F1596,Systems!D$4:D$981,0),1))</f>
        <v>4.5</v>
      </c>
      <c r="J1596" s="7">
        <f>IF(H1596="","",INDEX(Systems!E$4:E$981,MATCH($F1596,Systems!D$4:D$981,0),1))</f>
        <v>15</v>
      </c>
      <c r="K1596" s="7" t="s">
        <v>97</v>
      </c>
      <c r="L1596" s="7">
        <v>2000</v>
      </c>
      <c r="M1596" s="7">
        <v>3</v>
      </c>
      <c r="N1596" s="6">
        <f t="shared" si="3734"/>
        <v>5850</v>
      </c>
      <c r="O1596" s="7">
        <f t="shared" si="3735"/>
        <v>2018</v>
      </c>
      <c r="P1596" s="2">
        <f t="shared" si="4057"/>
        <v>5850</v>
      </c>
      <c r="Q1596" s="2" t="str">
        <f t="shared" si="4057"/>
        <v/>
      </c>
      <c r="R1596" s="2" t="str">
        <f t="shared" si="4057"/>
        <v/>
      </c>
      <c r="S1596" s="2" t="str">
        <f t="shared" si="4057"/>
        <v/>
      </c>
      <c r="T1596" s="2" t="str">
        <f t="shared" si="4057"/>
        <v/>
      </c>
      <c r="U1596" s="2" t="str">
        <f t="shared" si="4057"/>
        <v/>
      </c>
      <c r="V1596" s="2" t="str">
        <f t="shared" si="4057"/>
        <v/>
      </c>
      <c r="W1596" s="2" t="str">
        <f t="shared" si="4057"/>
        <v/>
      </c>
      <c r="X1596" s="2" t="str">
        <f t="shared" si="4057"/>
        <v/>
      </c>
      <c r="Y1596" s="2" t="str">
        <f t="shared" si="4057"/>
        <v/>
      </c>
      <c r="Z1596" s="2" t="str">
        <f t="shared" si="4057"/>
        <v/>
      </c>
      <c r="AA1596" s="2" t="str">
        <f t="shared" si="4057"/>
        <v/>
      </c>
      <c r="AB1596" s="2" t="str">
        <f t="shared" si="4057"/>
        <v/>
      </c>
      <c r="AC1596" s="2" t="str">
        <f t="shared" si="4057"/>
        <v/>
      </c>
      <c r="AD1596" s="2" t="str">
        <f t="shared" si="4057"/>
        <v/>
      </c>
      <c r="AE1596" s="2">
        <f t="shared" si="4057"/>
        <v>8482.5</v>
      </c>
      <c r="AF1596" s="2" t="str">
        <f t="shared" si="4057"/>
        <v/>
      </c>
      <c r="AG1596" s="2" t="str">
        <f t="shared" si="4057"/>
        <v/>
      </c>
      <c r="AH1596" s="2" t="str">
        <f t="shared" si="4057"/>
        <v/>
      </c>
      <c r="AI1596" s="2" t="str">
        <f t="shared" si="4057"/>
        <v/>
      </c>
    </row>
    <row r="1597" spans="2:35" x14ac:dyDescent="0.25">
      <c r="B1597" s="41" t="s">
        <v>347</v>
      </c>
      <c r="C1597" s="41" t="s">
        <v>588</v>
      </c>
      <c r="D1597" t="s">
        <v>9</v>
      </c>
      <c r="E1597" s="42" t="s">
        <v>437</v>
      </c>
      <c r="F1597" t="s">
        <v>131</v>
      </c>
      <c r="H1597" s="7">
        <v>1000</v>
      </c>
      <c r="I1597" s="6">
        <f>IF(H1597="","",INDEX(Systems!F$4:F$981,MATCH($F1597,Systems!D$4:D$981,0),1))</f>
        <v>4.95</v>
      </c>
      <c r="J1597" s="7">
        <f>IF(H1597="","",INDEX(Systems!E$4:E$981,MATCH($F1597,Systems!D$4:D$981,0),1))</f>
        <v>20</v>
      </c>
      <c r="K1597" s="7" t="s">
        <v>97</v>
      </c>
      <c r="L1597" s="7">
        <v>2017</v>
      </c>
      <c r="M1597" s="7">
        <v>3</v>
      </c>
      <c r="N1597" s="6">
        <f t="shared" si="3734"/>
        <v>4950</v>
      </c>
      <c r="O1597" s="7">
        <f t="shared" si="3735"/>
        <v>2037</v>
      </c>
      <c r="P1597" s="2" t="str">
        <f t="shared" si="4057"/>
        <v/>
      </c>
      <c r="Q1597" s="2" t="str">
        <f t="shared" si="4057"/>
        <v/>
      </c>
      <c r="R1597" s="2" t="str">
        <f t="shared" si="4057"/>
        <v/>
      </c>
      <c r="S1597" s="2" t="str">
        <f t="shared" si="4057"/>
        <v/>
      </c>
      <c r="T1597" s="2" t="str">
        <f t="shared" si="4057"/>
        <v/>
      </c>
      <c r="U1597" s="2" t="str">
        <f t="shared" si="4057"/>
        <v/>
      </c>
      <c r="V1597" s="2" t="str">
        <f t="shared" si="4057"/>
        <v/>
      </c>
      <c r="W1597" s="2" t="str">
        <f t="shared" si="4057"/>
        <v/>
      </c>
      <c r="X1597" s="2" t="str">
        <f t="shared" si="4057"/>
        <v/>
      </c>
      <c r="Y1597" s="2" t="str">
        <f t="shared" si="4057"/>
        <v/>
      </c>
      <c r="Z1597" s="2" t="str">
        <f t="shared" si="4057"/>
        <v/>
      </c>
      <c r="AA1597" s="2" t="str">
        <f t="shared" si="4057"/>
        <v/>
      </c>
      <c r="AB1597" s="2" t="str">
        <f t="shared" si="4057"/>
        <v/>
      </c>
      <c r="AC1597" s="2" t="str">
        <f t="shared" si="4057"/>
        <v/>
      </c>
      <c r="AD1597" s="2" t="str">
        <f t="shared" si="4057"/>
        <v/>
      </c>
      <c r="AE1597" s="2" t="str">
        <f t="shared" si="4057"/>
        <v/>
      </c>
      <c r="AF1597" s="2" t="str">
        <f t="shared" si="4057"/>
        <v/>
      </c>
      <c r="AG1597" s="2" t="str">
        <f t="shared" si="4057"/>
        <v/>
      </c>
      <c r="AH1597" s="2" t="str">
        <f t="shared" si="4057"/>
        <v/>
      </c>
      <c r="AI1597" s="2">
        <f t="shared" si="4057"/>
        <v>7771.4999999999991</v>
      </c>
    </row>
    <row r="1598" spans="2:35" x14ac:dyDescent="0.25">
      <c r="B1598" s="41" t="s">
        <v>347</v>
      </c>
      <c r="C1598" s="41" t="s">
        <v>588</v>
      </c>
      <c r="D1598" t="s">
        <v>5</v>
      </c>
      <c r="E1598" s="42" t="s">
        <v>437</v>
      </c>
      <c r="F1598" t="s">
        <v>306</v>
      </c>
      <c r="H1598" s="7">
        <v>1</v>
      </c>
      <c r="I1598" s="6">
        <f>IF(H1598="","",INDEX(Systems!F$4:F$981,MATCH($F1598,Systems!D$4:D$981,0),1))</f>
        <v>10800</v>
      </c>
      <c r="J1598" s="7">
        <f>IF(H1598="","",INDEX(Systems!E$4:E$981,MATCH($F1598,Systems!D$4:D$981,0),1))</f>
        <v>18</v>
      </c>
      <c r="K1598" s="7" t="s">
        <v>97</v>
      </c>
      <c r="L1598" s="7">
        <v>1998</v>
      </c>
      <c r="M1598" s="7">
        <v>3</v>
      </c>
      <c r="N1598" s="6">
        <f t="shared" si="3734"/>
        <v>10800</v>
      </c>
      <c r="O1598" s="7">
        <f t="shared" si="3735"/>
        <v>2018</v>
      </c>
      <c r="P1598" s="2">
        <f t="shared" si="4057"/>
        <v>10800</v>
      </c>
      <c r="Q1598" s="2" t="str">
        <f t="shared" si="4057"/>
        <v/>
      </c>
      <c r="R1598" s="2" t="str">
        <f t="shared" si="4057"/>
        <v/>
      </c>
      <c r="S1598" s="2" t="str">
        <f t="shared" si="4057"/>
        <v/>
      </c>
      <c r="T1598" s="2" t="str">
        <f t="shared" si="4057"/>
        <v/>
      </c>
      <c r="U1598" s="2" t="str">
        <f t="shared" si="4057"/>
        <v/>
      </c>
      <c r="V1598" s="2" t="str">
        <f t="shared" si="4057"/>
        <v/>
      </c>
      <c r="W1598" s="2" t="str">
        <f t="shared" si="4057"/>
        <v/>
      </c>
      <c r="X1598" s="2" t="str">
        <f t="shared" si="4057"/>
        <v/>
      </c>
      <c r="Y1598" s="2" t="str">
        <f t="shared" si="4057"/>
        <v/>
      </c>
      <c r="Z1598" s="2" t="str">
        <f t="shared" si="4057"/>
        <v/>
      </c>
      <c r="AA1598" s="2" t="str">
        <f t="shared" si="4057"/>
        <v/>
      </c>
      <c r="AB1598" s="2" t="str">
        <f t="shared" si="4057"/>
        <v/>
      </c>
      <c r="AC1598" s="2" t="str">
        <f t="shared" si="4057"/>
        <v/>
      </c>
      <c r="AD1598" s="2" t="str">
        <f t="shared" si="4057"/>
        <v/>
      </c>
      <c r="AE1598" s="2" t="str">
        <f t="shared" si="4057"/>
        <v/>
      </c>
      <c r="AF1598" s="2" t="str">
        <f t="shared" si="4057"/>
        <v/>
      </c>
      <c r="AG1598" s="2" t="str">
        <f t="shared" si="4057"/>
        <v/>
      </c>
      <c r="AH1598" s="2">
        <f t="shared" si="4057"/>
        <v>16632</v>
      </c>
      <c r="AI1598" s="2" t="str">
        <f t="shared" si="4057"/>
        <v/>
      </c>
    </row>
    <row r="1599" spans="2:35" x14ac:dyDescent="0.25">
      <c r="B1599" s="41" t="s">
        <v>347</v>
      </c>
      <c r="C1599" s="41" t="s">
        <v>588</v>
      </c>
      <c r="D1599" t="s">
        <v>5</v>
      </c>
      <c r="E1599" s="42" t="s">
        <v>438</v>
      </c>
      <c r="F1599" t="s">
        <v>64</v>
      </c>
      <c r="H1599" s="7">
        <v>1</v>
      </c>
      <c r="I1599" s="6">
        <f>IF(H1599="","",INDEX(Systems!F$4:F$981,MATCH($F1599,Systems!D$4:D$981,0),1))</f>
        <v>2000</v>
      </c>
      <c r="J1599" s="7">
        <f>IF(H1599="","",INDEX(Systems!E$4:E$981,MATCH($F1599,Systems!D$4:D$981,0),1))</f>
        <v>10</v>
      </c>
      <c r="K1599" s="7" t="s">
        <v>97</v>
      </c>
      <c r="L1599" s="7">
        <v>1999</v>
      </c>
      <c r="M1599" s="7">
        <v>3</v>
      </c>
      <c r="N1599" s="6">
        <f t="shared" si="3734"/>
        <v>2000</v>
      </c>
      <c r="O1599" s="7">
        <f t="shared" si="3735"/>
        <v>2018</v>
      </c>
      <c r="P1599" s="2">
        <f t="shared" si="4057"/>
        <v>2000</v>
      </c>
      <c r="Q1599" s="2" t="str">
        <f t="shared" si="4057"/>
        <v/>
      </c>
      <c r="R1599" s="2" t="str">
        <f t="shared" si="4057"/>
        <v/>
      </c>
      <c r="S1599" s="2" t="str">
        <f t="shared" si="4057"/>
        <v/>
      </c>
      <c r="T1599" s="2" t="str">
        <f t="shared" si="4057"/>
        <v/>
      </c>
      <c r="U1599" s="2" t="str">
        <f t="shared" si="4057"/>
        <v/>
      </c>
      <c r="V1599" s="2" t="str">
        <f t="shared" si="4057"/>
        <v/>
      </c>
      <c r="W1599" s="2" t="str">
        <f t="shared" si="4057"/>
        <v/>
      </c>
      <c r="X1599" s="2" t="str">
        <f t="shared" si="4057"/>
        <v/>
      </c>
      <c r="Y1599" s="2" t="str">
        <f t="shared" si="4057"/>
        <v/>
      </c>
      <c r="Z1599" s="2">
        <f t="shared" si="4057"/>
        <v>2600</v>
      </c>
      <c r="AA1599" s="2" t="str">
        <f t="shared" si="4057"/>
        <v/>
      </c>
      <c r="AB1599" s="2" t="str">
        <f t="shared" si="4057"/>
        <v/>
      </c>
      <c r="AC1599" s="2" t="str">
        <f t="shared" si="4057"/>
        <v/>
      </c>
      <c r="AD1599" s="2" t="str">
        <f t="shared" si="4057"/>
        <v/>
      </c>
      <c r="AE1599" s="2" t="str">
        <f t="shared" si="4057"/>
        <v/>
      </c>
      <c r="AF1599" s="2" t="str">
        <f t="shared" si="4057"/>
        <v/>
      </c>
      <c r="AG1599" s="2" t="str">
        <f t="shared" si="4057"/>
        <v/>
      </c>
      <c r="AH1599" s="2" t="str">
        <f t="shared" si="4057"/>
        <v/>
      </c>
      <c r="AI1599" s="2" t="str">
        <f t="shared" si="4057"/>
        <v/>
      </c>
    </row>
    <row r="1600" spans="2:35" x14ac:dyDescent="0.25">
      <c r="B1600" s="41" t="s">
        <v>347</v>
      </c>
      <c r="C1600" s="41" t="s">
        <v>588</v>
      </c>
      <c r="D1600" t="s">
        <v>7</v>
      </c>
      <c r="E1600" s="42" t="s">
        <v>438</v>
      </c>
      <c r="F1600" t="s">
        <v>38</v>
      </c>
      <c r="H1600" s="7">
        <v>1000</v>
      </c>
      <c r="I1600" s="6">
        <f>IF(H1600="","",INDEX(Systems!F$4:F$981,MATCH($F1600,Systems!D$4:D$981,0),1))</f>
        <v>6.15</v>
      </c>
      <c r="J1600" s="7">
        <f>IF(H1600="","",INDEX(Systems!E$4:E$981,MATCH($F1600,Systems!D$4:D$981,0),1))</f>
        <v>20</v>
      </c>
      <c r="K1600" s="7" t="s">
        <v>97</v>
      </c>
      <c r="L1600" s="7">
        <v>2000</v>
      </c>
      <c r="M1600" s="7">
        <v>3</v>
      </c>
      <c r="N1600" s="6">
        <f t="shared" ref="N1600:N1603" si="4058">IF(H1600="","",H1600*I1600)</f>
        <v>6150</v>
      </c>
      <c r="O1600" s="7">
        <f t="shared" ref="O1600:O1603" si="4059">IF(M1600="","",IF(IF(M1600=1,$C$1,IF(M1600=2,L1600+(0.8*J1600),IF(M1600=3,L1600+J1600)))&lt;$C$1,$C$1,(IF(M1600=1,$C$1,IF(M1600=2,L1600+(0.8*J1600),IF(M1600=3,L1600+J1600))))))</f>
        <v>2020</v>
      </c>
      <c r="P1600" s="2" t="str">
        <f t="shared" ref="P1600:P1603" si="4060">IF($B1600="","",IF($O1600=P$3,$N1600*(1+(O$2*0.03)),IF(P$3=$O1600+$J1600,$N1600*(1+(O$2*0.03)),IF(P$3=$O1600+2*$J1600,$N1600*(1+(O$2*0.03)),IF(P$3=$O1600+3*$J1600,$N1600*(1+(O$2*0.03)),IF(P$3=$O1600+4*$J1600,$N1600*(1+(O$2*0.03)),IF(P$3=$O1600+5*$J1600,$N1600*(1+(O$2*0.03)),"")))))))</f>
        <v/>
      </c>
      <c r="Q1600" s="2" t="str">
        <f t="shared" ref="Q1600:Q1603" si="4061">IF($B1600="","",IF($O1600=Q$3,$N1600*(1+(P$2*0.03)),IF(Q$3=$O1600+$J1600,$N1600*(1+(P$2*0.03)),IF(Q$3=$O1600+2*$J1600,$N1600*(1+(P$2*0.03)),IF(Q$3=$O1600+3*$J1600,$N1600*(1+(P$2*0.03)),IF(Q$3=$O1600+4*$J1600,$N1600*(1+(P$2*0.03)),IF(Q$3=$O1600+5*$J1600,$N1600*(1+(P$2*0.03)),"")))))))</f>
        <v/>
      </c>
      <c r="R1600" s="2">
        <f t="shared" ref="R1600:R1603" si="4062">IF($B1600="","",IF($O1600=R$3,$N1600*(1+(Q$2*0.03)),IF(R$3=$O1600+$J1600,$N1600*(1+(Q$2*0.03)),IF(R$3=$O1600+2*$J1600,$N1600*(1+(Q$2*0.03)),IF(R$3=$O1600+3*$J1600,$N1600*(1+(Q$2*0.03)),IF(R$3=$O1600+4*$J1600,$N1600*(1+(Q$2*0.03)),IF(R$3=$O1600+5*$J1600,$N1600*(1+(Q$2*0.03)),"")))))))</f>
        <v>6519</v>
      </c>
      <c r="S1600" s="2" t="str">
        <f t="shared" ref="S1600:S1603" si="4063">IF($B1600="","",IF($O1600=S$3,$N1600*(1+(R$2*0.03)),IF(S$3=$O1600+$J1600,$N1600*(1+(R$2*0.03)),IF(S$3=$O1600+2*$J1600,$N1600*(1+(R$2*0.03)),IF(S$3=$O1600+3*$J1600,$N1600*(1+(R$2*0.03)),IF(S$3=$O1600+4*$J1600,$N1600*(1+(R$2*0.03)),IF(S$3=$O1600+5*$J1600,$N1600*(1+(R$2*0.03)),"")))))))</f>
        <v/>
      </c>
      <c r="T1600" s="2" t="str">
        <f t="shared" ref="T1600:T1603" si="4064">IF($B1600="","",IF($O1600=T$3,$N1600*(1+(S$2*0.03)),IF(T$3=$O1600+$J1600,$N1600*(1+(S$2*0.03)),IF(T$3=$O1600+2*$J1600,$N1600*(1+(S$2*0.03)),IF(T$3=$O1600+3*$J1600,$N1600*(1+(S$2*0.03)),IF(T$3=$O1600+4*$J1600,$N1600*(1+(S$2*0.03)),IF(T$3=$O1600+5*$J1600,$N1600*(1+(S$2*0.03)),"")))))))</f>
        <v/>
      </c>
      <c r="U1600" s="2" t="str">
        <f t="shared" ref="U1600:U1603" si="4065">IF($B1600="","",IF($O1600=U$3,$N1600*(1+(T$2*0.03)),IF(U$3=$O1600+$J1600,$N1600*(1+(T$2*0.03)),IF(U$3=$O1600+2*$J1600,$N1600*(1+(T$2*0.03)),IF(U$3=$O1600+3*$J1600,$N1600*(1+(T$2*0.03)),IF(U$3=$O1600+4*$J1600,$N1600*(1+(T$2*0.03)),IF(U$3=$O1600+5*$J1600,$N1600*(1+(T$2*0.03)),"")))))))</f>
        <v/>
      </c>
      <c r="V1600" s="2" t="str">
        <f t="shared" ref="V1600:V1603" si="4066">IF($B1600="","",IF($O1600=V$3,$N1600*(1+(U$2*0.03)),IF(V$3=$O1600+$J1600,$N1600*(1+(U$2*0.03)),IF(V$3=$O1600+2*$J1600,$N1600*(1+(U$2*0.03)),IF(V$3=$O1600+3*$J1600,$N1600*(1+(U$2*0.03)),IF(V$3=$O1600+4*$J1600,$N1600*(1+(U$2*0.03)),IF(V$3=$O1600+5*$J1600,$N1600*(1+(U$2*0.03)),"")))))))</f>
        <v/>
      </c>
      <c r="W1600" s="2" t="str">
        <f t="shared" ref="W1600:W1603" si="4067">IF($B1600="","",IF($O1600=W$3,$N1600*(1+(V$2*0.03)),IF(W$3=$O1600+$J1600,$N1600*(1+(V$2*0.03)),IF(W$3=$O1600+2*$J1600,$N1600*(1+(V$2*0.03)),IF(W$3=$O1600+3*$J1600,$N1600*(1+(V$2*0.03)),IF(W$3=$O1600+4*$J1600,$N1600*(1+(V$2*0.03)),IF(W$3=$O1600+5*$J1600,$N1600*(1+(V$2*0.03)),"")))))))</f>
        <v/>
      </c>
      <c r="X1600" s="2" t="str">
        <f t="shared" ref="X1600:X1603" si="4068">IF($B1600="","",IF($O1600=X$3,$N1600*(1+(W$2*0.03)),IF(X$3=$O1600+$J1600,$N1600*(1+(W$2*0.03)),IF(X$3=$O1600+2*$J1600,$N1600*(1+(W$2*0.03)),IF(X$3=$O1600+3*$J1600,$N1600*(1+(W$2*0.03)),IF(X$3=$O1600+4*$J1600,$N1600*(1+(W$2*0.03)),IF(X$3=$O1600+5*$J1600,$N1600*(1+(W$2*0.03)),"")))))))</f>
        <v/>
      </c>
      <c r="Y1600" s="2" t="str">
        <f t="shared" ref="Y1600:Y1603" si="4069">IF($B1600="","",IF($O1600=Y$3,$N1600*(1+(X$2*0.03)),IF(Y$3=$O1600+$J1600,$N1600*(1+(X$2*0.03)),IF(Y$3=$O1600+2*$J1600,$N1600*(1+(X$2*0.03)),IF(Y$3=$O1600+3*$J1600,$N1600*(1+(X$2*0.03)),IF(Y$3=$O1600+4*$J1600,$N1600*(1+(X$2*0.03)),IF(Y$3=$O1600+5*$J1600,$N1600*(1+(X$2*0.03)),"")))))))</f>
        <v/>
      </c>
      <c r="Z1600" s="2" t="str">
        <f t="shared" ref="Z1600:Z1603" si="4070">IF($B1600="","",IF($O1600=Z$3,$N1600*(1+(Y$2*0.03)),IF(Z$3=$O1600+$J1600,$N1600*(1+(Y$2*0.03)),IF(Z$3=$O1600+2*$J1600,$N1600*(1+(Y$2*0.03)),IF(Z$3=$O1600+3*$J1600,$N1600*(1+(Y$2*0.03)),IF(Z$3=$O1600+4*$J1600,$N1600*(1+(Y$2*0.03)),IF(Z$3=$O1600+5*$J1600,$N1600*(1+(Y$2*0.03)),"")))))))</f>
        <v/>
      </c>
      <c r="AA1600" s="2" t="str">
        <f t="shared" ref="AA1600:AA1603" si="4071">IF($B1600="","",IF($O1600=AA$3,$N1600*(1+(Z$2*0.03)),IF(AA$3=$O1600+$J1600,$N1600*(1+(Z$2*0.03)),IF(AA$3=$O1600+2*$J1600,$N1600*(1+(Z$2*0.03)),IF(AA$3=$O1600+3*$J1600,$N1600*(1+(Z$2*0.03)),IF(AA$3=$O1600+4*$J1600,$N1600*(1+(Z$2*0.03)),IF(AA$3=$O1600+5*$J1600,$N1600*(1+(Z$2*0.03)),"")))))))</f>
        <v/>
      </c>
      <c r="AB1600" s="2" t="str">
        <f t="shared" ref="AB1600:AB1603" si="4072">IF($B1600="","",IF($O1600=AB$3,$N1600*(1+(AA$2*0.03)),IF(AB$3=$O1600+$J1600,$N1600*(1+(AA$2*0.03)),IF(AB$3=$O1600+2*$J1600,$N1600*(1+(AA$2*0.03)),IF(AB$3=$O1600+3*$J1600,$N1600*(1+(AA$2*0.03)),IF(AB$3=$O1600+4*$J1600,$N1600*(1+(AA$2*0.03)),IF(AB$3=$O1600+5*$J1600,$N1600*(1+(AA$2*0.03)),"")))))))</f>
        <v/>
      </c>
      <c r="AC1600" s="2" t="str">
        <f t="shared" ref="AC1600:AC1603" si="4073">IF($B1600="","",IF($O1600=AC$3,$N1600*(1+(AB$2*0.03)),IF(AC$3=$O1600+$J1600,$N1600*(1+(AB$2*0.03)),IF(AC$3=$O1600+2*$J1600,$N1600*(1+(AB$2*0.03)),IF(AC$3=$O1600+3*$J1600,$N1600*(1+(AB$2*0.03)),IF(AC$3=$O1600+4*$J1600,$N1600*(1+(AB$2*0.03)),IF(AC$3=$O1600+5*$J1600,$N1600*(1+(AB$2*0.03)),"")))))))</f>
        <v/>
      </c>
      <c r="AD1600" s="2" t="str">
        <f t="shared" ref="AD1600:AD1603" si="4074">IF($B1600="","",IF($O1600=AD$3,$N1600*(1+(AC$2*0.03)),IF(AD$3=$O1600+$J1600,$N1600*(1+(AC$2*0.03)),IF(AD$3=$O1600+2*$J1600,$N1600*(1+(AC$2*0.03)),IF(AD$3=$O1600+3*$J1600,$N1600*(1+(AC$2*0.03)),IF(AD$3=$O1600+4*$J1600,$N1600*(1+(AC$2*0.03)),IF(AD$3=$O1600+5*$J1600,$N1600*(1+(AC$2*0.03)),"")))))))</f>
        <v/>
      </c>
      <c r="AE1600" s="2" t="str">
        <f t="shared" ref="AE1600:AE1603" si="4075">IF($B1600="","",IF($O1600=AE$3,$N1600*(1+(AD$2*0.03)),IF(AE$3=$O1600+$J1600,$N1600*(1+(AD$2*0.03)),IF(AE$3=$O1600+2*$J1600,$N1600*(1+(AD$2*0.03)),IF(AE$3=$O1600+3*$J1600,$N1600*(1+(AD$2*0.03)),IF(AE$3=$O1600+4*$J1600,$N1600*(1+(AD$2*0.03)),IF(AE$3=$O1600+5*$J1600,$N1600*(1+(AD$2*0.03)),"")))))))</f>
        <v/>
      </c>
      <c r="AF1600" s="2" t="str">
        <f t="shared" ref="AF1600:AF1603" si="4076">IF($B1600="","",IF($O1600=AF$3,$N1600*(1+(AE$2*0.03)),IF(AF$3=$O1600+$J1600,$N1600*(1+(AE$2*0.03)),IF(AF$3=$O1600+2*$J1600,$N1600*(1+(AE$2*0.03)),IF(AF$3=$O1600+3*$J1600,$N1600*(1+(AE$2*0.03)),IF(AF$3=$O1600+4*$J1600,$N1600*(1+(AE$2*0.03)),IF(AF$3=$O1600+5*$J1600,$N1600*(1+(AE$2*0.03)),"")))))))</f>
        <v/>
      </c>
      <c r="AG1600" s="2" t="str">
        <f t="shared" ref="AG1600:AG1603" si="4077">IF($B1600="","",IF($O1600=AG$3,$N1600*(1+(AF$2*0.03)),IF(AG$3=$O1600+$J1600,$N1600*(1+(AF$2*0.03)),IF(AG$3=$O1600+2*$J1600,$N1600*(1+(AF$2*0.03)),IF(AG$3=$O1600+3*$J1600,$N1600*(1+(AF$2*0.03)),IF(AG$3=$O1600+4*$J1600,$N1600*(1+(AF$2*0.03)),IF(AG$3=$O1600+5*$J1600,$N1600*(1+(AF$2*0.03)),"")))))))</f>
        <v/>
      </c>
      <c r="AH1600" s="2" t="str">
        <f t="shared" ref="AH1600:AH1603" si="4078">IF($B1600="","",IF($O1600=AH$3,$N1600*(1+(AG$2*0.03)),IF(AH$3=$O1600+$J1600,$N1600*(1+(AG$2*0.03)),IF(AH$3=$O1600+2*$J1600,$N1600*(1+(AG$2*0.03)),IF(AH$3=$O1600+3*$J1600,$N1600*(1+(AG$2*0.03)),IF(AH$3=$O1600+4*$J1600,$N1600*(1+(AG$2*0.03)),IF(AH$3=$O1600+5*$J1600,$N1600*(1+(AG$2*0.03)),"")))))))</f>
        <v/>
      </c>
      <c r="AI1600" s="2" t="str">
        <f t="shared" ref="AI1600:AI1603" si="4079">IF($B1600="","",IF($O1600=AI$3,$N1600*(1+(AH$2*0.03)),IF(AI$3=$O1600+$J1600,$N1600*(1+(AH$2*0.03)),IF(AI$3=$O1600+2*$J1600,$N1600*(1+(AH$2*0.03)),IF(AI$3=$O1600+3*$J1600,$N1600*(1+(AH$2*0.03)),IF(AI$3=$O1600+4*$J1600,$N1600*(1+(AH$2*0.03)),IF(AI$3=$O1600+5*$J1600,$N1600*(1+(AH$2*0.03)),"")))))))</f>
        <v/>
      </c>
    </row>
    <row r="1601" spans="2:35" x14ac:dyDescent="0.25">
      <c r="B1601" s="41" t="s">
        <v>347</v>
      </c>
      <c r="C1601" s="41" t="s">
        <v>588</v>
      </c>
      <c r="D1601" t="s">
        <v>7</v>
      </c>
      <c r="E1601" s="42" t="s">
        <v>438</v>
      </c>
      <c r="F1601" t="s">
        <v>289</v>
      </c>
      <c r="H1601" s="7">
        <v>1300</v>
      </c>
      <c r="I1601" s="6">
        <f>IF(H1601="","",INDEX(Systems!F$4:F$981,MATCH($F1601,Systems!D$4:D$981,0),1))</f>
        <v>4.5</v>
      </c>
      <c r="J1601" s="7">
        <f>IF(H1601="","",INDEX(Systems!E$4:E$981,MATCH($F1601,Systems!D$4:D$981,0),1))</f>
        <v>15</v>
      </c>
      <c r="K1601" s="7" t="s">
        <v>97</v>
      </c>
      <c r="L1601" s="7">
        <v>2000</v>
      </c>
      <c r="M1601" s="7">
        <v>3</v>
      </c>
      <c r="N1601" s="6">
        <f t="shared" si="4058"/>
        <v>5850</v>
      </c>
      <c r="O1601" s="7">
        <f t="shared" si="4059"/>
        <v>2018</v>
      </c>
      <c r="P1601" s="2">
        <f t="shared" si="4060"/>
        <v>5850</v>
      </c>
      <c r="Q1601" s="2" t="str">
        <f t="shared" si="4061"/>
        <v/>
      </c>
      <c r="R1601" s="2" t="str">
        <f t="shared" si="4062"/>
        <v/>
      </c>
      <c r="S1601" s="2" t="str">
        <f t="shared" si="4063"/>
        <v/>
      </c>
      <c r="T1601" s="2" t="str">
        <f t="shared" si="4064"/>
        <v/>
      </c>
      <c r="U1601" s="2" t="str">
        <f t="shared" si="4065"/>
        <v/>
      </c>
      <c r="V1601" s="2" t="str">
        <f t="shared" si="4066"/>
        <v/>
      </c>
      <c r="W1601" s="2" t="str">
        <f t="shared" si="4067"/>
        <v/>
      </c>
      <c r="X1601" s="2" t="str">
        <f t="shared" si="4068"/>
        <v/>
      </c>
      <c r="Y1601" s="2" t="str">
        <f t="shared" si="4069"/>
        <v/>
      </c>
      <c r="Z1601" s="2" t="str">
        <f t="shared" si="4070"/>
        <v/>
      </c>
      <c r="AA1601" s="2" t="str">
        <f t="shared" si="4071"/>
        <v/>
      </c>
      <c r="AB1601" s="2" t="str">
        <f t="shared" si="4072"/>
        <v/>
      </c>
      <c r="AC1601" s="2" t="str">
        <f t="shared" si="4073"/>
        <v/>
      </c>
      <c r="AD1601" s="2" t="str">
        <f t="shared" si="4074"/>
        <v/>
      </c>
      <c r="AE1601" s="2">
        <f t="shared" si="4075"/>
        <v>8482.5</v>
      </c>
      <c r="AF1601" s="2" t="str">
        <f t="shared" si="4076"/>
        <v/>
      </c>
      <c r="AG1601" s="2" t="str">
        <f t="shared" si="4077"/>
        <v/>
      </c>
      <c r="AH1601" s="2" t="str">
        <f t="shared" si="4078"/>
        <v/>
      </c>
      <c r="AI1601" s="2" t="str">
        <f t="shared" si="4079"/>
        <v/>
      </c>
    </row>
    <row r="1602" spans="2:35" x14ac:dyDescent="0.25">
      <c r="B1602" s="41" t="s">
        <v>347</v>
      </c>
      <c r="C1602" s="41" t="s">
        <v>588</v>
      </c>
      <c r="D1602" t="s">
        <v>9</v>
      </c>
      <c r="E1602" s="42" t="s">
        <v>438</v>
      </c>
      <c r="F1602" t="s">
        <v>131</v>
      </c>
      <c r="H1602" s="7">
        <v>1000</v>
      </c>
      <c r="I1602" s="6">
        <f>IF(H1602="","",INDEX(Systems!F$4:F$981,MATCH($F1602,Systems!D$4:D$981,0),1))</f>
        <v>4.95</v>
      </c>
      <c r="J1602" s="7">
        <f>IF(H1602="","",INDEX(Systems!E$4:E$981,MATCH($F1602,Systems!D$4:D$981,0),1))</f>
        <v>20</v>
      </c>
      <c r="K1602" s="7" t="s">
        <v>97</v>
      </c>
      <c r="L1602" s="7">
        <v>2017</v>
      </c>
      <c r="M1602" s="7">
        <v>3</v>
      </c>
      <c r="N1602" s="6">
        <f t="shared" si="4058"/>
        <v>4950</v>
      </c>
      <c r="O1602" s="7">
        <f t="shared" si="4059"/>
        <v>2037</v>
      </c>
      <c r="P1602" s="2" t="str">
        <f t="shared" si="4060"/>
        <v/>
      </c>
      <c r="Q1602" s="2" t="str">
        <f t="shared" si="4061"/>
        <v/>
      </c>
      <c r="R1602" s="2" t="str">
        <f t="shared" si="4062"/>
        <v/>
      </c>
      <c r="S1602" s="2" t="str">
        <f t="shared" si="4063"/>
        <v/>
      </c>
      <c r="T1602" s="2" t="str">
        <f t="shared" si="4064"/>
        <v/>
      </c>
      <c r="U1602" s="2" t="str">
        <f t="shared" si="4065"/>
        <v/>
      </c>
      <c r="V1602" s="2" t="str">
        <f t="shared" si="4066"/>
        <v/>
      </c>
      <c r="W1602" s="2" t="str">
        <f t="shared" si="4067"/>
        <v/>
      </c>
      <c r="X1602" s="2" t="str">
        <f t="shared" si="4068"/>
        <v/>
      </c>
      <c r="Y1602" s="2" t="str">
        <f t="shared" si="4069"/>
        <v/>
      </c>
      <c r="Z1602" s="2" t="str">
        <f t="shared" si="4070"/>
        <v/>
      </c>
      <c r="AA1602" s="2" t="str">
        <f t="shared" si="4071"/>
        <v/>
      </c>
      <c r="AB1602" s="2" t="str">
        <f t="shared" si="4072"/>
        <v/>
      </c>
      <c r="AC1602" s="2" t="str">
        <f t="shared" si="4073"/>
        <v/>
      </c>
      <c r="AD1602" s="2" t="str">
        <f t="shared" si="4074"/>
        <v/>
      </c>
      <c r="AE1602" s="2" t="str">
        <f t="shared" si="4075"/>
        <v/>
      </c>
      <c r="AF1602" s="2" t="str">
        <f t="shared" si="4076"/>
        <v/>
      </c>
      <c r="AG1602" s="2" t="str">
        <f t="shared" si="4077"/>
        <v/>
      </c>
      <c r="AH1602" s="2" t="str">
        <f t="shared" si="4078"/>
        <v/>
      </c>
      <c r="AI1602" s="2">
        <f t="shared" si="4079"/>
        <v>7771.4999999999991</v>
      </c>
    </row>
    <row r="1603" spans="2:35" x14ac:dyDescent="0.25">
      <c r="B1603" s="41" t="s">
        <v>347</v>
      </c>
      <c r="C1603" s="41" t="s">
        <v>588</v>
      </c>
      <c r="D1603" t="s">
        <v>5</v>
      </c>
      <c r="E1603" s="42" t="s">
        <v>438</v>
      </c>
      <c r="F1603" t="s">
        <v>306</v>
      </c>
      <c r="H1603" s="7">
        <v>1</v>
      </c>
      <c r="I1603" s="6">
        <f>IF(H1603="","",INDEX(Systems!F$4:F$981,MATCH($F1603,Systems!D$4:D$981,0),1))</f>
        <v>10800</v>
      </c>
      <c r="J1603" s="7">
        <f>IF(H1603="","",INDEX(Systems!E$4:E$981,MATCH($F1603,Systems!D$4:D$981,0),1))</f>
        <v>18</v>
      </c>
      <c r="K1603" s="7" t="s">
        <v>97</v>
      </c>
      <c r="L1603" s="7">
        <v>1998</v>
      </c>
      <c r="M1603" s="7">
        <v>3</v>
      </c>
      <c r="N1603" s="6">
        <f t="shared" si="4058"/>
        <v>10800</v>
      </c>
      <c r="O1603" s="7">
        <f t="shared" si="4059"/>
        <v>2018</v>
      </c>
      <c r="P1603" s="2">
        <f t="shared" si="4060"/>
        <v>10800</v>
      </c>
      <c r="Q1603" s="2" t="str">
        <f t="shared" si="4061"/>
        <v/>
      </c>
      <c r="R1603" s="2" t="str">
        <f t="shared" si="4062"/>
        <v/>
      </c>
      <c r="S1603" s="2" t="str">
        <f t="shared" si="4063"/>
        <v/>
      </c>
      <c r="T1603" s="2" t="str">
        <f t="shared" si="4064"/>
        <v/>
      </c>
      <c r="U1603" s="2" t="str">
        <f t="shared" si="4065"/>
        <v/>
      </c>
      <c r="V1603" s="2" t="str">
        <f t="shared" si="4066"/>
        <v/>
      </c>
      <c r="W1603" s="2" t="str">
        <f t="shared" si="4067"/>
        <v/>
      </c>
      <c r="X1603" s="2" t="str">
        <f t="shared" si="4068"/>
        <v/>
      </c>
      <c r="Y1603" s="2" t="str">
        <f t="shared" si="4069"/>
        <v/>
      </c>
      <c r="Z1603" s="2" t="str">
        <f t="shared" si="4070"/>
        <v/>
      </c>
      <c r="AA1603" s="2" t="str">
        <f t="shared" si="4071"/>
        <v/>
      </c>
      <c r="AB1603" s="2" t="str">
        <f t="shared" si="4072"/>
        <v/>
      </c>
      <c r="AC1603" s="2" t="str">
        <f t="shared" si="4073"/>
        <v/>
      </c>
      <c r="AD1603" s="2" t="str">
        <f t="shared" si="4074"/>
        <v/>
      </c>
      <c r="AE1603" s="2" t="str">
        <f t="shared" si="4075"/>
        <v/>
      </c>
      <c r="AF1603" s="2" t="str">
        <f t="shared" si="4076"/>
        <v/>
      </c>
      <c r="AG1603" s="2" t="str">
        <f t="shared" si="4077"/>
        <v/>
      </c>
      <c r="AH1603" s="2">
        <f t="shared" si="4078"/>
        <v>16632</v>
      </c>
      <c r="AI1603" s="2" t="str">
        <f t="shared" si="4079"/>
        <v/>
      </c>
    </row>
    <row r="1604" spans="2:35" x14ac:dyDescent="0.25">
      <c r="B1604" s="41" t="s">
        <v>347</v>
      </c>
      <c r="C1604" s="41" t="s">
        <v>588</v>
      </c>
      <c r="D1604" t="s">
        <v>3</v>
      </c>
      <c r="E1604" s="42" t="s">
        <v>400</v>
      </c>
      <c r="F1604" t="s">
        <v>29</v>
      </c>
      <c r="G1604" s="38" t="s">
        <v>595</v>
      </c>
      <c r="H1604" s="7">
        <v>10610</v>
      </c>
      <c r="I1604" s="6">
        <f>IF(H1604="","",INDEX(Systems!F$4:F$981,MATCH($F1604,Systems!D$4:D$981,0),1))</f>
        <v>7.32</v>
      </c>
      <c r="J1604" s="7">
        <f>IF(H1604="","",INDEX(Systems!E$4:E$981,MATCH($F1604,Systems!D$4:D$981,0),1))</f>
        <v>15</v>
      </c>
      <c r="K1604" s="7" t="s">
        <v>97</v>
      </c>
      <c r="L1604" s="7">
        <v>1999</v>
      </c>
      <c r="M1604" s="7">
        <v>2</v>
      </c>
      <c r="N1604" s="6">
        <f t="shared" ref="N1604" si="4080">IF(H1604="","",H1604*I1604)</f>
        <v>77665.2</v>
      </c>
      <c r="O1604" s="7">
        <f t="shared" ref="O1604" si="4081">IF(M1604="","",IF(IF(M1604=1,$C$1,IF(M1604=2,L1604+(0.8*J1604),IF(M1604=3,L1604+J1604)))&lt;$C$1,$C$1,(IF(M1604=1,$C$1,IF(M1604=2,L1604+(0.8*J1604),IF(M1604=3,L1604+J1604))))))</f>
        <v>2018</v>
      </c>
      <c r="P1604" s="2">
        <f t="shared" ref="P1604" si="4082">IF($B1604="","",IF($O1604=P$3,$N1604*(1+(O$2*0.03)),IF(P$3=$O1604+$J1604,$N1604*(1+(O$2*0.03)),IF(P$3=$O1604+2*$J1604,$N1604*(1+(O$2*0.03)),IF(P$3=$O1604+3*$J1604,$N1604*(1+(O$2*0.03)),IF(P$3=$O1604+4*$J1604,$N1604*(1+(O$2*0.03)),IF(P$3=$O1604+5*$J1604,$N1604*(1+(O$2*0.03)),"")))))))</f>
        <v>77665.2</v>
      </c>
      <c r="Q1604" s="2" t="str">
        <f t="shared" ref="Q1604" si="4083">IF($B1604="","",IF($O1604=Q$3,$N1604*(1+(P$2*0.03)),IF(Q$3=$O1604+$J1604,$N1604*(1+(P$2*0.03)),IF(Q$3=$O1604+2*$J1604,$N1604*(1+(P$2*0.03)),IF(Q$3=$O1604+3*$J1604,$N1604*(1+(P$2*0.03)),IF(Q$3=$O1604+4*$J1604,$N1604*(1+(P$2*0.03)),IF(Q$3=$O1604+5*$J1604,$N1604*(1+(P$2*0.03)),"")))))))</f>
        <v/>
      </c>
      <c r="R1604" s="2" t="str">
        <f t="shared" ref="R1604" si="4084">IF($B1604="","",IF($O1604=R$3,$N1604*(1+(Q$2*0.03)),IF(R$3=$O1604+$J1604,$N1604*(1+(Q$2*0.03)),IF(R$3=$O1604+2*$J1604,$N1604*(1+(Q$2*0.03)),IF(R$3=$O1604+3*$J1604,$N1604*(1+(Q$2*0.03)),IF(R$3=$O1604+4*$J1604,$N1604*(1+(Q$2*0.03)),IF(R$3=$O1604+5*$J1604,$N1604*(1+(Q$2*0.03)),"")))))))</f>
        <v/>
      </c>
      <c r="S1604" s="2" t="str">
        <f t="shared" ref="S1604" si="4085">IF($B1604="","",IF($O1604=S$3,$N1604*(1+(R$2*0.03)),IF(S$3=$O1604+$J1604,$N1604*(1+(R$2*0.03)),IF(S$3=$O1604+2*$J1604,$N1604*(1+(R$2*0.03)),IF(S$3=$O1604+3*$J1604,$N1604*(1+(R$2*0.03)),IF(S$3=$O1604+4*$J1604,$N1604*(1+(R$2*0.03)),IF(S$3=$O1604+5*$J1604,$N1604*(1+(R$2*0.03)),"")))))))</f>
        <v/>
      </c>
      <c r="T1604" s="2" t="str">
        <f t="shared" ref="T1604" si="4086">IF($B1604="","",IF($O1604=T$3,$N1604*(1+(S$2*0.03)),IF(T$3=$O1604+$J1604,$N1604*(1+(S$2*0.03)),IF(T$3=$O1604+2*$J1604,$N1604*(1+(S$2*0.03)),IF(T$3=$O1604+3*$J1604,$N1604*(1+(S$2*0.03)),IF(T$3=$O1604+4*$J1604,$N1604*(1+(S$2*0.03)),IF(T$3=$O1604+5*$J1604,$N1604*(1+(S$2*0.03)),"")))))))</f>
        <v/>
      </c>
      <c r="U1604" s="2" t="str">
        <f t="shared" ref="U1604" si="4087">IF($B1604="","",IF($O1604=U$3,$N1604*(1+(T$2*0.03)),IF(U$3=$O1604+$J1604,$N1604*(1+(T$2*0.03)),IF(U$3=$O1604+2*$J1604,$N1604*(1+(T$2*0.03)),IF(U$3=$O1604+3*$J1604,$N1604*(1+(T$2*0.03)),IF(U$3=$O1604+4*$J1604,$N1604*(1+(T$2*0.03)),IF(U$3=$O1604+5*$J1604,$N1604*(1+(T$2*0.03)),"")))))))</f>
        <v/>
      </c>
      <c r="V1604" s="2" t="str">
        <f t="shared" ref="V1604" si="4088">IF($B1604="","",IF($O1604=V$3,$N1604*(1+(U$2*0.03)),IF(V$3=$O1604+$J1604,$N1604*(1+(U$2*0.03)),IF(V$3=$O1604+2*$J1604,$N1604*(1+(U$2*0.03)),IF(V$3=$O1604+3*$J1604,$N1604*(1+(U$2*0.03)),IF(V$3=$O1604+4*$J1604,$N1604*(1+(U$2*0.03)),IF(V$3=$O1604+5*$J1604,$N1604*(1+(U$2*0.03)),"")))))))</f>
        <v/>
      </c>
      <c r="W1604" s="2" t="str">
        <f t="shared" ref="W1604" si="4089">IF($B1604="","",IF($O1604=W$3,$N1604*(1+(V$2*0.03)),IF(W$3=$O1604+$J1604,$N1604*(1+(V$2*0.03)),IF(W$3=$O1604+2*$J1604,$N1604*(1+(V$2*0.03)),IF(W$3=$O1604+3*$J1604,$N1604*(1+(V$2*0.03)),IF(W$3=$O1604+4*$J1604,$N1604*(1+(V$2*0.03)),IF(W$3=$O1604+5*$J1604,$N1604*(1+(V$2*0.03)),"")))))))</f>
        <v/>
      </c>
      <c r="X1604" s="2" t="str">
        <f t="shared" ref="X1604" si="4090">IF($B1604="","",IF($O1604=X$3,$N1604*(1+(W$2*0.03)),IF(X$3=$O1604+$J1604,$N1604*(1+(W$2*0.03)),IF(X$3=$O1604+2*$J1604,$N1604*(1+(W$2*0.03)),IF(X$3=$O1604+3*$J1604,$N1604*(1+(W$2*0.03)),IF(X$3=$O1604+4*$J1604,$N1604*(1+(W$2*0.03)),IF(X$3=$O1604+5*$J1604,$N1604*(1+(W$2*0.03)),"")))))))</f>
        <v/>
      </c>
      <c r="Y1604" s="2" t="str">
        <f t="shared" ref="Y1604" si="4091">IF($B1604="","",IF($O1604=Y$3,$N1604*(1+(X$2*0.03)),IF(Y$3=$O1604+$J1604,$N1604*(1+(X$2*0.03)),IF(Y$3=$O1604+2*$J1604,$N1604*(1+(X$2*0.03)),IF(Y$3=$O1604+3*$J1604,$N1604*(1+(X$2*0.03)),IF(Y$3=$O1604+4*$J1604,$N1604*(1+(X$2*0.03)),IF(Y$3=$O1604+5*$J1604,$N1604*(1+(X$2*0.03)),"")))))))</f>
        <v/>
      </c>
      <c r="Z1604" s="2" t="str">
        <f t="shared" ref="Z1604" si="4092">IF($B1604="","",IF($O1604=Z$3,$N1604*(1+(Y$2*0.03)),IF(Z$3=$O1604+$J1604,$N1604*(1+(Y$2*0.03)),IF(Z$3=$O1604+2*$J1604,$N1604*(1+(Y$2*0.03)),IF(Z$3=$O1604+3*$J1604,$N1604*(1+(Y$2*0.03)),IF(Z$3=$O1604+4*$J1604,$N1604*(1+(Y$2*0.03)),IF(Z$3=$O1604+5*$J1604,$N1604*(1+(Y$2*0.03)),"")))))))</f>
        <v/>
      </c>
      <c r="AA1604" s="2" t="str">
        <f t="shared" ref="AA1604" si="4093">IF($B1604="","",IF($O1604=AA$3,$N1604*(1+(Z$2*0.03)),IF(AA$3=$O1604+$J1604,$N1604*(1+(Z$2*0.03)),IF(AA$3=$O1604+2*$J1604,$N1604*(1+(Z$2*0.03)),IF(AA$3=$O1604+3*$J1604,$N1604*(1+(Z$2*0.03)),IF(AA$3=$O1604+4*$J1604,$N1604*(1+(Z$2*0.03)),IF(AA$3=$O1604+5*$J1604,$N1604*(1+(Z$2*0.03)),"")))))))</f>
        <v/>
      </c>
      <c r="AB1604" s="2" t="str">
        <f t="shared" ref="AB1604" si="4094">IF($B1604="","",IF($O1604=AB$3,$N1604*(1+(AA$2*0.03)),IF(AB$3=$O1604+$J1604,$N1604*(1+(AA$2*0.03)),IF(AB$3=$O1604+2*$J1604,$N1604*(1+(AA$2*0.03)),IF(AB$3=$O1604+3*$J1604,$N1604*(1+(AA$2*0.03)),IF(AB$3=$O1604+4*$J1604,$N1604*(1+(AA$2*0.03)),IF(AB$3=$O1604+5*$J1604,$N1604*(1+(AA$2*0.03)),"")))))))</f>
        <v/>
      </c>
      <c r="AC1604" s="2" t="str">
        <f t="shared" ref="AC1604" si="4095">IF($B1604="","",IF($O1604=AC$3,$N1604*(1+(AB$2*0.03)),IF(AC$3=$O1604+$J1604,$N1604*(1+(AB$2*0.03)),IF(AC$3=$O1604+2*$J1604,$N1604*(1+(AB$2*0.03)),IF(AC$3=$O1604+3*$J1604,$N1604*(1+(AB$2*0.03)),IF(AC$3=$O1604+4*$J1604,$N1604*(1+(AB$2*0.03)),IF(AC$3=$O1604+5*$J1604,$N1604*(1+(AB$2*0.03)),"")))))))</f>
        <v/>
      </c>
      <c r="AD1604" s="2" t="str">
        <f t="shared" ref="AD1604" si="4096">IF($B1604="","",IF($O1604=AD$3,$N1604*(1+(AC$2*0.03)),IF(AD$3=$O1604+$J1604,$N1604*(1+(AC$2*0.03)),IF(AD$3=$O1604+2*$J1604,$N1604*(1+(AC$2*0.03)),IF(AD$3=$O1604+3*$J1604,$N1604*(1+(AC$2*0.03)),IF(AD$3=$O1604+4*$J1604,$N1604*(1+(AC$2*0.03)),IF(AD$3=$O1604+5*$J1604,$N1604*(1+(AC$2*0.03)),"")))))))</f>
        <v/>
      </c>
      <c r="AE1604" s="2">
        <f t="shared" ref="AE1604" si="4097">IF($B1604="","",IF($O1604=AE$3,$N1604*(1+(AD$2*0.03)),IF(AE$3=$O1604+$J1604,$N1604*(1+(AD$2*0.03)),IF(AE$3=$O1604+2*$J1604,$N1604*(1+(AD$2*0.03)),IF(AE$3=$O1604+3*$J1604,$N1604*(1+(AD$2*0.03)),IF(AE$3=$O1604+4*$J1604,$N1604*(1+(AD$2*0.03)),IF(AE$3=$O1604+5*$J1604,$N1604*(1+(AD$2*0.03)),"")))))))</f>
        <v>112614.54</v>
      </c>
      <c r="AF1604" s="2" t="str">
        <f t="shared" ref="AF1604" si="4098">IF($B1604="","",IF($O1604=AF$3,$N1604*(1+(AE$2*0.03)),IF(AF$3=$O1604+$J1604,$N1604*(1+(AE$2*0.03)),IF(AF$3=$O1604+2*$J1604,$N1604*(1+(AE$2*0.03)),IF(AF$3=$O1604+3*$J1604,$N1604*(1+(AE$2*0.03)),IF(AF$3=$O1604+4*$J1604,$N1604*(1+(AE$2*0.03)),IF(AF$3=$O1604+5*$J1604,$N1604*(1+(AE$2*0.03)),"")))))))</f>
        <v/>
      </c>
      <c r="AG1604" s="2" t="str">
        <f t="shared" ref="AG1604" si="4099">IF($B1604="","",IF($O1604=AG$3,$N1604*(1+(AF$2*0.03)),IF(AG$3=$O1604+$J1604,$N1604*(1+(AF$2*0.03)),IF(AG$3=$O1604+2*$J1604,$N1604*(1+(AF$2*0.03)),IF(AG$3=$O1604+3*$J1604,$N1604*(1+(AF$2*0.03)),IF(AG$3=$O1604+4*$J1604,$N1604*(1+(AF$2*0.03)),IF(AG$3=$O1604+5*$J1604,$N1604*(1+(AF$2*0.03)),"")))))))</f>
        <v/>
      </c>
      <c r="AH1604" s="2" t="str">
        <f t="shared" ref="AH1604" si="4100">IF($B1604="","",IF($O1604=AH$3,$N1604*(1+(AG$2*0.03)),IF(AH$3=$O1604+$J1604,$N1604*(1+(AG$2*0.03)),IF(AH$3=$O1604+2*$J1604,$N1604*(1+(AG$2*0.03)),IF(AH$3=$O1604+3*$J1604,$N1604*(1+(AG$2*0.03)),IF(AH$3=$O1604+4*$J1604,$N1604*(1+(AG$2*0.03)),IF(AH$3=$O1604+5*$J1604,$N1604*(1+(AG$2*0.03)),"")))))))</f>
        <v/>
      </c>
      <c r="AI1604" s="2" t="str">
        <f t="shared" ref="AI1604" si="4101">IF($B1604="","",IF($O1604=AI$3,$N1604*(1+(AH$2*0.03)),IF(AI$3=$O1604+$J1604,$N1604*(1+(AH$2*0.03)),IF(AI$3=$O1604+2*$J1604,$N1604*(1+(AH$2*0.03)),IF(AI$3=$O1604+3*$J1604,$N1604*(1+(AH$2*0.03)),IF(AI$3=$O1604+4*$J1604,$N1604*(1+(AH$2*0.03)),IF(AI$3=$O1604+5*$J1604,$N1604*(1+(AH$2*0.03)),"")))))))</f>
        <v/>
      </c>
    </row>
    <row r="1605" spans="2:35" x14ac:dyDescent="0.25">
      <c r="B1605" s="41" t="s">
        <v>347</v>
      </c>
      <c r="C1605" s="41" t="s">
        <v>588</v>
      </c>
      <c r="D1605" t="s">
        <v>3</v>
      </c>
      <c r="E1605" s="42" t="s">
        <v>400</v>
      </c>
      <c r="F1605" t="s">
        <v>501</v>
      </c>
      <c r="G1605" s="38" t="s">
        <v>594</v>
      </c>
      <c r="H1605" s="7">
        <v>2560</v>
      </c>
      <c r="I1605" s="6">
        <f>IF(H1605="","",INDEX(Systems!F$4:F$981,MATCH($F1605,Systems!D$4:D$981,0),1))</f>
        <v>16.25</v>
      </c>
      <c r="J1605" s="7">
        <f>IF(H1605="","",INDEX(Systems!E$4:E$981,MATCH($F1605,Systems!D$4:D$981,0),1))</f>
        <v>25</v>
      </c>
      <c r="K1605" s="7" t="s">
        <v>97</v>
      </c>
      <c r="L1605" s="7">
        <v>1999</v>
      </c>
      <c r="M1605" s="7">
        <v>2</v>
      </c>
      <c r="N1605" s="6">
        <f t="shared" ref="N1605" si="4102">IF(H1605="","",H1605*I1605)</f>
        <v>41600</v>
      </c>
      <c r="O1605" s="7">
        <f t="shared" ref="O1605" si="4103">IF(M1605="","",IF(IF(M1605=1,$C$1,IF(M1605=2,L1605+(0.8*J1605),IF(M1605=3,L1605+J1605)))&lt;$C$1,$C$1,(IF(M1605=1,$C$1,IF(M1605=2,L1605+(0.8*J1605),IF(M1605=3,L1605+J1605))))))</f>
        <v>2019</v>
      </c>
      <c r="P1605" s="2" t="str">
        <f t="shared" ref="P1605" si="4104">IF($B1605="","",IF($O1605=P$3,$N1605*(1+(O$2*0.03)),IF(P$3=$O1605+$J1605,$N1605*(1+(O$2*0.03)),IF(P$3=$O1605+2*$J1605,$N1605*(1+(O$2*0.03)),IF(P$3=$O1605+3*$J1605,$N1605*(1+(O$2*0.03)),IF(P$3=$O1605+4*$J1605,$N1605*(1+(O$2*0.03)),IF(P$3=$O1605+5*$J1605,$N1605*(1+(O$2*0.03)),"")))))))</f>
        <v/>
      </c>
      <c r="Q1605" s="2">
        <f t="shared" ref="Q1605" si="4105">IF($B1605="","",IF($O1605=Q$3,$N1605*(1+(P$2*0.03)),IF(Q$3=$O1605+$J1605,$N1605*(1+(P$2*0.03)),IF(Q$3=$O1605+2*$J1605,$N1605*(1+(P$2*0.03)),IF(Q$3=$O1605+3*$J1605,$N1605*(1+(P$2*0.03)),IF(Q$3=$O1605+4*$J1605,$N1605*(1+(P$2*0.03)),IF(Q$3=$O1605+5*$J1605,$N1605*(1+(P$2*0.03)),"")))))))</f>
        <v>42848</v>
      </c>
      <c r="R1605" s="2" t="str">
        <f t="shared" ref="R1605" si="4106">IF($B1605="","",IF($O1605=R$3,$N1605*(1+(Q$2*0.03)),IF(R$3=$O1605+$J1605,$N1605*(1+(Q$2*0.03)),IF(R$3=$O1605+2*$J1605,$N1605*(1+(Q$2*0.03)),IF(R$3=$O1605+3*$J1605,$N1605*(1+(Q$2*0.03)),IF(R$3=$O1605+4*$J1605,$N1605*(1+(Q$2*0.03)),IF(R$3=$O1605+5*$J1605,$N1605*(1+(Q$2*0.03)),"")))))))</f>
        <v/>
      </c>
      <c r="S1605" s="2" t="str">
        <f t="shared" ref="S1605" si="4107">IF($B1605="","",IF($O1605=S$3,$N1605*(1+(R$2*0.03)),IF(S$3=$O1605+$J1605,$N1605*(1+(R$2*0.03)),IF(S$3=$O1605+2*$J1605,$N1605*(1+(R$2*0.03)),IF(S$3=$O1605+3*$J1605,$N1605*(1+(R$2*0.03)),IF(S$3=$O1605+4*$J1605,$N1605*(1+(R$2*0.03)),IF(S$3=$O1605+5*$J1605,$N1605*(1+(R$2*0.03)),"")))))))</f>
        <v/>
      </c>
      <c r="T1605" s="2" t="str">
        <f t="shared" ref="T1605" si="4108">IF($B1605="","",IF($O1605=T$3,$N1605*(1+(S$2*0.03)),IF(T$3=$O1605+$J1605,$N1605*(1+(S$2*0.03)),IF(T$3=$O1605+2*$J1605,$N1605*(1+(S$2*0.03)),IF(T$3=$O1605+3*$J1605,$N1605*(1+(S$2*0.03)),IF(T$3=$O1605+4*$J1605,$N1605*(1+(S$2*0.03)),IF(T$3=$O1605+5*$J1605,$N1605*(1+(S$2*0.03)),"")))))))</f>
        <v/>
      </c>
      <c r="U1605" s="2" t="str">
        <f t="shared" ref="U1605" si="4109">IF($B1605="","",IF($O1605=U$3,$N1605*(1+(T$2*0.03)),IF(U$3=$O1605+$J1605,$N1605*(1+(T$2*0.03)),IF(U$3=$O1605+2*$J1605,$N1605*(1+(T$2*0.03)),IF(U$3=$O1605+3*$J1605,$N1605*(1+(T$2*0.03)),IF(U$3=$O1605+4*$J1605,$N1605*(1+(T$2*0.03)),IF(U$3=$O1605+5*$J1605,$N1605*(1+(T$2*0.03)),"")))))))</f>
        <v/>
      </c>
      <c r="V1605" s="2" t="str">
        <f t="shared" ref="V1605" si="4110">IF($B1605="","",IF($O1605=V$3,$N1605*(1+(U$2*0.03)),IF(V$3=$O1605+$J1605,$N1605*(1+(U$2*0.03)),IF(V$3=$O1605+2*$J1605,$N1605*(1+(U$2*0.03)),IF(V$3=$O1605+3*$J1605,$N1605*(1+(U$2*0.03)),IF(V$3=$O1605+4*$J1605,$N1605*(1+(U$2*0.03)),IF(V$3=$O1605+5*$J1605,$N1605*(1+(U$2*0.03)),"")))))))</f>
        <v/>
      </c>
      <c r="W1605" s="2" t="str">
        <f t="shared" ref="W1605" si="4111">IF($B1605="","",IF($O1605=W$3,$N1605*(1+(V$2*0.03)),IF(W$3=$O1605+$J1605,$N1605*(1+(V$2*0.03)),IF(W$3=$O1605+2*$J1605,$N1605*(1+(V$2*0.03)),IF(W$3=$O1605+3*$J1605,$N1605*(1+(V$2*0.03)),IF(W$3=$O1605+4*$J1605,$N1605*(1+(V$2*0.03)),IF(W$3=$O1605+5*$J1605,$N1605*(1+(V$2*0.03)),"")))))))</f>
        <v/>
      </c>
      <c r="X1605" s="2" t="str">
        <f t="shared" ref="X1605" si="4112">IF($B1605="","",IF($O1605=X$3,$N1605*(1+(W$2*0.03)),IF(X$3=$O1605+$J1605,$N1605*(1+(W$2*0.03)),IF(X$3=$O1605+2*$J1605,$N1605*(1+(W$2*0.03)),IF(X$3=$O1605+3*$J1605,$N1605*(1+(W$2*0.03)),IF(X$3=$O1605+4*$J1605,$N1605*(1+(W$2*0.03)),IF(X$3=$O1605+5*$J1605,$N1605*(1+(W$2*0.03)),"")))))))</f>
        <v/>
      </c>
      <c r="Y1605" s="2" t="str">
        <f t="shared" ref="Y1605" si="4113">IF($B1605="","",IF($O1605=Y$3,$N1605*(1+(X$2*0.03)),IF(Y$3=$O1605+$J1605,$N1605*(1+(X$2*0.03)),IF(Y$3=$O1605+2*$J1605,$N1605*(1+(X$2*0.03)),IF(Y$3=$O1605+3*$J1605,$N1605*(1+(X$2*0.03)),IF(Y$3=$O1605+4*$J1605,$N1605*(1+(X$2*0.03)),IF(Y$3=$O1605+5*$J1605,$N1605*(1+(X$2*0.03)),"")))))))</f>
        <v/>
      </c>
      <c r="Z1605" s="2" t="str">
        <f t="shared" ref="Z1605" si="4114">IF($B1605="","",IF($O1605=Z$3,$N1605*(1+(Y$2*0.03)),IF(Z$3=$O1605+$J1605,$N1605*(1+(Y$2*0.03)),IF(Z$3=$O1605+2*$J1605,$N1605*(1+(Y$2*0.03)),IF(Z$3=$O1605+3*$J1605,$N1605*(1+(Y$2*0.03)),IF(Z$3=$O1605+4*$J1605,$N1605*(1+(Y$2*0.03)),IF(Z$3=$O1605+5*$J1605,$N1605*(1+(Y$2*0.03)),"")))))))</f>
        <v/>
      </c>
      <c r="AA1605" s="2" t="str">
        <f t="shared" ref="AA1605" si="4115">IF($B1605="","",IF($O1605=AA$3,$N1605*(1+(Z$2*0.03)),IF(AA$3=$O1605+$J1605,$N1605*(1+(Z$2*0.03)),IF(AA$3=$O1605+2*$J1605,$N1605*(1+(Z$2*0.03)),IF(AA$3=$O1605+3*$J1605,$N1605*(1+(Z$2*0.03)),IF(AA$3=$O1605+4*$J1605,$N1605*(1+(Z$2*0.03)),IF(AA$3=$O1605+5*$J1605,$N1605*(1+(Z$2*0.03)),"")))))))</f>
        <v/>
      </c>
      <c r="AB1605" s="2" t="str">
        <f t="shared" ref="AB1605" si="4116">IF($B1605="","",IF($O1605=AB$3,$N1605*(1+(AA$2*0.03)),IF(AB$3=$O1605+$J1605,$N1605*(1+(AA$2*0.03)),IF(AB$3=$O1605+2*$J1605,$N1605*(1+(AA$2*0.03)),IF(AB$3=$O1605+3*$J1605,$N1605*(1+(AA$2*0.03)),IF(AB$3=$O1605+4*$J1605,$N1605*(1+(AA$2*0.03)),IF(AB$3=$O1605+5*$J1605,$N1605*(1+(AA$2*0.03)),"")))))))</f>
        <v/>
      </c>
      <c r="AC1605" s="2" t="str">
        <f t="shared" ref="AC1605" si="4117">IF($B1605="","",IF($O1605=AC$3,$N1605*(1+(AB$2*0.03)),IF(AC$3=$O1605+$J1605,$N1605*(1+(AB$2*0.03)),IF(AC$3=$O1605+2*$J1605,$N1605*(1+(AB$2*0.03)),IF(AC$3=$O1605+3*$J1605,$N1605*(1+(AB$2*0.03)),IF(AC$3=$O1605+4*$J1605,$N1605*(1+(AB$2*0.03)),IF(AC$3=$O1605+5*$J1605,$N1605*(1+(AB$2*0.03)),"")))))))</f>
        <v/>
      </c>
      <c r="AD1605" s="2" t="str">
        <f t="shared" ref="AD1605" si="4118">IF($B1605="","",IF($O1605=AD$3,$N1605*(1+(AC$2*0.03)),IF(AD$3=$O1605+$J1605,$N1605*(1+(AC$2*0.03)),IF(AD$3=$O1605+2*$J1605,$N1605*(1+(AC$2*0.03)),IF(AD$3=$O1605+3*$J1605,$N1605*(1+(AC$2*0.03)),IF(AD$3=$O1605+4*$J1605,$N1605*(1+(AC$2*0.03)),IF(AD$3=$O1605+5*$J1605,$N1605*(1+(AC$2*0.03)),"")))))))</f>
        <v/>
      </c>
      <c r="AE1605" s="2" t="str">
        <f t="shared" ref="AE1605" si="4119">IF($B1605="","",IF($O1605=AE$3,$N1605*(1+(AD$2*0.03)),IF(AE$3=$O1605+$J1605,$N1605*(1+(AD$2*0.03)),IF(AE$3=$O1605+2*$J1605,$N1605*(1+(AD$2*0.03)),IF(AE$3=$O1605+3*$J1605,$N1605*(1+(AD$2*0.03)),IF(AE$3=$O1605+4*$J1605,$N1605*(1+(AD$2*0.03)),IF(AE$3=$O1605+5*$J1605,$N1605*(1+(AD$2*0.03)),"")))))))</f>
        <v/>
      </c>
      <c r="AF1605" s="2" t="str">
        <f t="shared" ref="AF1605" si="4120">IF($B1605="","",IF($O1605=AF$3,$N1605*(1+(AE$2*0.03)),IF(AF$3=$O1605+$J1605,$N1605*(1+(AE$2*0.03)),IF(AF$3=$O1605+2*$J1605,$N1605*(1+(AE$2*0.03)),IF(AF$3=$O1605+3*$J1605,$N1605*(1+(AE$2*0.03)),IF(AF$3=$O1605+4*$J1605,$N1605*(1+(AE$2*0.03)),IF(AF$3=$O1605+5*$J1605,$N1605*(1+(AE$2*0.03)),"")))))))</f>
        <v/>
      </c>
      <c r="AG1605" s="2" t="str">
        <f t="shared" ref="AG1605" si="4121">IF($B1605="","",IF($O1605=AG$3,$N1605*(1+(AF$2*0.03)),IF(AG$3=$O1605+$J1605,$N1605*(1+(AF$2*0.03)),IF(AG$3=$O1605+2*$J1605,$N1605*(1+(AF$2*0.03)),IF(AG$3=$O1605+3*$J1605,$N1605*(1+(AF$2*0.03)),IF(AG$3=$O1605+4*$J1605,$N1605*(1+(AF$2*0.03)),IF(AG$3=$O1605+5*$J1605,$N1605*(1+(AF$2*0.03)),"")))))))</f>
        <v/>
      </c>
      <c r="AH1605" s="2" t="str">
        <f t="shared" ref="AH1605" si="4122">IF($B1605="","",IF($O1605=AH$3,$N1605*(1+(AG$2*0.03)),IF(AH$3=$O1605+$J1605,$N1605*(1+(AG$2*0.03)),IF(AH$3=$O1605+2*$J1605,$N1605*(1+(AG$2*0.03)),IF(AH$3=$O1605+3*$J1605,$N1605*(1+(AG$2*0.03)),IF(AH$3=$O1605+4*$J1605,$N1605*(1+(AG$2*0.03)),IF(AH$3=$O1605+5*$J1605,$N1605*(1+(AG$2*0.03)),"")))))))</f>
        <v/>
      </c>
      <c r="AI1605" s="2" t="str">
        <f t="shared" ref="AI1605" si="4123">IF($B1605="","",IF($O1605=AI$3,$N1605*(1+(AH$2*0.03)),IF(AI$3=$O1605+$J1605,$N1605*(1+(AH$2*0.03)),IF(AI$3=$O1605+2*$J1605,$N1605*(1+(AH$2*0.03)),IF(AI$3=$O1605+3*$J1605,$N1605*(1+(AH$2*0.03)),IF(AI$3=$O1605+4*$J1605,$N1605*(1+(AH$2*0.03)),IF(AI$3=$O1605+5*$J1605,$N1605*(1+(AH$2*0.03)),"")))))))</f>
        <v/>
      </c>
    </row>
    <row r="1606" spans="2:35" x14ac:dyDescent="0.25">
      <c r="B1606" s="41" t="s">
        <v>347</v>
      </c>
      <c r="C1606" s="41" t="s">
        <v>588</v>
      </c>
      <c r="D1606" t="s">
        <v>5</v>
      </c>
      <c r="E1606" s="42" t="s">
        <v>400</v>
      </c>
      <c r="F1606" t="s">
        <v>306</v>
      </c>
      <c r="H1606" s="7">
        <v>1</v>
      </c>
      <c r="I1606" s="6">
        <f>IF(H1606="","",INDEX(Systems!F$4:F$981,MATCH($F1606,Systems!D$4:D$981,0),1))</f>
        <v>10800</v>
      </c>
      <c r="J1606" s="7">
        <f>IF(H1606="","",INDEX(Systems!E$4:E$981,MATCH($F1606,Systems!D$4:D$981,0),1))</f>
        <v>18</v>
      </c>
      <c r="K1606" s="7" t="s">
        <v>97</v>
      </c>
      <c r="L1606" s="7">
        <v>1999</v>
      </c>
      <c r="M1606" s="7">
        <v>3</v>
      </c>
      <c r="N1606" s="6">
        <f t="shared" si="3734"/>
        <v>10800</v>
      </c>
      <c r="O1606" s="7">
        <f t="shared" si="3735"/>
        <v>2018</v>
      </c>
      <c r="P1606" s="2">
        <f t="shared" ref="P1606:AI1606" si="4124">IF($B1606="","",IF($O1606=P$3,$N1606*(1+(O$2*0.03)),IF(P$3=$O1606+$J1606,$N1606*(1+(O$2*0.03)),IF(P$3=$O1606+2*$J1606,$N1606*(1+(O$2*0.03)),IF(P$3=$O1606+3*$J1606,$N1606*(1+(O$2*0.03)),IF(P$3=$O1606+4*$J1606,$N1606*(1+(O$2*0.03)),IF(P$3=$O1606+5*$J1606,$N1606*(1+(O$2*0.03)),"")))))))</f>
        <v>10800</v>
      </c>
      <c r="Q1606" s="2" t="str">
        <f t="shared" si="4124"/>
        <v/>
      </c>
      <c r="R1606" s="2" t="str">
        <f t="shared" si="4124"/>
        <v/>
      </c>
      <c r="S1606" s="2" t="str">
        <f t="shared" si="4124"/>
        <v/>
      </c>
      <c r="T1606" s="2" t="str">
        <f t="shared" si="4124"/>
        <v/>
      </c>
      <c r="U1606" s="2" t="str">
        <f t="shared" si="4124"/>
        <v/>
      </c>
      <c r="V1606" s="2" t="str">
        <f t="shared" si="4124"/>
        <v/>
      </c>
      <c r="W1606" s="2" t="str">
        <f t="shared" si="4124"/>
        <v/>
      </c>
      <c r="X1606" s="2" t="str">
        <f t="shared" si="4124"/>
        <v/>
      </c>
      <c r="Y1606" s="2" t="str">
        <f t="shared" si="4124"/>
        <v/>
      </c>
      <c r="Z1606" s="2" t="str">
        <f t="shared" si="4124"/>
        <v/>
      </c>
      <c r="AA1606" s="2" t="str">
        <f t="shared" si="4124"/>
        <v/>
      </c>
      <c r="AB1606" s="2" t="str">
        <f t="shared" si="4124"/>
        <v/>
      </c>
      <c r="AC1606" s="2" t="str">
        <f t="shared" si="4124"/>
        <v/>
      </c>
      <c r="AD1606" s="2" t="str">
        <f t="shared" si="4124"/>
        <v/>
      </c>
      <c r="AE1606" s="2" t="str">
        <f t="shared" si="4124"/>
        <v/>
      </c>
      <c r="AF1606" s="2" t="str">
        <f t="shared" si="4124"/>
        <v/>
      </c>
      <c r="AG1606" s="2" t="str">
        <f t="shared" si="4124"/>
        <v/>
      </c>
      <c r="AH1606" s="2">
        <f t="shared" si="4124"/>
        <v>16632</v>
      </c>
      <c r="AI1606" s="2" t="str">
        <f t="shared" si="4124"/>
        <v/>
      </c>
    </row>
    <row r="1607" spans="2:35" x14ac:dyDescent="0.25">
      <c r="B1607" s="41" t="s">
        <v>347</v>
      </c>
      <c r="C1607" s="41" t="s">
        <v>588</v>
      </c>
      <c r="D1607" t="s">
        <v>5</v>
      </c>
      <c r="E1607" s="42" t="s">
        <v>400</v>
      </c>
      <c r="F1607" t="s">
        <v>55</v>
      </c>
      <c r="H1607" s="7">
        <v>1</v>
      </c>
      <c r="I1607" s="6">
        <f>IF(H1607="","",INDEX(Systems!F$4:F$981,MATCH($F1607,Systems!D$4:D$981,0),1))</f>
        <v>9000</v>
      </c>
      <c r="J1607" s="7">
        <f>IF(H1607="","",INDEX(Systems!E$4:E$981,MATCH($F1607,Systems!D$4:D$981,0),1))</f>
        <v>18</v>
      </c>
      <c r="K1607" s="7" t="s">
        <v>97</v>
      </c>
      <c r="L1607" s="7">
        <v>2014</v>
      </c>
      <c r="M1607" s="7">
        <v>3</v>
      </c>
      <c r="N1607" s="6">
        <f t="shared" si="3734"/>
        <v>9000</v>
      </c>
      <c r="O1607" s="7">
        <f t="shared" si="3735"/>
        <v>2032</v>
      </c>
      <c r="P1607" s="2" t="str">
        <f t="shared" ref="P1607:AI1607" si="4125">IF($B1607="","",IF($O1607=P$3,$N1607*(1+(O$2*0.03)),IF(P$3=$O1607+$J1607,$N1607*(1+(O$2*0.03)),IF(P$3=$O1607+2*$J1607,$N1607*(1+(O$2*0.03)),IF(P$3=$O1607+3*$J1607,$N1607*(1+(O$2*0.03)),IF(P$3=$O1607+4*$J1607,$N1607*(1+(O$2*0.03)),IF(P$3=$O1607+5*$J1607,$N1607*(1+(O$2*0.03)),"")))))))</f>
        <v/>
      </c>
      <c r="Q1607" s="2" t="str">
        <f t="shared" si="4125"/>
        <v/>
      </c>
      <c r="R1607" s="2" t="str">
        <f t="shared" si="4125"/>
        <v/>
      </c>
      <c r="S1607" s="2" t="str">
        <f t="shared" si="4125"/>
        <v/>
      </c>
      <c r="T1607" s="2" t="str">
        <f t="shared" si="4125"/>
        <v/>
      </c>
      <c r="U1607" s="2" t="str">
        <f t="shared" si="4125"/>
        <v/>
      </c>
      <c r="V1607" s="2" t="str">
        <f t="shared" si="4125"/>
        <v/>
      </c>
      <c r="W1607" s="2" t="str">
        <f t="shared" si="4125"/>
        <v/>
      </c>
      <c r="X1607" s="2" t="str">
        <f t="shared" si="4125"/>
        <v/>
      </c>
      <c r="Y1607" s="2" t="str">
        <f t="shared" si="4125"/>
        <v/>
      </c>
      <c r="Z1607" s="2" t="str">
        <f t="shared" si="4125"/>
        <v/>
      </c>
      <c r="AA1607" s="2" t="str">
        <f t="shared" si="4125"/>
        <v/>
      </c>
      <c r="AB1607" s="2" t="str">
        <f t="shared" si="4125"/>
        <v/>
      </c>
      <c r="AC1607" s="2" t="str">
        <f t="shared" si="4125"/>
        <v/>
      </c>
      <c r="AD1607" s="2">
        <f t="shared" si="4125"/>
        <v>12780</v>
      </c>
      <c r="AE1607" s="2" t="str">
        <f t="shared" si="4125"/>
        <v/>
      </c>
      <c r="AF1607" s="2" t="str">
        <f t="shared" si="4125"/>
        <v/>
      </c>
      <c r="AG1607" s="2" t="str">
        <f t="shared" si="4125"/>
        <v/>
      </c>
      <c r="AH1607" s="2" t="str">
        <f t="shared" si="4125"/>
        <v/>
      </c>
      <c r="AI1607" s="2" t="str">
        <f t="shared" si="4125"/>
        <v/>
      </c>
    </row>
    <row r="1608" spans="2:35" x14ac:dyDescent="0.25">
      <c r="B1608" s="41" t="s">
        <v>347</v>
      </c>
      <c r="C1608" s="41" t="s">
        <v>588</v>
      </c>
      <c r="D1608" t="s">
        <v>5</v>
      </c>
      <c r="E1608" s="42" t="s">
        <v>400</v>
      </c>
      <c r="F1608" t="s">
        <v>55</v>
      </c>
      <c r="G1608" s="38" t="s">
        <v>596</v>
      </c>
      <c r="H1608" s="7">
        <v>2</v>
      </c>
      <c r="I1608" s="6">
        <f>IF(H1608="","",INDEX(Systems!F$4:F$981,MATCH($F1608,Systems!D$4:D$981,0),1))</f>
        <v>9000</v>
      </c>
      <c r="J1608" s="7">
        <f>IF(H1608="","",INDEX(Systems!E$4:E$981,MATCH($F1608,Systems!D$4:D$981,0),1))</f>
        <v>18</v>
      </c>
      <c r="K1608" s="7" t="s">
        <v>97</v>
      </c>
      <c r="L1608" s="7">
        <v>1999</v>
      </c>
      <c r="M1608" s="7">
        <v>3</v>
      </c>
      <c r="N1608" s="6">
        <f t="shared" si="3734"/>
        <v>18000</v>
      </c>
      <c r="O1608" s="7">
        <f t="shared" si="3735"/>
        <v>2018</v>
      </c>
      <c r="P1608" s="2">
        <f t="shared" ref="P1608:AI1608" si="4126">IF($B1608="","",IF($O1608=P$3,$N1608*(1+(O$2*0.03)),IF(P$3=$O1608+$J1608,$N1608*(1+(O$2*0.03)),IF(P$3=$O1608+2*$J1608,$N1608*(1+(O$2*0.03)),IF(P$3=$O1608+3*$J1608,$N1608*(1+(O$2*0.03)),IF(P$3=$O1608+4*$J1608,$N1608*(1+(O$2*0.03)),IF(P$3=$O1608+5*$J1608,$N1608*(1+(O$2*0.03)),"")))))))</f>
        <v>18000</v>
      </c>
      <c r="Q1608" s="2" t="str">
        <f t="shared" si="4126"/>
        <v/>
      </c>
      <c r="R1608" s="2" t="str">
        <f t="shared" si="4126"/>
        <v/>
      </c>
      <c r="S1608" s="2" t="str">
        <f t="shared" si="4126"/>
        <v/>
      </c>
      <c r="T1608" s="2" t="str">
        <f t="shared" si="4126"/>
        <v/>
      </c>
      <c r="U1608" s="2" t="str">
        <f t="shared" si="4126"/>
        <v/>
      </c>
      <c r="V1608" s="2" t="str">
        <f t="shared" si="4126"/>
        <v/>
      </c>
      <c r="W1608" s="2" t="str">
        <f t="shared" si="4126"/>
        <v/>
      </c>
      <c r="X1608" s="2" t="str">
        <f t="shared" si="4126"/>
        <v/>
      </c>
      <c r="Y1608" s="2" t="str">
        <f t="shared" si="4126"/>
        <v/>
      </c>
      <c r="Z1608" s="2" t="str">
        <f t="shared" si="4126"/>
        <v/>
      </c>
      <c r="AA1608" s="2" t="str">
        <f t="shared" si="4126"/>
        <v/>
      </c>
      <c r="AB1608" s="2" t="str">
        <f t="shared" si="4126"/>
        <v/>
      </c>
      <c r="AC1608" s="2" t="str">
        <f t="shared" si="4126"/>
        <v/>
      </c>
      <c r="AD1608" s="2" t="str">
        <f t="shared" si="4126"/>
        <v/>
      </c>
      <c r="AE1608" s="2" t="str">
        <f t="shared" si="4126"/>
        <v/>
      </c>
      <c r="AF1608" s="2" t="str">
        <f t="shared" si="4126"/>
        <v/>
      </c>
      <c r="AG1608" s="2" t="str">
        <f t="shared" si="4126"/>
        <v/>
      </c>
      <c r="AH1608" s="2">
        <f t="shared" si="4126"/>
        <v>27720</v>
      </c>
      <c r="AI1608" s="2" t="str">
        <f t="shared" si="4126"/>
        <v/>
      </c>
    </row>
    <row r="1609" spans="2:35" x14ac:dyDescent="0.25">
      <c r="B1609" s="41" t="s">
        <v>347</v>
      </c>
      <c r="C1609" s="41" t="s">
        <v>588</v>
      </c>
      <c r="D1609" t="s">
        <v>5</v>
      </c>
      <c r="E1609" s="42" t="s">
        <v>400</v>
      </c>
      <c r="F1609" t="s">
        <v>65</v>
      </c>
      <c r="H1609" s="7">
        <v>1</v>
      </c>
      <c r="I1609" s="6">
        <f>IF(H1609="","",INDEX(Systems!F$4:F$981,MATCH($F1609,Systems!D$4:D$981,0),1))</f>
        <v>6000</v>
      </c>
      <c r="J1609" s="7">
        <f>IF(H1609="","",INDEX(Systems!E$4:E$981,MATCH($F1609,Systems!D$4:D$981,0),1))</f>
        <v>10</v>
      </c>
      <c r="K1609" s="7" t="s">
        <v>97</v>
      </c>
      <c r="L1609" s="7">
        <v>1999</v>
      </c>
      <c r="M1609" s="7">
        <v>3</v>
      </c>
      <c r="N1609" s="6">
        <f t="shared" si="3734"/>
        <v>6000</v>
      </c>
      <c r="O1609" s="7">
        <f t="shared" si="3735"/>
        <v>2018</v>
      </c>
      <c r="P1609" s="2">
        <f t="shared" ref="P1609:AI1609" si="4127">IF($B1609="","",IF($O1609=P$3,$N1609*(1+(O$2*0.03)),IF(P$3=$O1609+$J1609,$N1609*(1+(O$2*0.03)),IF(P$3=$O1609+2*$J1609,$N1609*(1+(O$2*0.03)),IF(P$3=$O1609+3*$J1609,$N1609*(1+(O$2*0.03)),IF(P$3=$O1609+4*$J1609,$N1609*(1+(O$2*0.03)),IF(P$3=$O1609+5*$J1609,$N1609*(1+(O$2*0.03)),"")))))))</f>
        <v>6000</v>
      </c>
      <c r="Q1609" s="2" t="str">
        <f t="shared" si="4127"/>
        <v/>
      </c>
      <c r="R1609" s="2" t="str">
        <f t="shared" si="4127"/>
        <v/>
      </c>
      <c r="S1609" s="2" t="str">
        <f t="shared" si="4127"/>
        <v/>
      </c>
      <c r="T1609" s="2" t="str">
        <f t="shared" si="4127"/>
        <v/>
      </c>
      <c r="U1609" s="2" t="str">
        <f t="shared" si="4127"/>
        <v/>
      </c>
      <c r="V1609" s="2" t="str">
        <f t="shared" si="4127"/>
        <v/>
      </c>
      <c r="W1609" s="2" t="str">
        <f t="shared" si="4127"/>
        <v/>
      </c>
      <c r="X1609" s="2" t="str">
        <f t="shared" si="4127"/>
        <v/>
      </c>
      <c r="Y1609" s="2" t="str">
        <f t="shared" si="4127"/>
        <v/>
      </c>
      <c r="Z1609" s="2">
        <f t="shared" si="4127"/>
        <v>7800</v>
      </c>
      <c r="AA1609" s="2" t="str">
        <f t="shared" si="4127"/>
        <v/>
      </c>
      <c r="AB1609" s="2" t="str">
        <f t="shared" si="4127"/>
        <v/>
      </c>
      <c r="AC1609" s="2" t="str">
        <f t="shared" si="4127"/>
        <v/>
      </c>
      <c r="AD1609" s="2" t="str">
        <f t="shared" si="4127"/>
        <v/>
      </c>
      <c r="AE1609" s="2" t="str">
        <f t="shared" si="4127"/>
        <v/>
      </c>
      <c r="AF1609" s="2" t="str">
        <f t="shared" si="4127"/>
        <v/>
      </c>
      <c r="AG1609" s="2" t="str">
        <f t="shared" si="4127"/>
        <v/>
      </c>
      <c r="AH1609" s="2" t="str">
        <f t="shared" si="4127"/>
        <v/>
      </c>
      <c r="AI1609" s="2" t="str">
        <f t="shared" si="4127"/>
        <v/>
      </c>
    </row>
    <row r="1610" spans="2:35" x14ac:dyDescent="0.25">
      <c r="B1610" s="41" t="s">
        <v>347</v>
      </c>
      <c r="C1610" s="41" t="s">
        <v>588</v>
      </c>
      <c r="D1610" t="s">
        <v>7</v>
      </c>
      <c r="E1610" s="42" t="s">
        <v>400</v>
      </c>
      <c r="F1610" t="s">
        <v>50</v>
      </c>
      <c r="H1610" s="7">
        <v>8600</v>
      </c>
      <c r="I1610" s="6">
        <f>IF(H1610="","",INDEX(Systems!F$4:F$981,MATCH($F1610,Systems!D$4:D$981,0),1))</f>
        <v>1.6</v>
      </c>
      <c r="J1610" s="7">
        <f>IF(H1610="","",INDEX(Systems!E$4:E$981,MATCH($F1610,Systems!D$4:D$981,0),1))</f>
        <v>10</v>
      </c>
      <c r="K1610" s="7" t="s">
        <v>97</v>
      </c>
      <c r="L1610" s="7">
        <v>2012</v>
      </c>
      <c r="M1610" s="7">
        <v>3</v>
      </c>
      <c r="N1610" s="6">
        <f t="shared" si="3734"/>
        <v>13760</v>
      </c>
      <c r="O1610" s="7">
        <f t="shared" si="3735"/>
        <v>2022</v>
      </c>
      <c r="P1610" s="2" t="str">
        <f t="shared" ref="P1610:AI1610" si="4128">IF($B1610="","",IF($O1610=P$3,$N1610*(1+(O$2*0.03)),IF(P$3=$O1610+$J1610,$N1610*(1+(O$2*0.03)),IF(P$3=$O1610+2*$J1610,$N1610*(1+(O$2*0.03)),IF(P$3=$O1610+3*$J1610,$N1610*(1+(O$2*0.03)),IF(P$3=$O1610+4*$J1610,$N1610*(1+(O$2*0.03)),IF(P$3=$O1610+5*$J1610,$N1610*(1+(O$2*0.03)),"")))))))</f>
        <v/>
      </c>
      <c r="Q1610" s="2" t="str">
        <f t="shared" si="4128"/>
        <v/>
      </c>
      <c r="R1610" s="2" t="str">
        <f t="shared" si="4128"/>
        <v/>
      </c>
      <c r="S1610" s="2" t="str">
        <f t="shared" si="4128"/>
        <v/>
      </c>
      <c r="T1610" s="2">
        <f t="shared" si="4128"/>
        <v>15411.2</v>
      </c>
      <c r="U1610" s="2" t="str">
        <f t="shared" si="4128"/>
        <v/>
      </c>
      <c r="V1610" s="2" t="str">
        <f t="shared" si="4128"/>
        <v/>
      </c>
      <c r="W1610" s="2" t="str">
        <f t="shared" si="4128"/>
        <v/>
      </c>
      <c r="X1610" s="2" t="str">
        <f t="shared" si="4128"/>
        <v/>
      </c>
      <c r="Y1610" s="2" t="str">
        <f t="shared" si="4128"/>
        <v/>
      </c>
      <c r="Z1610" s="2" t="str">
        <f t="shared" si="4128"/>
        <v/>
      </c>
      <c r="AA1610" s="2" t="str">
        <f t="shared" si="4128"/>
        <v/>
      </c>
      <c r="AB1610" s="2" t="str">
        <f t="shared" si="4128"/>
        <v/>
      </c>
      <c r="AC1610" s="2" t="str">
        <f t="shared" si="4128"/>
        <v/>
      </c>
      <c r="AD1610" s="2">
        <f t="shared" si="4128"/>
        <v>19539.2</v>
      </c>
      <c r="AE1610" s="2" t="str">
        <f t="shared" si="4128"/>
        <v/>
      </c>
      <c r="AF1610" s="2" t="str">
        <f t="shared" si="4128"/>
        <v/>
      </c>
      <c r="AG1610" s="2" t="str">
        <f t="shared" si="4128"/>
        <v/>
      </c>
      <c r="AH1610" s="2" t="str">
        <f t="shared" si="4128"/>
        <v/>
      </c>
      <c r="AI1610" s="2" t="str">
        <f t="shared" si="4128"/>
        <v/>
      </c>
    </row>
    <row r="1611" spans="2:35" x14ac:dyDescent="0.25">
      <c r="B1611" s="41" t="s">
        <v>347</v>
      </c>
      <c r="C1611" s="41" t="s">
        <v>588</v>
      </c>
      <c r="D1611" t="s">
        <v>7</v>
      </c>
      <c r="E1611" s="42" t="s">
        <v>400</v>
      </c>
      <c r="F1611" t="s">
        <v>38</v>
      </c>
      <c r="H1611" s="7">
        <v>9000</v>
      </c>
      <c r="I1611" s="6">
        <f>IF(H1611="","",INDEX(Systems!F$4:F$981,MATCH($F1611,Systems!D$4:D$981,0),1))</f>
        <v>6.15</v>
      </c>
      <c r="J1611" s="7">
        <f>IF(H1611="","",INDEX(Systems!E$4:E$981,MATCH($F1611,Systems!D$4:D$981,0),1))</f>
        <v>20</v>
      </c>
      <c r="K1611" s="7" t="s">
        <v>97</v>
      </c>
      <c r="L1611" s="7">
        <v>2005</v>
      </c>
      <c r="M1611" s="7">
        <v>3</v>
      </c>
      <c r="N1611" s="6">
        <f t="shared" si="3734"/>
        <v>55350</v>
      </c>
      <c r="O1611" s="7">
        <f t="shared" si="3735"/>
        <v>2025</v>
      </c>
      <c r="P1611" s="2" t="str">
        <f t="shared" ref="P1611:AI1611" si="4129">IF($B1611="","",IF($O1611=P$3,$N1611*(1+(O$2*0.03)),IF(P$3=$O1611+$J1611,$N1611*(1+(O$2*0.03)),IF(P$3=$O1611+2*$J1611,$N1611*(1+(O$2*0.03)),IF(P$3=$O1611+3*$J1611,$N1611*(1+(O$2*0.03)),IF(P$3=$O1611+4*$J1611,$N1611*(1+(O$2*0.03)),IF(P$3=$O1611+5*$J1611,$N1611*(1+(O$2*0.03)),"")))))))</f>
        <v/>
      </c>
      <c r="Q1611" s="2" t="str">
        <f t="shared" si="4129"/>
        <v/>
      </c>
      <c r="R1611" s="2" t="str">
        <f t="shared" si="4129"/>
        <v/>
      </c>
      <c r="S1611" s="2" t="str">
        <f t="shared" si="4129"/>
        <v/>
      </c>
      <c r="T1611" s="2" t="str">
        <f t="shared" si="4129"/>
        <v/>
      </c>
      <c r="U1611" s="2" t="str">
        <f t="shared" si="4129"/>
        <v/>
      </c>
      <c r="V1611" s="2" t="str">
        <f t="shared" si="4129"/>
        <v/>
      </c>
      <c r="W1611" s="2">
        <f t="shared" si="4129"/>
        <v>66973.5</v>
      </c>
      <c r="X1611" s="2" t="str">
        <f t="shared" si="4129"/>
        <v/>
      </c>
      <c r="Y1611" s="2" t="str">
        <f t="shared" si="4129"/>
        <v/>
      </c>
      <c r="Z1611" s="2" t="str">
        <f t="shared" si="4129"/>
        <v/>
      </c>
      <c r="AA1611" s="2" t="str">
        <f t="shared" si="4129"/>
        <v/>
      </c>
      <c r="AB1611" s="2" t="str">
        <f t="shared" si="4129"/>
        <v/>
      </c>
      <c r="AC1611" s="2" t="str">
        <f t="shared" si="4129"/>
        <v/>
      </c>
      <c r="AD1611" s="2" t="str">
        <f t="shared" si="4129"/>
        <v/>
      </c>
      <c r="AE1611" s="2" t="str">
        <f t="shared" si="4129"/>
        <v/>
      </c>
      <c r="AF1611" s="2" t="str">
        <f t="shared" si="4129"/>
        <v/>
      </c>
      <c r="AG1611" s="2" t="str">
        <f t="shared" si="4129"/>
        <v/>
      </c>
      <c r="AH1611" s="2" t="str">
        <f t="shared" si="4129"/>
        <v/>
      </c>
      <c r="AI1611" s="2" t="str">
        <f t="shared" si="4129"/>
        <v/>
      </c>
    </row>
    <row r="1612" spans="2:35" x14ac:dyDescent="0.25">
      <c r="B1612" s="41" t="s">
        <v>347</v>
      </c>
      <c r="C1612" s="41" t="s">
        <v>588</v>
      </c>
      <c r="D1612" t="s">
        <v>7</v>
      </c>
      <c r="E1612" s="42" t="s">
        <v>400</v>
      </c>
      <c r="F1612" t="s">
        <v>51</v>
      </c>
      <c r="H1612" s="7">
        <v>8600</v>
      </c>
      <c r="I1612" s="6">
        <f>IF(H1612="","",INDEX(Systems!F$4:F$981,MATCH($F1612,Systems!D$4:D$981,0),1))</f>
        <v>1.5</v>
      </c>
      <c r="J1612" s="7">
        <f>IF(H1612="","",INDEX(Systems!E$4:E$981,MATCH($F1612,Systems!D$4:D$981,0),1))</f>
        <v>10</v>
      </c>
      <c r="K1612" s="7" t="s">
        <v>97</v>
      </c>
      <c r="L1612" s="7">
        <v>2012</v>
      </c>
      <c r="M1612" s="7">
        <v>3</v>
      </c>
      <c r="N1612" s="6">
        <f t="shared" si="3734"/>
        <v>12900</v>
      </c>
      <c r="O1612" s="7">
        <f t="shared" si="3735"/>
        <v>2022</v>
      </c>
      <c r="P1612" s="2" t="str">
        <f t="shared" ref="P1612:AI1612" si="4130">IF($B1612="","",IF($O1612=P$3,$N1612*(1+(O$2*0.03)),IF(P$3=$O1612+$J1612,$N1612*(1+(O$2*0.03)),IF(P$3=$O1612+2*$J1612,$N1612*(1+(O$2*0.03)),IF(P$3=$O1612+3*$J1612,$N1612*(1+(O$2*0.03)),IF(P$3=$O1612+4*$J1612,$N1612*(1+(O$2*0.03)),IF(P$3=$O1612+5*$J1612,$N1612*(1+(O$2*0.03)),"")))))))</f>
        <v/>
      </c>
      <c r="Q1612" s="2" t="str">
        <f t="shared" si="4130"/>
        <v/>
      </c>
      <c r="R1612" s="2" t="str">
        <f t="shared" si="4130"/>
        <v/>
      </c>
      <c r="S1612" s="2" t="str">
        <f t="shared" si="4130"/>
        <v/>
      </c>
      <c r="T1612" s="2">
        <f t="shared" si="4130"/>
        <v>14448.000000000002</v>
      </c>
      <c r="U1612" s="2" t="str">
        <f t="shared" si="4130"/>
        <v/>
      </c>
      <c r="V1612" s="2" t="str">
        <f t="shared" si="4130"/>
        <v/>
      </c>
      <c r="W1612" s="2" t="str">
        <f t="shared" si="4130"/>
        <v/>
      </c>
      <c r="X1612" s="2" t="str">
        <f t="shared" si="4130"/>
        <v/>
      </c>
      <c r="Y1612" s="2" t="str">
        <f t="shared" si="4130"/>
        <v/>
      </c>
      <c r="Z1612" s="2" t="str">
        <f t="shared" si="4130"/>
        <v/>
      </c>
      <c r="AA1612" s="2" t="str">
        <f t="shared" si="4130"/>
        <v/>
      </c>
      <c r="AB1612" s="2" t="str">
        <f t="shared" si="4130"/>
        <v/>
      </c>
      <c r="AC1612" s="2" t="str">
        <f t="shared" si="4130"/>
        <v/>
      </c>
      <c r="AD1612" s="2">
        <f t="shared" si="4130"/>
        <v>18318</v>
      </c>
      <c r="AE1612" s="2" t="str">
        <f t="shared" si="4130"/>
        <v/>
      </c>
      <c r="AF1612" s="2" t="str">
        <f t="shared" si="4130"/>
        <v/>
      </c>
      <c r="AG1612" s="2" t="str">
        <f t="shared" si="4130"/>
        <v/>
      </c>
      <c r="AH1612" s="2" t="str">
        <f t="shared" si="4130"/>
        <v/>
      </c>
      <c r="AI1612" s="2" t="str">
        <f t="shared" si="4130"/>
        <v/>
      </c>
    </row>
    <row r="1613" spans="2:35" x14ac:dyDescent="0.25">
      <c r="B1613" s="41" t="s">
        <v>347</v>
      </c>
      <c r="C1613" s="41" t="s">
        <v>588</v>
      </c>
      <c r="D1613" t="s">
        <v>7</v>
      </c>
      <c r="E1613" s="42" t="s">
        <v>400</v>
      </c>
      <c r="F1613" t="s">
        <v>288</v>
      </c>
      <c r="G1613" s="38" t="s">
        <v>425</v>
      </c>
      <c r="H1613" s="7">
        <v>1830</v>
      </c>
      <c r="I1613" s="6">
        <f>IF(H1613="","",INDEX(Systems!F$4:F$981,MATCH($F1613,Systems!D$4:D$981,0),1))</f>
        <v>20</v>
      </c>
      <c r="J1613" s="7">
        <f>IF(H1613="","",INDEX(Systems!E$4:E$981,MATCH($F1613,Systems!D$4:D$981,0),1))</f>
        <v>25</v>
      </c>
      <c r="K1613" s="7" t="s">
        <v>97</v>
      </c>
      <c r="L1613" s="7">
        <v>2005</v>
      </c>
      <c r="M1613" s="7">
        <v>3</v>
      </c>
      <c r="N1613" s="6">
        <f t="shared" si="3734"/>
        <v>36600</v>
      </c>
      <c r="O1613" s="7">
        <f t="shared" si="3735"/>
        <v>2030</v>
      </c>
      <c r="P1613" s="2" t="str">
        <f t="shared" ref="P1613:AI1613" si="4131">IF($B1613="","",IF($O1613=P$3,$N1613*(1+(O$2*0.03)),IF(P$3=$O1613+$J1613,$N1613*(1+(O$2*0.03)),IF(P$3=$O1613+2*$J1613,$N1613*(1+(O$2*0.03)),IF(P$3=$O1613+3*$J1613,$N1613*(1+(O$2*0.03)),IF(P$3=$O1613+4*$J1613,$N1613*(1+(O$2*0.03)),IF(P$3=$O1613+5*$J1613,$N1613*(1+(O$2*0.03)),"")))))))</f>
        <v/>
      </c>
      <c r="Q1613" s="2" t="str">
        <f t="shared" si="4131"/>
        <v/>
      </c>
      <c r="R1613" s="2" t="str">
        <f t="shared" si="4131"/>
        <v/>
      </c>
      <c r="S1613" s="2" t="str">
        <f t="shared" si="4131"/>
        <v/>
      </c>
      <c r="T1613" s="2" t="str">
        <f t="shared" si="4131"/>
        <v/>
      </c>
      <c r="U1613" s="2" t="str">
        <f t="shared" si="4131"/>
        <v/>
      </c>
      <c r="V1613" s="2" t="str">
        <f t="shared" si="4131"/>
        <v/>
      </c>
      <c r="W1613" s="2" t="str">
        <f t="shared" si="4131"/>
        <v/>
      </c>
      <c r="X1613" s="2" t="str">
        <f t="shared" si="4131"/>
        <v/>
      </c>
      <c r="Y1613" s="2" t="str">
        <f t="shared" si="4131"/>
        <v/>
      </c>
      <c r="Z1613" s="2" t="str">
        <f t="shared" si="4131"/>
        <v/>
      </c>
      <c r="AA1613" s="2" t="str">
        <f t="shared" si="4131"/>
        <v/>
      </c>
      <c r="AB1613" s="2">
        <f t="shared" si="4131"/>
        <v>49775.999999999993</v>
      </c>
      <c r="AC1613" s="2" t="str">
        <f t="shared" si="4131"/>
        <v/>
      </c>
      <c r="AD1613" s="2" t="str">
        <f t="shared" si="4131"/>
        <v/>
      </c>
      <c r="AE1613" s="2" t="str">
        <f t="shared" si="4131"/>
        <v/>
      </c>
      <c r="AF1613" s="2" t="str">
        <f t="shared" si="4131"/>
        <v/>
      </c>
      <c r="AG1613" s="2" t="str">
        <f t="shared" si="4131"/>
        <v/>
      </c>
      <c r="AH1613" s="2" t="str">
        <f t="shared" si="4131"/>
        <v/>
      </c>
      <c r="AI1613" s="2" t="str">
        <f t="shared" si="4131"/>
        <v/>
      </c>
    </row>
    <row r="1614" spans="2:35" x14ac:dyDescent="0.25">
      <c r="B1614" s="41" t="s">
        <v>347</v>
      </c>
      <c r="C1614" s="41" t="s">
        <v>588</v>
      </c>
      <c r="D1614" t="s">
        <v>7</v>
      </c>
      <c r="E1614" s="42" t="s">
        <v>400</v>
      </c>
      <c r="F1614" t="s">
        <v>51</v>
      </c>
      <c r="G1614" s="38" t="s">
        <v>425</v>
      </c>
      <c r="H1614" s="7">
        <v>2740</v>
      </c>
      <c r="I1614" s="6">
        <f>IF(H1614="","",INDEX(Systems!F$4:F$981,MATCH($F1614,Systems!D$4:D$981,0),1))</f>
        <v>1.5</v>
      </c>
      <c r="J1614" s="7">
        <f>IF(H1614="","",INDEX(Systems!E$4:E$981,MATCH($F1614,Systems!D$4:D$981,0),1))</f>
        <v>10</v>
      </c>
      <c r="K1614" s="7" t="s">
        <v>97</v>
      </c>
      <c r="L1614" s="7">
        <v>2012</v>
      </c>
      <c r="M1614" s="7">
        <v>3</v>
      </c>
      <c r="N1614" s="6">
        <f t="shared" si="3734"/>
        <v>4110</v>
      </c>
      <c r="O1614" s="7">
        <f t="shared" si="3735"/>
        <v>2022</v>
      </c>
      <c r="P1614" s="2" t="str">
        <f t="shared" ref="P1614:AI1618" si="4132">IF($B1614="","",IF($O1614=P$3,$N1614*(1+(O$2*0.03)),IF(P$3=$O1614+$J1614,$N1614*(1+(O$2*0.03)),IF(P$3=$O1614+2*$J1614,$N1614*(1+(O$2*0.03)),IF(P$3=$O1614+3*$J1614,$N1614*(1+(O$2*0.03)),IF(P$3=$O1614+4*$J1614,$N1614*(1+(O$2*0.03)),IF(P$3=$O1614+5*$J1614,$N1614*(1+(O$2*0.03)),"")))))))</f>
        <v/>
      </c>
      <c r="Q1614" s="2" t="str">
        <f t="shared" si="4132"/>
        <v/>
      </c>
      <c r="R1614" s="2" t="str">
        <f t="shared" si="4132"/>
        <v/>
      </c>
      <c r="S1614" s="2" t="str">
        <f t="shared" si="4132"/>
        <v/>
      </c>
      <c r="T1614" s="2">
        <f t="shared" si="4132"/>
        <v>4603.2000000000007</v>
      </c>
      <c r="U1614" s="2" t="str">
        <f t="shared" si="4132"/>
        <v/>
      </c>
      <c r="V1614" s="2" t="str">
        <f t="shared" si="4132"/>
        <v/>
      </c>
      <c r="W1614" s="2" t="str">
        <f t="shared" si="4132"/>
        <v/>
      </c>
      <c r="X1614" s="2" t="str">
        <f t="shared" si="4132"/>
        <v/>
      </c>
      <c r="Y1614" s="2" t="str">
        <f t="shared" si="4132"/>
        <v/>
      </c>
      <c r="Z1614" s="2" t="str">
        <f t="shared" si="4132"/>
        <v/>
      </c>
      <c r="AA1614" s="2" t="str">
        <f t="shared" si="4132"/>
        <v/>
      </c>
      <c r="AB1614" s="2" t="str">
        <f t="shared" si="4132"/>
        <v/>
      </c>
      <c r="AC1614" s="2" t="str">
        <f t="shared" si="4132"/>
        <v/>
      </c>
      <c r="AD1614" s="2">
        <f t="shared" si="4132"/>
        <v>5836.2</v>
      </c>
      <c r="AE1614" s="2" t="str">
        <f t="shared" si="4132"/>
        <v/>
      </c>
      <c r="AF1614" s="2" t="str">
        <f t="shared" si="4132"/>
        <v/>
      </c>
      <c r="AG1614" s="2" t="str">
        <f t="shared" si="4132"/>
        <v/>
      </c>
      <c r="AH1614" s="2" t="str">
        <f t="shared" si="4132"/>
        <v/>
      </c>
      <c r="AI1614" s="2" t="str">
        <f t="shared" si="4132"/>
        <v/>
      </c>
    </row>
    <row r="1615" spans="2:35" x14ac:dyDescent="0.25">
      <c r="B1615" s="41" t="s">
        <v>347</v>
      </c>
      <c r="C1615" s="41" t="s">
        <v>588</v>
      </c>
      <c r="D1615" t="s">
        <v>8</v>
      </c>
      <c r="E1615" s="42" t="s">
        <v>400</v>
      </c>
      <c r="F1615" t="s">
        <v>34</v>
      </c>
      <c r="H1615" s="7">
        <v>3</v>
      </c>
      <c r="I1615" s="6">
        <f>IF(H1615="","",INDEX(Systems!F$4:F$981,MATCH($F1615,Systems!D$4:D$981,0),1))</f>
        <v>900</v>
      </c>
      <c r="J1615" s="7">
        <f>IF(H1615="","",INDEX(Systems!E$4:E$981,MATCH($F1615,Systems!D$4:D$981,0),1))</f>
        <v>30</v>
      </c>
      <c r="K1615" s="7" t="s">
        <v>97</v>
      </c>
      <c r="L1615" s="7">
        <v>2000</v>
      </c>
      <c r="M1615" s="7">
        <v>3</v>
      </c>
      <c r="N1615" s="6">
        <f t="shared" si="3734"/>
        <v>2700</v>
      </c>
      <c r="O1615" s="7">
        <f t="shared" si="3735"/>
        <v>2030</v>
      </c>
      <c r="P1615" s="2" t="str">
        <f t="shared" si="4132"/>
        <v/>
      </c>
      <c r="Q1615" s="2" t="str">
        <f t="shared" si="4132"/>
        <v/>
      </c>
      <c r="R1615" s="2" t="str">
        <f t="shared" si="4132"/>
        <v/>
      </c>
      <c r="S1615" s="2" t="str">
        <f t="shared" si="4132"/>
        <v/>
      </c>
      <c r="T1615" s="2" t="str">
        <f t="shared" si="4132"/>
        <v/>
      </c>
      <c r="U1615" s="2" t="str">
        <f t="shared" si="4132"/>
        <v/>
      </c>
      <c r="V1615" s="2" t="str">
        <f t="shared" si="4132"/>
        <v/>
      </c>
      <c r="W1615" s="2" t="str">
        <f t="shared" si="4132"/>
        <v/>
      </c>
      <c r="X1615" s="2" t="str">
        <f t="shared" si="4132"/>
        <v/>
      </c>
      <c r="Y1615" s="2" t="str">
        <f t="shared" si="4132"/>
        <v/>
      </c>
      <c r="Z1615" s="2" t="str">
        <f t="shared" si="4132"/>
        <v/>
      </c>
      <c r="AA1615" s="2" t="str">
        <f t="shared" si="4132"/>
        <v/>
      </c>
      <c r="AB1615" s="2">
        <f t="shared" si="4132"/>
        <v>3671.9999999999995</v>
      </c>
      <c r="AC1615" s="2" t="str">
        <f t="shared" si="4132"/>
        <v/>
      </c>
      <c r="AD1615" s="2" t="str">
        <f t="shared" si="4132"/>
        <v/>
      </c>
      <c r="AE1615" s="2" t="str">
        <f t="shared" si="4132"/>
        <v/>
      </c>
      <c r="AF1615" s="2" t="str">
        <f t="shared" si="4132"/>
        <v/>
      </c>
      <c r="AG1615" s="2" t="str">
        <f t="shared" si="4132"/>
        <v/>
      </c>
      <c r="AH1615" s="2" t="str">
        <f t="shared" si="4132"/>
        <v/>
      </c>
      <c r="AI1615" s="2" t="str">
        <f t="shared" si="4132"/>
        <v/>
      </c>
    </row>
    <row r="1616" spans="2:35" x14ac:dyDescent="0.25">
      <c r="B1616" s="41" t="s">
        <v>347</v>
      </c>
      <c r="C1616" s="41" t="s">
        <v>588</v>
      </c>
      <c r="D1616" t="s">
        <v>8</v>
      </c>
      <c r="E1616" s="42" t="s">
        <v>400</v>
      </c>
      <c r="F1616" t="s">
        <v>134</v>
      </c>
      <c r="H1616" s="7">
        <v>2</v>
      </c>
      <c r="I1616" s="6">
        <f>IF(H1616="","",INDEX(Systems!F$4:F$981,MATCH($F1616,Systems!D$4:D$981,0),1))</f>
        <v>650</v>
      </c>
      <c r="J1616" s="7">
        <f>IF(H1616="","",INDEX(Systems!E$4:E$981,MATCH($F1616,Systems!D$4:D$981,0),1))</f>
        <v>30</v>
      </c>
      <c r="K1616" s="7" t="s">
        <v>97</v>
      </c>
      <c r="L1616" s="7">
        <v>2000</v>
      </c>
      <c r="M1616" s="7">
        <v>3</v>
      </c>
      <c r="N1616" s="6">
        <f t="shared" si="3734"/>
        <v>1300</v>
      </c>
      <c r="O1616" s="7">
        <f t="shared" si="3735"/>
        <v>2030</v>
      </c>
      <c r="P1616" s="2" t="str">
        <f t="shared" si="4132"/>
        <v/>
      </c>
      <c r="Q1616" s="2" t="str">
        <f t="shared" si="4132"/>
        <v/>
      </c>
      <c r="R1616" s="2" t="str">
        <f t="shared" si="4132"/>
        <v/>
      </c>
      <c r="S1616" s="2" t="str">
        <f t="shared" si="4132"/>
        <v/>
      </c>
      <c r="T1616" s="2" t="str">
        <f t="shared" si="4132"/>
        <v/>
      </c>
      <c r="U1616" s="2" t="str">
        <f t="shared" si="4132"/>
        <v/>
      </c>
      <c r="V1616" s="2" t="str">
        <f t="shared" si="4132"/>
        <v/>
      </c>
      <c r="W1616" s="2" t="str">
        <f t="shared" si="4132"/>
        <v/>
      </c>
      <c r="X1616" s="2" t="str">
        <f t="shared" si="4132"/>
        <v/>
      </c>
      <c r="Y1616" s="2" t="str">
        <f t="shared" si="4132"/>
        <v/>
      </c>
      <c r="Z1616" s="2" t="str">
        <f t="shared" si="4132"/>
        <v/>
      </c>
      <c r="AA1616" s="2" t="str">
        <f t="shared" si="4132"/>
        <v/>
      </c>
      <c r="AB1616" s="2">
        <f t="shared" si="4132"/>
        <v>1767.9999999999998</v>
      </c>
      <c r="AC1616" s="2" t="str">
        <f t="shared" si="4132"/>
        <v/>
      </c>
      <c r="AD1616" s="2" t="str">
        <f t="shared" si="4132"/>
        <v/>
      </c>
      <c r="AE1616" s="2" t="str">
        <f t="shared" si="4132"/>
        <v/>
      </c>
      <c r="AF1616" s="2" t="str">
        <f t="shared" si="4132"/>
        <v/>
      </c>
      <c r="AG1616" s="2" t="str">
        <f t="shared" si="4132"/>
        <v/>
      </c>
      <c r="AH1616" s="2" t="str">
        <f t="shared" si="4132"/>
        <v/>
      </c>
      <c r="AI1616" s="2" t="str">
        <f t="shared" si="4132"/>
        <v/>
      </c>
    </row>
    <row r="1617" spans="2:35" x14ac:dyDescent="0.25">
      <c r="B1617" s="41" t="s">
        <v>347</v>
      </c>
      <c r="C1617" s="41" t="s">
        <v>588</v>
      </c>
      <c r="D1617" t="s">
        <v>8</v>
      </c>
      <c r="E1617" s="42" t="s">
        <v>400</v>
      </c>
      <c r="F1617" t="s">
        <v>133</v>
      </c>
      <c r="H1617" s="7">
        <v>1</v>
      </c>
      <c r="I1617" s="6">
        <f>IF(H1617="","",INDEX(Systems!F$4:F$981,MATCH($F1617,Systems!D$4:D$981,0),1))</f>
        <v>750</v>
      </c>
      <c r="J1617" s="7">
        <f>IF(H1617="","",INDEX(Systems!E$4:E$981,MATCH($F1617,Systems!D$4:D$981,0),1))</f>
        <v>30</v>
      </c>
      <c r="K1617" s="7" t="s">
        <v>97</v>
      </c>
      <c r="L1617" s="7">
        <v>2000</v>
      </c>
      <c r="M1617" s="7">
        <v>3</v>
      </c>
      <c r="N1617" s="6">
        <f t="shared" si="3734"/>
        <v>750</v>
      </c>
      <c r="O1617" s="7">
        <f t="shared" si="3735"/>
        <v>2030</v>
      </c>
      <c r="P1617" s="2" t="str">
        <f t="shared" si="4132"/>
        <v/>
      </c>
      <c r="Q1617" s="2" t="str">
        <f t="shared" si="4132"/>
        <v/>
      </c>
      <c r="R1617" s="2" t="str">
        <f t="shared" si="4132"/>
        <v/>
      </c>
      <c r="S1617" s="2" t="str">
        <f t="shared" si="4132"/>
        <v/>
      </c>
      <c r="T1617" s="2" t="str">
        <f t="shared" si="4132"/>
        <v/>
      </c>
      <c r="U1617" s="2" t="str">
        <f t="shared" si="4132"/>
        <v/>
      </c>
      <c r="V1617" s="2" t="str">
        <f t="shared" si="4132"/>
        <v/>
      </c>
      <c r="W1617" s="2" t="str">
        <f t="shared" si="4132"/>
        <v/>
      </c>
      <c r="X1617" s="2" t="str">
        <f t="shared" si="4132"/>
        <v/>
      </c>
      <c r="Y1617" s="2" t="str">
        <f t="shared" si="4132"/>
        <v/>
      </c>
      <c r="Z1617" s="2" t="str">
        <f t="shared" si="4132"/>
        <v/>
      </c>
      <c r="AA1617" s="2" t="str">
        <f t="shared" si="4132"/>
        <v/>
      </c>
      <c r="AB1617" s="2">
        <f t="shared" si="4132"/>
        <v>1019.9999999999999</v>
      </c>
      <c r="AC1617" s="2" t="str">
        <f t="shared" si="4132"/>
        <v/>
      </c>
      <c r="AD1617" s="2" t="str">
        <f t="shared" si="4132"/>
        <v/>
      </c>
      <c r="AE1617" s="2" t="str">
        <f t="shared" si="4132"/>
        <v/>
      </c>
      <c r="AF1617" s="2" t="str">
        <f t="shared" si="4132"/>
        <v/>
      </c>
      <c r="AG1617" s="2" t="str">
        <f t="shared" si="4132"/>
        <v/>
      </c>
      <c r="AH1617" s="2" t="str">
        <f t="shared" si="4132"/>
        <v/>
      </c>
      <c r="AI1617" s="2" t="str">
        <f t="shared" si="4132"/>
        <v/>
      </c>
    </row>
    <row r="1618" spans="2:35" x14ac:dyDescent="0.25">
      <c r="B1618" s="41" t="s">
        <v>347</v>
      </c>
      <c r="C1618" s="41" t="s">
        <v>588</v>
      </c>
      <c r="D1618" t="s">
        <v>8</v>
      </c>
      <c r="E1618" s="42" t="s">
        <v>400</v>
      </c>
      <c r="F1618" t="s">
        <v>126</v>
      </c>
      <c r="H1618" s="7">
        <v>500</v>
      </c>
      <c r="I1618" s="6">
        <f>IF(H1618="","",INDEX(Systems!F$4:F$981,MATCH($F1618,Systems!D$4:D$981,0),1))</f>
        <v>18</v>
      </c>
      <c r="J1618" s="7">
        <f>IF(H1618="","",INDEX(Systems!E$4:E$981,MATCH($F1618,Systems!D$4:D$981,0),1))</f>
        <v>30</v>
      </c>
      <c r="K1618" s="7" t="s">
        <v>97</v>
      </c>
      <c r="L1618" s="7">
        <v>2000</v>
      </c>
      <c r="M1618" s="7">
        <v>3</v>
      </c>
      <c r="N1618" s="6">
        <f t="shared" si="3734"/>
        <v>9000</v>
      </c>
      <c r="O1618" s="7">
        <f t="shared" si="3735"/>
        <v>2030</v>
      </c>
      <c r="P1618" s="2" t="str">
        <f t="shared" si="4132"/>
        <v/>
      </c>
      <c r="Q1618" s="2" t="str">
        <f t="shared" si="4132"/>
        <v/>
      </c>
      <c r="R1618" s="2" t="str">
        <f t="shared" si="4132"/>
        <v/>
      </c>
      <c r="S1618" s="2" t="str">
        <f t="shared" si="4132"/>
        <v/>
      </c>
      <c r="T1618" s="2" t="str">
        <f t="shared" si="4132"/>
        <v/>
      </c>
      <c r="U1618" s="2" t="str">
        <f t="shared" si="4132"/>
        <v/>
      </c>
      <c r="V1618" s="2" t="str">
        <f t="shared" si="4132"/>
        <v/>
      </c>
      <c r="W1618" s="2" t="str">
        <f t="shared" si="4132"/>
        <v/>
      </c>
      <c r="X1618" s="2" t="str">
        <f t="shared" si="4132"/>
        <v/>
      </c>
      <c r="Y1618" s="2" t="str">
        <f t="shared" si="4132"/>
        <v/>
      </c>
      <c r="Z1618" s="2" t="str">
        <f t="shared" si="4132"/>
        <v/>
      </c>
      <c r="AA1618" s="2" t="str">
        <f t="shared" si="4132"/>
        <v/>
      </c>
      <c r="AB1618" s="2">
        <f t="shared" si="4132"/>
        <v>12239.999999999998</v>
      </c>
      <c r="AC1618" s="2" t="str">
        <f t="shared" si="4132"/>
        <v/>
      </c>
      <c r="AD1618" s="2" t="str">
        <f t="shared" si="4132"/>
        <v/>
      </c>
      <c r="AE1618" s="2" t="str">
        <f t="shared" si="4132"/>
        <v/>
      </c>
      <c r="AF1618" s="2" t="str">
        <f t="shared" si="4132"/>
        <v/>
      </c>
      <c r="AG1618" s="2" t="str">
        <f t="shared" si="4132"/>
        <v/>
      </c>
      <c r="AH1618" s="2" t="str">
        <f t="shared" si="4132"/>
        <v/>
      </c>
      <c r="AI1618" s="2" t="str">
        <f t="shared" si="4132"/>
        <v/>
      </c>
    </row>
    <row r="1619" spans="2:35" x14ac:dyDescent="0.25">
      <c r="B1619" s="41" t="s">
        <v>347</v>
      </c>
      <c r="C1619" s="41" t="s">
        <v>588</v>
      </c>
      <c r="D1619" t="s">
        <v>3</v>
      </c>
      <c r="E1619" s="42" t="s">
        <v>575</v>
      </c>
      <c r="F1619" t="s">
        <v>26</v>
      </c>
      <c r="H1619" s="7">
        <v>1152</v>
      </c>
      <c r="I1619" s="6">
        <f>IF(H1619="","",INDEX(Systems!F$4:F$981,MATCH($F1619,Systems!D$4:D$981,0),1))</f>
        <v>21.78</v>
      </c>
      <c r="J1619" s="7">
        <f>IF(H1619="","",INDEX(Systems!E$4:E$981,MATCH($F1619,Systems!D$4:D$981,0),1))</f>
        <v>25</v>
      </c>
      <c r="K1619" s="7" t="s">
        <v>96</v>
      </c>
      <c r="L1619" s="7">
        <v>1998</v>
      </c>
      <c r="M1619" s="7">
        <v>2</v>
      </c>
      <c r="N1619" s="6">
        <f t="shared" si="3734"/>
        <v>25090.560000000001</v>
      </c>
      <c r="O1619" s="7">
        <f t="shared" si="3735"/>
        <v>2018</v>
      </c>
      <c r="P1619" s="2">
        <f t="shared" ref="P1619:AI1619" si="4133">IF($B1619="","",IF($O1619=P$3,$N1619*(1+(O$2*0.03)),IF(P$3=$O1619+$J1619,$N1619*(1+(O$2*0.03)),IF(P$3=$O1619+2*$J1619,$N1619*(1+(O$2*0.03)),IF(P$3=$O1619+3*$J1619,$N1619*(1+(O$2*0.03)),IF(P$3=$O1619+4*$J1619,$N1619*(1+(O$2*0.03)),IF(P$3=$O1619+5*$J1619,$N1619*(1+(O$2*0.03)),"")))))))</f>
        <v>25090.560000000001</v>
      </c>
      <c r="Q1619" s="2" t="str">
        <f t="shared" si="4133"/>
        <v/>
      </c>
      <c r="R1619" s="2" t="str">
        <f t="shared" si="4133"/>
        <v/>
      </c>
      <c r="S1619" s="2" t="str">
        <f t="shared" si="4133"/>
        <v/>
      </c>
      <c r="T1619" s="2" t="str">
        <f t="shared" si="4133"/>
        <v/>
      </c>
      <c r="U1619" s="2" t="str">
        <f t="shared" si="4133"/>
        <v/>
      </c>
      <c r="V1619" s="2" t="str">
        <f t="shared" si="4133"/>
        <v/>
      </c>
      <c r="W1619" s="2" t="str">
        <f t="shared" si="4133"/>
        <v/>
      </c>
      <c r="X1619" s="2" t="str">
        <f t="shared" si="4133"/>
        <v/>
      </c>
      <c r="Y1619" s="2" t="str">
        <f t="shared" si="4133"/>
        <v/>
      </c>
      <c r="Z1619" s="2" t="str">
        <f t="shared" si="4133"/>
        <v/>
      </c>
      <c r="AA1619" s="2" t="str">
        <f t="shared" si="4133"/>
        <v/>
      </c>
      <c r="AB1619" s="2" t="str">
        <f t="shared" si="4133"/>
        <v/>
      </c>
      <c r="AC1619" s="2" t="str">
        <f t="shared" si="4133"/>
        <v/>
      </c>
      <c r="AD1619" s="2" t="str">
        <f t="shared" si="4133"/>
        <v/>
      </c>
      <c r="AE1619" s="2" t="str">
        <f t="shared" si="4133"/>
        <v/>
      </c>
      <c r="AF1619" s="2" t="str">
        <f t="shared" si="4133"/>
        <v/>
      </c>
      <c r="AG1619" s="2" t="str">
        <f t="shared" si="4133"/>
        <v/>
      </c>
      <c r="AH1619" s="2" t="str">
        <f t="shared" si="4133"/>
        <v/>
      </c>
      <c r="AI1619" s="2" t="str">
        <f t="shared" si="4133"/>
        <v/>
      </c>
    </row>
    <row r="1620" spans="2:35" x14ac:dyDescent="0.25">
      <c r="B1620" s="41" t="s">
        <v>347</v>
      </c>
      <c r="C1620" s="41" t="s">
        <v>588</v>
      </c>
      <c r="D1620" t="s">
        <v>7</v>
      </c>
      <c r="E1620" s="42" t="s">
        <v>575</v>
      </c>
      <c r="F1620" t="s">
        <v>50</v>
      </c>
      <c r="H1620" s="7">
        <v>1150</v>
      </c>
      <c r="I1620" s="6">
        <f>IF(H1620="","",INDEX(Systems!F$4:F$981,MATCH($F1620,Systems!D$4:D$981,0),1))</f>
        <v>1.6</v>
      </c>
      <c r="J1620" s="7">
        <f>IF(H1620="","",INDEX(Systems!E$4:E$981,MATCH($F1620,Systems!D$4:D$981,0),1))</f>
        <v>10</v>
      </c>
      <c r="K1620" s="7" t="s">
        <v>96</v>
      </c>
      <c r="L1620" s="7">
        <v>2012</v>
      </c>
      <c r="M1620" s="7">
        <v>3</v>
      </c>
      <c r="N1620" s="6">
        <f t="shared" si="3734"/>
        <v>1840</v>
      </c>
      <c r="O1620" s="7">
        <f t="shared" si="3735"/>
        <v>2022</v>
      </c>
      <c r="P1620" s="2" t="str">
        <f t="shared" ref="P1620:AI1620" si="4134">IF($B1620="","",IF($O1620=P$3,$N1620*(1+(O$2*0.03)),IF(P$3=$O1620+$J1620,$N1620*(1+(O$2*0.03)),IF(P$3=$O1620+2*$J1620,$N1620*(1+(O$2*0.03)),IF(P$3=$O1620+3*$J1620,$N1620*(1+(O$2*0.03)),IF(P$3=$O1620+4*$J1620,$N1620*(1+(O$2*0.03)),IF(P$3=$O1620+5*$J1620,$N1620*(1+(O$2*0.03)),"")))))))</f>
        <v/>
      </c>
      <c r="Q1620" s="2" t="str">
        <f t="shared" si="4134"/>
        <v/>
      </c>
      <c r="R1620" s="2" t="str">
        <f t="shared" si="4134"/>
        <v/>
      </c>
      <c r="S1620" s="2" t="str">
        <f t="shared" si="4134"/>
        <v/>
      </c>
      <c r="T1620" s="2">
        <f t="shared" si="4134"/>
        <v>2060.8000000000002</v>
      </c>
      <c r="U1620" s="2" t="str">
        <f t="shared" si="4134"/>
        <v/>
      </c>
      <c r="V1620" s="2" t="str">
        <f t="shared" si="4134"/>
        <v/>
      </c>
      <c r="W1620" s="2" t="str">
        <f t="shared" si="4134"/>
        <v/>
      </c>
      <c r="X1620" s="2" t="str">
        <f t="shared" si="4134"/>
        <v/>
      </c>
      <c r="Y1620" s="2" t="str">
        <f t="shared" si="4134"/>
        <v/>
      </c>
      <c r="Z1620" s="2" t="str">
        <f t="shared" si="4134"/>
        <v/>
      </c>
      <c r="AA1620" s="2" t="str">
        <f t="shared" si="4134"/>
        <v/>
      </c>
      <c r="AB1620" s="2" t="str">
        <f t="shared" si="4134"/>
        <v/>
      </c>
      <c r="AC1620" s="2" t="str">
        <f t="shared" si="4134"/>
        <v/>
      </c>
      <c r="AD1620" s="2">
        <f t="shared" si="4134"/>
        <v>2612.7999999999997</v>
      </c>
      <c r="AE1620" s="2" t="str">
        <f t="shared" si="4134"/>
        <v/>
      </c>
      <c r="AF1620" s="2" t="str">
        <f t="shared" si="4134"/>
        <v/>
      </c>
      <c r="AG1620" s="2" t="str">
        <f t="shared" si="4134"/>
        <v/>
      </c>
      <c r="AH1620" s="2" t="str">
        <f t="shared" si="4134"/>
        <v/>
      </c>
      <c r="AI1620" s="2" t="str">
        <f t="shared" si="4134"/>
        <v/>
      </c>
    </row>
    <row r="1621" spans="2:35" x14ac:dyDescent="0.25">
      <c r="B1621" s="41" t="s">
        <v>347</v>
      </c>
      <c r="C1621" s="41" t="s">
        <v>588</v>
      </c>
      <c r="D1621" t="s">
        <v>7</v>
      </c>
      <c r="E1621" s="42" t="s">
        <v>575</v>
      </c>
      <c r="F1621" t="s">
        <v>47</v>
      </c>
      <c r="H1621" s="7">
        <v>960</v>
      </c>
      <c r="I1621" s="6">
        <f>IF(H1621="","",INDEX(Systems!F$4:F$981,MATCH($F1621,Systems!D$4:D$981,0),1))</f>
        <v>9.42</v>
      </c>
      <c r="J1621" s="7">
        <f>IF(H1621="","",INDEX(Systems!E$4:E$981,MATCH($F1621,Systems!D$4:D$981,0),1))</f>
        <v>20</v>
      </c>
      <c r="K1621" s="7" t="s">
        <v>96</v>
      </c>
      <c r="L1621" s="7">
        <v>2000</v>
      </c>
      <c r="M1621" s="7">
        <v>2</v>
      </c>
      <c r="N1621" s="6">
        <f t="shared" si="3734"/>
        <v>9043.2000000000007</v>
      </c>
      <c r="O1621" s="7">
        <f t="shared" si="3735"/>
        <v>2018</v>
      </c>
      <c r="P1621" s="2">
        <f t="shared" ref="P1621:AI1622" si="4135">IF($B1621="","",IF($O1621=P$3,$N1621*(1+(O$2*0.03)),IF(P$3=$O1621+$J1621,$N1621*(1+(O$2*0.03)),IF(P$3=$O1621+2*$J1621,$N1621*(1+(O$2*0.03)),IF(P$3=$O1621+3*$J1621,$N1621*(1+(O$2*0.03)),IF(P$3=$O1621+4*$J1621,$N1621*(1+(O$2*0.03)),IF(P$3=$O1621+5*$J1621,$N1621*(1+(O$2*0.03)),"")))))))</f>
        <v>9043.2000000000007</v>
      </c>
      <c r="Q1621" s="2" t="str">
        <f t="shared" si="4135"/>
        <v/>
      </c>
      <c r="R1621" s="2" t="str">
        <f t="shared" si="4135"/>
        <v/>
      </c>
      <c r="S1621" s="2" t="str">
        <f t="shared" si="4135"/>
        <v/>
      </c>
      <c r="T1621" s="2" t="str">
        <f t="shared" si="4135"/>
        <v/>
      </c>
      <c r="U1621" s="2" t="str">
        <f t="shared" si="4135"/>
        <v/>
      </c>
      <c r="V1621" s="2" t="str">
        <f t="shared" si="4135"/>
        <v/>
      </c>
      <c r="W1621" s="2" t="str">
        <f t="shared" si="4135"/>
        <v/>
      </c>
      <c r="X1621" s="2" t="str">
        <f t="shared" si="4135"/>
        <v/>
      </c>
      <c r="Y1621" s="2" t="str">
        <f t="shared" si="4135"/>
        <v/>
      </c>
      <c r="Z1621" s="2" t="str">
        <f t="shared" si="4135"/>
        <v/>
      </c>
      <c r="AA1621" s="2" t="str">
        <f t="shared" si="4135"/>
        <v/>
      </c>
      <c r="AB1621" s="2" t="str">
        <f t="shared" si="4135"/>
        <v/>
      </c>
      <c r="AC1621" s="2" t="str">
        <f t="shared" si="4135"/>
        <v/>
      </c>
      <c r="AD1621" s="2" t="str">
        <f t="shared" si="4135"/>
        <v/>
      </c>
      <c r="AE1621" s="2" t="str">
        <f t="shared" si="4135"/>
        <v/>
      </c>
      <c r="AF1621" s="2" t="str">
        <f t="shared" si="4135"/>
        <v/>
      </c>
      <c r="AG1621" s="2" t="str">
        <f t="shared" si="4135"/>
        <v/>
      </c>
      <c r="AH1621" s="2" t="str">
        <f t="shared" si="4135"/>
        <v/>
      </c>
      <c r="AI1621" s="2" t="str">
        <f t="shared" si="4135"/>
        <v/>
      </c>
    </row>
    <row r="1622" spans="2:35" x14ac:dyDescent="0.25">
      <c r="B1622" s="41" t="s">
        <v>347</v>
      </c>
      <c r="C1622" s="41" t="s">
        <v>588</v>
      </c>
      <c r="D1622" t="s">
        <v>7</v>
      </c>
      <c r="E1622" s="42" t="s">
        <v>575</v>
      </c>
      <c r="F1622" t="s">
        <v>289</v>
      </c>
      <c r="H1622" s="7">
        <v>1150</v>
      </c>
      <c r="I1622" s="6">
        <f>IF(H1622="","",INDEX(Systems!F$4:F$981,MATCH($F1622,Systems!D$4:D$981,0),1))</f>
        <v>4.5</v>
      </c>
      <c r="J1622" s="7">
        <f>IF(H1622="","",INDEX(Systems!E$4:E$981,MATCH($F1622,Systems!D$4:D$981,0),1))</f>
        <v>15</v>
      </c>
      <c r="K1622" s="7" t="s">
        <v>96</v>
      </c>
      <c r="L1622" s="7">
        <v>2000</v>
      </c>
      <c r="M1622" s="7">
        <v>2</v>
      </c>
      <c r="N1622" s="6">
        <f t="shared" ref="N1622" si="4136">IF(H1622="","",H1622*I1622)</f>
        <v>5175</v>
      </c>
      <c r="O1622" s="7">
        <f t="shared" ref="O1622" si="4137">IF(M1622="","",IF(IF(M1622=1,$C$1,IF(M1622=2,L1622+(0.8*J1622),IF(M1622=3,L1622+J1622)))&lt;$C$1,$C$1,(IF(M1622=1,$C$1,IF(M1622=2,L1622+(0.8*J1622),IF(M1622=3,L1622+J1622))))))</f>
        <v>2018</v>
      </c>
      <c r="P1622" s="2">
        <f t="shared" si="4135"/>
        <v>5175</v>
      </c>
      <c r="Q1622" s="2" t="str">
        <f t="shared" si="4135"/>
        <v/>
      </c>
      <c r="R1622" s="2" t="str">
        <f t="shared" si="4135"/>
        <v/>
      </c>
      <c r="S1622" s="2" t="str">
        <f t="shared" si="4135"/>
        <v/>
      </c>
      <c r="T1622" s="2" t="str">
        <f t="shared" si="4135"/>
        <v/>
      </c>
      <c r="U1622" s="2" t="str">
        <f t="shared" si="4135"/>
        <v/>
      </c>
      <c r="V1622" s="2" t="str">
        <f t="shared" si="4135"/>
        <v/>
      </c>
      <c r="W1622" s="2" t="str">
        <f t="shared" si="4135"/>
        <v/>
      </c>
      <c r="X1622" s="2" t="str">
        <f t="shared" si="4135"/>
        <v/>
      </c>
      <c r="Y1622" s="2" t="str">
        <f t="shared" si="4135"/>
        <v/>
      </c>
      <c r="Z1622" s="2" t="str">
        <f t="shared" si="4135"/>
        <v/>
      </c>
      <c r="AA1622" s="2" t="str">
        <f t="shared" si="4135"/>
        <v/>
      </c>
      <c r="AB1622" s="2" t="str">
        <f t="shared" si="4135"/>
        <v/>
      </c>
      <c r="AC1622" s="2" t="str">
        <f t="shared" si="4135"/>
        <v/>
      </c>
      <c r="AD1622" s="2" t="str">
        <f t="shared" si="4135"/>
        <v/>
      </c>
      <c r="AE1622" s="2">
        <f t="shared" si="4135"/>
        <v>7503.75</v>
      </c>
      <c r="AF1622" s="2" t="str">
        <f t="shared" si="4135"/>
        <v/>
      </c>
      <c r="AG1622" s="2" t="str">
        <f t="shared" si="4135"/>
        <v/>
      </c>
      <c r="AH1622" s="2" t="str">
        <f t="shared" si="4135"/>
        <v/>
      </c>
      <c r="AI1622" s="2" t="str">
        <f t="shared" si="4135"/>
        <v/>
      </c>
    </row>
    <row r="1623" spans="2:35" x14ac:dyDescent="0.25">
      <c r="B1623" s="41" t="s">
        <v>347</v>
      </c>
      <c r="C1623" s="41" t="s">
        <v>588</v>
      </c>
      <c r="D1623" t="s">
        <v>9</v>
      </c>
      <c r="E1623" s="42" t="s">
        <v>575</v>
      </c>
      <c r="F1623" t="s">
        <v>131</v>
      </c>
      <c r="H1623" s="7">
        <v>960</v>
      </c>
      <c r="I1623" s="6">
        <f>IF(H1623="","",INDEX(Systems!F$4:F$981,MATCH($F1623,Systems!D$4:D$981,0),1))</f>
        <v>4.95</v>
      </c>
      <c r="J1623" s="7">
        <f>IF(H1623="","",INDEX(Systems!E$4:E$981,MATCH($F1623,Systems!D$4:D$981,0),1))</f>
        <v>20</v>
      </c>
      <c r="K1623" s="7" t="s">
        <v>96</v>
      </c>
      <c r="L1623" s="7">
        <v>2017</v>
      </c>
      <c r="M1623" s="7">
        <v>3</v>
      </c>
      <c r="N1623" s="6">
        <f t="shared" si="3734"/>
        <v>4752</v>
      </c>
      <c r="O1623" s="7">
        <f t="shared" si="3735"/>
        <v>2037</v>
      </c>
      <c r="P1623" s="2" t="str">
        <f t="shared" ref="P1623:AI1623" si="4138">IF($B1623="","",IF($O1623=P$3,$N1623*(1+(O$2*0.03)),IF(P$3=$O1623+$J1623,$N1623*(1+(O$2*0.03)),IF(P$3=$O1623+2*$J1623,$N1623*(1+(O$2*0.03)),IF(P$3=$O1623+3*$J1623,$N1623*(1+(O$2*0.03)),IF(P$3=$O1623+4*$J1623,$N1623*(1+(O$2*0.03)),IF(P$3=$O1623+5*$J1623,$N1623*(1+(O$2*0.03)),"")))))))</f>
        <v/>
      </c>
      <c r="Q1623" s="2" t="str">
        <f t="shared" si="4138"/>
        <v/>
      </c>
      <c r="R1623" s="2" t="str">
        <f t="shared" si="4138"/>
        <v/>
      </c>
      <c r="S1623" s="2" t="str">
        <f t="shared" si="4138"/>
        <v/>
      </c>
      <c r="T1623" s="2" t="str">
        <f t="shared" si="4138"/>
        <v/>
      </c>
      <c r="U1623" s="2" t="str">
        <f t="shared" si="4138"/>
        <v/>
      </c>
      <c r="V1623" s="2" t="str">
        <f t="shared" si="4138"/>
        <v/>
      </c>
      <c r="W1623" s="2" t="str">
        <f t="shared" si="4138"/>
        <v/>
      </c>
      <c r="X1623" s="2" t="str">
        <f t="shared" si="4138"/>
        <v/>
      </c>
      <c r="Y1623" s="2" t="str">
        <f t="shared" si="4138"/>
        <v/>
      </c>
      <c r="Z1623" s="2" t="str">
        <f t="shared" si="4138"/>
        <v/>
      </c>
      <c r="AA1623" s="2" t="str">
        <f t="shared" si="4138"/>
        <v/>
      </c>
      <c r="AB1623" s="2" t="str">
        <f t="shared" si="4138"/>
        <v/>
      </c>
      <c r="AC1623" s="2" t="str">
        <f t="shared" si="4138"/>
        <v/>
      </c>
      <c r="AD1623" s="2" t="str">
        <f t="shared" si="4138"/>
        <v/>
      </c>
      <c r="AE1623" s="2" t="str">
        <f t="shared" si="4138"/>
        <v/>
      </c>
      <c r="AF1623" s="2" t="str">
        <f t="shared" si="4138"/>
        <v/>
      </c>
      <c r="AG1623" s="2" t="str">
        <f t="shared" si="4138"/>
        <v/>
      </c>
      <c r="AH1623" s="2" t="str">
        <f t="shared" si="4138"/>
        <v/>
      </c>
      <c r="AI1623" s="2">
        <f t="shared" si="4138"/>
        <v>7460.6399999999994</v>
      </c>
    </row>
    <row r="1624" spans="2:35" x14ac:dyDescent="0.25">
      <c r="B1624" s="41" t="s">
        <v>347</v>
      </c>
      <c r="C1624" s="41" t="s">
        <v>588</v>
      </c>
      <c r="D1624" t="s">
        <v>5</v>
      </c>
      <c r="E1624" s="42" t="s">
        <v>575</v>
      </c>
      <c r="F1624" t="s">
        <v>117</v>
      </c>
      <c r="H1624" s="7">
        <v>1</v>
      </c>
      <c r="I1624" s="6">
        <f>IF(H1624="","",INDEX(Systems!F$4:F$981,MATCH($F1624,Systems!D$4:D$981,0),1))</f>
        <v>7200</v>
      </c>
      <c r="J1624" s="7">
        <f>IF(H1624="","",INDEX(Systems!E$4:E$981,MATCH($F1624,Systems!D$4:D$981,0),1))</f>
        <v>18</v>
      </c>
      <c r="K1624" s="7" t="s">
        <v>96</v>
      </c>
      <c r="L1624" s="7">
        <v>1998</v>
      </c>
      <c r="M1624" s="7">
        <v>3</v>
      </c>
      <c r="N1624" s="6">
        <f t="shared" si="3734"/>
        <v>7200</v>
      </c>
      <c r="O1624" s="7">
        <f t="shared" si="3735"/>
        <v>2018</v>
      </c>
      <c r="P1624" s="2">
        <f t="shared" ref="P1624:AI1629" si="4139">IF($B1624="","",IF($O1624=P$3,$N1624*(1+(O$2*0.03)),IF(P$3=$O1624+$J1624,$N1624*(1+(O$2*0.03)),IF(P$3=$O1624+2*$J1624,$N1624*(1+(O$2*0.03)),IF(P$3=$O1624+3*$J1624,$N1624*(1+(O$2*0.03)),IF(P$3=$O1624+4*$J1624,$N1624*(1+(O$2*0.03)),IF(P$3=$O1624+5*$J1624,$N1624*(1+(O$2*0.03)),"")))))))</f>
        <v>7200</v>
      </c>
      <c r="Q1624" s="2" t="str">
        <f t="shared" si="4139"/>
        <v/>
      </c>
      <c r="R1624" s="2" t="str">
        <f t="shared" si="4139"/>
        <v/>
      </c>
      <c r="S1624" s="2" t="str">
        <f t="shared" si="4139"/>
        <v/>
      </c>
      <c r="T1624" s="2" t="str">
        <f t="shared" si="4139"/>
        <v/>
      </c>
      <c r="U1624" s="2" t="str">
        <f t="shared" si="4139"/>
        <v/>
      </c>
      <c r="V1624" s="2" t="str">
        <f t="shared" si="4139"/>
        <v/>
      </c>
      <c r="W1624" s="2" t="str">
        <f t="shared" si="4139"/>
        <v/>
      </c>
      <c r="X1624" s="2" t="str">
        <f t="shared" si="4139"/>
        <v/>
      </c>
      <c r="Y1624" s="2" t="str">
        <f t="shared" si="4139"/>
        <v/>
      </c>
      <c r="Z1624" s="2" t="str">
        <f t="shared" si="4139"/>
        <v/>
      </c>
      <c r="AA1624" s="2" t="str">
        <f t="shared" si="4139"/>
        <v/>
      </c>
      <c r="AB1624" s="2" t="str">
        <f t="shared" si="4139"/>
        <v/>
      </c>
      <c r="AC1624" s="2" t="str">
        <f t="shared" si="4139"/>
        <v/>
      </c>
      <c r="AD1624" s="2" t="str">
        <f t="shared" si="4139"/>
        <v/>
      </c>
      <c r="AE1624" s="2" t="str">
        <f t="shared" si="4139"/>
        <v/>
      </c>
      <c r="AF1624" s="2" t="str">
        <f t="shared" si="4139"/>
        <v/>
      </c>
      <c r="AG1624" s="2" t="str">
        <f t="shared" si="4139"/>
        <v/>
      </c>
      <c r="AH1624" s="2">
        <f t="shared" si="4139"/>
        <v>11088</v>
      </c>
      <c r="AI1624" s="2" t="str">
        <f t="shared" si="4139"/>
        <v/>
      </c>
    </row>
    <row r="1625" spans="2:35" x14ac:dyDescent="0.25">
      <c r="B1625" s="41" t="s">
        <v>347</v>
      </c>
      <c r="C1625" s="41" t="s">
        <v>588</v>
      </c>
      <c r="D1625" t="s">
        <v>3</v>
      </c>
      <c r="E1625" s="42" t="s">
        <v>576</v>
      </c>
      <c r="F1625" t="s">
        <v>26</v>
      </c>
      <c r="H1625" s="7">
        <v>1152</v>
      </c>
      <c r="I1625" s="6">
        <f>IF(H1625="","",INDEX(Systems!F$4:F$981,MATCH($F1625,Systems!D$4:D$981,0),1))</f>
        <v>21.78</v>
      </c>
      <c r="J1625" s="7">
        <f>IF(H1625="","",INDEX(Systems!E$4:E$981,MATCH($F1625,Systems!D$4:D$981,0),1))</f>
        <v>25</v>
      </c>
      <c r="K1625" s="7" t="s">
        <v>96</v>
      </c>
      <c r="L1625" s="7">
        <v>1998</v>
      </c>
      <c r="M1625" s="7">
        <v>2</v>
      </c>
      <c r="N1625" s="6">
        <f t="shared" ref="N1625:N1630" si="4140">IF(H1625="","",H1625*I1625)</f>
        <v>25090.560000000001</v>
      </c>
      <c r="O1625" s="7">
        <f t="shared" ref="O1625:O1630" si="4141">IF(M1625="","",IF(IF(M1625=1,$C$1,IF(M1625=2,L1625+(0.8*J1625),IF(M1625=3,L1625+J1625)))&lt;$C$1,$C$1,(IF(M1625=1,$C$1,IF(M1625=2,L1625+(0.8*J1625),IF(M1625=3,L1625+J1625))))))</f>
        <v>2018</v>
      </c>
      <c r="P1625" s="2">
        <f t="shared" si="4139"/>
        <v>25090.560000000001</v>
      </c>
      <c r="Q1625" s="2" t="str">
        <f t="shared" si="4139"/>
        <v/>
      </c>
      <c r="R1625" s="2" t="str">
        <f t="shared" si="4139"/>
        <v/>
      </c>
      <c r="S1625" s="2" t="str">
        <f t="shared" si="4139"/>
        <v/>
      </c>
      <c r="T1625" s="2" t="str">
        <f t="shared" si="4139"/>
        <v/>
      </c>
      <c r="U1625" s="2" t="str">
        <f t="shared" si="4139"/>
        <v/>
      </c>
      <c r="V1625" s="2" t="str">
        <f t="shared" si="4139"/>
        <v/>
      </c>
      <c r="W1625" s="2" t="str">
        <f t="shared" si="4139"/>
        <v/>
      </c>
      <c r="X1625" s="2" t="str">
        <f t="shared" si="4139"/>
        <v/>
      </c>
      <c r="Y1625" s="2" t="str">
        <f t="shared" si="4139"/>
        <v/>
      </c>
      <c r="Z1625" s="2" t="str">
        <f t="shared" si="4139"/>
        <v/>
      </c>
      <c r="AA1625" s="2" t="str">
        <f t="shared" si="4139"/>
        <v/>
      </c>
      <c r="AB1625" s="2" t="str">
        <f t="shared" si="4139"/>
        <v/>
      </c>
      <c r="AC1625" s="2" t="str">
        <f t="shared" si="4139"/>
        <v/>
      </c>
      <c r="AD1625" s="2" t="str">
        <f t="shared" si="4139"/>
        <v/>
      </c>
      <c r="AE1625" s="2" t="str">
        <f t="shared" si="4139"/>
        <v/>
      </c>
      <c r="AF1625" s="2" t="str">
        <f t="shared" si="4139"/>
        <v/>
      </c>
      <c r="AG1625" s="2" t="str">
        <f t="shared" si="4139"/>
        <v/>
      </c>
      <c r="AH1625" s="2" t="str">
        <f t="shared" si="4139"/>
        <v/>
      </c>
      <c r="AI1625" s="2" t="str">
        <f t="shared" si="4139"/>
        <v/>
      </c>
    </row>
    <row r="1626" spans="2:35" x14ac:dyDescent="0.25">
      <c r="B1626" s="41" t="s">
        <v>347</v>
      </c>
      <c r="C1626" s="41" t="s">
        <v>588</v>
      </c>
      <c r="D1626" t="s">
        <v>7</v>
      </c>
      <c r="E1626" s="42" t="s">
        <v>576</v>
      </c>
      <c r="F1626" t="s">
        <v>50</v>
      </c>
      <c r="H1626" s="7">
        <v>1150</v>
      </c>
      <c r="I1626" s="6">
        <f>IF(H1626="","",INDEX(Systems!F$4:F$981,MATCH($F1626,Systems!D$4:D$981,0),1))</f>
        <v>1.6</v>
      </c>
      <c r="J1626" s="7">
        <f>IF(H1626="","",INDEX(Systems!E$4:E$981,MATCH($F1626,Systems!D$4:D$981,0),1))</f>
        <v>10</v>
      </c>
      <c r="K1626" s="7" t="s">
        <v>96</v>
      </c>
      <c r="L1626" s="7">
        <v>2012</v>
      </c>
      <c r="M1626" s="7">
        <v>3</v>
      </c>
      <c r="N1626" s="6">
        <f t="shared" si="4140"/>
        <v>1840</v>
      </c>
      <c r="O1626" s="7">
        <f t="shared" si="4141"/>
        <v>2022</v>
      </c>
      <c r="P1626" s="2" t="str">
        <f t="shared" si="4139"/>
        <v/>
      </c>
      <c r="Q1626" s="2" t="str">
        <f t="shared" si="4139"/>
        <v/>
      </c>
      <c r="R1626" s="2" t="str">
        <f t="shared" si="4139"/>
        <v/>
      </c>
      <c r="S1626" s="2" t="str">
        <f t="shared" si="4139"/>
        <v/>
      </c>
      <c r="T1626" s="2">
        <f t="shared" si="4139"/>
        <v>2060.8000000000002</v>
      </c>
      <c r="U1626" s="2" t="str">
        <f t="shared" si="4139"/>
        <v/>
      </c>
      <c r="V1626" s="2" t="str">
        <f t="shared" si="4139"/>
        <v/>
      </c>
      <c r="W1626" s="2" t="str">
        <f t="shared" si="4139"/>
        <v/>
      </c>
      <c r="X1626" s="2" t="str">
        <f t="shared" si="4139"/>
        <v/>
      </c>
      <c r="Y1626" s="2" t="str">
        <f t="shared" si="4139"/>
        <v/>
      </c>
      <c r="Z1626" s="2" t="str">
        <f t="shared" si="4139"/>
        <v/>
      </c>
      <c r="AA1626" s="2" t="str">
        <f t="shared" si="4139"/>
        <v/>
      </c>
      <c r="AB1626" s="2" t="str">
        <f t="shared" si="4139"/>
        <v/>
      </c>
      <c r="AC1626" s="2" t="str">
        <f t="shared" si="4139"/>
        <v/>
      </c>
      <c r="AD1626" s="2">
        <f t="shared" si="4139"/>
        <v>2612.7999999999997</v>
      </c>
      <c r="AE1626" s="2" t="str">
        <f t="shared" si="4139"/>
        <v/>
      </c>
      <c r="AF1626" s="2" t="str">
        <f t="shared" si="4139"/>
        <v/>
      </c>
      <c r="AG1626" s="2" t="str">
        <f t="shared" si="4139"/>
        <v/>
      </c>
      <c r="AH1626" s="2" t="str">
        <f t="shared" si="4139"/>
        <v/>
      </c>
      <c r="AI1626" s="2" t="str">
        <f t="shared" si="4139"/>
        <v/>
      </c>
    </row>
    <row r="1627" spans="2:35" x14ac:dyDescent="0.25">
      <c r="B1627" s="41" t="s">
        <v>347</v>
      </c>
      <c r="C1627" s="41" t="s">
        <v>588</v>
      </c>
      <c r="D1627" t="s">
        <v>7</v>
      </c>
      <c r="E1627" s="42" t="s">
        <v>576</v>
      </c>
      <c r="F1627" t="s">
        <v>47</v>
      </c>
      <c r="H1627" s="7">
        <v>960</v>
      </c>
      <c r="I1627" s="6">
        <f>IF(H1627="","",INDEX(Systems!F$4:F$981,MATCH($F1627,Systems!D$4:D$981,0),1))</f>
        <v>9.42</v>
      </c>
      <c r="J1627" s="7">
        <f>IF(H1627="","",INDEX(Systems!E$4:E$981,MATCH($F1627,Systems!D$4:D$981,0),1))</f>
        <v>20</v>
      </c>
      <c r="K1627" s="7" t="s">
        <v>96</v>
      </c>
      <c r="L1627" s="7">
        <v>2000</v>
      </c>
      <c r="M1627" s="7">
        <v>2</v>
      </c>
      <c r="N1627" s="6">
        <f t="shared" si="4140"/>
        <v>9043.2000000000007</v>
      </c>
      <c r="O1627" s="7">
        <f t="shared" si="4141"/>
        <v>2018</v>
      </c>
      <c r="P1627" s="2">
        <f t="shared" si="4139"/>
        <v>9043.2000000000007</v>
      </c>
      <c r="Q1627" s="2" t="str">
        <f t="shared" si="4139"/>
        <v/>
      </c>
      <c r="R1627" s="2" t="str">
        <f t="shared" si="4139"/>
        <v/>
      </c>
      <c r="S1627" s="2" t="str">
        <f t="shared" si="4139"/>
        <v/>
      </c>
      <c r="T1627" s="2" t="str">
        <f t="shared" si="4139"/>
        <v/>
      </c>
      <c r="U1627" s="2" t="str">
        <f t="shared" si="4139"/>
        <v/>
      </c>
      <c r="V1627" s="2" t="str">
        <f t="shared" si="4139"/>
        <v/>
      </c>
      <c r="W1627" s="2" t="str">
        <f t="shared" si="4139"/>
        <v/>
      </c>
      <c r="X1627" s="2" t="str">
        <f t="shared" si="4139"/>
        <v/>
      </c>
      <c r="Y1627" s="2" t="str">
        <f t="shared" si="4139"/>
        <v/>
      </c>
      <c r="Z1627" s="2" t="str">
        <f t="shared" si="4139"/>
        <v/>
      </c>
      <c r="AA1627" s="2" t="str">
        <f t="shared" si="4139"/>
        <v/>
      </c>
      <c r="AB1627" s="2" t="str">
        <f t="shared" si="4139"/>
        <v/>
      </c>
      <c r="AC1627" s="2" t="str">
        <f t="shared" si="4139"/>
        <v/>
      </c>
      <c r="AD1627" s="2" t="str">
        <f t="shared" si="4139"/>
        <v/>
      </c>
      <c r="AE1627" s="2" t="str">
        <f t="shared" si="4139"/>
        <v/>
      </c>
      <c r="AF1627" s="2" t="str">
        <f t="shared" si="4139"/>
        <v/>
      </c>
      <c r="AG1627" s="2" t="str">
        <f t="shared" si="4139"/>
        <v/>
      </c>
      <c r="AH1627" s="2" t="str">
        <f t="shared" si="4139"/>
        <v/>
      </c>
      <c r="AI1627" s="2" t="str">
        <f t="shared" si="4139"/>
        <v/>
      </c>
    </row>
    <row r="1628" spans="2:35" x14ac:dyDescent="0.25">
      <c r="B1628" s="41" t="s">
        <v>347</v>
      </c>
      <c r="C1628" s="41" t="s">
        <v>588</v>
      </c>
      <c r="D1628" t="s">
        <v>7</v>
      </c>
      <c r="E1628" s="42" t="s">
        <v>576</v>
      </c>
      <c r="F1628" t="s">
        <v>289</v>
      </c>
      <c r="H1628" s="7">
        <v>1150</v>
      </c>
      <c r="I1628" s="6">
        <f>IF(H1628="","",INDEX(Systems!F$4:F$981,MATCH($F1628,Systems!D$4:D$981,0),1))</f>
        <v>4.5</v>
      </c>
      <c r="J1628" s="7">
        <f>IF(H1628="","",INDEX(Systems!E$4:E$981,MATCH($F1628,Systems!D$4:D$981,0),1))</f>
        <v>15</v>
      </c>
      <c r="K1628" s="7" t="s">
        <v>96</v>
      </c>
      <c r="L1628" s="7">
        <v>2000</v>
      </c>
      <c r="M1628" s="7">
        <v>2</v>
      </c>
      <c r="N1628" s="6">
        <f t="shared" si="4140"/>
        <v>5175</v>
      </c>
      <c r="O1628" s="7">
        <f t="shared" si="4141"/>
        <v>2018</v>
      </c>
      <c r="P1628" s="2">
        <f t="shared" si="4139"/>
        <v>5175</v>
      </c>
      <c r="Q1628" s="2" t="str">
        <f t="shared" si="4139"/>
        <v/>
      </c>
      <c r="R1628" s="2" t="str">
        <f t="shared" si="4139"/>
        <v/>
      </c>
      <c r="S1628" s="2" t="str">
        <f t="shared" si="4139"/>
        <v/>
      </c>
      <c r="T1628" s="2" t="str">
        <f t="shared" si="4139"/>
        <v/>
      </c>
      <c r="U1628" s="2" t="str">
        <f t="shared" si="4139"/>
        <v/>
      </c>
      <c r="V1628" s="2" t="str">
        <f t="shared" si="4139"/>
        <v/>
      </c>
      <c r="W1628" s="2" t="str">
        <f t="shared" si="4139"/>
        <v/>
      </c>
      <c r="X1628" s="2" t="str">
        <f t="shared" si="4139"/>
        <v/>
      </c>
      <c r="Y1628" s="2" t="str">
        <f t="shared" si="4139"/>
        <v/>
      </c>
      <c r="Z1628" s="2" t="str">
        <f t="shared" si="4139"/>
        <v/>
      </c>
      <c r="AA1628" s="2" t="str">
        <f t="shared" si="4139"/>
        <v/>
      </c>
      <c r="AB1628" s="2" t="str">
        <f t="shared" si="4139"/>
        <v/>
      </c>
      <c r="AC1628" s="2" t="str">
        <f t="shared" si="4139"/>
        <v/>
      </c>
      <c r="AD1628" s="2" t="str">
        <f t="shared" si="4139"/>
        <v/>
      </c>
      <c r="AE1628" s="2">
        <f t="shared" si="4139"/>
        <v>7503.75</v>
      </c>
      <c r="AF1628" s="2" t="str">
        <f t="shared" si="4139"/>
        <v/>
      </c>
      <c r="AG1628" s="2" t="str">
        <f t="shared" si="4139"/>
        <v/>
      </c>
      <c r="AH1628" s="2" t="str">
        <f t="shared" si="4139"/>
        <v/>
      </c>
      <c r="AI1628" s="2" t="str">
        <f t="shared" si="4139"/>
        <v/>
      </c>
    </row>
    <row r="1629" spans="2:35" x14ac:dyDescent="0.25">
      <c r="B1629" s="41" t="s">
        <v>347</v>
      </c>
      <c r="C1629" s="41" t="s">
        <v>588</v>
      </c>
      <c r="D1629" t="s">
        <v>9</v>
      </c>
      <c r="E1629" s="42" t="s">
        <v>576</v>
      </c>
      <c r="F1629" t="s">
        <v>131</v>
      </c>
      <c r="H1629" s="7">
        <v>960</v>
      </c>
      <c r="I1629" s="6">
        <f>IF(H1629="","",INDEX(Systems!F$4:F$981,MATCH($F1629,Systems!D$4:D$981,0),1))</f>
        <v>4.95</v>
      </c>
      <c r="J1629" s="7">
        <f>IF(H1629="","",INDEX(Systems!E$4:E$981,MATCH($F1629,Systems!D$4:D$981,0),1))</f>
        <v>20</v>
      </c>
      <c r="K1629" s="7" t="s">
        <v>96</v>
      </c>
      <c r="L1629" s="7">
        <v>2017</v>
      </c>
      <c r="M1629" s="7">
        <v>3</v>
      </c>
      <c r="N1629" s="6">
        <f t="shared" si="4140"/>
        <v>4752</v>
      </c>
      <c r="O1629" s="7">
        <f t="shared" si="4141"/>
        <v>2037</v>
      </c>
      <c r="P1629" s="2" t="str">
        <f t="shared" si="4139"/>
        <v/>
      </c>
      <c r="Q1629" s="2" t="str">
        <f t="shared" si="4139"/>
        <v/>
      </c>
      <c r="R1629" s="2" t="str">
        <f t="shared" si="4139"/>
        <v/>
      </c>
      <c r="S1629" s="2" t="str">
        <f t="shared" si="4139"/>
        <v/>
      </c>
      <c r="T1629" s="2" t="str">
        <f t="shared" si="4139"/>
        <v/>
      </c>
      <c r="U1629" s="2" t="str">
        <f t="shared" si="4139"/>
        <v/>
      </c>
      <c r="V1629" s="2" t="str">
        <f t="shared" si="4139"/>
        <v/>
      </c>
      <c r="W1629" s="2" t="str">
        <f t="shared" si="4139"/>
        <v/>
      </c>
      <c r="X1629" s="2" t="str">
        <f t="shared" si="4139"/>
        <v/>
      </c>
      <c r="Y1629" s="2" t="str">
        <f t="shared" si="4139"/>
        <v/>
      </c>
      <c r="Z1629" s="2" t="str">
        <f t="shared" si="4139"/>
        <v/>
      </c>
      <c r="AA1629" s="2" t="str">
        <f t="shared" si="4139"/>
        <v/>
      </c>
      <c r="AB1629" s="2" t="str">
        <f t="shared" si="4139"/>
        <v/>
      </c>
      <c r="AC1629" s="2" t="str">
        <f t="shared" si="4139"/>
        <v/>
      </c>
      <c r="AD1629" s="2" t="str">
        <f t="shared" si="4139"/>
        <v/>
      </c>
      <c r="AE1629" s="2" t="str">
        <f t="shared" si="4139"/>
        <v/>
      </c>
      <c r="AF1629" s="2" t="str">
        <f t="shared" si="4139"/>
        <v/>
      </c>
      <c r="AG1629" s="2" t="str">
        <f t="shared" si="4139"/>
        <v/>
      </c>
      <c r="AH1629" s="2" t="str">
        <f t="shared" si="4139"/>
        <v/>
      </c>
      <c r="AI1629" s="2">
        <f t="shared" si="4139"/>
        <v>7460.6399999999994</v>
      </c>
    </row>
    <row r="1630" spans="2:35" x14ac:dyDescent="0.25">
      <c r="B1630" s="41" t="s">
        <v>347</v>
      </c>
      <c r="C1630" s="41" t="s">
        <v>588</v>
      </c>
      <c r="D1630" t="s">
        <v>5</v>
      </c>
      <c r="E1630" s="42" t="s">
        <v>576</v>
      </c>
      <c r="F1630" t="s">
        <v>117</v>
      </c>
      <c r="H1630" s="7">
        <v>1</v>
      </c>
      <c r="I1630" s="6">
        <f>IF(H1630="","",INDEX(Systems!F$4:F$981,MATCH($F1630,Systems!D$4:D$981,0),1))</f>
        <v>7200</v>
      </c>
      <c r="J1630" s="7">
        <f>IF(H1630="","",INDEX(Systems!E$4:E$981,MATCH($F1630,Systems!D$4:D$981,0),1))</f>
        <v>18</v>
      </c>
      <c r="K1630" s="7" t="s">
        <v>96</v>
      </c>
      <c r="L1630" s="7">
        <v>1998</v>
      </c>
      <c r="M1630" s="7">
        <v>3</v>
      </c>
      <c r="N1630" s="6">
        <f t="shared" si="4140"/>
        <v>7200</v>
      </c>
      <c r="O1630" s="7">
        <f t="shared" si="4141"/>
        <v>2018</v>
      </c>
      <c r="P1630" s="2">
        <f t="shared" ref="P1630:P1635" si="4142">IF($B1630="","",IF($O1630=P$3,$N1630*(1+(O$2*0.03)),IF(P$3=$O1630+$J1630,$N1630*(1+(O$2*0.03)),IF(P$3=$O1630+2*$J1630,$N1630*(1+(O$2*0.03)),IF(P$3=$O1630+3*$J1630,$N1630*(1+(O$2*0.03)),IF(P$3=$O1630+4*$J1630,$N1630*(1+(O$2*0.03)),IF(P$3=$O1630+5*$J1630,$N1630*(1+(O$2*0.03)),"")))))))</f>
        <v>7200</v>
      </c>
      <c r="Q1630" s="2" t="str">
        <f t="shared" ref="Q1630:Q1635" si="4143">IF($B1630="","",IF($O1630=Q$3,$N1630*(1+(P$2*0.03)),IF(Q$3=$O1630+$J1630,$N1630*(1+(P$2*0.03)),IF(Q$3=$O1630+2*$J1630,$N1630*(1+(P$2*0.03)),IF(Q$3=$O1630+3*$J1630,$N1630*(1+(P$2*0.03)),IF(Q$3=$O1630+4*$J1630,$N1630*(1+(P$2*0.03)),IF(Q$3=$O1630+5*$J1630,$N1630*(1+(P$2*0.03)),"")))))))</f>
        <v/>
      </c>
      <c r="R1630" s="2" t="str">
        <f t="shared" ref="R1630:R1635" si="4144">IF($B1630="","",IF($O1630=R$3,$N1630*(1+(Q$2*0.03)),IF(R$3=$O1630+$J1630,$N1630*(1+(Q$2*0.03)),IF(R$3=$O1630+2*$J1630,$N1630*(1+(Q$2*0.03)),IF(R$3=$O1630+3*$J1630,$N1630*(1+(Q$2*0.03)),IF(R$3=$O1630+4*$J1630,$N1630*(1+(Q$2*0.03)),IF(R$3=$O1630+5*$J1630,$N1630*(1+(Q$2*0.03)),"")))))))</f>
        <v/>
      </c>
      <c r="S1630" s="2" t="str">
        <f t="shared" ref="S1630:S1635" si="4145">IF($B1630="","",IF($O1630=S$3,$N1630*(1+(R$2*0.03)),IF(S$3=$O1630+$J1630,$N1630*(1+(R$2*0.03)),IF(S$3=$O1630+2*$J1630,$N1630*(1+(R$2*0.03)),IF(S$3=$O1630+3*$J1630,$N1630*(1+(R$2*0.03)),IF(S$3=$O1630+4*$J1630,$N1630*(1+(R$2*0.03)),IF(S$3=$O1630+5*$J1630,$N1630*(1+(R$2*0.03)),"")))))))</f>
        <v/>
      </c>
      <c r="T1630" s="2" t="str">
        <f t="shared" ref="T1630:T1635" si="4146">IF($B1630="","",IF($O1630=T$3,$N1630*(1+(S$2*0.03)),IF(T$3=$O1630+$J1630,$N1630*(1+(S$2*0.03)),IF(T$3=$O1630+2*$J1630,$N1630*(1+(S$2*0.03)),IF(T$3=$O1630+3*$J1630,$N1630*(1+(S$2*0.03)),IF(T$3=$O1630+4*$J1630,$N1630*(1+(S$2*0.03)),IF(T$3=$O1630+5*$J1630,$N1630*(1+(S$2*0.03)),"")))))))</f>
        <v/>
      </c>
      <c r="U1630" s="2" t="str">
        <f t="shared" ref="U1630:U1635" si="4147">IF($B1630="","",IF($O1630=U$3,$N1630*(1+(T$2*0.03)),IF(U$3=$O1630+$J1630,$N1630*(1+(T$2*0.03)),IF(U$3=$O1630+2*$J1630,$N1630*(1+(T$2*0.03)),IF(U$3=$O1630+3*$J1630,$N1630*(1+(T$2*0.03)),IF(U$3=$O1630+4*$J1630,$N1630*(1+(T$2*0.03)),IF(U$3=$O1630+5*$J1630,$N1630*(1+(T$2*0.03)),"")))))))</f>
        <v/>
      </c>
      <c r="V1630" s="2" t="str">
        <f t="shared" ref="V1630:V1635" si="4148">IF($B1630="","",IF($O1630=V$3,$N1630*(1+(U$2*0.03)),IF(V$3=$O1630+$J1630,$N1630*(1+(U$2*0.03)),IF(V$3=$O1630+2*$J1630,$N1630*(1+(U$2*0.03)),IF(V$3=$O1630+3*$J1630,$N1630*(1+(U$2*0.03)),IF(V$3=$O1630+4*$J1630,$N1630*(1+(U$2*0.03)),IF(V$3=$O1630+5*$J1630,$N1630*(1+(U$2*0.03)),"")))))))</f>
        <v/>
      </c>
      <c r="W1630" s="2" t="str">
        <f t="shared" ref="W1630:W1635" si="4149">IF($B1630="","",IF($O1630=W$3,$N1630*(1+(V$2*0.03)),IF(W$3=$O1630+$J1630,$N1630*(1+(V$2*0.03)),IF(W$3=$O1630+2*$J1630,$N1630*(1+(V$2*0.03)),IF(W$3=$O1630+3*$J1630,$N1630*(1+(V$2*0.03)),IF(W$3=$O1630+4*$J1630,$N1630*(1+(V$2*0.03)),IF(W$3=$O1630+5*$J1630,$N1630*(1+(V$2*0.03)),"")))))))</f>
        <v/>
      </c>
      <c r="X1630" s="2" t="str">
        <f t="shared" ref="X1630:X1635" si="4150">IF($B1630="","",IF($O1630=X$3,$N1630*(1+(W$2*0.03)),IF(X$3=$O1630+$J1630,$N1630*(1+(W$2*0.03)),IF(X$3=$O1630+2*$J1630,$N1630*(1+(W$2*0.03)),IF(X$3=$O1630+3*$J1630,$N1630*(1+(W$2*0.03)),IF(X$3=$O1630+4*$J1630,$N1630*(1+(W$2*0.03)),IF(X$3=$O1630+5*$J1630,$N1630*(1+(W$2*0.03)),"")))))))</f>
        <v/>
      </c>
      <c r="Y1630" s="2" t="str">
        <f t="shared" ref="Y1630:Y1635" si="4151">IF($B1630="","",IF($O1630=Y$3,$N1630*(1+(X$2*0.03)),IF(Y$3=$O1630+$J1630,$N1630*(1+(X$2*0.03)),IF(Y$3=$O1630+2*$J1630,$N1630*(1+(X$2*0.03)),IF(Y$3=$O1630+3*$J1630,$N1630*(1+(X$2*0.03)),IF(Y$3=$O1630+4*$J1630,$N1630*(1+(X$2*0.03)),IF(Y$3=$O1630+5*$J1630,$N1630*(1+(X$2*0.03)),"")))))))</f>
        <v/>
      </c>
      <c r="Z1630" s="2" t="str">
        <f t="shared" ref="Z1630:Z1635" si="4152">IF($B1630="","",IF($O1630=Z$3,$N1630*(1+(Y$2*0.03)),IF(Z$3=$O1630+$J1630,$N1630*(1+(Y$2*0.03)),IF(Z$3=$O1630+2*$J1630,$N1630*(1+(Y$2*0.03)),IF(Z$3=$O1630+3*$J1630,$N1630*(1+(Y$2*0.03)),IF(Z$3=$O1630+4*$J1630,$N1630*(1+(Y$2*0.03)),IF(Z$3=$O1630+5*$J1630,$N1630*(1+(Y$2*0.03)),"")))))))</f>
        <v/>
      </c>
      <c r="AA1630" s="2" t="str">
        <f t="shared" ref="AA1630:AA1635" si="4153">IF($B1630="","",IF($O1630=AA$3,$N1630*(1+(Z$2*0.03)),IF(AA$3=$O1630+$J1630,$N1630*(1+(Z$2*0.03)),IF(AA$3=$O1630+2*$J1630,$N1630*(1+(Z$2*0.03)),IF(AA$3=$O1630+3*$J1630,$N1630*(1+(Z$2*0.03)),IF(AA$3=$O1630+4*$J1630,$N1630*(1+(Z$2*0.03)),IF(AA$3=$O1630+5*$J1630,$N1630*(1+(Z$2*0.03)),"")))))))</f>
        <v/>
      </c>
      <c r="AB1630" s="2" t="str">
        <f t="shared" ref="AB1630:AB1635" si="4154">IF($B1630="","",IF($O1630=AB$3,$N1630*(1+(AA$2*0.03)),IF(AB$3=$O1630+$J1630,$N1630*(1+(AA$2*0.03)),IF(AB$3=$O1630+2*$J1630,$N1630*(1+(AA$2*0.03)),IF(AB$3=$O1630+3*$J1630,$N1630*(1+(AA$2*0.03)),IF(AB$3=$O1630+4*$J1630,$N1630*(1+(AA$2*0.03)),IF(AB$3=$O1630+5*$J1630,$N1630*(1+(AA$2*0.03)),"")))))))</f>
        <v/>
      </c>
      <c r="AC1630" s="2" t="str">
        <f t="shared" ref="AC1630:AC1635" si="4155">IF($B1630="","",IF($O1630=AC$3,$N1630*(1+(AB$2*0.03)),IF(AC$3=$O1630+$J1630,$N1630*(1+(AB$2*0.03)),IF(AC$3=$O1630+2*$J1630,$N1630*(1+(AB$2*0.03)),IF(AC$3=$O1630+3*$J1630,$N1630*(1+(AB$2*0.03)),IF(AC$3=$O1630+4*$J1630,$N1630*(1+(AB$2*0.03)),IF(AC$3=$O1630+5*$J1630,$N1630*(1+(AB$2*0.03)),"")))))))</f>
        <v/>
      </c>
      <c r="AD1630" s="2" t="str">
        <f t="shared" ref="AD1630:AD1635" si="4156">IF($B1630="","",IF($O1630=AD$3,$N1630*(1+(AC$2*0.03)),IF(AD$3=$O1630+$J1630,$N1630*(1+(AC$2*0.03)),IF(AD$3=$O1630+2*$J1630,$N1630*(1+(AC$2*0.03)),IF(AD$3=$O1630+3*$J1630,$N1630*(1+(AC$2*0.03)),IF(AD$3=$O1630+4*$J1630,$N1630*(1+(AC$2*0.03)),IF(AD$3=$O1630+5*$J1630,$N1630*(1+(AC$2*0.03)),"")))))))</f>
        <v/>
      </c>
      <c r="AE1630" s="2" t="str">
        <f t="shared" ref="AE1630:AE1635" si="4157">IF($B1630="","",IF($O1630=AE$3,$N1630*(1+(AD$2*0.03)),IF(AE$3=$O1630+$J1630,$N1630*(1+(AD$2*0.03)),IF(AE$3=$O1630+2*$J1630,$N1630*(1+(AD$2*0.03)),IF(AE$3=$O1630+3*$J1630,$N1630*(1+(AD$2*0.03)),IF(AE$3=$O1630+4*$J1630,$N1630*(1+(AD$2*0.03)),IF(AE$3=$O1630+5*$J1630,$N1630*(1+(AD$2*0.03)),"")))))))</f>
        <v/>
      </c>
      <c r="AF1630" s="2" t="str">
        <f t="shared" ref="AF1630:AF1635" si="4158">IF($B1630="","",IF($O1630=AF$3,$N1630*(1+(AE$2*0.03)),IF(AF$3=$O1630+$J1630,$N1630*(1+(AE$2*0.03)),IF(AF$3=$O1630+2*$J1630,$N1630*(1+(AE$2*0.03)),IF(AF$3=$O1630+3*$J1630,$N1630*(1+(AE$2*0.03)),IF(AF$3=$O1630+4*$J1630,$N1630*(1+(AE$2*0.03)),IF(AF$3=$O1630+5*$J1630,$N1630*(1+(AE$2*0.03)),"")))))))</f>
        <v/>
      </c>
      <c r="AG1630" s="2" t="str">
        <f t="shared" ref="AG1630:AG1635" si="4159">IF($B1630="","",IF($O1630=AG$3,$N1630*(1+(AF$2*0.03)),IF(AG$3=$O1630+$J1630,$N1630*(1+(AF$2*0.03)),IF(AG$3=$O1630+2*$J1630,$N1630*(1+(AF$2*0.03)),IF(AG$3=$O1630+3*$J1630,$N1630*(1+(AF$2*0.03)),IF(AG$3=$O1630+4*$J1630,$N1630*(1+(AF$2*0.03)),IF(AG$3=$O1630+5*$J1630,$N1630*(1+(AF$2*0.03)),"")))))))</f>
        <v/>
      </c>
      <c r="AH1630" s="2">
        <f t="shared" ref="AH1630:AH1635" si="4160">IF($B1630="","",IF($O1630=AH$3,$N1630*(1+(AG$2*0.03)),IF(AH$3=$O1630+$J1630,$N1630*(1+(AG$2*0.03)),IF(AH$3=$O1630+2*$J1630,$N1630*(1+(AG$2*0.03)),IF(AH$3=$O1630+3*$J1630,$N1630*(1+(AG$2*0.03)),IF(AH$3=$O1630+4*$J1630,$N1630*(1+(AG$2*0.03)),IF(AH$3=$O1630+5*$J1630,$N1630*(1+(AG$2*0.03)),"")))))))</f>
        <v>11088</v>
      </c>
      <c r="AI1630" s="2" t="str">
        <f t="shared" ref="AI1630:AI1635" si="4161">IF($B1630="","",IF($O1630=AI$3,$N1630*(1+(AH$2*0.03)),IF(AI$3=$O1630+$J1630,$N1630*(1+(AH$2*0.03)),IF(AI$3=$O1630+2*$J1630,$N1630*(1+(AH$2*0.03)),IF(AI$3=$O1630+3*$J1630,$N1630*(1+(AH$2*0.03)),IF(AI$3=$O1630+4*$J1630,$N1630*(1+(AH$2*0.03)),IF(AI$3=$O1630+5*$J1630,$N1630*(1+(AH$2*0.03)),"")))))))</f>
        <v/>
      </c>
    </row>
    <row r="1631" spans="2:35" x14ac:dyDescent="0.25">
      <c r="B1631" s="41" t="s">
        <v>347</v>
      </c>
      <c r="C1631" s="41" t="s">
        <v>588</v>
      </c>
      <c r="D1631" t="s">
        <v>3</v>
      </c>
      <c r="E1631" s="42" t="s">
        <v>577</v>
      </c>
      <c r="F1631" t="s">
        <v>26</v>
      </c>
      <c r="H1631" s="7">
        <v>1152</v>
      </c>
      <c r="I1631" s="6">
        <f>IF(H1631="","",INDEX(Systems!F$4:F$981,MATCH($F1631,Systems!D$4:D$981,0),1))</f>
        <v>21.78</v>
      </c>
      <c r="J1631" s="7">
        <f>IF(H1631="","",INDEX(Systems!E$4:E$981,MATCH($F1631,Systems!D$4:D$981,0),1))</f>
        <v>25</v>
      </c>
      <c r="K1631" s="7" t="s">
        <v>96</v>
      </c>
      <c r="L1631" s="7">
        <v>1998</v>
      </c>
      <c r="M1631" s="7">
        <v>2</v>
      </c>
      <c r="N1631" s="6">
        <f t="shared" ref="N1631:N1636" si="4162">IF(H1631="","",H1631*I1631)</f>
        <v>25090.560000000001</v>
      </c>
      <c r="O1631" s="7">
        <f t="shared" ref="O1631:O1636" si="4163">IF(M1631="","",IF(IF(M1631=1,$C$1,IF(M1631=2,L1631+(0.8*J1631),IF(M1631=3,L1631+J1631)))&lt;$C$1,$C$1,(IF(M1631=1,$C$1,IF(M1631=2,L1631+(0.8*J1631),IF(M1631=3,L1631+J1631))))))</f>
        <v>2018</v>
      </c>
      <c r="P1631" s="2">
        <f t="shared" si="4142"/>
        <v>25090.560000000001</v>
      </c>
      <c r="Q1631" s="2" t="str">
        <f t="shared" si="4143"/>
        <v/>
      </c>
      <c r="R1631" s="2" t="str">
        <f t="shared" si="4144"/>
        <v/>
      </c>
      <c r="S1631" s="2" t="str">
        <f t="shared" si="4145"/>
        <v/>
      </c>
      <c r="T1631" s="2" t="str">
        <f t="shared" si="4146"/>
        <v/>
      </c>
      <c r="U1631" s="2" t="str">
        <f t="shared" si="4147"/>
        <v/>
      </c>
      <c r="V1631" s="2" t="str">
        <f t="shared" si="4148"/>
        <v/>
      </c>
      <c r="W1631" s="2" t="str">
        <f t="shared" si="4149"/>
        <v/>
      </c>
      <c r="X1631" s="2" t="str">
        <f t="shared" si="4150"/>
        <v/>
      </c>
      <c r="Y1631" s="2" t="str">
        <f t="shared" si="4151"/>
        <v/>
      </c>
      <c r="Z1631" s="2" t="str">
        <f t="shared" si="4152"/>
        <v/>
      </c>
      <c r="AA1631" s="2" t="str">
        <f t="shared" si="4153"/>
        <v/>
      </c>
      <c r="AB1631" s="2" t="str">
        <f t="shared" si="4154"/>
        <v/>
      </c>
      <c r="AC1631" s="2" t="str">
        <f t="shared" si="4155"/>
        <v/>
      </c>
      <c r="AD1631" s="2" t="str">
        <f t="shared" si="4156"/>
        <v/>
      </c>
      <c r="AE1631" s="2" t="str">
        <f t="shared" si="4157"/>
        <v/>
      </c>
      <c r="AF1631" s="2" t="str">
        <f t="shared" si="4158"/>
        <v/>
      </c>
      <c r="AG1631" s="2" t="str">
        <f t="shared" si="4159"/>
        <v/>
      </c>
      <c r="AH1631" s="2" t="str">
        <f t="shared" si="4160"/>
        <v/>
      </c>
      <c r="AI1631" s="2" t="str">
        <f t="shared" si="4161"/>
        <v/>
      </c>
    </row>
    <row r="1632" spans="2:35" x14ac:dyDescent="0.25">
      <c r="B1632" s="41" t="s">
        <v>347</v>
      </c>
      <c r="C1632" s="41" t="s">
        <v>588</v>
      </c>
      <c r="D1632" t="s">
        <v>7</v>
      </c>
      <c r="E1632" s="42" t="s">
        <v>577</v>
      </c>
      <c r="F1632" t="s">
        <v>50</v>
      </c>
      <c r="H1632" s="7">
        <v>1150</v>
      </c>
      <c r="I1632" s="6">
        <f>IF(H1632="","",INDEX(Systems!F$4:F$981,MATCH($F1632,Systems!D$4:D$981,0),1))</f>
        <v>1.6</v>
      </c>
      <c r="J1632" s="7">
        <f>IF(H1632="","",INDEX(Systems!E$4:E$981,MATCH($F1632,Systems!D$4:D$981,0),1))</f>
        <v>10</v>
      </c>
      <c r="K1632" s="7" t="s">
        <v>96</v>
      </c>
      <c r="L1632" s="7">
        <v>2012</v>
      </c>
      <c r="M1632" s="7">
        <v>2</v>
      </c>
      <c r="N1632" s="6">
        <f t="shared" si="4162"/>
        <v>1840</v>
      </c>
      <c r="O1632" s="7">
        <f t="shared" si="4163"/>
        <v>2020</v>
      </c>
      <c r="P1632" s="2" t="str">
        <f t="shared" si="4142"/>
        <v/>
      </c>
      <c r="Q1632" s="2" t="str">
        <f t="shared" si="4143"/>
        <v/>
      </c>
      <c r="R1632" s="2">
        <f t="shared" si="4144"/>
        <v>1950.4</v>
      </c>
      <c r="S1632" s="2" t="str">
        <f t="shared" si="4145"/>
        <v/>
      </c>
      <c r="T1632" s="2" t="str">
        <f t="shared" si="4146"/>
        <v/>
      </c>
      <c r="U1632" s="2" t="str">
        <f t="shared" si="4147"/>
        <v/>
      </c>
      <c r="V1632" s="2" t="str">
        <f t="shared" si="4148"/>
        <v/>
      </c>
      <c r="W1632" s="2" t="str">
        <f t="shared" si="4149"/>
        <v/>
      </c>
      <c r="X1632" s="2" t="str">
        <f t="shared" si="4150"/>
        <v/>
      </c>
      <c r="Y1632" s="2" t="str">
        <f t="shared" si="4151"/>
        <v/>
      </c>
      <c r="Z1632" s="2" t="str">
        <f t="shared" si="4152"/>
        <v/>
      </c>
      <c r="AA1632" s="2" t="str">
        <f t="shared" si="4153"/>
        <v/>
      </c>
      <c r="AB1632" s="2">
        <f t="shared" si="4154"/>
        <v>2502.3999999999996</v>
      </c>
      <c r="AC1632" s="2" t="str">
        <f t="shared" si="4155"/>
        <v/>
      </c>
      <c r="AD1632" s="2" t="str">
        <f t="shared" si="4156"/>
        <v/>
      </c>
      <c r="AE1632" s="2" t="str">
        <f t="shared" si="4157"/>
        <v/>
      </c>
      <c r="AF1632" s="2" t="str">
        <f t="shared" si="4158"/>
        <v/>
      </c>
      <c r="AG1632" s="2" t="str">
        <f t="shared" si="4159"/>
        <v/>
      </c>
      <c r="AH1632" s="2" t="str">
        <f t="shared" si="4160"/>
        <v/>
      </c>
      <c r="AI1632" s="2" t="str">
        <f t="shared" si="4161"/>
        <v/>
      </c>
    </row>
    <row r="1633" spans="2:35" x14ac:dyDescent="0.25">
      <c r="B1633" s="41" t="s">
        <v>347</v>
      </c>
      <c r="C1633" s="41" t="s">
        <v>588</v>
      </c>
      <c r="D1633" t="s">
        <v>7</v>
      </c>
      <c r="E1633" s="42" t="s">
        <v>577</v>
      </c>
      <c r="F1633" t="s">
        <v>47</v>
      </c>
      <c r="H1633" s="7">
        <v>960</v>
      </c>
      <c r="I1633" s="6">
        <f>IF(H1633="","",INDEX(Systems!F$4:F$981,MATCH($F1633,Systems!D$4:D$981,0),1))</f>
        <v>9.42</v>
      </c>
      <c r="J1633" s="7">
        <f>IF(H1633="","",INDEX(Systems!E$4:E$981,MATCH($F1633,Systems!D$4:D$981,0),1))</f>
        <v>20</v>
      </c>
      <c r="K1633" s="7" t="s">
        <v>96</v>
      </c>
      <c r="L1633" s="7">
        <v>2000</v>
      </c>
      <c r="M1633" s="7">
        <v>2</v>
      </c>
      <c r="N1633" s="6">
        <f t="shared" si="4162"/>
        <v>9043.2000000000007</v>
      </c>
      <c r="O1633" s="7">
        <f t="shared" si="4163"/>
        <v>2018</v>
      </c>
      <c r="P1633" s="2">
        <f t="shared" si="4142"/>
        <v>9043.2000000000007</v>
      </c>
      <c r="Q1633" s="2" t="str">
        <f t="shared" si="4143"/>
        <v/>
      </c>
      <c r="R1633" s="2" t="str">
        <f t="shared" si="4144"/>
        <v/>
      </c>
      <c r="S1633" s="2" t="str">
        <f t="shared" si="4145"/>
        <v/>
      </c>
      <c r="T1633" s="2" t="str">
        <f t="shared" si="4146"/>
        <v/>
      </c>
      <c r="U1633" s="2" t="str">
        <f t="shared" si="4147"/>
        <v/>
      </c>
      <c r="V1633" s="2" t="str">
        <f t="shared" si="4148"/>
        <v/>
      </c>
      <c r="W1633" s="2" t="str">
        <f t="shared" si="4149"/>
        <v/>
      </c>
      <c r="X1633" s="2" t="str">
        <f t="shared" si="4150"/>
        <v/>
      </c>
      <c r="Y1633" s="2" t="str">
        <f t="shared" si="4151"/>
        <v/>
      </c>
      <c r="Z1633" s="2" t="str">
        <f t="shared" si="4152"/>
        <v/>
      </c>
      <c r="AA1633" s="2" t="str">
        <f t="shared" si="4153"/>
        <v/>
      </c>
      <c r="AB1633" s="2" t="str">
        <f t="shared" si="4154"/>
        <v/>
      </c>
      <c r="AC1633" s="2" t="str">
        <f t="shared" si="4155"/>
        <v/>
      </c>
      <c r="AD1633" s="2" t="str">
        <f t="shared" si="4156"/>
        <v/>
      </c>
      <c r="AE1633" s="2" t="str">
        <f t="shared" si="4157"/>
        <v/>
      </c>
      <c r="AF1633" s="2" t="str">
        <f t="shared" si="4158"/>
        <v/>
      </c>
      <c r="AG1633" s="2" t="str">
        <f t="shared" si="4159"/>
        <v/>
      </c>
      <c r="AH1633" s="2" t="str">
        <f t="shared" si="4160"/>
        <v/>
      </c>
      <c r="AI1633" s="2" t="str">
        <f t="shared" si="4161"/>
        <v/>
      </c>
    </row>
    <row r="1634" spans="2:35" x14ac:dyDescent="0.25">
      <c r="B1634" s="41" t="s">
        <v>347</v>
      </c>
      <c r="C1634" s="41" t="s">
        <v>588</v>
      </c>
      <c r="D1634" t="s">
        <v>7</v>
      </c>
      <c r="E1634" s="42" t="s">
        <v>577</v>
      </c>
      <c r="F1634" t="s">
        <v>289</v>
      </c>
      <c r="H1634" s="7">
        <v>1150</v>
      </c>
      <c r="I1634" s="6">
        <f>IF(H1634="","",INDEX(Systems!F$4:F$981,MATCH($F1634,Systems!D$4:D$981,0),1))</f>
        <v>4.5</v>
      </c>
      <c r="J1634" s="7">
        <f>IF(H1634="","",INDEX(Systems!E$4:E$981,MATCH($F1634,Systems!D$4:D$981,0),1))</f>
        <v>15</v>
      </c>
      <c r="K1634" s="7" t="s">
        <v>96</v>
      </c>
      <c r="L1634" s="7">
        <v>2000</v>
      </c>
      <c r="M1634" s="7">
        <v>2</v>
      </c>
      <c r="N1634" s="6">
        <f t="shared" si="4162"/>
        <v>5175</v>
      </c>
      <c r="O1634" s="7">
        <f t="shared" si="4163"/>
        <v>2018</v>
      </c>
      <c r="P1634" s="2">
        <f t="shared" si="4142"/>
        <v>5175</v>
      </c>
      <c r="Q1634" s="2" t="str">
        <f t="shared" si="4143"/>
        <v/>
      </c>
      <c r="R1634" s="2" t="str">
        <f t="shared" si="4144"/>
        <v/>
      </c>
      <c r="S1634" s="2" t="str">
        <f t="shared" si="4145"/>
        <v/>
      </c>
      <c r="T1634" s="2" t="str">
        <f t="shared" si="4146"/>
        <v/>
      </c>
      <c r="U1634" s="2" t="str">
        <f t="shared" si="4147"/>
        <v/>
      </c>
      <c r="V1634" s="2" t="str">
        <f t="shared" si="4148"/>
        <v/>
      </c>
      <c r="W1634" s="2" t="str">
        <f t="shared" si="4149"/>
        <v/>
      </c>
      <c r="X1634" s="2" t="str">
        <f t="shared" si="4150"/>
        <v/>
      </c>
      <c r="Y1634" s="2" t="str">
        <f t="shared" si="4151"/>
        <v/>
      </c>
      <c r="Z1634" s="2" t="str">
        <f t="shared" si="4152"/>
        <v/>
      </c>
      <c r="AA1634" s="2" t="str">
        <f t="shared" si="4153"/>
        <v/>
      </c>
      <c r="AB1634" s="2" t="str">
        <f t="shared" si="4154"/>
        <v/>
      </c>
      <c r="AC1634" s="2" t="str">
        <f t="shared" si="4155"/>
        <v/>
      </c>
      <c r="AD1634" s="2" t="str">
        <f t="shared" si="4156"/>
        <v/>
      </c>
      <c r="AE1634" s="2">
        <f t="shared" si="4157"/>
        <v>7503.75</v>
      </c>
      <c r="AF1634" s="2" t="str">
        <f t="shared" si="4158"/>
        <v/>
      </c>
      <c r="AG1634" s="2" t="str">
        <f t="shared" si="4159"/>
        <v/>
      </c>
      <c r="AH1634" s="2" t="str">
        <f t="shared" si="4160"/>
        <v/>
      </c>
      <c r="AI1634" s="2" t="str">
        <f t="shared" si="4161"/>
        <v/>
      </c>
    </row>
    <row r="1635" spans="2:35" x14ac:dyDescent="0.25">
      <c r="B1635" s="41" t="s">
        <v>347</v>
      </c>
      <c r="C1635" s="41" t="s">
        <v>588</v>
      </c>
      <c r="D1635" t="s">
        <v>9</v>
      </c>
      <c r="E1635" s="42" t="s">
        <v>577</v>
      </c>
      <c r="F1635" t="s">
        <v>131</v>
      </c>
      <c r="H1635" s="7">
        <v>960</v>
      </c>
      <c r="I1635" s="6">
        <f>IF(H1635="","",INDEX(Systems!F$4:F$981,MATCH($F1635,Systems!D$4:D$981,0),1))</f>
        <v>4.95</v>
      </c>
      <c r="J1635" s="7">
        <f>IF(H1635="","",INDEX(Systems!E$4:E$981,MATCH($F1635,Systems!D$4:D$981,0),1))</f>
        <v>20</v>
      </c>
      <c r="K1635" s="7" t="s">
        <v>96</v>
      </c>
      <c r="L1635" s="7">
        <v>2017</v>
      </c>
      <c r="M1635" s="7">
        <v>3</v>
      </c>
      <c r="N1635" s="6">
        <f t="shared" si="4162"/>
        <v>4752</v>
      </c>
      <c r="O1635" s="7">
        <f t="shared" si="4163"/>
        <v>2037</v>
      </c>
      <c r="P1635" s="2" t="str">
        <f t="shared" si="4142"/>
        <v/>
      </c>
      <c r="Q1635" s="2" t="str">
        <f t="shared" si="4143"/>
        <v/>
      </c>
      <c r="R1635" s="2" t="str">
        <f t="shared" si="4144"/>
        <v/>
      </c>
      <c r="S1635" s="2" t="str">
        <f t="shared" si="4145"/>
        <v/>
      </c>
      <c r="T1635" s="2" t="str">
        <f t="shared" si="4146"/>
        <v/>
      </c>
      <c r="U1635" s="2" t="str">
        <f t="shared" si="4147"/>
        <v/>
      </c>
      <c r="V1635" s="2" t="str">
        <f t="shared" si="4148"/>
        <v/>
      </c>
      <c r="W1635" s="2" t="str">
        <f t="shared" si="4149"/>
        <v/>
      </c>
      <c r="X1635" s="2" t="str">
        <f t="shared" si="4150"/>
        <v/>
      </c>
      <c r="Y1635" s="2" t="str">
        <f t="shared" si="4151"/>
        <v/>
      </c>
      <c r="Z1635" s="2" t="str">
        <f t="shared" si="4152"/>
        <v/>
      </c>
      <c r="AA1635" s="2" t="str">
        <f t="shared" si="4153"/>
        <v/>
      </c>
      <c r="AB1635" s="2" t="str">
        <f t="shared" si="4154"/>
        <v/>
      </c>
      <c r="AC1635" s="2" t="str">
        <f t="shared" si="4155"/>
        <v/>
      </c>
      <c r="AD1635" s="2" t="str">
        <f t="shared" si="4156"/>
        <v/>
      </c>
      <c r="AE1635" s="2" t="str">
        <f t="shared" si="4157"/>
        <v/>
      </c>
      <c r="AF1635" s="2" t="str">
        <f t="shared" si="4158"/>
        <v/>
      </c>
      <c r="AG1635" s="2" t="str">
        <f t="shared" si="4159"/>
        <v/>
      </c>
      <c r="AH1635" s="2" t="str">
        <f t="shared" si="4160"/>
        <v/>
      </c>
      <c r="AI1635" s="2">
        <f t="shared" si="4161"/>
        <v>7460.6399999999994</v>
      </c>
    </row>
    <row r="1636" spans="2:35" x14ac:dyDescent="0.25">
      <c r="B1636" s="41" t="s">
        <v>347</v>
      </c>
      <c r="C1636" s="41" t="s">
        <v>588</v>
      </c>
      <c r="D1636" t="s">
        <v>5</v>
      </c>
      <c r="E1636" s="42" t="s">
        <v>577</v>
      </c>
      <c r="F1636" t="s">
        <v>60</v>
      </c>
      <c r="H1636" s="7">
        <v>1</v>
      </c>
      <c r="I1636" s="6">
        <f>IF(H1636="","",INDEX(Systems!F$4:F$981,MATCH($F1636,Systems!D$4:D$981,0),1))</f>
        <v>12000</v>
      </c>
      <c r="J1636" s="7">
        <f>IF(H1636="","",INDEX(Systems!E$4:E$981,MATCH($F1636,Systems!D$4:D$981,0),1))</f>
        <v>18</v>
      </c>
      <c r="K1636" s="7" t="s">
        <v>96</v>
      </c>
      <c r="L1636" s="7">
        <v>2000</v>
      </c>
      <c r="M1636" s="7">
        <v>3</v>
      </c>
      <c r="N1636" s="6">
        <f t="shared" si="4162"/>
        <v>12000</v>
      </c>
      <c r="O1636" s="7">
        <f t="shared" si="4163"/>
        <v>2018</v>
      </c>
      <c r="P1636" s="2">
        <f t="shared" ref="P1636:P1641" si="4164">IF($B1636="","",IF($O1636=P$3,$N1636*(1+(O$2*0.03)),IF(P$3=$O1636+$J1636,$N1636*(1+(O$2*0.03)),IF(P$3=$O1636+2*$J1636,$N1636*(1+(O$2*0.03)),IF(P$3=$O1636+3*$J1636,$N1636*(1+(O$2*0.03)),IF(P$3=$O1636+4*$J1636,$N1636*(1+(O$2*0.03)),IF(P$3=$O1636+5*$J1636,$N1636*(1+(O$2*0.03)),"")))))))</f>
        <v>12000</v>
      </c>
      <c r="Q1636" s="2" t="str">
        <f t="shared" ref="Q1636:Q1641" si="4165">IF($B1636="","",IF($O1636=Q$3,$N1636*(1+(P$2*0.03)),IF(Q$3=$O1636+$J1636,$N1636*(1+(P$2*0.03)),IF(Q$3=$O1636+2*$J1636,$N1636*(1+(P$2*0.03)),IF(Q$3=$O1636+3*$J1636,$N1636*(1+(P$2*0.03)),IF(Q$3=$O1636+4*$J1636,$N1636*(1+(P$2*0.03)),IF(Q$3=$O1636+5*$J1636,$N1636*(1+(P$2*0.03)),"")))))))</f>
        <v/>
      </c>
      <c r="R1636" s="2" t="str">
        <f t="shared" ref="R1636:R1641" si="4166">IF($B1636="","",IF($O1636=R$3,$N1636*(1+(Q$2*0.03)),IF(R$3=$O1636+$J1636,$N1636*(1+(Q$2*0.03)),IF(R$3=$O1636+2*$J1636,$N1636*(1+(Q$2*0.03)),IF(R$3=$O1636+3*$J1636,$N1636*(1+(Q$2*0.03)),IF(R$3=$O1636+4*$J1636,$N1636*(1+(Q$2*0.03)),IF(R$3=$O1636+5*$J1636,$N1636*(1+(Q$2*0.03)),"")))))))</f>
        <v/>
      </c>
      <c r="S1636" s="2" t="str">
        <f t="shared" ref="S1636:S1641" si="4167">IF($B1636="","",IF($O1636=S$3,$N1636*(1+(R$2*0.03)),IF(S$3=$O1636+$J1636,$N1636*(1+(R$2*0.03)),IF(S$3=$O1636+2*$J1636,$N1636*(1+(R$2*0.03)),IF(S$3=$O1636+3*$J1636,$N1636*(1+(R$2*0.03)),IF(S$3=$O1636+4*$J1636,$N1636*(1+(R$2*0.03)),IF(S$3=$O1636+5*$J1636,$N1636*(1+(R$2*0.03)),"")))))))</f>
        <v/>
      </c>
      <c r="T1636" s="2" t="str">
        <f t="shared" ref="T1636:T1641" si="4168">IF($B1636="","",IF($O1636=T$3,$N1636*(1+(S$2*0.03)),IF(T$3=$O1636+$J1636,$N1636*(1+(S$2*0.03)),IF(T$3=$O1636+2*$J1636,$N1636*(1+(S$2*0.03)),IF(T$3=$O1636+3*$J1636,$N1636*(1+(S$2*0.03)),IF(T$3=$O1636+4*$J1636,$N1636*(1+(S$2*0.03)),IF(T$3=$O1636+5*$J1636,$N1636*(1+(S$2*0.03)),"")))))))</f>
        <v/>
      </c>
      <c r="U1636" s="2" t="str">
        <f t="shared" ref="U1636:U1641" si="4169">IF($B1636="","",IF($O1636=U$3,$N1636*(1+(T$2*0.03)),IF(U$3=$O1636+$J1636,$N1636*(1+(T$2*0.03)),IF(U$3=$O1636+2*$J1636,$N1636*(1+(T$2*0.03)),IF(U$3=$O1636+3*$J1636,$N1636*(1+(T$2*0.03)),IF(U$3=$O1636+4*$J1636,$N1636*(1+(T$2*0.03)),IF(U$3=$O1636+5*$J1636,$N1636*(1+(T$2*0.03)),"")))))))</f>
        <v/>
      </c>
      <c r="V1636" s="2" t="str">
        <f t="shared" ref="V1636:V1641" si="4170">IF($B1636="","",IF($O1636=V$3,$N1636*(1+(U$2*0.03)),IF(V$3=$O1636+$J1636,$N1636*(1+(U$2*0.03)),IF(V$3=$O1636+2*$J1636,$N1636*(1+(U$2*0.03)),IF(V$3=$O1636+3*$J1636,$N1636*(1+(U$2*0.03)),IF(V$3=$O1636+4*$J1636,$N1636*(1+(U$2*0.03)),IF(V$3=$O1636+5*$J1636,$N1636*(1+(U$2*0.03)),"")))))))</f>
        <v/>
      </c>
      <c r="W1636" s="2" t="str">
        <f t="shared" ref="W1636:W1641" si="4171">IF($B1636="","",IF($O1636=W$3,$N1636*(1+(V$2*0.03)),IF(W$3=$O1636+$J1636,$N1636*(1+(V$2*0.03)),IF(W$3=$O1636+2*$J1636,$N1636*(1+(V$2*0.03)),IF(W$3=$O1636+3*$J1636,$N1636*(1+(V$2*0.03)),IF(W$3=$O1636+4*$J1636,$N1636*(1+(V$2*0.03)),IF(W$3=$O1636+5*$J1636,$N1636*(1+(V$2*0.03)),"")))))))</f>
        <v/>
      </c>
      <c r="X1636" s="2" t="str">
        <f t="shared" ref="X1636:X1641" si="4172">IF($B1636="","",IF($O1636=X$3,$N1636*(1+(W$2*0.03)),IF(X$3=$O1636+$J1636,$N1636*(1+(W$2*0.03)),IF(X$3=$O1636+2*$J1636,$N1636*(1+(W$2*0.03)),IF(X$3=$O1636+3*$J1636,$N1636*(1+(W$2*0.03)),IF(X$3=$O1636+4*$J1636,$N1636*(1+(W$2*0.03)),IF(X$3=$O1636+5*$J1636,$N1636*(1+(W$2*0.03)),"")))))))</f>
        <v/>
      </c>
      <c r="Y1636" s="2" t="str">
        <f t="shared" ref="Y1636:Y1641" si="4173">IF($B1636="","",IF($O1636=Y$3,$N1636*(1+(X$2*0.03)),IF(Y$3=$O1636+$J1636,$N1636*(1+(X$2*0.03)),IF(Y$3=$O1636+2*$J1636,$N1636*(1+(X$2*0.03)),IF(Y$3=$O1636+3*$J1636,$N1636*(1+(X$2*0.03)),IF(Y$3=$O1636+4*$J1636,$N1636*(1+(X$2*0.03)),IF(Y$3=$O1636+5*$J1636,$N1636*(1+(X$2*0.03)),"")))))))</f>
        <v/>
      </c>
      <c r="Z1636" s="2" t="str">
        <f t="shared" ref="Z1636:Z1641" si="4174">IF($B1636="","",IF($O1636=Z$3,$N1636*(1+(Y$2*0.03)),IF(Z$3=$O1636+$J1636,$N1636*(1+(Y$2*0.03)),IF(Z$3=$O1636+2*$J1636,$N1636*(1+(Y$2*0.03)),IF(Z$3=$O1636+3*$J1636,$N1636*(1+(Y$2*0.03)),IF(Z$3=$O1636+4*$J1636,$N1636*(1+(Y$2*0.03)),IF(Z$3=$O1636+5*$J1636,$N1636*(1+(Y$2*0.03)),"")))))))</f>
        <v/>
      </c>
      <c r="AA1636" s="2" t="str">
        <f t="shared" ref="AA1636:AA1641" si="4175">IF($B1636="","",IF($O1636=AA$3,$N1636*(1+(Z$2*0.03)),IF(AA$3=$O1636+$J1636,$N1636*(1+(Z$2*0.03)),IF(AA$3=$O1636+2*$J1636,$N1636*(1+(Z$2*0.03)),IF(AA$3=$O1636+3*$J1636,$N1636*(1+(Z$2*0.03)),IF(AA$3=$O1636+4*$J1636,$N1636*(1+(Z$2*0.03)),IF(AA$3=$O1636+5*$J1636,$N1636*(1+(Z$2*0.03)),"")))))))</f>
        <v/>
      </c>
      <c r="AB1636" s="2" t="str">
        <f t="shared" ref="AB1636:AB1641" si="4176">IF($B1636="","",IF($O1636=AB$3,$N1636*(1+(AA$2*0.03)),IF(AB$3=$O1636+$J1636,$N1636*(1+(AA$2*0.03)),IF(AB$3=$O1636+2*$J1636,$N1636*(1+(AA$2*0.03)),IF(AB$3=$O1636+3*$J1636,$N1636*(1+(AA$2*0.03)),IF(AB$3=$O1636+4*$J1636,$N1636*(1+(AA$2*0.03)),IF(AB$3=$O1636+5*$J1636,$N1636*(1+(AA$2*0.03)),"")))))))</f>
        <v/>
      </c>
      <c r="AC1636" s="2" t="str">
        <f t="shared" ref="AC1636:AC1641" si="4177">IF($B1636="","",IF($O1636=AC$3,$N1636*(1+(AB$2*0.03)),IF(AC$3=$O1636+$J1636,$N1636*(1+(AB$2*0.03)),IF(AC$3=$O1636+2*$J1636,$N1636*(1+(AB$2*0.03)),IF(AC$3=$O1636+3*$J1636,$N1636*(1+(AB$2*0.03)),IF(AC$3=$O1636+4*$J1636,$N1636*(1+(AB$2*0.03)),IF(AC$3=$O1636+5*$J1636,$N1636*(1+(AB$2*0.03)),"")))))))</f>
        <v/>
      </c>
      <c r="AD1636" s="2" t="str">
        <f t="shared" ref="AD1636:AD1641" si="4178">IF($B1636="","",IF($O1636=AD$3,$N1636*(1+(AC$2*0.03)),IF(AD$3=$O1636+$J1636,$N1636*(1+(AC$2*0.03)),IF(AD$3=$O1636+2*$J1636,$N1636*(1+(AC$2*0.03)),IF(AD$3=$O1636+3*$J1636,$N1636*(1+(AC$2*0.03)),IF(AD$3=$O1636+4*$J1636,$N1636*(1+(AC$2*0.03)),IF(AD$3=$O1636+5*$J1636,$N1636*(1+(AC$2*0.03)),"")))))))</f>
        <v/>
      </c>
      <c r="AE1636" s="2" t="str">
        <f t="shared" ref="AE1636:AE1641" si="4179">IF($B1636="","",IF($O1636=AE$3,$N1636*(1+(AD$2*0.03)),IF(AE$3=$O1636+$J1636,$N1636*(1+(AD$2*0.03)),IF(AE$3=$O1636+2*$J1636,$N1636*(1+(AD$2*0.03)),IF(AE$3=$O1636+3*$J1636,$N1636*(1+(AD$2*0.03)),IF(AE$3=$O1636+4*$J1636,$N1636*(1+(AD$2*0.03)),IF(AE$3=$O1636+5*$J1636,$N1636*(1+(AD$2*0.03)),"")))))))</f>
        <v/>
      </c>
      <c r="AF1636" s="2" t="str">
        <f t="shared" ref="AF1636:AF1641" si="4180">IF($B1636="","",IF($O1636=AF$3,$N1636*(1+(AE$2*0.03)),IF(AF$3=$O1636+$J1636,$N1636*(1+(AE$2*0.03)),IF(AF$3=$O1636+2*$J1636,$N1636*(1+(AE$2*0.03)),IF(AF$3=$O1636+3*$J1636,$N1636*(1+(AE$2*0.03)),IF(AF$3=$O1636+4*$J1636,$N1636*(1+(AE$2*0.03)),IF(AF$3=$O1636+5*$J1636,$N1636*(1+(AE$2*0.03)),"")))))))</f>
        <v/>
      </c>
      <c r="AG1636" s="2" t="str">
        <f t="shared" ref="AG1636:AG1641" si="4181">IF($B1636="","",IF($O1636=AG$3,$N1636*(1+(AF$2*0.03)),IF(AG$3=$O1636+$J1636,$N1636*(1+(AF$2*0.03)),IF(AG$3=$O1636+2*$J1636,$N1636*(1+(AF$2*0.03)),IF(AG$3=$O1636+3*$J1636,$N1636*(1+(AF$2*0.03)),IF(AG$3=$O1636+4*$J1636,$N1636*(1+(AF$2*0.03)),IF(AG$3=$O1636+5*$J1636,$N1636*(1+(AF$2*0.03)),"")))))))</f>
        <v/>
      </c>
      <c r="AH1636" s="2">
        <f t="shared" ref="AH1636:AH1641" si="4182">IF($B1636="","",IF($O1636=AH$3,$N1636*(1+(AG$2*0.03)),IF(AH$3=$O1636+$J1636,$N1636*(1+(AG$2*0.03)),IF(AH$3=$O1636+2*$J1636,$N1636*(1+(AG$2*0.03)),IF(AH$3=$O1636+3*$J1636,$N1636*(1+(AG$2*0.03)),IF(AH$3=$O1636+4*$J1636,$N1636*(1+(AG$2*0.03)),IF(AH$3=$O1636+5*$J1636,$N1636*(1+(AG$2*0.03)),"")))))))</f>
        <v>18480</v>
      </c>
      <c r="AI1636" s="2" t="str">
        <f t="shared" ref="AI1636:AI1641" si="4183">IF($B1636="","",IF($O1636=AI$3,$N1636*(1+(AH$2*0.03)),IF(AI$3=$O1636+$J1636,$N1636*(1+(AH$2*0.03)),IF(AI$3=$O1636+2*$J1636,$N1636*(1+(AH$2*0.03)),IF(AI$3=$O1636+3*$J1636,$N1636*(1+(AH$2*0.03)),IF(AI$3=$O1636+4*$J1636,$N1636*(1+(AH$2*0.03)),IF(AI$3=$O1636+5*$J1636,$N1636*(1+(AH$2*0.03)),"")))))))</f>
        <v/>
      </c>
    </row>
    <row r="1637" spans="2:35" x14ac:dyDescent="0.25">
      <c r="B1637" s="41" t="s">
        <v>347</v>
      </c>
      <c r="C1637" s="41" t="s">
        <v>588</v>
      </c>
      <c r="D1637" t="s">
        <v>3</v>
      </c>
      <c r="E1637" s="42" t="s">
        <v>578</v>
      </c>
      <c r="F1637" t="s">
        <v>26</v>
      </c>
      <c r="H1637" s="7">
        <v>1152</v>
      </c>
      <c r="I1637" s="6">
        <f>IF(H1637="","",INDEX(Systems!F$4:F$981,MATCH($F1637,Systems!D$4:D$981,0),1))</f>
        <v>21.78</v>
      </c>
      <c r="J1637" s="7">
        <f>IF(H1637="","",INDEX(Systems!E$4:E$981,MATCH($F1637,Systems!D$4:D$981,0),1))</f>
        <v>25</v>
      </c>
      <c r="K1637" s="7" t="s">
        <v>96</v>
      </c>
      <c r="L1637" s="7">
        <v>1998</v>
      </c>
      <c r="M1637" s="7">
        <v>2</v>
      </c>
      <c r="N1637" s="6">
        <f t="shared" ref="N1637:N1642" si="4184">IF(H1637="","",H1637*I1637)</f>
        <v>25090.560000000001</v>
      </c>
      <c r="O1637" s="7">
        <f t="shared" ref="O1637:O1642" si="4185">IF(M1637="","",IF(IF(M1637=1,$C$1,IF(M1637=2,L1637+(0.8*J1637),IF(M1637=3,L1637+J1637)))&lt;$C$1,$C$1,(IF(M1637=1,$C$1,IF(M1637=2,L1637+(0.8*J1637),IF(M1637=3,L1637+J1637))))))</f>
        <v>2018</v>
      </c>
      <c r="P1637" s="2">
        <f t="shared" si="4164"/>
        <v>25090.560000000001</v>
      </c>
      <c r="Q1637" s="2" t="str">
        <f t="shared" si="4165"/>
        <v/>
      </c>
      <c r="R1637" s="2" t="str">
        <f t="shared" si="4166"/>
        <v/>
      </c>
      <c r="S1637" s="2" t="str">
        <f t="shared" si="4167"/>
        <v/>
      </c>
      <c r="T1637" s="2" t="str">
        <f t="shared" si="4168"/>
        <v/>
      </c>
      <c r="U1637" s="2" t="str">
        <f t="shared" si="4169"/>
        <v/>
      </c>
      <c r="V1637" s="2" t="str">
        <f t="shared" si="4170"/>
        <v/>
      </c>
      <c r="W1637" s="2" t="str">
        <f t="shared" si="4171"/>
        <v/>
      </c>
      <c r="X1637" s="2" t="str">
        <f t="shared" si="4172"/>
        <v/>
      </c>
      <c r="Y1637" s="2" t="str">
        <f t="shared" si="4173"/>
        <v/>
      </c>
      <c r="Z1637" s="2" t="str">
        <f t="shared" si="4174"/>
        <v/>
      </c>
      <c r="AA1637" s="2" t="str">
        <f t="shared" si="4175"/>
        <v/>
      </c>
      <c r="AB1637" s="2" t="str">
        <f t="shared" si="4176"/>
        <v/>
      </c>
      <c r="AC1637" s="2" t="str">
        <f t="shared" si="4177"/>
        <v/>
      </c>
      <c r="AD1637" s="2" t="str">
        <f t="shared" si="4178"/>
        <v/>
      </c>
      <c r="AE1637" s="2" t="str">
        <f t="shared" si="4179"/>
        <v/>
      </c>
      <c r="AF1637" s="2" t="str">
        <f t="shared" si="4180"/>
        <v/>
      </c>
      <c r="AG1637" s="2" t="str">
        <f t="shared" si="4181"/>
        <v/>
      </c>
      <c r="AH1637" s="2" t="str">
        <f t="shared" si="4182"/>
        <v/>
      </c>
      <c r="AI1637" s="2" t="str">
        <f t="shared" si="4183"/>
        <v/>
      </c>
    </row>
    <row r="1638" spans="2:35" x14ac:dyDescent="0.25">
      <c r="B1638" s="41" t="s">
        <v>347</v>
      </c>
      <c r="C1638" s="41" t="s">
        <v>588</v>
      </c>
      <c r="D1638" t="s">
        <v>7</v>
      </c>
      <c r="E1638" s="42" t="s">
        <v>578</v>
      </c>
      <c r="F1638" t="s">
        <v>50</v>
      </c>
      <c r="H1638" s="7">
        <v>1150</v>
      </c>
      <c r="I1638" s="6">
        <f>IF(H1638="","",INDEX(Systems!F$4:F$981,MATCH($F1638,Systems!D$4:D$981,0),1))</f>
        <v>1.6</v>
      </c>
      <c r="J1638" s="7">
        <f>IF(H1638="","",INDEX(Systems!E$4:E$981,MATCH($F1638,Systems!D$4:D$981,0),1))</f>
        <v>10</v>
      </c>
      <c r="K1638" s="7" t="s">
        <v>96</v>
      </c>
      <c r="L1638" s="7">
        <v>2012</v>
      </c>
      <c r="M1638" s="7">
        <v>2</v>
      </c>
      <c r="N1638" s="6">
        <f t="shared" si="4184"/>
        <v>1840</v>
      </c>
      <c r="O1638" s="7">
        <f t="shared" si="4185"/>
        <v>2020</v>
      </c>
      <c r="P1638" s="2" t="str">
        <f t="shared" si="4164"/>
        <v/>
      </c>
      <c r="Q1638" s="2" t="str">
        <f t="shared" si="4165"/>
        <v/>
      </c>
      <c r="R1638" s="2">
        <f t="shared" si="4166"/>
        <v>1950.4</v>
      </c>
      <c r="S1638" s="2" t="str">
        <f t="shared" si="4167"/>
        <v/>
      </c>
      <c r="T1638" s="2" t="str">
        <f t="shared" si="4168"/>
        <v/>
      </c>
      <c r="U1638" s="2" t="str">
        <f t="shared" si="4169"/>
        <v/>
      </c>
      <c r="V1638" s="2" t="str">
        <f t="shared" si="4170"/>
        <v/>
      </c>
      <c r="W1638" s="2" t="str">
        <f t="shared" si="4171"/>
        <v/>
      </c>
      <c r="X1638" s="2" t="str">
        <f t="shared" si="4172"/>
        <v/>
      </c>
      <c r="Y1638" s="2" t="str">
        <f t="shared" si="4173"/>
        <v/>
      </c>
      <c r="Z1638" s="2" t="str">
        <f t="shared" si="4174"/>
        <v/>
      </c>
      <c r="AA1638" s="2" t="str">
        <f t="shared" si="4175"/>
        <v/>
      </c>
      <c r="AB1638" s="2">
        <f t="shared" si="4176"/>
        <v>2502.3999999999996</v>
      </c>
      <c r="AC1638" s="2" t="str">
        <f t="shared" si="4177"/>
        <v/>
      </c>
      <c r="AD1638" s="2" t="str">
        <f t="shared" si="4178"/>
        <v/>
      </c>
      <c r="AE1638" s="2" t="str">
        <f t="shared" si="4179"/>
        <v/>
      </c>
      <c r="AF1638" s="2" t="str">
        <f t="shared" si="4180"/>
        <v/>
      </c>
      <c r="AG1638" s="2" t="str">
        <f t="shared" si="4181"/>
        <v/>
      </c>
      <c r="AH1638" s="2" t="str">
        <f t="shared" si="4182"/>
        <v/>
      </c>
      <c r="AI1638" s="2" t="str">
        <f t="shared" si="4183"/>
        <v/>
      </c>
    </row>
    <row r="1639" spans="2:35" x14ac:dyDescent="0.25">
      <c r="B1639" s="41" t="s">
        <v>347</v>
      </c>
      <c r="C1639" s="41" t="s">
        <v>588</v>
      </c>
      <c r="D1639" t="s">
        <v>7</v>
      </c>
      <c r="E1639" s="42" t="s">
        <v>578</v>
      </c>
      <c r="F1639" t="s">
        <v>47</v>
      </c>
      <c r="H1639" s="7">
        <v>960</v>
      </c>
      <c r="I1639" s="6">
        <f>IF(H1639="","",INDEX(Systems!F$4:F$981,MATCH($F1639,Systems!D$4:D$981,0),1))</f>
        <v>9.42</v>
      </c>
      <c r="J1639" s="7">
        <f>IF(H1639="","",INDEX(Systems!E$4:E$981,MATCH($F1639,Systems!D$4:D$981,0),1))</f>
        <v>20</v>
      </c>
      <c r="K1639" s="7" t="s">
        <v>96</v>
      </c>
      <c r="L1639" s="7">
        <v>2000</v>
      </c>
      <c r="M1639" s="7">
        <v>2</v>
      </c>
      <c r="N1639" s="6">
        <f t="shared" si="4184"/>
        <v>9043.2000000000007</v>
      </c>
      <c r="O1639" s="7">
        <f t="shared" si="4185"/>
        <v>2018</v>
      </c>
      <c r="P1639" s="2">
        <f t="shared" si="4164"/>
        <v>9043.2000000000007</v>
      </c>
      <c r="Q1639" s="2" t="str">
        <f t="shared" si="4165"/>
        <v/>
      </c>
      <c r="R1639" s="2" t="str">
        <f t="shared" si="4166"/>
        <v/>
      </c>
      <c r="S1639" s="2" t="str">
        <f t="shared" si="4167"/>
        <v/>
      </c>
      <c r="T1639" s="2" t="str">
        <f t="shared" si="4168"/>
        <v/>
      </c>
      <c r="U1639" s="2" t="str">
        <f t="shared" si="4169"/>
        <v/>
      </c>
      <c r="V1639" s="2" t="str">
        <f t="shared" si="4170"/>
        <v/>
      </c>
      <c r="W1639" s="2" t="str">
        <f t="shared" si="4171"/>
        <v/>
      </c>
      <c r="X1639" s="2" t="str">
        <f t="shared" si="4172"/>
        <v/>
      </c>
      <c r="Y1639" s="2" t="str">
        <f t="shared" si="4173"/>
        <v/>
      </c>
      <c r="Z1639" s="2" t="str">
        <f t="shared" si="4174"/>
        <v/>
      </c>
      <c r="AA1639" s="2" t="str">
        <f t="shared" si="4175"/>
        <v/>
      </c>
      <c r="AB1639" s="2" t="str">
        <f t="shared" si="4176"/>
        <v/>
      </c>
      <c r="AC1639" s="2" t="str">
        <f t="shared" si="4177"/>
        <v/>
      </c>
      <c r="AD1639" s="2" t="str">
        <f t="shared" si="4178"/>
        <v/>
      </c>
      <c r="AE1639" s="2" t="str">
        <f t="shared" si="4179"/>
        <v/>
      </c>
      <c r="AF1639" s="2" t="str">
        <f t="shared" si="4180"/>
        <v/>
      </c>
      <c r="AG1639" s="2" t="str">
        <f t="shared" si="4181"/>
        <v/>
      </c>
      <c r="AH1639" s="2" t="str">
        <f t="shared" si="4182"/>
        <v/>
      </c>
      <c r="AI1639" s="2" t="str">
        <f t="shared" si="4183"/>
        <v/>
      </c>
    </row>
    <row r="1640" spans="2:35" x14ac:dyDescent="0.25">
      <c r="B1640" s="41" t="s">
        <v>347</v>
      </c>
      <c r="C1640" s="41" t="s">
        <v>588</v>
      </c>
      <c r="D1640" t="s">
        <v>7</v>
      </c>
      <c r="E1640" s="42" t="s">
        <v>578</v>
      </c>
      <c r="F1640" t="s">
        <v>289</v>
      </c>
      <c r="H1640" s="7">
        <v>1150</v>
      </c>
      <c r="I1640" s="6">
        <f>IF(H1640="","",INDEX(Systems!F$4:F$981,MATCH($F1640,Systems!D$4:D$981,0),1))</f>
        <v>4.5</v>
      </c>
      <c r="J1640" s="7">
        <f>IF(H1640="","",INDEX(Systems!E$4:E$981,MATCH($F1640,Systems!D$4:D$981,0),1))</f>
        <v>15</v>
      </c>
      <c r="K1640" s="7" t="s">
        <v>96</v>
      </c>
      <c r="L1640" s="7">
        <v>2000</v>
      </c>
      <c r="M1640" s="7">
        <v>2</v>
      </c>
      <c r="N1640" s="6">
        <f t="shared" si="4184"/>
        <v>5175</v>
      </c>
      <c r="O1640" s="7">
        <f t="shared" si="4185"/>
        <v>2018</v>
      </c>
      <c r="P1640" s="2">
        <f t="shared" si="4164"/>
        <v>5175</v>
      </c>
      <c r="Q1640" s="2" t="str">
        <f t="shared" si="4165"/>
        <v/>
      </c>
      <c r="R1640" s="2" t="str">
        <f t="shared" si="4166"/>
        <v/>
      </c>
      <c r="S1640" s="2" t="str">
        <f t="shared" si="4167"/>
        <v/>
      </c>
      <c r="T1640" s="2" t="str">
        <f t="shared" si="4168"/>
        <v/>
      </c>
      <c r="U1640" s="2" t="str">
        <f t="shared" si="4169"/>
        <v/>
      </c>
      <c r="V1640" s="2" t="str">
        <f t="shared" si="4170"/>
        <v/>
      </c>
      <c r="W1640" s="2" t="str">
        <f t="shared" si="4171"/>
        <v/>
      </c>
      <c r="X1640" s="2" t="str">
        <f t="shared" si="4172"/>
        <v/>
      </c>
      <c r="Y1640" s="2" t="str">
        <f t="shared" si="4173"/>
        <v/>
      </c>
      <c r="Z1640" s="2" t="str">
        <f t="shared" si="4174"/>
        <v/>
      </c>
      <c r="AA1640" s="2" t="str">
        <f t="shared" si="4175"/>
        <v/>
      </c>
      <c r="AB1640" s="2" t="str">
        <f t="shared" si="4176"/>
        <v/>
      </c>
      <c r="AC1640" s="2" t="str">
        <f t="shared" si="4177"/>
        <v/>
      </c>
      <c r="AD1640" s="2" t="str">
        <f t="shared" si="4178"/>
        <v/>
      </c>
      <c r="AE1640" s="2">
        <f t="shared" si="4179"/>
        <v>7503.75</v>
      </c>
      <c r="AF1640" s="2" t="str">
        <f t="shared" si="4180"/>
        <v/>
      </c>
      <c r="AG1640" s="2" t="str">
        <f t="shared" si="4181"/>
        <v/>
      </c>
      <c r="AH1640" s="2" t="str">
        <f t="shared" si="4182"/>
        <v/>
      </c>
      <c r="AI1640" s="2" t="str">
        <f t="shared" si="4183"/>
        <v/>
      </c>
    </row>
    <row r="1641" spans="2:35" x14ac:dyDescent="0.25">
      <c r="B1641" s="41" t="s">
        <v>347</v>
      </c>
      <c r="C1641" s="41" t="s">
        <v>588</v>
      </c>
      <c r="D1641" t="s">
        <v>9</v>
      </c>
      <c r="E1641" s="42" t="s">
        <v>578</v>
      </c>
      <c r="F1641" t="s">
        <v>131</v>
      </c>
      <c r="H1641" s="7">
        <v>960</v>
      </c>
      <c r="I1641" s="6">
        <f>IF(H1641="","",INDEX(Systems!F$4:F$981,MATCH($F1641,Systems!D$4:D$981,0),1))</f>
        <v>4.95</v>
      </c>
      <c r="J1641" s="7">
        <f>IF(H1641="","",INDEX(Systems!E$4:E$981,MATCH($F1641,Systems!D$4:D$981,0),1))</f>
        <v>20</v>
      </c>
      <c r="K1641" s="7" t="s">
        <v>96</v>
      </c>
      <c r="L1641" s="7">
        <v>2017</v>
      </c>
      <c r="M1641" s="7">
        <v>3</v>
      </c>
      <c r="N1641" s="6">
        <f t="shared" si="4184"/>
        <v>4752</v>
      </c>
      <c r="O1641" s="7">
        <f t="shared" si="4185"/>
        <v>2037</v>
      </c>
      <c r="P1641" s="2" t="str">
        <f t="shared" si="4164"/>
        <v/>
      </c>
      <c r="Q1641" s="2" t="str">
        <f t="shared" si="4165"/>
        <v/>
      </c>
      <c r="R1641" s="2" t="str">
        <f t="shared" si="4166"/>
        <v/>
      </c>
      <c r="S1641" s="2" t="str">
        <f t="shared" si="4167"/>
        <v/>
      </c>
      <c r="T1641" s="2" t="str">
        <f t="shared" si="4168"/>
        <v/>
      </c>
      <c r="U1641" s="2" t="str">
        <f t="shared" si="4169"/>
        <v/>
      </c>
      <c r="V1641" s="2" t="str">
        <f t="shared" si="4170"/>
        <v/>
      </c>
      <c r="W1641" s="2" t="str">
        <f t="shared" si="4171"/>
        <v/>
      </c>
      <c r="X1641" s="2" t="str">
        <f t="shared" si="4172"/>
        <v/>
      </c>
      <c r="Y1641" s="2" t="str">
        <f t="shared" si="4173"/>
        <v/>
      </c>
      <c r="Z1641" s="2" t="str">
        <f t="shared" si="4174"/>
        <v/>
      </c>
      <c r="AA1641" s="2" t="str">
        <f t="shared" si="4175"/>
        <v/>
      </c>
      <c r="AB1641" s="2" t="str">
        <f t="shared" si="4176"/>
        <v/>
      </c>
      <c r="AC1641" s="2" t="str">
        <f t="shared" si="4177"/>
        <v/>
      </c>
      <c r="AD1641" s="2" t="str">
        <f t="shared" si="4178"/>
        <v/>
      </c>
      <c r="AE1641" s="2" t="str">
        <f t="shared" si="4179"/>
        <v/>
      </c>
      <c r="AF1641" s="2" t="str">
        <f t="shared" si="4180"/>
        <v/>
      </c>
      <c r="AG1641" s="2" t="str">
        <f t="shared" si="4181"/>
        <v/>
      </c>
      <c r="AH1641" s="2" t="str">
        <f t="shared" si="4182"/>
        <v/>
      </c>
      <c r="AI1641" s="2">
        <f t="shared" si="4183"/>
        <v>7460.6399999999994</v>
      </c>
    </row>
    <row r="1642" spans="2:35" x14ac:dyDescent="0.25">
      <c r="B1642" s="41" t="s">
        <v>347</v>
      </c>
      <c r="C1642" s="41" t="s">
        <v>588</v>
      </c>
      <c r="D1642" t="s">
        <v>5</v>
      </c>
      <c r="E1642" s="42" t="s">
        <v>578</v>
      </c>
      <c r="F1642" t="s">
        <v>60</v>
      </c>
      <c r="H1642" s="7">
        <v>1</v>
      </c>
      <c r="I1642" s="6">
        <f>IF(H1642="","",INDEX(Systems!F$4:F$981,MATCH($F1642,Systems!D$4:D$981,0),1))</f>
        <v>12000</v>
      </c>
      <c r="J1642" s="7">
        <f>IF(H1642="","",INDEX(Systems!E$4:E$981,MATCH($F1642,Systems!D$4:D$981,0),1))</f>
        <v>18</v>
      </c>
      <c r="K1642" s="7" t="s">
        <v>96</v>
      </c>
      <c r="L1642" s="7">
        <v>2000</v>
      </c>
      <c r="M1642" s="7">
        <v>3</v>
      </c>
      <c r="N1642" s="6">
        <f t="shared" si="4184"/>
        <v>12000</v>
      </c>
      <c r="O1642" s="7">
        <f t="shared" si="4185"/>
        <v>2018</v>
      </c>
      <c r="P1642" s="2">
        <f t="shared" ref="P1642:P1647" si="4186">IF($B1642="","",IF($O1642=P$3,$N1642*(1+(O$2*0.03)),IF(P$3=$O1642+$J1642,$N1642*(1+(O$2*0.03)),IF(P$3=$O1642+2*$J1642,$N1642*(1+(O$2*0.03)),IF(P$3=$O1642+3*$J1642,$N1642*(1+(O$2*0.03)),IF(P$3=$O1642+4*$J1642,$N1642*(1+(O$2*0.03)),IF(P$3=$O1642+5*$J1642,$N1642*(1+(O$2*0.03)),"")))))))</f>
        <v>12000</v>
      </c>
      <c r="Q1642" s="2" t="str">
        <f t="shared" ref="Q1642:Q1647" si="4187">IF($B1642="","",IF($O1642=Q$3,$N1642*(1+(P$2*0.03)),IF(Q$3=$O1642+$J1642,$N1642*(1+(P$2*0.03)),IF(Q$3=$O1642+2*$J1642,$N1642*(1+(P$2*0.03)),IF(Q$3=$O1642+3*$J1642,$N1642*(1+(P$2*0.03)),IF(Q$3=$O1642+4*$J1642,$N1642*(1+(P$2*0.03)),IF(Q$3=$O1642+5*$J1642,$N1642*(1+(P$2*0.03)),"")))))))</f>
        <v/>
      </c>
      <c r="R1642" s="2" t="str">
        <f t="shared" ref="R1642:R1647" si="4188">IF($B1642="","",IF($O1642=R$3,$N1642*(1+(Q$2*0.03)),IF(R$3=$O1642+$J1642,$N1642*(1+(Q$2*0.03)),IF(R$3=$O1642+2*$J1642,$N1642*(1+(Q$2*0.03)),IF(R$3=$O1642+3*$J1642,$N1642*(1+(Q$2*0.03)),IF(R$3=$O1642+4*$J1642,$N1642*(1+(Q$2*0.03)),IF(R$3=$O1642+5*$J1642,$N1642*(1+(Q$2*0.03)),"")))))))</f>
        <v/>
      </c>
      <c r="S1642" s="2" t="str">
        <f t="shared" ref="S1642:S1647" si="4189">IF($B1642="","",IF($O1642=S$3,$N1642*(1+(R$2*0.03)),IF(S$3=$O1642+$J1642,$N1642*(1+(R$2*0.03)),IF(S$3=$O1642+2*$J1642,$N1642*(1+(R$2*0.03)),IF(S$3=$O1642+3*$J1642,$N1642*(1+(R$2*0.03)),IF(S$3=$O1642+4*$J1642,$N1642*(1+(R$2*0.03)),IF(S$3=$O1642+5*$J1642,$N1642*(1+(R$2*0.03)),"")))))))</f>
        <v/>
      </c>
      <c r="T1642" s="2" t="str">
        <f t="shared" ref="T1642:T1647" si="4190">IF($B1642="","",IF($O1642=T$3,$N1642*(1+(S$2*0.03)),IF(T$3=$O1642+$J1642,$N1642*(1+(S$2*0.03)),IF(T$3=$O1642+2*$J1642,$N1642*(1+(S$2*0.03)),IF(T$3=$O1642+3*$J1642,$N1642*(1+(S$2*0.03)),IF(T$3=$O1642+4*$J1642,$N1642*(1+(S$2*0.03)),IF(T$3=$O1642+5*$J1642,$N1642*(1+(S$2*0.03)),"")))))))</f>
        <v/>
      </c>
      <c r="U1642" s="2" t="str">
        <f t="shared" ref="U1642:U1647" si="4191">IF($B1642="","",IF($O1642=U$3,$N1642*(1+(T$2*0.03)),IF(U$3=$O1642+$J1642,$N1642*(1+(T$2*0.03)),IF(U$3=$O1642+2*$J1642,$N1642*(1+(T$2*0.03)),IF(U$3=$O1642+3*$J1642,$N1642*(1+(T$2*0.03)),IF(U$3=$O1642+4*$J1642,$N1642*(1+(T$2*0.03)),IF(U$3=$O1642+5*$J1642,$N1642*(1+(T$2*0.03)),"")))))))</f>
        <v/>
      </c>
      <c r="V1642" s="2" t="str">
        <f t="shared" ref="V1642:V1647" si="4192">IF($B1642="","",IF($O1642=V$3,$N1642*(1+(U$2*0.03)),IF(V$3=$O1642+$J1642,$N1642*(1+(U$2*0.03)),IF(V$3=$O1642+2*$J1642,$N1642*(1+(U$2*0.03)),IF(V$3=$O1642+3*$J1642,$N1642*(1+(U$2*0.03)),IF(V$3=$O1642+4*$J1642,$N1642*(1+(U$2*0.03)),IF(V$3=$O1642+5*$J1642,$N1642*(1+(U$2*0.03)),"")))))))</f>
        <v/>
      </c>
      <c r="W1642" s="2" t="str">
        <f t="shared" ref="W1642:W1647" si="4193">IF($B1642="","",IF($O1642=W$3,$N1642*(1+(V$2*0.03)),IF(W$3=$O1642+$J1642,$N1642*(1+(V$2*0.03)),IF(W$3=$O1642+2*$J1642,$N1642*(1+(V$2*0.03)),IF(W$3=$O1642+3*$J1642,$N1642*(1+(V$2*0.03)),IF(W$3=$O1642+4*$J1642,$N1642*(1+(V$2*0.03)),IF(W$3=$O1642+5*$J1642,$N1642*(1+(V$2*0.03)),"")))))))</f>
        <v/>
      </c>
      <c r="X1642" s="2" t="str">
        <f t="shared" ref="X1642:X1647" si="4194">IF($B1642="","",IF($O1642=X$3,$N1642*(1+(W$2*0.03)),IF(X$3=$O1642+$J1642,$N1642*(1+(W$2*0.03)),IF(X$3=$O1642+2*$J1642,$N1642*(1+(W$2*0.03)),IF(X$3=$O1642+3*$J1642,$N1642*(1+(W$2*0.03)),IF(X$3=$O1642+4*$J1642,$N1642*(1+(W$2*0.03)),IF(X$3=$O1642+5*$J1642,$N1642*(1+(W$2*0.03)),"")))))))</f>
        <v/>
      </c>
      <c r="Y1642" s="2" t="str">
        <f t="shared" ref="Y1642:Y1647" si="4195">IF($B1642="","",IF($O1642=Y$3,$N1642*(1+(X$2*0.03)),IF(Y$3=$O1642+$J1642,$N1642*(1+(X$2*0.03)),IF(Y$3=$O1642+2*$J1642,$N1642*(1+(X$2*0.03)),IF(Y$3=$O1642+3*$J1642,$N1642*(1+(X$2*0.03)),IF(Y$3=$O1642+4*$J1642,$N1642*(1+(X$2*0.03)),IF(Y$3=$O1642+5*$J1642,$N1642*(1+(X$2*0.03)),"")))))))</f>
        <v/>
      </c>
      <c r="Z1642" s="2" t="str">
        <f t="shared" ref="Z1642:Z1647" si="4196">IF($B1642="","",IF($O1642=Z$3,$N1642*(1+(Y$2*0.03)),IF(Z$3=$O1642+$J1642,$N1642*(1+(Y$2*0.03)),IF(Z$3=$O1642+2*$J1642,$N1642*(1+(Y$2*0.03)),IF(Z$3=$O1642+3*$J1642,$N1642*(1+(Y$2*0.03)),IF(Z$3=$O1642+4*$J1642,$N1642*(1+(Y$2*0.03)),IF(Z$3=$O1642+5*$J1642,$N1642*(1+(Y$2*0.03)),"")))))))</f>
        <v/>
      </c>
      <c r="AA1642" s="2" t="str">
        <f t="shared" ref="AA1642:AA1647" si="4197">IF($B1642="","",IF($O1642=AA$3,$N1642*(1+(Z$2*0.03)),IF(AA$3=$O1642+$J1642,$N1642*(1+(Z$2*0.03)),IF(AA$3=$O1642+2*$J1642,$N1642*(1+(Z$2*0.03)),IF(AA$3=$O1642+3*$J1642,$N1642*(1+(Z$2*0.03)),IF(AA$3=$O1642+4*$J1642,$N1642*(1+(Z$2*0.03)),IF(AA$3=$O1642+5*$J1642,$N1642*(1+(Z$2*0.03)),"")))))))</f>
        <v/>
      </c>
      <c r="AB1642" s="2" t="str">
        <f t="shared" ref="AB1642:AB1647" si="4198">IF($B1642="","",IF($O1642=AB$3,$N1642*(1+(AA$2*0.03)),IF(AB$3=$O1642+$J1642,$N1642*(1+(AA$2*0.03)),IF(AB$3=$O1642+2*$J1642,$N1642*(1+(AA$2*0.03)),IF(AB$3=$O1642+3*$J1642,$N1642*(1+(AA$2*0.03)),IF(AB$3=$O1642+4*$J1642,$N1642*(1+(AA$2*0.03)),IF(AB$3=$O1642+5*$J1642,$N1642*(1+(AA$2*0.03)),"")))))))</f>
        <v/>
      </c>
      <c r="AC1642" s="2" t="str">
        <f t="shared" ref="AC1642:AC1647" si="4199">IF($B1642="","",IF($O1642=AC$3,$N1642*(1+(AB$2*0.03)),IF(AC$3=$O1642+$J1642,$N1642*(1+(AB$2*0.03)),IF(AC$3=$O1642+2*$J1642,$N1642*(1+(AB$2*0.03)),IF(AC$3=$O1642+3*$J1642,$N1642*(1+(AB$2*0.03)),IF(AC$3=$O1642+4*$J1642,$N1642*(1+(AB$2*0.03)),IF(AC$3=$O1642+5*$J1642,$N1642*(1+(AB$2*0.03)),"")))))))</f>
        <v/>
      </c>
      <c r="AD1642" s="2" t="str">
        <f t="shared" ref="AD1642:AD1647" si="4200">IF($B1642="","",IF($O1642=AD$3,$N1642*(1+(AC$2*0.03)),IF(AD$3=$O1642+$J1642,$N1642*(1+(AC$2*0.03)),IF(AD$3=$O1642+2*$J1642,$N1642*(1+(AC$2*0.03)),IF(AD$3=$O1642+3*$J1642,$N1642*(1+(AC$2*0.03)),IF(AD$3=$O1642+4*$J1642,$N1642*(1+(AC$2*0.03)),IF(AD$3=$O1642+5*$J1642,$N1642*(1+(AC$2*0.03)),"")))))))</f>
        <v/>
      </c>
      <c r="AE1642" s="2" t="str">
        <f t="shared" ref="AE1642:AE1647" si="4201">IF($B1642="","",IF($O1642=AE$3,$N1642*(1+(AD$2*0.03)),IF(AE$3=$O1642+$J1642,$N1642*(1+(AD$2*0.03)),IF(AE$3=$O1642+2*$J1642,$N1642*(1+(AD$2*0.03)),IF(AE$3=$O1642+3*$J1642,$N1642*(1+(AD$2*0.03)),IF(AE$3=$O1642+4*$J1642,$N1642*(1+(AD$2*0.03)),IF(AE$3=$O1642+5*$J1642,$N1642*(1+(AD$2*0.03)),"")))))))</f>
        <v/>
      </c>
      <c r="AF1642" s="2" t="str">
        <f t="shared" ref="AF1642:AF1647" si="4202">IF($B1642="","",IF($O1642=AF$3,$N1642*(1+(AE$2*0.03)),IF(AF$3=$O1642+$J1642,$N1642*(1+(AE$2*0.03)),IF(AF$3=$O1642+2*$J1642,$N1642*(1+(AE$2*0.03)),IF(AF$3=$O1642+3*$J1642,$N1642*(1+(AE$2*0.03)),IF(AF$3=$O1642+4*$J1642,$N1642*(1+(AE$2*0.03)),IF(AF$3=$O1642+5*$J1642,$N1642*(1+(AE$2*0.03)),"")))))))</f>
        <v/>
      </c>
      <c r="AG1642" s="2" t="str">
        <f t="shared" ref="AG1642:AG1647" si="4203">IF($B1642="","",IF($O1642=AG$3,$N1642*(1+(AF$2*0.03)),IF(AG$3=$O1642+$J1642,$N1642*(1+(AF$2*0.03)),IF(AG$3=$O1642+2*$J1642,$N1642*(1+(AF$2*0.03)),IF(AG$3=$O1642+3*$J1642,$N1642*(1+(AF$2*0.03)),IF(AG$3=$O1642+4*$J1642,$N1642*(1+(AF$2*0.03)),IF(AG$3=$O1642+5*$J1642,$N1642*(1+(AF$2*0.03)),"")))))))</f>
        <v/>
      </c>
      <c r="AH1642" s="2">
        <f t="shared" ref="AH1642:AH1647" si="4204">IF($B1642="","",IF($O1642=AH$3,$N1642*(1+(AG$2*0.03)),IF(AH$3=$O1642+$J1642,$N1642*(1+(AG$2*0.03)),IF(AH$3=$O1642+2*$J1642,$N1642*(1+(AG$2*0.03)),IF(AH$3=$O1642+3*$J1642,$N1642*(1+(AG$2*0.03)),IF(AH$3=$O1642+4*$J1642,$N1642*(1+(AG$2*0.03)),IF(AH$3=$O1642+5*$J1642,$N1642*(1+(AG$2*0.03)),"")))))))</f>
        <v>18480</v>
      </c>
      <c r="AI1642" s="2" t="str">
        <f t="shared" ref="AI1642:AI1647" si="4205">IF($B1642="","",IF($O1642=AI$3,$N1642*(1+(AH$2*0.03)),IF(AI$3=$O1642+$J1642,$N1642*(1+(AH$2*0.03)),IF(AI$3=$O1642+2*$J1642,$N1642*(1+(AH$2*0.03)),IF(AI$3=$O1642+3*$J1642,$N1642*(1+(AH$2*0.03)),IF(AI$3=$O1642+4*$J1642,$N1642*(1+(AH$2*0.03)),IF(AI$3=$O1642+5*$J1642,$N1642*(1+(AH$2*0.03)),"")))))))</f>
        <v/>
      </c>
    </row>
    <row r="1643" spans="2:35" x14ac:dyDescent="0.25">
      <c r="B1643" s="41" t="s">
        <v>347</v>
      </c>
      <c r="C1643" s="41" t="s">
        <v>588</v>
      </c>
      <c r="D1643" t="s">
        <v>3</v>
      </c>
      <c r="E1643" s="42" t="s">
        <v>579</v>
      </c>
      <c r="F1643" t="s">
        <v>26</v>
      </c>
      <c r="H1643" s="7">
        <v>1152</v>
      </c>
      <c r="I1643" s="6">
        <f>IF(H1643="","",INDEX(Systems!F$4:F$981,MATCH($F1643,Systems!D$4:D$981,0),1))</f>
        <v>21.78</v>
      </c>
      <c r="J1643" s="7">
        <f>IF(H1643="","",INDEX(Systems!E$4:E$981,MATCH($F1643,Systems!D$4:D$981,0),1))</f>
        <v>25</v>
      </c>
      <c r="K1643" s="7" t="s">
        <v>96</v>
      </c>
      <c r="L1643" s="7">
        <v>1998</v>
      </c>
      <c r="M1643" s="7">
        <v>2</v>
      </c>
      <c r="N1643" s="6">
        <f t="shared" ref="N1643:N1648" si="4206">IF(H1643="","",H1643*I1643)</f>
        <v>25090.560000000001</v>
      </c>
      <c r="O1643" s="7">
        <f t="shared" ref="O1643:O1648" si="4207">IF(M1643="","",IF(IF(M1643=1,$C$1,IF(M1643=2,L1643+(0.8*J1643),IF(M1643=3,L1643+J1643)))&lt;$C$1,$C$1,(IF(M1643=1,$C$1,IF(M1643=2,L1643+(0.8*J1643),IF(M1643=3,L1643+J1643))))))</f>
        <v>2018</v>
      </c>
      <c r="P1643" s="2">
        <f t="shared" si="4186"/>
        <v>25090.560000000001</v>
      </c>
      <c r="Q1643" s="2" t="str">
        <f t="shared" si="4187"/>
        <v/>
      </c>
      <c r="R1643" s="2" t="str">
        <f t="shared" si="4188"/>
        <v/>
      </c>
      <c r="S1643" s="2" t="str">
        <f t="shared" si="4189"/>
        <v/>
      </c>
      <c r="T1643" s="2" t="str">
        <f t="shared" si="4190"/>
        <v/>
      </c>
      <c r="U1643" s="2" t="str">
        <f t="shared" si="4191"/>
        <v/>
      </c>
      <c r="V1643" s="2" t="str">
        <f t="shared" si="4192"/>
        <v/>
      </c>
      <c r="W1643" s="2" t="str">
        <f t="shared" si="4193"/>
        <v/>
      </c>
      <c r="X1643" s="2" t="str">
        <f t="shared" si="4194"/>
        <v/>
      </c>
      <c r="Y1643" s="2" t="str">
        <f t="shared" si="4195"/>
        <v/>
      </c>
      <c r="Z1643" s="2" t="str">
        <f t="shared" si="4196"/>
        <v/>
      </c>
      <c r="AA1643" s="2" t="str">
        <f t="shared" si="4197"/>
        <v/>
      </c>
      <c r="AB1643" s="2" t="str">
        <f t="shared" si="4198"/>
        <v/>
      </c>
      <c r="AC1643" s="2" t="str">
        <f t="shared" si="4199"/>
        <v/>
      </c>
      <c r="AD1643" s="2" t="str">
        <f t="shared" si="4200"/>
        <v/>
      </c>
      <c r="AE1643" s="2" t="str">
        <f t="shared" si="4201"/>
        <v/>
      </c>
      <c r="AF1643" s="2" t="str">
        <f t="shared" si="4202"/>
        <v/>
      </c>
      <c r="AG1643" s="2" t="str">
        <f t="shared" si="4203"/>
        <v/>
      </c>
      <c r="AH1643" s="2" t="str">
        <f t="shared" si="4204"/>
        <v/>
      </c>
      <c r="AI1643" s="2" t="str">
        <f t="shared" si="4205"/>
        <v/>
      </c>
    </row>
    <row r="1644" spans="2:35" x14ac:dyDescent="0.25">
      <c r="B1644" s="41" t="s">
        <v>347</v>
      </c>
      <c r="C1644" s="41" t="s">
        <v>588</v>
      </c>
      <c r="D1644" t="s">
        <v>7</v>
      </c>
      <c r="E1644" s="42" t="s">
        <v>579</v>
      </c>
      <c r="F1644" t="s">
        <v>50</v>
      </c>
      <c r="H1644" s="7">
        <v>1150</v>
      </c>
      <c r="I1644" s="6">
        <f>IF(H1644="","",INDEX(Systems!F$4:F$981,MATCH($F1644,Systems!D$4:D$981,0),1))</f>
        <v>1.6</v>
      </c>
      <c r="J1644" s="7">
        <f>IF(H1644="","",INDEX(Systems!E$4:E$981,MATCH($F1644,Systems!D$4:D$981,0),1))</f>
        <v>10</v>
      </c>
      <c r="K1644" s="7" t="s">
        <v>96</v>
      </c>
      <c r="L1644" s="7">
        <v>2012</v>
      </c>
      <c r="M1644" s="7">
        <v>2</v>
      </c>
      <c r="N1644" s="6">
        <f t="shared" si="4206"/>
        <v>1840</v>
      </c>
      <c r="O1644" s="7">
        <f t="shared" si="4207"/>
        <v>2020</v>
      </c>
      <c r="P1644" s="2" t="str">
        <f t="shared" si="4186"/>
        <v/>
      </c>
      <c r="Q1644" s="2" t="str">
        <f t="shared" si="4187"/>
        <v/>
      </c>
      <c r="R1644" s="2">
        <f t="shared" si="4188"/>
        <v>1950.4</v>
      </c>
      <c r="S1644" s="2" t="str">
        <f t="shared" si="4189"/>
        <v/>
      </c>
      <c r="T1644" s="2" t="str">
        <f t="shared" si="4190"/>
        <v/>
      </c>
      <c r="U1644" s="2" t="str">
        <f t="shared" si="4191"/>
        <v/>
      </c>
      <c r="V1644" s="2" t="str">
        <f t="shared" si="4192"/>
        <v/>
      </c>
      <c r="W1644" s="2" t="str">
        <f t="shared" si="4193"/>
        <v/>
      </c>
      <c r="X1644" s="2" t="str">
        <f t="shared" si="4194"/>
        <v/>
      </c>
      <c r="Y1644" s="2" t="str">
        <f t="shared" si="4195"/>
        <v/>
      </c>
      <c r="Z1644" s="2" t="str">
        <f t="shared" si="4196"/>
        <v/>
      </c>
      <c r="AA1644" s="2" t="str">
        <f t="shared" si="4197"/>
        <v/>
      </c>
      <c r="AB1644" s="2">
        <f t="shared" si="4198"/>
        <v>2502.3999999999996</v>
      </c>
      <c r="AC1644" s="2" t="str">
        <f t="shared" si="4199"/>
        <v/>
      </c>
      <c r="AD1644" s="2" t="str">
        <f t="shared" si="4200"/>
        <v/>
      </c>
      <c r="AE1644" s="2" t="str">
        <f t="shared" si="4201"/>
        <v/>
      </c>
      <c r="AF1644" s="2" t="str">
        <f t="shared" si="4202"/>
        <v/>
      </c>
      <c r="AG1644" s="2" t="str">
        <f t="shared" si="4203"/>
        <v/>
      </c>
      <c r="AH1644" s="2" t="str">
        <f t="shared" si="4204"/>
        <v/>
      </c>
      <c r="AI1644" s="2" t="str">
        <f t="shared" si="4205"/>
        <v/>
      </c>
    </row>
    <row r="1645" spans="2:35" x14ac:dyDescent="0.25">
      <c r="B1645" s="41" t="s">
        <v>347</v>
      </c>
      <c r="C1645" s="41" t="s">
        <v>588</v>
      </c>
      <c r="D1645" t="s">
        <v>7</v>
      </c>
      <c r="E1645" s="42" t="s">
        <v>579</v>
      </c>
      <c r="F1645" t="s">
        <v>47</v>
      </c>
      <c r="H1645" s="7">
        <v>960</v>
      </c>
      <c r="I1645" s="6">
        <f>IF(H1645="","",INDEX(Systems!F$4:F$981,MATCH($F1645,Systems!D$4:D$981,0),1))</f>
        <v>9.42</v>
      </c>
      <c r="J1645" s="7">
        <f>IF(H1645="","",INDEX(Systems!E$4:E$981,MATCH($F1645,Systems!D$4:D$981,0),1))</f>
        <v>20</v>
      </c>
      <c r="K1645" s="7" t="s">
        <v>96</v>
      </c>
      <c r="L1645" s="7">
        <v>2000</v>
      </c>
      <c r="M1645" s="7">
        <v>3</v>
      </c>
      <c r="N1645" s="6">
        <f t="shared" si="4206"/>
        <v>9043.2000000000007</v>
      </c>
      <c r="O1645" s="7">
        <f t="shared" si="4207"/>
        <v>2020</v>
      </c>
      <c r="P1645" s="2" t="str">
        <f t="shared" si="4186"/>
        <v/>
      </c>
      <c r="Q1645" s="2" t="str">
        <f t="shared" si="4187"/>
        <v/>
      </c>
      <c r="R1645" s="2">
        <f t="shared" si="4188"/>
        <v>9585.7920000000013</v>
      </c>
      <c r="S1645" s="2" t="str">
        <f t="shared" si="4189"/>
        <v/>
      </c>
      <c r="T1645" s="2" t="str">
        <f t="shared" si="4190"/>
        <v/>
      </c>
      <c r="U1645" s="2" t="str">
        <f t="shared" si="4191"/>
        <v/>
      </c>
      <c r="V1645" s="2" t="str">
        <f t="shared" si="4192"/>
        <v/>
      </c>
      <c r="W1645" s="2" t="str">
        <f t="shared" si="4193"/>
        <v/>
      </c>
      <c r="X1645" s="2" t="str">
        <f t="shared" si="4194"/>
        <v/>
      </c>
      <c r="Y1645" s="2" t="str">
        <f t="shared" si="4195"/>
        <v/>
      </c>
      <c r="Z1645" s="2" t="str">
        <f t="shared" si="4196"/>
        <v/>
      </c>
      <c r="AA1645" s="2" t="str">
        <f t="shared" si="4197"/>
        <v/>
      </c>
      <c r="AB1645" s="2" t="str">
        <f t="shared" si="4198"/>
        <v/>
      </c>
      <c r="AC1645" s="2" t="str">
        <f t="shared" si="4199"/>
        <v/>
      </c>
      <c r="AD1645" s="2" t="str">
        <f t="shared" si="4200"/>
        <v/>
      </c>
      <c r="AE1645" s="2" t="str">
        <f t="shared" si="4201"/>
        <v/>
      </c>
      <c r="AF1645" s="2" t="str">
        <f t="shared" si="4202"/>
        <v/>
      </c>
      <c r="AG1645" s="2" t="str">
        <f t="shared" si="4203"/>
        <v/>
      </c>
      <c r="AH1645" s="2" t="str">
        <f t="shared" si="4204"/>
        <v/>
      </c>
      <c r="AI1645" s="2" t="str">
        <f t="shared" si="4205"/>
        <v/>
      </c>
    </row>
    <row r="1646" spans="2:35" x14ac:dyDescent="0.25">
      <c r="B1646" s="41" t="s">
        <v>347</v>
      </c>
      <c r="C1646" s="41" t="s">
        <v>588</v>
      </c>
      <c r="D1646" t="s">
        <v>7</v>
      </c>
      <c r="E1646" s="42" t="s">
        <v>579</v>
      </c>
      <c r="F1646" t="s">
        <v>289</v>
      </c>
      <c r="H1646" s="7">
        <v>1150</v>
      </c>
      <c r="I1646" s="6">
        <f>IF(H1646="","",INDEX(Systems!F$4:F$981,MATCH($F1646,Systems!D$4:D$981,0),1))</f>
        <v>4.5</v>
      </c>
      <c r="J1646" s="7">
        <f>IF(H1646="","",INDEX(Systems!E$4:E$981,MATCH($F1646,Systems!D$4:D$981,0),1))</f>
        <v>15</v>
      </c>
      <c r="K1646" s="7" t="s">
        <v>96</v>
      </c>
      <c r="L1646" s="7">
        <v>2000</v>
      </c>
      <c r="M1646" s="7">
        <v>3</v>
      </c>
      <c r="N1646" s="6">
        <f t="shared" si="4206"/>
        <v>5175</v>
      </c>
      <c r="O1646" s="7">
        <f t="shared" si="4207"/>
        <v>2018</v>
      </c>
      <c r="P1646" s="2">
        <f t="shared" si="4186"/>
        <v>5175</v>
      </c>
      <c r="Q1646" s="2" t="str">
        <f t="shared" si="4187"/>
        <v/>
      </c>
      <c r="R1646" s="2" t="str">
        <f t="shared" si="4188"/>
        <v/>
      </c>
      <c r="S1646" s="2" t="str">
        <f t="shared" si="4189"/>
        <v/>
      </c>
      <c r="T1646" s="2" t="str">
        <f t="shared" si="4190"/>
        <v/>
      </c>
      <c r="U1646" s="2" t="str">
        <f t="shared" si="4191"/>
        <v/>
      </c>
      <c r="V1646" s="2" t="str">
        <f t="shared" si="4192"/>
        <v/>
      </c>
      <c r="W1646" s="2" t="str">
        <f t="shared" si="4193"/>
        <v/>
      </c>
      <c r="X1646" s="2" t="str">
        <f t="shared" si="4194"/>
        <v/>
      </c>
      <c r="Y1646" s="2" t="str">
        <f t="shared" si="4195"/>
        <v/>
      </c>
      <c r="Z1646" s="2" t="str">
        <f t="shared" si="4196"/>
        <v/>
      </c>
      <c r="AA1646" s="2" t="str">
        <f t="shared" si="4197"/>
        <v/>
      </c>
      <c r="AB1646" s="2" t="str">
        <f t="shared" si="4198"/>
        <v/>
      </c>
      <c r="AC1646" s="2" t="str">
        <f t="shared" si="4199"/>
        <v/>
      </c>
      <c r="AD1646" s="2" t="str">
        <f t="shared" si="4200"/>
        <v/>
      </c>
      <c r="AE1646" s="2">
        <f t="shared" si="4201"/>
        <v>7503.75</v>
      </c>
      <c r="AF1646" s="2" t="str">
        <f t="shared" si="4202"/>
        <v/>
      </c>
      <c r="AG1646" s="2" t="str">
        <f t="shared" si="4203"/>
        <v/>
      </c>
      <c r="AH1646" s="2" t="str">
        <f t="shared" si="4204"/>
        <v/>
      </c>
      <c r="AI1646" s="2" t="str">
        <f t="shared" si="4205"/>
        <v/>
      </c>
    </row>
    <row r="1647" spans="2:35" x14ac:dyDescent="0.25">
      <c r="B1647" s="41" t="s">
        <v>347</v>
      </c>
      <c r="C1647" s="41" t="s">
        <v>588</v>
      </c>
      <c r="D1647" t="s">
        <v>9</v>
      </c>
      <c r="E1647" s="42" t="s">
        <v>579</v>
      </c>
      <c r="F1647" t="s">
        <v>131</v>
      </c>
      <c r="H1647" s="7">
        <v>960</v>
      </c>
      <c r="I1647" s="6">
        <f>IF(H1647="","",INDEX(Systems!F$4:F$981,MATCH($F1647,Systems!D$4:D$981,0),1))</f>
        <v>4.95</v>
      </c>
      <c r="J1647" s="7">
        <f>IF(H1647="","",INDEX(Systems!E$4:E$981,MATCH($F1647,Systems!D$4:D$981,0),1))</f>
        <v>20</v>
      </c>
      <c r="K1647" s="7" t="s">
        <v>96</v>
      </c>
      <c r="L1647" s="7">
        <v>2017</v>
      </c>
      <c r="M1647" s="7">
        <v>3</v>
      </c>
      <c r="N1647" s="6">
        <f t="shared" si="4206"/>
        <v>4752</v>
      </c>
      <c r="O1647" s="7">
        <f t="shared" si="4207"/>
        <v>2037</v>
      </c>
      <c r="P1647" s="2" t="str">
        <f t="shared" si="4186"/>
        <v/>
      </c>
      <c r="Q1647" s="2" t="str">
        <f t="shared" si="4187"/>
        <v/>
      </c>
      <c r="R1647" s="2" t="str">
        <f t="shared" si="4188"/>
        <v/>
      </c>
      <c r="S1647" s="2" t="str">
        <f t="shared" si="4189"/>
        <v/>
      </c>
      <c r="T1647" s="2" t="str">
        <f t="shared" si="4190"/>
        <v/>
      </c>
      <c r="U1647" s="2" t="str">
        <f t="shared" si="4191"/>
        <v/>
      </c>
      <c r="V1647" s="2" t="str">
        <f t="shared" si="4192"/>
        <v/>
      </c>
      <c r="W1647" s="2" t="str">
        <f t="shared" si="4193"/>
        <v/>
      </c>
      <c r="X1647" s="2" t="str">
        <f t="shared" si="4194"/>
        <v/>
      </c>
      <c r="Y1647" s="2" t="str">
        <f t="shared" si="4195"/>
        <v/>
      </c>
      <c r="Z1647" s="2" t="str">
        <f t="shared" si="4196"/>
        <v/>
      </c>
      <c r="AA1647" s="2" t="str">
        <f t="shared" si="4197"/>
        <v/>
      </c>
      <c r="AB1647" s="2" t="str">
        <f t="shared" si="4198"/>
        <v/>
      </c>
      <c r="AC1647" s="2" t="str">
        <f t="shared" si="4199"/>
        <v/>
      </c>
      <c r="AD1647" s="2" t="str">
        <f t="shared" si="4200"/>
        <v/>
      </c>
      <c r="AE1647" s="2" t="str">
        <f t="shared" si="4201"/>
        <v/>
      </c>
      <c r="AF1647" s="2" t="str">
        <f t="shared" si="4202"/>
        <v/>
      </c>
      <c r="AG1647" s="2" t="str">
        <f t="shared" si="4203"/>
        <v/>
      </c>
      <c r="AH1647" s="2" t="str">
        <f t="shared" si="4204"/>
        <v/>
      </c>
      <c r="AI1647" s="2">
        <f t="shared" si="4205"/>
        <v>7460.6399999999994</v>
      </c>
    </row>
    <row r="1648" spans="2:35" x14ac:dyDescent="0.25">
      <c r="B1648" s="41" t="s">
        <v>347</v>
      </c>
      <c r="C1648" s="41" t="s">
        <v>588</v>
      </c>
      <c r="D1648" t="s">
        <v>5</v>
      </c>
      <c r="E1648" s="42" t="s">
        <v>579</v>
      </c>
      <c r="F1648" t="s">
        <v>60</v>
      </c>
      <c r="H1648" s="7">
        <v>1</v>
      </c>
      <c r="I1648" s="6">
        <f>IF(H1648="","",INDEX(Systems!F$4:F$981,MATCH($F1648,Systems!D$4:D$981,0),1))</f>
        <v>12000</v>
      </c>
      <c r="J1648" s="7">
        <f>IF(H1648="","",INDEX(Systems!E$4:E$981,MATCH($F1648,Systems!D$4:D$981,0),1))</f>
        <v>18</v>
      </c>
      <c r="K1648" s="7" t="s">
        <v>96</v>
      </c>
      <c r="L1648" s="7">
        <v>2000</v>
      </c>
      <c r="M1648" s="7">
        <v>3</v>
      </c>
      <c r="N1648" s="6">
        <f t="shared" si="4206"/>
        <v>12000</v>
      </c>
      <c r="O1648" s="7">
        <f t="shared" si="4207"/>
        <v>2018</v>
      </c>
      <c r="P1648" s="2">
        <f t="shared" ref="P1648:P1653" si="4208">IF($B1648="","",IF($O1648=P$3,$N1648*(1+(O$2*0.03)),IF(P$3=$O1648+$J1648,$N1648*(1+(O$2*0.03)),IF(P$3=$O1648+2*$J1648,$N1648*(1+(O$2*0.03)),IF(P$3=$O1648+3*$J1648,$N1648*(1+(O$2*0.03)),IF(P$3=$O1648+4*$J1648,$N1648*(1+(O$2*0.03)),IF(P$3=$O1648+5*$J1648,$N1648*(1+(O$2*0.03)),"")))))))</f>
        <v>12000</v>
      </c>
      <c r="Q1648" s="2" t="str">
        <f t="shared" ref="Q1648:Q1653" si="4209">IF($B1648="","",IF($O1648=Q$3,$N1648*(1+(P$2*0.03)),IF(Q$3=$O1648+$J1648,$N1648*(1+(P$2*0.03)),IF(Q$3=$O1648+2*$J1648,$N1648*(1+(P$2*0.03)),IF(Q$3=$O1648+3*$J1648,$N1648*(1+(P$2*0.03)),IF(Q$3=$O1648+4*$J1648,$N1648*(1+(P$2*0.03)),IF(Q$3=$O1648+5*$J1648,$N1648*(1+(P$2*0.03)),"")))))))</f>
        <v/>
      </c>
      <c r="R1648" s="2" t="str">
        <f t="shared" ref="R1648:R1653" si="4210">IF($B1648="","",IF($O1648=R$3,$N1648*(1+(Q$2*0.03)),IF(R$3=$O1648+$J1648,$N1648*(1+(Q$2*0.03)),IF(R$3=$O1648+2*$J1648,$N1648*(1+(Q$2*0.03)),IF(R$3=$O1648+3*$J1648,$N1648*(1+(Q$2*0.03)),IF(R$3=$O1648+4*$J1648,$N1648*(1+(Q$2*0.03)),IF(R$3=$O1648+5*$J1648,$N1648*(1+(Q$2*0.03)),"")))))))</f>
        <v/>
      </c>
      <c r="S1648" s="2" t="str">
        <f t="shared" ref="S1648:S1653" si="4211">IF($B1648="","",IF($O1648=S$3,$N1648*(1+(R$2*0.03)),IF(S$3=$O1648+$J1648,$N1648*(1+(R$2*0.03)),IF(S$3=$O1648+2*$J1648,$N1648*(1+(R$2*0.03)),IF(S$3=$O1648+3*$J1648,$N1648*(1+(R$2*0.03)),IF(S$3=$O1648+4*$J1648,$N1648*(1+(R$2*0.03)),IF(S$3=$O1648+5*$J1648,$N1648*(1+(R$2*0.03)),"")))))))</f>
        <v/>
      </c>
      <c r="T1648" s="2" t="str">
        <f t="shared" ref="T1648:T1653" si="4212">IF($B1648="","",IF($O1648=T$3,$N1648*(1+(S$2*0.03)),IF(T$3=$O1648+$J1648,$N1648*(1+(S$2*0.03)),IF(T$3=$O1648+2*$J1648,$N1648*(1+(S$2*0.03)),IF(T$3=$O1648+3*$J1648,$N1648*(1+(S$2*0.03)),IF(T$3=$O1648+4*$J1648,$N1648*(1+(S$2*0.03)),IF(T$3=$O1648+5*$J1648,$N1648*(1+(S$2*0.03)),"")))))))</f>
        <v/>
      </c>
      <c r="U1648" s="2" t="str">
        <f t="shared" ref="U1648:U1653" si="4213">IF($B1648="","",IF($O1648=U$3,$N1648*(1+(T$2*0.03)),IF(U$3=$O1648+$J1648,$N1648*(1+(T$2*0.03)),IF(U$3=$O1648+2*$J1648,$N1648*(1+(T$2*0.03)),IF(U$3=$O1648+3*$J1648,$N1648*(1+(T$2*0.03)),IF(U$3=$O1648+4*$J1648,$N1648*(1+(T$2*0.03)),IF(U$3=$O1648+5*$J1648,$N1648*(1+(T$2*0.03)),"")))))))</f>
        <v/>
      </c>
      <c r="V1648" s="2" t="str">
        <f t="shared" ref="V1648:V1653" si="4214">IF($B1648="","",IF($O1648=V$3,$N1648*(1+(U$2*0.03)),IF(V$3=$O1648+$J1648,$N1648*(1+(U$2*0.03)),IF(V$3=$O1648+2*$J1648,$N1648*(1+(U$2*0.03)),IF(V$3=$O1648+3*$J1648,$N1648*(1+(U$2*0.03)),IF(V$3=$O1648+4*$J1648,$N1648*(1+(U$2*0.03)),IF(V$3=$O1648+5*$J1648,$N1648*(1+(U$2*0.03)),"")))))))</f>
        <v/>
      </c>
      <c r="W1648" s="2" t="str">
        <f t="shared" ref="W1648:W1653" si="4215">IF($B1648="","",IF($O1648=W$3,$N1648*(1+(V$2*0.03)),IF(W$3=$O1648+$J1648,$N1648*(1+(V$2*0.03)),IF(W$3=$O1648+2*$J1648,$N1648*(1+(V$2*0.03)),IF(W$3=$O1648+3*$J1648,$N1648*(1+(V$2*0.03)),IF(W$3=$O1648+4*$J1648,$N1648*(1+(V$2*0.03)),IF(W$3=$O1648+5*$J1648,$N1648*(1+(V$2*0.03)),"")))))))</f>
        <v/>
      </c>
      <c r="X1648" s="2" t="str">
        <f t="shared" ref="X1648:X1653" si="4216">IF($B1648="","",IF($O1648=X$3,$N1648*(1+(W$2*0.03)),IF(X$3=$O1648+$J1648,$N1648*(1+(W$2*0.03)),IF(X$3=$O1648+2*$J1648,$N1648*(1+(W$2*0.03)),IF(X$3=$O1648+3*$J1648,$N1648*(1+(W$2*0.03)),IF(X$3=$O1648+4*$J1648,$N1648*(1+(W$2*0.03)),IF(X$3=$O1648+5*$J1648,$N1648*(1+(W$2*0.03)),"")))))))</f>
        <v/>
      </c>
      <c r="Y1648" s="2" t="str">
        <f t="shared" ref="Y1648:Y1653" si="4217">IF($B1648="","",IF($O1648=Y$3,$N1648*(1+(X$2*0.03)),IF(Y$3=$O1648+$J1648,$N1648*(1+(X$2*0.03)),IF(Y$3=$O1648+2*$J1648,$N1648*(1+(X$2*0.03)),IF(Y$3=$O1648+3*$J1648,$N1648*(1+(X$2*0.03)),IF(Y$3=$O1648+4*$J1648,$N1648*(1+(X$2*0.03)),IF(Y$3=$O1648+5*$J1648,$N1648*(1+(X$2*0.03)),"")))))))</f>
        <v/>
      </c>
      <c r="Z1648" s="2" t="str">
        <f t="shared" ref="Z1648:Z1653" si="4218">IF($B1648="","",IF($O1648=Z$3,$N1648*(1+(Y$2*0.03)),IF(Z$3=$O1648+$J1648,$N1648*(1+(Y$2*0.03)),IF(Z$3=$O1648+2*$J1648,$N1648*(1+(Y$2*0.03)),IF(Z$3=$O1648+3*$J1648,$N1648*(1+(Y$2*0.03)),IF(Z$3=$O1648+4*$J1648,$N1648*(1+(Y$2*0.03)),IF(Z$3=$O1648+5*$J1648,$N1648*(1+(Y$2*0.03)),"")))))))</f>
        <v/>
      </c>
      <c r="AA1648" s="2" t="str">
        <f t="shared" ref="AA1648:AA1653" si="4219">IF($B1648="","",IF($O1648=AA$3,$N1648*(1+(Z$2*0.03)),IF(AA$3=$O1648+$J1648,$N1648*(1+(Z$2*0.03)),IF(AA$3=$O1648+2*$J1648,$N1648*(1+(Z$2*0.03)),IF(AA$3=$O1648+3*$J1648,$N1648*(1+(Z$2*0.03)),IF(AA$3=$O1648+4*$J1648,$N1648*(1+(Z$2*0.03)),IF(AA$3=$O1648+5*$J1648,$N1648*(1+(Z$2*0.03)),"")))))))</f>
        <v/>
      </c>
      <c r="AB1648" s="2" t="str">
        <f t="shared" ref="AB1648:AB1653" si="4220">IF($B1648="","",IF($O1648=AB$3,$N1648*(1+(AA$2*0.03)),IF(AB$3=$O1648+$J1648,$N1648*(1+(AA$2*0.03)),IF(AB$3=$O1648+2*$J1648,$N1648*(1+(AA$2*0.03)),IF(AB$3=$O1648+3*$J1648,$N1648*(1+(AA$2*0.03)),IF(AB$3=$O1648+4*$J1648,$N1648*(1+(AA$2*0.03)),IF(AB$3=$O1648+5*$J1648,$N1648*(1+(AA$2*0.03)),"")))))))</f>
        <v/>
      </c>
      <c r="AC1648" s="2" t="str">
        <f t="shared" ref="AC1648:AC1653" si="4221">IF($B1648="","",IF($O1648=AC$3,$N1648*(1+(AB$2*0.03)),IF(AC$3=$O1648+$J1648,$N1648*(1+(AB$2*0.03)),IF(AC$3=$O1648+2*$J1648,$N1648*(1+(AB$2*0.03)),IF(AC$3=$O1648+3*$J1648,$N1648*(1+(AB$2*0.03)),IF(AC$3=$O1648+4*$J1648,$N1648*(1+(AB$2*0.03)),IF(AC$3=$O1648+5*$J1648,$N1648*(1+(AB$2*0.03)),"")))))))</f>
        <v/>
      </c>
      <c r="AD1648" s="2" t="str">
        <f t="shared" ref="AD1648:AD1653" si="4222">IF($B1648="","",IF($O1648=AD$3,$N1648*(1+(AC$2*0.03)),IF(AD$3=$O1648+$J1648,$N1648*(1+(AC$2*0.03)),IF(AD$3=$O1648+2*$J1648,$N1648*(1+(AC$2*0.03)),IF(AD$3=$O1648+3*$J1648,$N1648*(1+(AC$2*0.03)),IF(AD$3=$O1648+4*$J1648,$N1648*(1+(AC$2*0.03)),IF(AD$3=$O1648+5*$J1648,$N1648*(1+(AC$2*0.03)),"")))))))</f>
        <v/>
      </c>
      <c r="AE1648" s="2" t="str">
        <f t="shared" ref="AE1648:AE1653" si="4223">IF($B1648="","",IF($O1648=AE$3,$N1648*(1+(AD$2*0.03)),IF(AE$3=$O1648+$J1648,$N1648*(1+(AD$2*0.03)),IF(AE$3=$O1648+2*$J1648,$N1648*(1+(AD$2*0.03)),IF(AE$3=$O1648+3*$J1648,$N1648*(1+(AD$2*0.03)),IF(AE$3=$O1648+4*$J1648,$N1648*(1+(AD$2*0.03)),IF(AE$3=$O1648+5*$J1648,$N1648*(1+(AD$2*0.03)),"")))))))</f>
        <v/>
      </c>
      <c r="AF1648" s="2" t="str">
        <f t="shared" ref="AF1648:AF1653" si="4224">IF($B1648="","",IF($O1648=AF$3,$N1648*(1+(AE$2*0.03)),IF(AF$3=$O1648+$J1648,$N1648*(1+(AE$2*0.03)),IF(AF$3=$O1648+2*$J1648,$N1648*(1+(AE$2*0.03)),IF(AF$3=$O1648+3*$J1648,$N1648*(1+(AE$2*0.03)),IF(AF$3=$O1648+4*$J1648,$N1648*(1+(AE$2*0.03)),IF(AF$3=$O1648+5*$J1648,$N1648*(1+(AE$2*0.03)),"")))))))</f>
        <v/>
      </c>
      <c r="AG1648" s="2" t="str">
        <f t="shared" ref="AG1648:AG1653" si="4225">IF($B1648="","",IF($O1648=AG$3,$N1648*(1+(AF$2*0.03)),IF(AG$3=$O1648+$J1648,$N1648*(1+(AF$2*0.03)),IF(AG$3=$O1648+2*$J1648,$N1648*(1+(AF$2*0.03)),IF(AG$3=$O1648+3*$J1648,$N1648*(1+(AF$2*0.03)),IF(AG$3=$O1648+4*$J1648,$N1648*(1+(AF$2*0.03)),IF(AG$3=$O1648+5*$J1648,$N1648*(1+(AF$2*0.03)),"")))))))</f>
        <v/>
      </c>
      <c r="AH1648" s="2">
        <f t="shared" ref="AH1648:AH1653" si="4226">IF($B1648="","",IF($O1648=AH$3,$N1648*(1+(AG$2*0.03)),IF(AH$3=$O1648+$J1648,$N1648*(1+(AG$2*0.03)),IF(AH$3=$O1648+2*$J1648,$N1648*(1+(AG$2*0.03)),IF(AH$3=$O1648+3*$J1648,$N1648*(1+(AG$2*0.03)),IF(AH$3=$O1648+4*$J1648,$N1648*(1+(AG$2*0.03)),IF(AH$3=$O1648+5*$J1648,$N1648*(1+(AG$2*0.03)),"")))))))</f>
        <v>18480</v>
      </c>
      <c r="AI1648" s="2" t="str">
        <f t="shared" ref="AI1648:AI1653" si="4227">IF($B1648="","",IF($O1648=AI$3,$N1648*(1+(AH$2*0.03)),IF(AI$3=$O1648+$J1648,$N1648*(1+(AH$2*0.03)),IF(AI$3=$O1648+2*$J1648,$N1648*(1+(AH$2*0.03)),IF(AI$3=$O1648+3*$J1648,$N1648*(1+(AH$2*0.03)),IF(AI$3=$O1648+4*$J1648,$N1648*(1+(AH$2*0.03)),IF(AI$3=$O1648+5*$J1648,$N1648*(1+(AH$2*0.03)),"")))))))</f>
        <v/>
      </c>
    </row>
    <row r="1649" spans="2:35" x14ac:dyDescent="0.25">
      <c r="B1649" s="41" t="s">
        <v>347</v>
      </c>
      <c r="C1649" s="41" t="s">
        <v>588</v>
      </c>
      <c r="D1649" t="s">
        <v>3</v>
      </c>
      <c r="E1649" s="42" t="s">
        <v>580</v>
      </c>
      <c r="F1649" t="s">
        <v>24</v>
      </c>
      <c r="H1649" s="7">
        <v>1152</v>
      </c>
      <c r="I1649" s="6">
        <f>IF(H1649="","",INDEX(Systems!F$4:F$981,MATCH($F1649,Systems!D$4:D$981,0),1))</f>
        <v>9.57</v>
      </c>
      <c r="J1649" s="7">
        <f>IF(H1649="","",INDEX(Systems!E$4:E$981,MATCH($F1649,Systems!D$4:D$981,0),1))</f>
        <v>20</v>
      </c>
      <c r="K1649" s="7" t="s">
        <v>96</v>
      </c>
      <c r="L1649" s="7">
        <v>2010</v>
      </c>
      <c r="M1649" s="7">
        <v>2</v>
      </c>
      <c r="N1649" s="6">
        <f t="shared" ref="N1649:N1654" si="4228">IF(H1649="","",H1649*I1649)</f>
        <v>11024.64</v>
      </c>
      <c r="O1649" s="7">
        <f t="shared" ref="O1649:O1654" si="4229">IF(M1649="","",IF(IF(M1649=1,$C$1,IF(M1649=2,L1649+(0.8*J1649),IF(M1649=3,L1649+J1649)))&lt;$C$1,$C$1,(IF(M1649=1,$C$1,IF(M1649=2,L1649+(0.8*J1649),IF(M1649=3,L1649+J1649))))))</f>
        <v>2026</v>
      </c>
      <c r="P1649" s="2" t="str">
        <f t="shared" si="4208"/>
        <v/>
      </c>
      <c r="Q1649" s="2" t="str">
        <f t="shared" si="4209"/>
        <v/>
      </c>
      <c r="R1649" s="2" t="str">
        <f t="shared" si="4210"/>
        <v/>
      </c>
      <c r="S1649" s="2" t="str">
        <f t="shared" si="4211"/>
        <v/>
      </c>
      <c r="T1649" s="2" t="str">
        <f t="shared" si="4212"/>
        <v/>
      </c>
      <c r="U1649" s="2" t="str">
        <f t="shared" si="4213"/>
        <v/>
      </c>
      <c r="V1649" s="2" t="str">
        <f t="shared" si="4214"/>
        <v/>
      </c>
      <c r="W1649" s="2" t="str">
        <f t="shared" si="4215"/>
        <v/>
      </c>
      <c r="X1649" s="2">
        <f t="shared" si="4216"/>
        <v>13670.553599999999</v>
      </c>
      <c r="Y1649" s="2" t="str">
        <f t="shared" si="4217"/>
        <v/>
      </c>
      <c r="Z1649" s="2" t="str">
        <f t="shared" si="4218"/>
        <v/>
      </c>
      <c r="AA1649" s="2" t="str">
        <f t="shared" si="4219"/>
        <v/>
      </c>
      <c r="AB1649" s="2" t="str">
        <f t="shared" si="4220"/>
        <v/>
      </c>
      <c r="AC1649" s="2" t="str">
        <f t="shared" si="4221"/>
        <v/>
      </c>
      <c r="AD1649" s="2" t="str">
        <f t="shared" si="4222"/>
        <v/>
      </c>
      <c r="AE1649" s="2" t="str">
        <f t="shared" si="4223"/>
        <v/>
      </c>
      <c r="AF1649" s="2" t="str">
        <f t="shared" si="4224"/>
        <v/>
      </c>
      <c r="AG1649" s="2" t="str">
        <f t="shared" si="4225"/>
        <v/>
      </c>
      <c r="AH1649" s="2" t="str">
        <f t="shared" si="4226"/>
        <v/>
      </c>
      <c r="AI1649" s="2" t="str">
        <f t="shared" si="4227"/>
        <v/>
      </c>
    </row>
    <row r="1650" spans="2:35" x14ac:dyDescent="0.25">
      <c r="B1650" s="41" t="s">
        <v>347</v>
      </c>
      <c r="C1650" s="41" t="s">
        <v>588</v>
      </c>
      <c r="D1650" t="s">
        <v>7</v>
      </c>
      <c r="E1650" s="42" t="s">
        <v>580</v>
      </c>
      <c r="F1650" t="s">
        <v>50</v>
      </c>
      <c r="H1650" s="7">
        <v>1150</v>
      </c>
      <c r="I1650" s="6">
        <f>IF(H1650="","",INDEX(Systems!F$4:F$981,MATCH($F1650,Systems!D$4:D$981,0),1))</f>
        <v>1.6</v>
      </c>
      <c r="J1650" s="7">
        <f>IF(H1650="","",INDEX(Systems!E$4:E$981,MATCH($F1650,Systems!D$4:D$981,0),1))</f>
        <v>10</v>
      </c>
      <c r="K1650" s="7" t="s">
        <v>96</v>
      </c>
      <c r="L1650" s="7">
        <v>2012</v>
      </c>
      <c r="M1650" s="7">
        <v>2</v>
      </c>
      <c r="N1650" s="6">
        <f t="shared" si="4228"/>
        <v>1840</v>
      </c>
      <c r="O1650" s="7">
        <f t="shared" si="4229"/>
        <v>2020</v>
      </c>
      <c r="P1650" s="2" t="str">
        <f t="shared" si="4208"/>
        <v/>
      </c>
      <c r="Q1650" s="2" t="str">
        <f t="shared" si="4209"/>
        <v/>
      </c>
      <c r="R1650" s="2">
        <f t="shared" si="4210"/>
        <v>1950.4</v>
      </c>
      <c r="S1650" s="2" t="str">
        <f t="shared" si="4211"/>
        <v/>
      </c>
      <c r="T1650" s="2" t="str">
        <f t="shared" si="4212"/>
        <v/>
      </c>
      <c r="U1650" s="2" t="str">
        <f t="shared" si="4213"/>
        <v/>
      </c>
      <c r="V1650" s="2" t="str">
        <f t="shared" si="4214"/>
        <v/>
      </c>
      <c r="W1650" s="2" t="str">
        <f t="shared" si="4215"/>
        <v/>
      </c>
      <c r="X1650" s="2" t="str">
        <f t="shared" si="4216"/>
        <v/>
      </c>
      <c r="Y1650" s="2" t="str">
        <f t="shared" si="4217"/>
        <v/>
      </c>
      <c r="Z1650" s="2" t="str">
        <f t="shared" si="4218"/>
        <v/>
      </c>
      <c r="AA1650" s="2" t="str">
        <f t="shared" si="4219"/>
        <v/>
      </c>
      <c r="AB1650" s="2">
        <f t="shared" si="4220"/>
        <v>2502.3999999999996</v>
      </c>
      <c r="AC1650" s="2" t="str">
        <f t="shared" si="4221"/>
        <v/>
      </c>
      <c r="AD1650" s="2" t="str">
        <f t="shared" si="4222"/>
        <v/>
      </c>
      <c r="AE1650" s="2" t="str">
        <f t="shared" si="4223"/>
        <v/>
      </c>
      <c r="AF1650" s="2" t="str">
        <f t="shared" si="4224"/>
        <v/>
      </c>
      <c r="AG1650" s="2" t="str">
        <f t="shared" si="4225"/>
        <v/>
      </c>
      <c r="AH1650" s="2" t="str">
        <f t="shared" si="4226"/>
        <v/>
      </c>
      <c r="AI1650" s="2" t="str">
        <f t="shared" si="4227"/>
        <v/>
      </c>
    </row>
    <row r="1651" spans="2:35" x14ac:dyDescent="0.25">
      <c r="B1651" s="41" t="s">
        <v>347</v>
      </c>
      <c r="C1651" s="41" t="s">
        <v>588</v>
      </c>
      <c r="D1651" t="s">
        <v>7</v>
      </c>
      <c r="E1651" s="42" t="s">
        <v>580</v>
      </c>
      <c r="F1651" t="s">
        <v>47</v>
      </c>
      <c r="H1651" s="7">
        <v>960</v>
      </c>
      <c r="I1651" s="6">
        <f>IF(H1651="","",INDEX(Systems!F$4:F$981,MATCH($F1651,Systems!D$4:D$981,0),1))</f>
        <v>9.42</v>
      </c>
      <c r="J1651" s="7">
        <f>IF(H1651="","",INDEX(Systems!E$4:E$981,MATCH($F1651,Systems!D$4:D$981,0),1))</f>
        <v>20</v>
      </c>
      <c r="K1651" s="7" t="s">
        <v>96</v>
      </c>
      <c r="L1651" s="7">
        <v>2000</v>
      </c>
      <c r="M1651" s="7">
        <v>3</v>
      </c>
      <c r="N1651" s="6">
        <f t="shared" si="4228"/>
        <v>9043.2000000000007</v>
      </c>
      <c r="O1651" s="7">
        <f t="shared" si="4229"/>
        <v>2020</v>
      </c>
      <c r="P1651" s="2" t="str">
        <f t="shared" si="4208"/>
        <v/>
      </c>
      <c r="Q1651" s="2" t="str">
        <f t="shared" si="4209"/>
        <v/>
      </c>
      <c r="R1651" s="2">
        <f t="shared" si="4210"/>
        <v>9585.7920000000013</v>
      </c>
      <c r="S1651" s="2" t="str">
        <f t="shared" si="4211"/>
        <v/>
      </c>
      <c r="T1651" s="2" t="str">
        <f t="shared" si="4212"/>
        <v/>
      </c>
      <c r="U1651" s="2" t="str">
        <f t="shared" si="4213"/>
        <v/>
      </c>
      <c r="V1651" s="2" t="str">
        <f t="shared" si="4214"/>
        <v/>
      </c>
      <c r="W1651" s="2" t="str">
        <f t="shared" si="4215"/>
        <v/>
      </c>
      <c r="X1651" s="2" t="str">
        <f t="shared" si="4216"/>
        <v/>
      </c>
      <c r="Y1651" s="2" t="str">
        <f t="shared" si="4217"/>
        <v/>
      </c>
      <c r="Z1651" s="2" t="str">
        <f t="shared" si="4218"/>
        <v/>
      </c>
      <c r="AA1651" s="2" t="str">
        <f t="shared" si="4219"/>
        <v/>
      </c>
      <c r="AB1651" s="2" t="str">
        <f t="shared" si="4220"/>
        <v/>
      </c>
      <c r="AC1651" s="2" t="str">
        <f t="shared" si="4221"/>
        <v/>
      </c>
      <c r="AD1651" s="2" t="str">
        <f t="shared" si="4222"/>
        <v/>
      </c>
      <c r="AE1651" s="2" t="str">
        <f t="shared" si="4223"/>
        <v/>
      </c>
      <c r="AF1651" s="2" t="str">
        <f t="shared" si="4224"/>
        <v/>
      </c>
      <c r="AG1651" s="2" t="str">
        <f t="shared" si="4225"/>
        <v/>
      </c>
      <c r="AH1651" s="2" t="str">
        <f t="shared" si="4226"/>
        <v/>
      </c>
      <c r="AI1651" s="2" t="str">
        <f t="shared" si="4227"/>
        <v/>
      </c>
    </row>
    <row r="1652" spans="2:35" x14ac:dyDescent="0.25">
      <c r="B1652" s="41" t="s">
        <v>347</v>
      </c>
      <c r="C1652" s="41" t="s">
        <v>588</v>
      </c>
      <c r="D1652" t="s">
        <v>7</v>
      </c>
      <c r="E1652" s="42" t="s">
        <v>580</v>
      </c>
      <c r="F1652" t="s">
        <v>289</v>
      </c>
      <c r="H1652" s="7">
        <v>1150</v>
      </c>
      <c r="I1652" s="6">
        <f>IF(H1652="","",INDEX(Systems!F$4:F$981,MATCH($F1652,Systems!D$4:D$981,0),1))</f>
        <v>4.5</v>
      </c>
      <c r="J1652" s="7">
        <f>IF(H1652="","",INDEX(Systems!E$4:E$981,MATCH($F1652,Systems!D$4:D$981,0),1))</f>
        <v>15</v>
      </c>
      <c r="K1652" s="7" t="s">
        <v>96</v>
      </c>
      <c r="L1652" s="7">
        <v>2000</v>
      </c>
      <c r="M1652" s="7">
        <v>3</v>
      </c>
      <c r="N1652" s="6">
        <f t="shared" si="4228"/>
        <v>5175</v>
      </c>
      <c r="O1652" s="7">
        <f t="shared" si="4229"/>
        <v>2018</v>
      </c>
      <c r="P1652" s="2">
        <f t="shared" si="4208"/>
        <v>5175</v>
      </c>
      <c r="Q1652" s="2" t="str">
        <f t="shared" si="4209"/>
        <v/>
      </c>
      <c r="R1652" s="2" t="str">
        <f t="shared" si="4210"/>
        <v/>
      </c>
      <c r="S1652" s="2" t="str">
        <f t="shared" si="4211"/>
        <v/>
      </c>
      <c r="T1652" s="2" t="str">
        <f t="shared" si="4212"/>
        <v/>
      </c>
      <c r="U1652" s="2" t="str">
        <f t="shared" si="4213"/>
        <v/>
      </c>
      <c r="V1652" s="2" t="str">
        <f t="shared" si="4214"/>
        <v/>
      </c>
      <c r="W1652" s="2" t="str">
        <f t="shared" si="4215"/>
        <v/>
      </c>
      <c r="X1652" s="2" t="str">
        <f t="shared" si="4216"/>
        <v/>
      </c>
      <c r="Y1652" s="2" t="str">
        <f t="shared" si="4217"/>
        <v/>
      </c>
      <c r="Z1652" s="2" t="str">
        <f t="shared" si="4218"/>
        <v/>
      </c>
      <c r="AA1652" s="2" t="str">
        <f t="shared" si="4219"/>
        <v/>
      </c>
      <c r="AB1652" s="2" t="str">
        <f t="shared" si="4220"/>
        <v/>
      </c>
      <c r="AC1652" s="2" t="str">
        <f t="shared" si="4221"/>
        <v/>
      </c>
      <c r="AD1652" s="2" t="str">
        <f t="shared" si="4222"/>
        <v/>
      </c>
      <c r="AE1652" s="2">
        <f t="shared" si="4223"/>
        <v>7503.75</v>
      </c>
      <c r="AF1652" s="2" t="str">
        <f t="shared" si="4224"/>
        <v/>
      </c>
      <c r="AG1652" s="2" t="str">
        <f t="shared" si="4225"/>
        <v/>
      </c>
      <c r="AH1652" s="2" t="str">
        <f t="shared" si="4226"/>
        <v/>
      </c>
      <c r="AI1652" s="2" t="str">
        <f t="shared" si="4227"/>
        <v/>
      </c>
    </row>
    <row r="1653" spans="2:35" x14ac:dyDescent="0.25">
      <c r="B1653" s="41" t="s">
        <v>347</v>
      </c>
      <c r="C1653" s="41" t="s">
        <v>588</v>
      </c>
      <c r="D1653" t="s">
        <v>9</v>
      </c>
      <c r="E1653" s="42" t="s">
        <v>580</v>
      </c>
      <c r="F1653" t="s">
        <v>131</v>
      </c>
      <c r="H1653" s="7">
        <v>960</v>
      </c>
      <c r="I1653" s="6">
        <f>IF(H1653="","",INDEX(Systems!F$4:F$981,MATCH($F1653,Systems!D$4:D$981,0),1))</f>
        <v>4.95</v>
      </c>
      <c r="J1653" s="7">
        <f>IF(H1653="","",INDEX(Systems!E$4:E$981,MATCH($F1653,Systems!D$4:D$981,0),1))</f>
        <v>20</v>
      </c>
      <c r="K1653" s="7" t="s">
        <v>96</v>
      </c>
      <c r="L1653" s="7">
        <v>2017</v>
      </c>
      <c r="M1653" s="7">
        <v>3</v>
      </c>
      <c r="N1653" s="6">
        <f t="shared" si="4228"/>
        <v>4752</v>
      </c>
      <c r="O1653" s="7">
        <f t="shared" si="4229"/>
        <v>2037</v>
      </c>
      <c r="P1653" s="2" t="str">
        <f t="shared" si="4208"/>
        <v/>
      </c>
      <c r="Q1653" s="2" t="str">
        <f t="shared" si="4209"/>
        <v/>
      </c>
      <c r="R1653" s="2" t="str">
        <f t="shared" si="4210"/>
        <v/>
      </c>
      <c r="S1653" s="2" t="str">
        <f t="shared" si="4211"/>
        <v/>
      </c>
      <c r="T1653" s="2" t="str">
        <f t="shared" si="4212"/>
        <v/>
      </c>
      <c r="U1653" s="2" t="str">
        <f t="shared" si="4213"/>
        <v/>
      </c>
      <c r="V1653" s="2" t="str">
        <f t="shared" si="4214"/>
        <v/>
      </c>
      <c r="W1653" s="2" t="str">
        <f t="shared" si="4215"/>
        <v/>
      </c>
      <c r="X1653" s="2" t="str">
        <f t="shared" si="4216"/>
        <v/>
      </c>
      <c r="Y1653" s="2" t="str">
        <f t="shared" si="4217"/>
        <v/>
      </c>
      <c r="Z1653" s="2" t="str">
        <f t="shared" si="4218"/>
        <v/>
      </c>
      <c r="AA1653" s="2" t="str">
        <f t="shared" si="4219"/>
        <v/>
      </c>
      <c r="AB1653" s="2" t="str">
        <f t="shared" si="4220"/>
        <v/>
      </c>
      <c r="AC1653" s="2" t="str">
        <f t="shared" si="4221"/>
        <v/>
      </c>
      <c r="AD1653" s="2" t="str">
        <f t="shared" si="4222"/>
        <v/>
      </c>
      <c r="AE1653" s="2" t="str">
        <f t="shared" si="4223"/>
        <v/>
      </c>
      <c r="AF1653" s="2" t="str">
        <f t="shared" si="4224"/>
        <v/>
      </c>
      <c r="AG1653" s="2" t="str">
        <f t="shared" si="4225"/>
        <v/>
      </c>
      <c r="AH1653" s="2" t="str">
        <f t="shared" si="4226"/>
        <v/>
      </c>
      <c r="AI1653" s="2">
        <f t="shared" si="4227"/>
        <v>7460.6399999999994</v>
      </c>
    </row>
    <row r="1654" spans="2:35" x14ac:dyDescent="0.25">
      <c r="B1654" s="41" t="s">
        <v>347</v>
      </c>
      <c r="C1654" s="41" t="s">
        <v>588</v>
      </c>
      <c r="D1654" t="s">
        <v>5</v>
      </c>
      <c r="E1654" s="42" t="s">
        <v>580</v>
      </c>
      <c r="F1654" t="s">
        <v>60</v>
      </c>
      <c r="H1654" s="7">
        <v>1</v>
      </c>
      <c r="I1654" s="6">
        <f>IF(H1654="","",INDEX(Systems!F$4:F$981,MATCH($F1654,Systems!D$4:D$981,0),1))</f>
        <v>12000</v>
      </c>
      <c r="J1654" s="7">
        <f>IF(H1654="","",INDEX(Systems!E$4:E$981,MATCH($F1654,Systems!D$4:D$981,0),1))</f>
        <v>18</v>
      </c>
      <c r="K1654" s="7" t="s">
        <v>96</v>
      </c>
      <c r="L1654" s="7">
        <v>2000</v>
      </c>
      <c r="M1654" s="7">
        <v>3</v>
      </c>
      <c r="N1654" s="6">
        <f t="shared" si="4228"/>
        <v>12000</v>
      </c>
      <c r="O1654" s="7">
        <f t="shared" si="4229"/>
        <v>2018</v>
      </c>
      <c r="P1654" s="2">
        <f t="shared" ref="P1654:P1659" si="4230">IF($B1654="","",IF($O1654=P$3,$N1654*(1+(O$2*0.03)),IF(P$3=$O1654+$J1654,$N1654*(1+(O$2*0.03)),IF(P$3=$O1654+2*$J1654,$N1654*(1+(O$2*0.03)),IF(P$3=$O1654+3*$J1654,$N1654*(1+(O$2*0.03)),IF(P$3=$O1654+4*$J1654,$N1654*(1+(O$2*0.03)),IF(P$3=$O1654+5*$J1654,$N1654*(1+(O$2*0.03)),"")))))))</f>
        <v>12000</v>
      </c>
      <c r="Q1654" s="2" t="str">
        <f t="shared" ref="Q1654:Q1659" si="4231">IF($B1654="","",IF($O1654=Q$3,$N1654*(1+(P$2*0.03)),IF(Q$3=$O1654+$J1654,$N1654*(1+(P$2*0.03)),IF(Q$3=$O1654+2*$J1654,$N1654*(1+(P$2*0.03)),IF(Q$3=$O1654+3*$J1654,$N1654*(1+(P$2*0.03)),IF(Q$3=$O1654+4*$J1654,$N1654*(1+(P$2*0.03)),IF(Q$3=$O1654+5*$J1654,$N1654*(1+(P$2*0.03)),"")))))))</f>
        <v/>
      </c>
      <c r="R1654" s="2" t="str">
        <f t="shared" ref="R1654:R1659" si="4232">IF($B1654="","",IF($O1654=R$3,$N1654*(1+(Q$2*0.03)),IF(R$3=$O1654+$J1654,$N1654*(1+(Q$2*0.03)),IF(R$3=$O1654+2*$J1654,$N1654*(1+(Q$2*0.03)),IF(R$3=$O1654+3*$J1654,$N1654*(1+(Q$2*0.03)),IF(R$3=$O1654+4*$J1654,$N1654*(1+(Q$2*0.03)),IF(R$3=$O1654+5*$J1654,$N1654*(1+(Q$2*0.03)),"")))))))</f>
        <v/>
      </c>
      <c r="S1654" s="2" t="str">
        <f t="shared" ref="S1654:S1659" si="4233">IF($B1654="","",IF($O1654=S$3,$N1654*(1+(R$2*0.03)),IF(S$3=$O1654+$J1654,$N1654*(1+(R$2*0.03)),IF(S$3=$O1654+2*$J1654,$N1654*(1+(R$2*0.03)),IF(S$3=$O1654+3*$J1654,$N1654*(1+(R$2*0.03)),IF(S$3=$O1654+4*$J1654,$N1654*(1+(R$2*0.03)),IF(S$3=$O1654+5*$J1654,$N1654*(1+(R$2*0.03)),"")))))))</f>
        <v/>
      </c>
      <c r="T1654" s="2" t="str">
        <f t="shared" ref="T1654:T1659" si="4234">IF($B1654="","",IF($O1654=T$3,$N1654*(1+(S$2*0.03)),IF(T$3=$O1654+$J1654,$N1654*(1+(S$2*0.03)),IF(T$3=$O1654+2*$J1654,$N1654*(1+(S$2*0.03)),IF(T$3=$O1654+3*$J1654,$N1654*(1+(S$2*0.03)),IF(T$3=$O1654+4*$J1654,$N1654*(1+(S$2*0.03)),IF(T$3=$O1654+5*$J1654,$N1654*(1+(S$2*0.03)),"")))))))</f>
        <v/>
      </c>
      <c r="U1654" s="2" t="str">
        <f t="shared" ref="U1654:U1659" si="4235">IF($B1654="","",IF($O1654=U$3,$N1654*(1+(T$2*0.03)),IF(U$3=$O1654+$J1654,$N1654*(1+(T$2*0.03)),IF(U$3=$O1654+2*$J1654,$N1654*(1+(T$2*0.03)),IF(U$3=$O1654+3*$J1654,$N1654*(1+(T$2*0.03)),IF(U$3=$O1654+4*$J1654,$N1654*(1+(T$2*0.03)),IF(U$3=$O1654+5*$J1654,$N1654*(1+(T$2*0.03)),"")))))))</f>
        <v/>
      </c>
      <c r="V1654" s="2" t="str">
        <f t="shared" ref="V1654:V1659" si="4236">IF($B1654="","",IF($O1654=V$3,$N1654*(1+(U$2*0.03)),IF(V$3=$O1654+$J1654,$N1654*(1+(U$2*0.03)),IF(V$3=$O1654+2*$J1654,$N1654*(1+(U$2*0.03)),IF(V$3=$O1654+3*$J1654,$N1654*(1+(U$2*0.03)),IF(V$3=$O1654+4*$J1654,$N1654*(1+(U$2*0.03)),IF(V$3=$O1654+5*$J1654,$N1654*(1+(U$2*0.03)),"")))))))</f>
        <v/>
      </c>
      <c r="W1654" s="2" t="str">
        <f t="shared" ref="W1654:W1659" si="4237">IF($B1654="","",IF($O1654=W$3,$N1654*(1+(V$2*0.03)),IF(W$3=$O1654+$J1654,$N1654*(1+(V$2*0.03)),IF(W$3=$O1654+2*$J1654,$N1654*(1+(V$2*0.03)),IF(W$3=$O1654+3*$J1654,$N1654*(1+(V$2*0.03)),IF(W$3=$O1654+4*$J1654,$N1654*(1+(V$2*0.03)),IF(W$3=$O1654+5*$J1654,$N1654*(1+(V$2*0.03)),"")))))))</f>
        <v/>
      </c>
      <c r="X1654" s="2" t="str">
        <f t="shared" ref="X1654:X1659" si="4238">IF($B1654="","",IF($O1654=X$3,$N1654*(1+(W$2*0.03)),IF(X$3=$O1654+$J1654,$N1654*(1+(W$2*0.03)),IF(X$3=$O1654+2*$J1654,$N1654*(1+(W$2*0.03)),IF(X$3=$O1654+3*$J1654,$N1654*(1+(W$2*0.03)),IF(X$3=$O1654+4*$J1654,$N1654*(1+(W$2*0.03)),IF(X$3=$O1654+5*$J1654,$N1654*(1+(W$2*0.03)),"")))))))</f>
        <v/>
      </c>
      <c r="Y1654" s="2" t="str">
        <f t="shared" ref="Y1654:Y1659" si="4239">IF($B1654="","",IF($O1654=Y$3,$N1654*(1+(X$2*0.03)),IF(Y$3=$O1654+$J1654,$N1654*(1+(X$2*0.03)),IF(Y$3=$O1654+2*$J1654,$N1654*(1+(X$2*0.03)),IF(Y$3=$O1654+3*$J1654,$N1654*(1+(X$2*0.03)),IF(Y$3=$O1654+4*$J1654,$N1654*(1+(X$2*0.03)),IF(Y$3=$O1654+5*$J1654,$N1654*(1+(X$2*0.03)),"")))))))</f>
        <v/>
      </c>
      <c r="Z1654" s="2" t="str">
        <f t="shared" ref="Z1654:Z1659" si="4240">IF($B1654="","",IF($O1654=Z$3,$N1654*(1+(Y$2*0.03)),IF(Z$3=$O1654+$J1654,$N1654*(1+(Y$2*0.03)),IF(Z$3=$O1654+2*$J1654,$N1654*(1+(Y$2*0.03)),IF(Z$3=$O1654+3*$J1654,$N1654*(1+(Y$2*0.03)),IF(Z$3=$O1654+4*$J1654,$N1654*(1+(Y$2*0.03)),IF(Z$3=$O1654+5*$J1654,$N1654*(1+(Y$2*0.03)),"")))))))</f>
        <v/>
      </c>
      <c r="AA1654" s="2" t="str">
        <f t="shared" ref="AA1654:AA1659" si="4241">IF($B1654="","",IF($O1654=AA$3,$N1654*(1+(Z$2*0.03)),IF(AA$3=$O1654+$J1654,$N1654*(1+(Z$2*0.03)),IF(AA$3=$O1654+2*$J1654,$N1654*(1+(Z$2*0.03)),IF(AA$3=$O1654+3*$J1654,$N1654*(1+(Z$2*0.03)),IF(AA$3=$O1654+4*$J1654,$N1654*(1+(Z$2*0.03)),IF(AA$3=$O1654+5*$J1654,$N1654*(1+(Z$2*0.03)),"")))))))</f>
        <v/>
      </c>
      <c r="AB1654" s="2" t="str">
        <f t="shared" ref="AB1654:AB1659" si="4242">IF($B1654="","",IF($O1654=AB$3,$N1654*(1+(AA$2*0.03)),IF(AB$3=$O1654+$J1654,$N1654*(1+(AA$2*0.03)),IF(AB$3=$O1654+2*$J1654,$N1654*(1+(AA$2*0.03)),IF(AB$3=$O1654+3*$J1654,$N1654*(1+(AA$2*0.03)),IF(AB$3=$O1654+4*$J1654,$N1654*(1+(AA$2*0.03)),IF(AB$3=$O1654+5*$J1654,$N1654*(1+(AA$2*0.03)),"")))))))</f>
        <v/>
      </c>
      <c r="AC1654" s="2" t="str">
        <f t="shared" ref="AC1654:AC1659" si="4243">IF($B1654="","",IF($O1654=AC$3,$N1654*(1+(AB$2*0.03)),IF(AC$3=$O1654+$J1654,$N1654*(1+(AB$2*0.03)),IF(AC$3=$O1654+2*$J1654,$N1654*(1+(AB$2*0.03)),IF(AC$3=$O1654+3*$J1654,$N1654*(1+(AB$2*0.03)),IF(AC$3=$O1654+4*$J1654,$N1654*(1+(AB$2*0.03)),IF(AC$3=$O1654+5*$J1654,$N1654*(1+(AB$2*0.03)),"")))))))</f>
        <v/>
      </c>
      <c r="AD1654" s="2" t="str">
        <f t="shared" ref="AD1654:AD1659" si="4244">IF($B1654="","",IF($O1654=AD$3,$N1654*(1+(AC$2*0.03)),IF(AD$3=$O1654+$J1654,$N1654*(1+(AC$2*0.03)),IF(AD$3=$O1654+2*$J1654,$N1654*(1+(AC$2*0.03)),IF(AD$3=$O1654+3*$J1654,$N1654*(1+(AC$2*0.03)),IF(AD$3=$O1654+4*$J1654,$N1654*(1+(AC$2*0.03)),IF(AD$3=$O1654+5*$J1654,$N1654*(1+(AC$2*0.03)),"")))))))</f>
        <v/>
      </c>
      <c r="AE1654" s="2" t="str">
        <f t="shared" ref="AE1654:AE1659" si="4245">IF($B1654="","",IF($O1654=AE$3,$N1654*(1+(AD$2*0.03)),IF(AE$3=$O1654+$J1654,$N1654*(1+(AD$2*0.03)),IF(AE$3=$O1654+2*$J1654,$N1654*(1+(AD$2*0.03)),IF(AE$3=$O1654+3*$J1654,$N1654*(1+(AD$2*0.03)),IF(AE$3=$O1654+4*$J1654,$N1654*(1+(AD$2*0.03)),IF(AE$3=$O1654+5*$J1654,$N1654*(1+(AD$2*0.03)),"")))))))</f>
        <v/>
      </c>
      <c r="AF1654" s="2" t="str">
        <f t="shared" ref="AF1654:AF1659" si="4246">IF($B1654="","",IF($O1654=AF$3,$N1654*(1+(AE$2*0.03)),IF(AF$3=$O1654+$J1654,$N1654*(1+(AE$2*0.03)),IF(AF$3=$O1654+2*$J1654,$N1654*(1+(AE$2*0.03)),IF(AF$3=$O1654+3*$J1654,$N1654*(1+(AE$2*0.03)),IF(AF$3=$O1654+4*$J1654,$N1654*(1+(AE$2*0.03)),IF(AF$3=$O1654+5*$J1654,$N1654*(1+(AE$2*0.03)),"")))))))</f>
        <v/>
      </c>
      <c r="AG1654" s="2" t="str">
        <f t="shared" ref="AG1654:AG1659" si="4247">IF($B1654="","",IF($O1654=AG$3,$N1654*(1+(AF$2*0.03)),IF(AG$3=$O1654+$J1654,$N1654*(1+(AF$2*0.03)),IF(AG$3=$O1654+2*$J1654,$N1654*(1+(AF$2*0.03)),IF(AG$3=$O1654+3*$J1654,$N1654*(1+(AF$2*0.03)),IF(AG$3=$O1654+4*$J1654,$N1654*(1+(AF$2*0.03)),IF(AG$3=$O1654+5*$J1654,$N1654*(1+(AF$2*0.03)),"")))))))</f>
        <v/>
      </c>
      <c r="AH1654" s="2">
        <f t="shared" ref="AH1654:AH1659" si="4248">IF($B1654="","",IF($O1654=AH$3,$N1654*(1+(AG$2*0.03)),IF(AH$3=$O1654+$J1654,$N1654*(1+(AG$2*0.03)),IF(AH$3=$O1654+2*$J1654,$N1654*(1+(AG$2*0.03)),IF(AH$3=$O1654+3*$J1654,$N1654*(1+(AG$2*0.03)),IF(AH$3=$O1654+4*$J1654,$N1654*(1+(AG$2*0.03)),IF(AH$3=$O1654+5*$J1654,$N1654*(1+(AG$2*0.03)),"")))))))</f>
        <v>18480</v>
      </c>
      <c r="AI1654" s="2" t="str">
        <f t="shared" ref="AI1654:AI1659" si="4249">IF($B1654="","",IF($O1654=AI$3,$N1654*(1+(AH$2*0.03)),IF(AI$3=$O1654+$J1654,$N1654*(1+(AH$2*0.03)),IF(AI$3=$O1654+2*$J1654,$N1654*(1+(AH$2*0.03)),IF(AI$3=$O1654+3*$J1654,$N1654*(1+(AH$2*0.03)),IF(AI$3=$O1654+4*$J1654,$N1654*(1+(AH$2*0.03)),IF(AI$3=$O1654+5*$J1654,$N1654*(1+(AH$2*0.03)),"")))))))</f>
        <v/>
      </c>
    </row>
    <row r="1655" spans="2:35" x14ac:dyDescent="0.25">
      <c r="B1655" s="41" t="s">
        <v>347</v>
      </c>
      <c r="C1655" s="41" t="s">
        <v>588</v>
      </c>
      <c r="D1655" t="s">
        <v>3</v>
      </c>
      <c r="E1655" s="42" t="s">
        <v>581</v>
      </c>
      <c r="F1655" t="s">
        <v>501</v>
      </c>
      <c r="H1655" s="7">
        <v>1152</v>
      </c>
      <c r="I1655" s="6">
        <f>IF(H1655="","",INDEX(Systems!F$4:F$981,MATCH($F1655,Systems!D$4:D$981,0),1))</f>
        <v>16.25</v>
      </c>
      <c r="J1655" s="7">
        <f>IF(H1655="","",INDEX(Systems!E$4:E$981,MATCH($F1655,Systems!D$4:D$981,0),1))</f>
        <v>25</v>
      </c>
      <c r="K1655" s="7" t="s">
        <v>96</v>
      </c>
      <c r="L1655" s="7">
        <v>1998</v>
      </c>
      <c r="M1655" s="7">
        <v>2</v>
      </c>
      <c r="N1655" s="6">
        <f t="shared" ref="N1655:N1660" si="4250">IF(H1655="","",H1655*I1655)</f>
        <v>18720</v>
      </c>
      <c r="O1655" s="7">
        <f t="shared" ref="O1655:O1660" si="4251">IF(M1655="","",IF(IF(M1655=1,$C$1,IF(M1655=2,L1655+(0.8*J1655),IF(M1655=3,L1655+J1655)))&lt;$C$1,$C$1,(IF(M1655=1,$C$1,IF(M1655=2,L1655+(0.8*J1655),IF(M1655=3,L1655+J1655))))))</f>
        <v>2018</v>
      </c>
      <c r="P1655" s="2">
        <f t="shared" si="4230"/>
        <v>18720</v>
      </c>
      <c r="Q1655" s="2" t="str">
        <f t="shared" si="4231"/>
        <v/>
      </c>
      <c r="R1655" s="2" t="str">
        <f t="shared" si="4232"/>
        <v/>
      </c>
      <c r="S1655" s="2" t="str">
        <f t="shared" si="4233"/>
        <v/>
      </c>
      <c r="T1655" s="2" t="str">
        <f t="shared" si="4234"/>
        <v/>
      </c>
      <c r="U1655" s="2" t="str">
        <f t="shared" si="4235"/>
        <v/>
      </c>
      <c r="V1655" s="2" t="str">
        <f t="shared" si="4236"/>
        <v/>
      </c>
      <c r="W1655" s="2" t="str">
        <f t="shared" si="4237"/>
        <v/>
      </c>
      <c r="X1655" s="2" t="str">
        <f t="shared" si="4238"/>
        <v/>
      </c>
      <c r="Y1655" s="2" t="str">
        <f t="shared" si="4239"/>
        <v/>
      </c>
      <c r="Z1655" s="2" t="str">
        <f t="shared" si="4240"/>
        <v/>
      </c>
      <c r="AA1655" s="2" t="str">
        <f t="shared" si="4241"/>
        <v/>
      </c>
      <c r="AB1655" s="2" t="str">
        <f t="shared" si="4242"/>
        <v/>
      </c>
      <c r="AC1655" s="2" t="str">
        <f t="shared" si="4243"/>
        <v/>
      </c>
      <c r="AD1655" s="2" t="str">
        <f t="shared" si="4244"/>
        <v/>
      </c>
      <c r="AE1655" s="2" t="str">
        <f t="shared" si="4245"/>
        <v/>
      </c>
      <c r="AF1655" s="2" t="str">
        <f t="shared" si="4246"/>
        <v/>
      </c>
      <c r="AG1655" s="2" t="str">
        <f t="shared" si="4247"/>
        <v/>
      </c>
      <c r="AH1655" s="2" t="str">
        <f t="shared" si="4248"/>
        <v/>
      </c>
      <c r="AI1655" s="2" t="str">
        <f t="shared" si="4249"/>
        <v/>
      </c>
    </row>
    <row r="1656" spans="2:35" x14ac:dyDescent="0.25">
      <c r="B1656" s="41" t="s">
        <v>347</v>
      </c>
      <c r="C1656" s="41" t="s">
        <v>588</v>
      </c>
      <c r="D1656" t="s">
        <v>7</v>
      </c>
      <c r="E1656" s="42" t="s">
        <v>581</v>
      </c>
      <c r="F1656" t="s">
        <v>50</v>
      </c>
      <c r="H1656" s="7">
        <v>1150</v>
      </c>
      <c r="I1656" s="6">
        <f>IF(H1656="","",INDEX(Systems!F$4:F$981,MATCH($F1656,Systems!D$4:D$981,0),1))</f>
        <v>1.6</v>
      </c>
      <c r="J1656" s="7">
        <f>IF(H1656="","",INDEX(Systems!E$4:E$981,MATCH($F1656,Systems!D$4:D$981,0),1))</f>
        <v>10</v>
      </c>
      <c r="K1656" s="7" t="s">
        <v>96</v>
      </c>
      <c r="L1656" s="7">
        <v>2012</v>
      </c>
      <c r="M1656" s="7">
        <v>2</v>
      </c>
      <c r="N1656" s="6">
        <f t="shared" si="4250"/>
        <v>1840</v>
      </c>
      <c r="O1656" s="7">
        <f t="shared" si="4251"/>
        <v>2020</v>
      </c>
      <c r="P1656" s="2" t="str">
        <f t="shared" si="4230"/>
        <v/>
      </c>
      <c r="Q1656" s="2" t="str">
        <f t="shared" si="4231"/>
        <v/>
      </c>
      <c r="R1656" s="2">
        <f t="shared" si="4232"/>
        <v>1950.4</v>
      </c>
      <c r="S1656" s="2" t="str">
        <f t="shared" si="4233"/>
        <v/>
      </c>
      <c r="T1656" s="2" t="str">
        <f t="shared" si="4234"/>
        <v/>
      </c>
      <c r="U1656" s="2" t="str">
        <f t="shared" si="4235"/>
        <v/>
      </c>
      <c r="V1656" s="2" t="str">
        <f t="shared" si="4236"/>
        <v/>
      </c>
      <c r="W1656" s="2" t="str">
        <f t="shared" si="4237"/>
        <v/>
      </c>
      <c r="X1656" s="2" t="str">
        <f t="shared" si="4238"/>
        <v/>
      </c>
      <c r="Y1656" s="2" t="str">
        <f t="shared" si="4239"/>
        <v/>
      </c>
      <c r="Z1656" s="2" t="str">
        <f t="shared" si="4240"/>
        <v/>
      </c>
      <c r="AA1656" s="2" t="str">
        <f t="shared" si="4241"/>
        <v/>
      </c>
      <c r="AB1656" s="2">
        <f t="shared" si="4242"/>
        <v>2502.3999999999996</v>
      </c>
      <c r="AC1656" s="2" t="str">
        <f t="shared" si="4243"/>
        <v/>
      </c>
      <c r="AD1656" s="2" t="str">
        <f t="shared" si="4244"/>
        <v/>
      </c>
      <c r="AE1656" s="2" t="str">
        <f t="shared" si="4245"/>
        <v/>
      </c>
      <c r="AF1656" s="2" t="str">
        <f t="shared" si="4246"/>
        <v/>
      </c>
      <c r="AG1656" s="2" t="str">
        <f t="shared" si="4247"/>
        <v/>
      </c>
      <c r="AH1656" s="2" t="str">
        <f t="shared" si="4248"/>
        <v/>
      </c>
      <c r="AI1656" s="2" t="str">
        <f t="shared" si="4249"/>
        <v/>
      </c>
    </row>
    <row r="1657" spans="2:35" x14ac:dyDescent="0.25">
      <c r="B1657" s="41" t="s">
        <v>347</v>
      </c>
      <c r="C1657" s="41" t="s">
        <v>588</v>
      </c>
      <c r="D1657" t="s">
        <v>7</v>
      </c>
      <c r="E1657" s="42" t="s">
        <v>581</v>
      </c>
      <c r="F1657" t="s">
        <v>47</v>
      </c>
      <c r="H1657" s="7">
        <v>960</v>
      </c>
      <c r="I1657" s="6">
        <f>IF(H1657="","",INDEX(Systems!F$4:F$981,MATCH($F1657,Systems!D$4:D$981,0),1))</f>
        <v>9.42</v>
      </c>
      <c r="J1657" s="7">
        <f>IF(H1657="","",INDEX(Systems!E$4:E$981,MATCH($F1657,Systems!D$4:D$981,0),1))</f>
        <v>20</v>
      </c>
      <c r="K1657" s="7" t="s">
        <v>96</v>
      </c>
      <c r="L1657" s="7">
        <v>2000</v>
      </c>
      <c r="M1657" s="7">
        <v>3</v>
      </c>
      <c r="N1657" s="6">
        <f t="shared" si="4250"/>
        <v>9043.2000000000007</v>
      </c>
      <c r="O1657" s="7">
        <f t="shared" si="4251"/>
        <v>2020</v>
      </c>
      <c r="P1657" s="2" t="str">
        <f t="shared" si="4230"/>
        <v/>
      </c>
      <c r="Q1657" s="2" t="str">
        <f t="shared" si="4231"/>
        <v/>
      </c>
      <c r="R1657" s="2">
        <f t="shared" si="4232"/>
        <v>9585.7920000000013</v>
      </c>
      <c r="S1657" s="2" t="str">
        <f t="shared" si="4233"/>
        <v/>
      </c>
      <c r="T1657" s="2" t="str">
        <f t="shared" si="4234"/>
        <v/>
      </c>
      <c r="U1657" s="2" t="str">
        <f t="shared" si="4235"/>
        <v/>
      </c>
      <c r="V1657" s="2" t="str">
        <f t="shared" si="4236"/>
        <v/>
      </c>
      <c r="W1657" s="2" t="str">
        <f t="shared" si="4237"/>
        <v/>
      </c>
      <c r="X1657" s="2" t="str">
        <f t="shared" si="4238"/>
        <v/>
      </c>
      <c r="Y1657" s="2" t="str">
        <f t="shared" si="4239"/>
        <v/>
      </c>
      <c r="Z1657" s="2" t="str">
        <f t="shared" si="4240"/>
        <v/>
      </c>
      <c r="AA1657" s="2" t="str">
        <f t="shared" si="4241"/>
        <v/>
      </c>
      <c r="AB1657" s="2" t="str">
        <f t="shared" si="4242"/>
        <v/>
      </c>
      <c r="AC1657" s="2" t="str">
        <f t="shared" si="4243"/>
        <v/>
      </c>
      <c r="AD1657" s="2" t="str">
        <f t="shared" si="4244"/>
        <v/>
      </c>
      <c r="AE1657" s="2" t="str">
        <f t="shared" si="4245"/>
        <v/>
      </c>
      <c r="AF1657" s="2" t="str">
        <f t="shared" si="4246"/>
        <v/>
      </c>
      <c r="AG1657" s="2" t="str">
        <f t="shared" si="4247"/>
        <v/>
      </c>
      <c r="AH1657" s="2" t="str">
        <f t="shared" si="4248"/>
        <v/>
      </c>
      <c r="AI1657" s="2" t="str">
        <f t="shared" si="4249"/>
        <v/>
      </c>
    </row>
    <row r="1658" spans="2:35" x14ac:dyDescent="0.25">
      <c r="B1658" s="41" t="s">
        <v>347</v>
      </c>
      <c r="C1658" s="41" t="s">
        <v>588</v>
      </c>
      <c r="D1658" t="s">
        <v>7</v>
      </c>
      <c r="E1658" s="42" t="s">
        <v>581</v>
      </c>
      <c r="F1658" t="s">
        <v>289</v>
      </c>
      <c r="H1658" s="7">
        <v>1150</v>
      </c>
      <c r="I1658" s="6">
        <f>IF(H1658="","",INDEX(Systems!F$4:F$981,MATCH($F1658,Systems!D$4:D$981,0),1))</f>
        <v>4.5</v>
      </c>
      <c r="J1658" s="7">
        <f>IF(H1658="","",INDEX(Systems!E$4:E$981,MATCH($F1658,Systems!D$4:D$981,0),1))</f>
        <v>15</v>
      </c>
      <c r="K1658" s="7" t="s">
        <v>96</v>
      </c>
      <c r="L1658" s="7">
        <v>2000</v>
      </c>
      <c r="M1658" s="7">
        <v>3</v>
      </c>
      <c r="N1658" s="6">
        <f t="shared" si="4250"/>
        <v>5175</v>
      </c>
      <c r="O1658" s="7">
        <f t="shared" si="4251"/>
        <v>2018</v>
      </c>
      <c r="P1658" s="2">
        <f t="shared" si="4230"/>
        <v>5175</v>
      </c>
      <c r="Q1658" s="2" t="str">
        <f t="shared" si="4231"/>
        <v/>
      </c>
      <c r="R1658" s="2" t="str">
        <f t="shared" si="4232"/>
        <v/>
      </c>
      <c r="S1658" s="2" t="str">
        <f t="shared" si="4233"/>
        <v/>
      </c>
      <c r="T1658" s="2" t="str">
        <f t="shared" si="4234"/>
        <v/>
      </c>
      <c r="U1658" s="2" t="str">
        <f t="shared" si="4235"/>
        <v/>
      </c>
      <c r="V1658" s="2" t="str">
        <f t="shared" si="4236"/>
        <v/>
      </c>
      <c r="W1658" s="2" t="str">
        <f t="shared" si="4237"/>
        <v/>
      </c>
      <c r="X1658" s="2" t="str">
        <f t="shared" si="4238"/>
        <v/>
      </c>
      <c r="Y1658" s="2" t="str">
        <f t="shared" si="4239"/>
        <v/>
      </c>
      <c r="Z1658" s="2" t="str">
        <f t="shared" si="4240"/>
        <v/>
      </c>
      <c r="AA1658" s="2" t="str">
        <f t="shared" si="4241"/>
        <v/>
      </c>
      <c r="AB1658" s="2" t="str">
        <f t="shared" si="4242"/>
        <v/>
      </c>
      <c r="AC1658" s="2" t="str">
        <f t="shared" si="4243"/>
        <v/>
      </c>
      <c r="AD1658" s="2" t="str">
        <f t="shared" si="4244"/>
        <v/>
      </c>
      <c r="AE1658" s="2">
        <f t="shared" si="4245"/>
        <v>7503.75</v>
      </c>
      <c r="AF1658" s="2" t="str">
        <f t="shared" si="4246"/>
        <v/>
      </c>
      <c r="AG1658" s="2" t="str">
        <f t="shared" si="4247"/>
        <v/>
      </c>
      <c r="AH1658" s="2" t="str">
        <f t="shared" si="4248"/>
        <v/>
      </c>
      <c r="AI1658" s="2" t="str">
        <f t="shared" si="4249"/>
        <v/>
      </c>
    </row>
    <row r="1659" spans="2:35" x14ac:dyDescent="0.25">
      <c r="B1659" s="41" t="s">
        <v>347</v>
      </c>
      <c r="C1659" s="41" t="s">
        <v>588</v>
      </c>
      <c r="D1659" t="s">
        <v>9</v>
      </c>
      <c r="E1659" s="42" t="s">
        <v>581</v>
      </c>
      <c r="F1659" t="s">
        <v>131</v>
      </c>
      <c r="H1659" s="7">
        <v>960</v>
      </c>
      <c r="I1659" s="6">
        <f>IF(H1659="","",INDEX(Systems!F$4:F$981,MATCH($F1659,Systems!D$4:D$981,0),1))</f>
        <v>4.95</v>
      </c>
      <c r="J1659" s="7">
        <f>IF(H1659="","",INDEX(Systems!E$4:E$981,MATCH($F1659,Systems!D$4:D$981,0),1))</f>
        <v>20</v>
      </c>
      <c r="K1659" s="7" t="s">
        <v>96</v>
      </c>
      <c r="L1659" s="7">
        <v>2017</v>
      </c>
      <c r="M1659" s="7">
        <v>3</v>
      </c>
      <c r="N1659" s="6">
        <f t="shared" si="4250"/>
        <v>4752</v>
      </c>
      <c r="O1659" s="7">
        <f t="shared" si="4251"/>
        <v>2037</v>
      </c>
      <c r="P1659" s="2" t="str">
        <f t="shared" si="4230"/>
        <v/>
      </c>
      <c r="Q1659" s="2" t="str">
        <f t="shared" si="4231"/>
        <v/>
      </c>
      <c r="R1659" s="2" t="str">
        <f t="shared" si="4232"/>
        <v/>
      </c>
      <c r="S1659" s="2" t="str">
        <f t="shared" si="4233"/>
        <v/>
      </c>
      <c r="T1659" s="2" t="str">
        <f t="shared" si="4234"/>
        <v/>
      </c>
      <c r="U1659" s="2" t="str">
        <f t="shared" si="4235"/>
        <v/>
      </c>
      <c r="V1659" s="2" t="str">
        <f t="shared" si="4236"/>
        <v/>
      </c>
      <c r="W1659" s="2" t="str">
        <f t="shared" si="4237"/>
        <v/>
      </c>
      <c r="X1659" s="2" t="str">
        <f t="shared" si="4238"/>
        <v/>
      </c>
      <c r="Y1659" s="2" t="str">
        <f t="shared" si="4239"/>
        <v/>
      </c>
      <c r="Z1659" s="2" t="str">
        <f t="shared" si="4240"/>
        <v/>
      </c>
      <c r="AA1659" s="2" t="str">
        <f t="shared" si="4241"/>
        <v/>
      </c>
      <c r="AB1659" s="2" t="str">
        <f t="shared" si="4242"/>
        <v/>
      </c>
      <c r="AC1659" s="2" t="str">
        <f t="shared" si="4243"/>
        <v/>
      </c>
      <c r="AD1659" s="2" t="str">
        <f t="shared" si="4244"/>
        <v/>
      </c>
      <c r="AE1659" s="2" t="str">
        <f t="shared" si="4245"/>
        <v/>
      </c>
      <c r="AF1659" s="2" t="str">
        <f t="shared" si="4246"/>
        <v/>
      </c>
      <c r="AG1659" s="2" t="str">
        <f t="shared" si="4247"/>
        <v/>
      </c>
      <c r="AH1659" s="2" t="str">
        <f t="shared" si="4248"/>
        <v/>
      </c>
      <c r="AI1659" s="2">
        <f t="shared" si="4249"/>
        <v>7460.6399999999994</v>
      </c>
    </row>
    <row r="1660" spans="2:35" x14ac:dyDescent="0.25">
      <c r="B1660" s="41" t="s">
        <v>347</v>
      </c>
      <c r="C1660" s="41" t="s">
        <v>588</v>
      </c>
      <c r="D1660" t="s">
        <v>5</v>
      </c>
      <c r="E1660" s="42" t="s">
        <v>581</v>
      </c>
      <c r="F1660" t="s">
        <v>117</v>
      </c>
      <c r="H1660" s="7">
        <v>1</v>
      </c>
      <c r="I1660" s="6">
        <f>IF(H1660="","",INDEX(Systems!F$4:F$981,MATCH($F1660,Systems!D$4:D$981,0),1))</f>
        <v>7200</v>
      </c>
      <c r="J1660" s="7">
        <f>IF(H1660="","",INDEX(Systems!E$4:E$981,MATCH($F1660,Systems!D$4:D$981,0),1))</f>
        <v>18</v>
      </c>
      <c r="K1660" s="7" t="s">
        <v>96</v>
      </c>
      <c r="L1660" s="7">
        <v>2000</v>
      </c>
      <c r="M1660" s="7">
        <v>3</v>
      </c>
      <c r="N1660" s="6">
        <f t="shared" si="4250"/>
        <v>7200</v>
      </c>
      <c r="O1660" s="7">
        <f t="shared" si="4251"/>
        <v>2018</v>
      </c>
      <c r="P1660" s="2">
        <f t="shared" ref="P1660:P1665" si="4252">IF($B1660="","",IF($O1660=P$3,$N1660*(1+(O$2*0.03)),IF(P$3=$O1660+$J1660,$N1660*(1+(O$2*0.03)),IF(P$3=$O1660+2*$J1660,$N1660*(1+(O$2*0.03)),IF(P$3=$O1660+3*$J1660,$N1660*(1+(O$2*0.03)),IF(P$3=$O1660+4*$J1660,$N1660*(1+(O$2*0.03)),IF(P$3=$O1660+5*$J1660,$N1660*(1+(O$2*0.03)),"")))))))</f>
        <v>7200</v>
      </c>
      <c r="Q1660" s="2" t="str">
        <f t="shared" ref="Q1660:Q1665" si="4253">IF($B1660="","",IF($O1660=Q$3,$N1660*(1+(P$2*0.03)),IF(Q$3=$O1660+$J1660,$N1660*(1+(P$2*0.03)),IF(Q$3=$O1660+2*$J1660,$N1660*(1+(P$2*0.03)),IF(Q$3=$O1660+3*$J1660,$N1660*(1+(P$2*0.03)),IF(Q$3=$O1660+4*$J1660,$N1660*(1+(P$2*0.03)),IF(Q$3=$O1660+5*$J1660,$N1660*(1+(P$2*0.03)),"")))))))</f>
        <v/>
      </c>
      <c r="R1660" s="2" t="str">
        <f t="shared" ref="R1660:R1665" si="4254">IF($B1660="","",IF($O1660=R$3,$N1660*(1+(Q$2*0.03)),IF(R$3=$O1660+$J1660,$N1660*(1+(Q$2*0.03)),IF(R$3=$O1660+2*$J1660,$N1660*(1+(Q$2*0.03)),IF(R$3=$O1660+3*$J1660,$N1660*(1+(Q$2*0.03)),IF(R$3=$O1660+4*$J1660,$N1660*(1+(Q$2*0.03)),IF(R$3=$O1660+5*$J1660,$N1660*(1+(Q$2*0.03)),"")))))))</f>
        <v/>
      </c>
      <c r="S1660" s="2" t="str">
        <f t="shared" ref="S1660:S1665" si="4255">IF($B1660="","",IF($O1660=S$3,$N1660*(1+(R$2*0.03)),IF(S$3=$O1660+$J1660,$N1660*(1+(R$2*0.03)),IF(S$3=$O1660+2*$J1660,$N1660*(1+(R$2*0.03)),IF(S$3=$O1660+3*$J1660,$N1660*(1+(R$2*0.03)),IF(S$3=$O1660+4*$J1660,$N1660*(1+(R$2*0.03)),IF(S$3=$O1660+5*$J1660,$N1660*(1+(R$2*0.03)),"")))))))</f>
        <v/>
      </c>
      <c r="T1660" s="2" t="str">
        <f t="shared" ref="T1660:T1665" si="4256">IF($B1660="","",IF($O1660=T$3,$N1660*(1+(S$2*0.03)),IF(T$3=$O1660+$J1660,$N1660*(1+(S$2*0.03)),IF(T$3=$O1660+2*$J1660,$N1660*(1+(S$2*0.03)),IF(T$3=$O1660+3*$J1660,$N1660*(1+(S$2*0.03)),IF(T$3=$O1660+4*$J1660,$N1660*(1+(S$2*0.03)),IF(T$3=$O1660+5*$J1660,$N1660*(1+(S$2*0.03)),"")))))))</f>
        <v/>
      </c>
      <c r="U1660" s="2" t="str">
        <f t="shared" ref="U1660:U1665" si="4257">IF($B1660="","",IF($O1660=U$3,$N1660*(1+(T$2*0.03)),IF(U$3=$O1660+$J1660,$N1660*(1+(T$2*0.03)),IF(U$3=$O1660+2*$J1660,$N1660*(1+(T$2*0.03)),IF(U$3=$O1660+3*$J1660,$N1660*(1+(T$2*0.03)),IF(U$3=$O1660+4*$J1660,$N1660*(1+(T$2*0.03)),IF(U$3=$O1660+5*$J1660,$N1660*(1+(T$2*0.03)),"")))))))</f>
        <v/>
      </c>
      <c r="V1660" s="2" t="str">
        <f t="shared" ref="V1660:V1665" si="4258">IF($B1660="","",IF($O1660=V$3,$N1660*(1+(U$2*0.03)),IF(V$3=$O1660+$J1660,$N1660*(1+(U$2*0.03)),IF(V$3=$O1660+2*$J1660,$N1660*(1+(U$2*0.03)),IF(V$3=$O1660+3*$J1660,$N1660*(1+(U$2*0.03)),IF(V$3=$O1660+4*$J1660,$N1660*(1+(U$2*0.03)),IF(V$3=$O1660+5*$J1660,$N1660*(1+(U$2*0.03)),"")))))))</f>
        <v/>
      </c>
      <c r="W1660" s="2" t="str">
        <f t="shared" ref="W1660:W1665" si="4259">IF($B1660="","",IF($O1660=W$3,$N1660*(1+(V$2*0.03)),IF(W$3=$O1660+$J1660,$N1660*(1+(V$2*0.03)),IF(W$3=$O1660+2*$J1660,$N1660*(1+(V$2*0.03)),IF(W$3=$O1660+3*$J1660,$N1660*(1+(V$2*0.03)),IF(W$3=$O1660+4*$J1660,$N1660*(1+(V$2*0.03)),IF(W$3=$O1660+5*$J1660,$N1660*(1+(V$2*0.03)),"")))))))</f>
        <v/>
      </c>
      <c r="X1660" s="2" t="str">
        <f t="shared" ref="X1660:X1665" si="4260">IF($B1660="","",IF($O1660=X$3,$N1660*(1+(W$2*0.03)),IF(X$3=$O1660+$J1660,$N1660*(1+(W$2*0.03)),IF(X$3=$O1660+2*$J1660,$N1660*(1+(W$2*0.03)),IF(X$3=$O1660+3*$J1660,$N1660*(1+(W$2*0.03)),IF(X$3=$O1660+4*$J1660,$N1660*(1+(W$2*0.03)),IF(X$3=$O1660+5*$J1660,$N1660*(1+(W$2*0.03)),"")))))))</f>
        <v/>
      </c>
      <c r="Y1660" s="2" t="str">
        <f t="shared" ref="Y1660:Y1665" si="4261">IF($B1660="","",IF($O1660=Y$3,$N1660*(1+(X$2*0.03)),IF(Y$3=$O1660+$J1660,$N1660*(1+(X$2*0.03)),IF(Y$3=$O1660+2*$J1660,$N1660*(1+(X$2*0.03)),IF(Y$3=$O1660+3*$J1660,$N1660*(1+(X$2*0.03)),IF(Y$3=$O1660+4*$J1660,$N1660*(1+(X$2*0.03)),IF(Y$3=$O1660+5*$J1660,$N1660*(1+(X$2*0.03)),"")))))))</f>
        <v/>
      </c>
      <c r="Z1660" s="2" t="str">
        <f t="shared" ref="Z1660:Z1665" si="4262">IF($B1660="","",IF($O1660=Z$3,$N1660*(1+(Y$2*0.03)),IF(Z$3=$O1660+$J1660,$N1660*(1+(Y$2*0.03)),IF(Z$3=$O1660+2*$J1660,$N1660*(1+(Y$2*0.03)),IF(Z$3=$O1660+3*$J1660,$N1660*(1+(Y$2*0.03)),IF(Z$3=$O1660+4*$J1660,$N1660*(1+(Y$2*0.03)),IF(Z$3=$O1660+5*$J1660,$N1660*(1+(Y$2*0.03)),"")))))))</f>
        <v/>
      </c>
      <c r="AA1660" s="2" t="str">
        <f t="shared" ref="AA1660:AA1665" si="4263">IF($B1660="","",IF($O1660=AA$3,$N1660*(1+(Z$2*0.03)),IF(AA$3=$O1660+$J1660,$N1660*(1+(Z$2*0.03)),IF(AA$3=$O1660+2*$J1660,$N1660*(1+(Z$2*0.03)),IF(AA$3=$O1660+3*$J1660,$N1660*(1+(Z$2*0.03)),IF(AA$3=$O1660+4*$J1660,$N1660*(1+(Z$2*0.03)),IF(AA$3=$O1660+5*$J1660,$N1660*(1+(Z$2*0.03)),"")))))))</f>
        <v/>
      </c>
      <c r="AB1660" s="2" t="str">
        <f t="shared" ref="AB1660:AB1665" si="4264">IF($B1660="","",IF($O1660=AB$3,$N1660*(1+(AA$2*0.03)),IF(AB$3=$O1660+$J1660,$N1660*(1+(AA$2*0.03)),IF(AB$3=$O1660+2*$J1660,$N1660*(1+(AA$2*0.03)),IF(AB$3=$O1660+3*$J1660,$N1660*(1+(AA$2*0.03)),IF(AB$3=$O1660+4*$J1660,$N1660*(1+(AA$2*0.03)),IF(AB$3=$O1660+5*$J1660,$N1660*(1+(AA$2*0.03)),"")))))))</f>
        <v/>
      </c>
      <c r="AC1660" s="2" t="str">
        <f t="shared" ref="AC1660:AC1665" si="4265">IF($B1660="","",IF($O1660=AC$3,$N1660*(1+(AB$2*0.03)),IF(AC$3=$O1660+$J1660,$N1660*(1+(AB$2*0.03)),IF(AC$3=$O1660+2*$J1660,$N1660*(1+(AB$2*0.03)),IF(AC$3=$O1660+3*$J1660,$N1660*(1+(AB$2*0.03)),IF(AC$3=$O1660+4*$J1660,$N1660*(1+(AB$2*0.03)),IF(AC$3=$O1660+5*$J1660,$N1660*(1+(AB$2*0.03)),"")))))))</f>
        <v/>
      </c>
      <c r="AD1660" s="2" t="str">
        <f t="shared" ref="AD1660:AD1665" si="4266">IF($B1660="","",IF($O1660=AD$3,$N1660*(1+(AC$2*0.03)),IF(AD$3=$O1660+$J1660,$N1660*(1+(AC$2*0.03)),IF(AD$3=$O1660+2*$J1660,$N1660*(1+(AC$2*0.03)),IF(AD$3=$O1660+3*$J1660,$N1660*(1+(AC$2*0.03)),IF(AD$3=$O1660+4*$J1660,$N1660*(1+(AC$2*0.03)),IF(AD$3=$O1660+5*$J1660,$N1660*(1+(AC$2*0.03)),"")))))))</f>
        <v/>
      </c>
      <c r="AE1660" s="2" t="str">
        <f t="shared" ref="AE1660:AE1665" si="4267">IF($B1660="","",IF($O1660=AE$3,$N1660*(1+(AD$2*0.03)),IF(AE$3=$O1660+$J1660,$N1660*(1+(AD$2*0.03)),IF(AE$3=$O1660+2*$J1660,$N1660*(1+(AD$2*0.03)),IF(AE$3=$O1660+3*$J1660,$N1660*(1+(AD$2*0.03)),IF(AE$3=$O1660+4*$J1660,$N1660*(1+(AD$2*0.03)),IF(AE$3=$O1660+5*$J1660,$N1660*(1+(AD$2*0.03)),"")))))))</f>
        <v/>
      </c>
      <c r="AF1660" s="2" t="str">
        <f t="shared" ref="AF1660:AF1665" si="4268">IF($B1660="","",IF($O1660=AF$3,$N1660*(1+(AE$2*0.03)),IF(AF$3=$O1660+$J1660,$N1660*(1+(AE$2*0.03)),IF(AF$3=$O1660+2*$J1660,$N1660*(1+(AE$2*0.03)),IF(AF$3=$O1660+3*$J1660,$N1660*(1+(AE$2*0.03)),IF(AF$3=$O1660+4*$J1660,$N1660*(1+(AE$2*0.03)),IF(AF$3=$O1660+5*$J1660,$N1660*(1+(AE$2*0.03)),"")))))))</f>
        <v/>
      </c>
      <c r="AG1660" s="2" t="str">
        <f t="shared" ref="AG1660:AG1665" si="4269">IF($B1660="","",IF($O1660=AG$3,$N1660*(1+(AF$2*0.03)),IF(AG$3=$O1660+$J1660,$N1660*(1+(AF$2*0.03)),IF(AG$3=$O1660+2*$J1660,$N1660*(1+(AF$2*0.03)),IF(AG$3=$O1660+3*$J1660,$N1660*(1+(AF$2*0.03)),IF(AG$3=$O1660+4*$J1660,$N1660*(1+(AF$2*0.03)),IF(AG$3=$O1660+5*$J1660,$N1660*(1+(AF$2*0.03)),"")))))))</f>
        <v/>
      </c>
      <c r="AH1660" s="2">
        <f t="shared" ref="AH1660:AH1665" si="4270">IF($B1660="","",IF($O1660=AH$3,$N1660*(1+(AG$2*0.03)),IF(AH$3=$O1660+$J1660,$N1660*(1+(AG$2*0.03)),IF(AH$3=$O1660+2*$J1660,$N1660*(1+(AG$2*0.03)),IF(AH$3=$O1660+3*$J1660,$N1660*(1+(AG$2*0.03)),IF(AH$3=$O1660+4*$J1660,$N1660*(1+(AG$2*0.03)),IF(AH$3=$O1660+5*$J1660,$N1660*(1+(AG$2*0.03)),"")))))))</f>
        <v>11088</v>
      </c>
      <c r="AI1660" s="2" t="str">
        <f t="shared" ref="AI1660:AI1665" si="4271">IF($B1660="","",IF($O1660=AI$3,$N1660*(1+(AH$2*0.03)),IF(AI$3=$O1660+$J1660,$N1660*(1+(AH$2*0.03)),IF(AI$3=$O1660+2*$J1660,$N1660*(1+(AH$2*0.03)),IF(AI$3=$O1660+3*$J1660,$N1660*(1+(AH$2*0.03)),IF(AI$3=$O1660+4*$J1660,$N1660*(1+(AH$2*0.03)),IF(AI$3=$O1660+5*$J1660,$N1660*(1+(AH$2*0.03)),"")))))))</f>
        <v/>
      </c>
    </row>
    <row r="1661" spans="2:35" x14ac:dyDescent="0.25">
      <c r="B1661" s="41" t="s">
        <v>347</v>
      </c>
      <c r="C1661" s="41" t="s">
        <v>588</v>
      </c>
      <c r="D1661" t="s">
        <v>3</v>
      </c>
      <c r="E1661" s="42" t="s">
        <v>582</v>
      </c>
      <c r="F1661" t="s">
        <v>501</v>
      </c>
      <c r="H1661" s="7">
        <v>1152</v>
      </c>
      <c r="I1661" s="6">
        <f>IF(H1661="","",INDEX(Systems!F$4:F$981,MATCH($F1661,Systems!D$4:D$981,0),1))</f>
        <v>16.25</v>
      </c>
      <c r="J1661" s="7">
        <f>IF(H1661="","",INDEX(Systems!E$4:E$981,MATCH($F1661,Systems!D$4:D$981,0),1))</f>
        <v>25</v>
      </c>
      <c r="K1661" s="7" t="s">
        <v>96</v>
      </c>
      <c r="L1661" s="7">
        <v>1998</v>
      </c>
      <c r="M1661" s="7">
        <v>2</v>
      </c>
      <c r="N1661" s="6">
        <f t="shared" ref="N1661:N1666" si="4272">IF(H1661="","",H1661*I1661)</f>
        <v>18720</v>
      </c>
      <c r="O1661" s="7">
        <f t="shared" ref="O1661:O1666" si="4273">IF(M1661="","",IF(IF(M1661=1,$C$1,IF(M1661=2,L1661+(0.8*J1661),IF(M1661=3,L1661+J1661)))&lt;$C$1,$C$1,(IF(M1661=1,$C$1,IF(M1661=2,L1661+(0.8*J1661),IF(M1661=3,L1661+J1661))))))</f>
        <v>2018</v>
      </c>
      <c r="P1661" s="2">
        <f t="shared" si="4252"/>
        <v>18720</v>
      </c>
      <c r="Q1661" s="2" t="str">
        <f t="shared" si="4253"/>
        <v/>
      </c>
      <c r="R1661" s="2" t="str">
        <f t="shared" si="4254"/>
        <v/>
      </c>
      <c r="S1661" s="2" t="str">
        <f t="shared" si="4255"/>
        <v/>
      </c>
      <c r="T1661" s="2" t="str">
        <f t="shared" si="4256"/>
        <v/>
      </c>
      <c r="U1661" s="2" t="str">
        <f t="shared" si="4257"/>
        <v/>
      </c>
      <c r="V1661" s="2" t="str">
        <f t="shared" si="4258"/>
        <v/>
      </c>
      <c r="W1661" s="2" t="str">
        <f t="shared" si="4259"/>
        <v/>
      </c>
      <c r="X1661" s="2" t="str">
        <f t="shared" si="4260"/>
        <v/>
      </c>
      <c r="Y1661" s="2" t="str">
        <f t="shared" si="4261"/>
        <v/>
      </c>
      <c r="Z1661" s="2" t="str">
        <f t="shared" si="4262"/>
        <v/>
      </c>
      <c r="AA1661" s="2" t="str">
        <f t="shared" si="4263"/>
        <v/>
      </c>
      <c r="AB1661" s="2" t="str">
        <f t="shared" si="4264"/>
        <v/>
      </c>
      <c r="AC1661" s="2" t="str">
        <f t="shared" si="4265"/>
        <v/>
      </c>
      <c r="AD1661" s="2" t="str">
        <f t="shared" si="4266"/>
        <v/>
      </c>
      <c r="AE1661" s="2" t="str">
        <f t="shared" si="4267"/>
        <v/>
      </c>
      <c r="AF1661" s="2" t="str">
        <f t="shared" si="4268"/>
        <v/>
      </c>
      <c r="AG1661" s="2" t="str">
        <f t="shared" si="4269"/>
        <v/>
      </c>
      <c r="AH1661" s="2" t="str">
        <f t="shared" si="4270"/>
        <v/>
      </c>
      <c r="AI1661" s="2" t="str">
        <f t="shared" si="4271"/>
        <v/>
      </c>
    </row>
    <row r="1662" spans="2:35" x14ac:dyDescent="0.25">
      <c r="B1662" s="41" t="s">
        <v>347</v>
      </c>
      <c r="C1662" s="41" t="s">
        <v>588</v>
      </c>
      <c r="D1662" t="s">
        <v>7</v>
      </c>
      <c r="E1662" s="42" t="s">
        <v>582</v>
      </c>
      <c r="F1662" t="s">
        <v>50</v>
      </c>
      <c r="H1662" s="7">
        <v>1150</v>
      </c>
      <c r="I1662" s="6">
        <f>IF(H1662="","",INDEX(Systems!F$4:F$981,MATCH($F1662,Systems!D$4:D$981,0),1))</f>
        <v>1.6</v>
      </c>
      <c r="J1662" s="7">
        <f>IF(H1662="","",INDEX(Systems!E$4:E$981,MATCH($F1662,Systems!D$4:D$981,0),1))</f>
        <v>10</v>
      </c>
      <c r="K1662" s="7" t="s">
        <v>96</v>
      </c>
      <c r="L1662" s="7">
        <v>2012</v>
      </c>
      <c r="M1662" s="7">
        <v>2</v>
      </c>
      <c r="N1662" s="6">
        <f t="shared" si="4272"/>
        <v>1840</v>
      </c>
      <c r="O1662" s="7">
        <f t="shared" si="4273"/>
        <v>2020</v>
      </c>
      <c r="P1662" s="2" t="str">
        <f t="shared" si="4252"/>
        <v/>
      </c>
      <c r="Q1662" s="2" t="str">
        <f t="shared" si="4253"/>
        <v/>
      </c>
      <c r="R1662" s="2">
        <f t="shared" si="4254"/>
        <v>1950.4</v>
      </c>
      <c r="S1662" s="2" t="str">
        <f t="shared" si="4255"/>
        <v/>
      </c>
      <c r="T1662" s="2" t="str">
        <f t="shared" si="4256"/>
        <v/>
      </c>
      <c r="U1662" s="2" t="str">
        <f t="shared" si="4257"/>
        <v/>
      </c>
      <c r="V1662" s="2" t="str">
        <f t="shared" si="4258"/>
        <v/>
      </c>
      <c r="W1662" s="2" t="str">
        <f t="shared" si="4259"/>
        <v/>
      </c>
      <c r="X1662" s="2" t="str">
        <f t="shared" si="4260"/>
        <v/>
      </c>
      <c r="Y1662" s="2" t="str">
        <f t="shared" si="4261"/>
        <v/>
      </c>
      <c r="Z1662" s="2" t="str">
        <f t="shared" si="4262"/>
        <v/>
      </c>
      <c r="AA1662" s="2" t="str">
        <f t="shared" si="4263"/>
        <v/>
      </c>
      <c r="AB1662" s="2">
        <f t="shared" si="4264"/>
        <v>2502.3999999999996</v>
      </c>
      <c r="AC1662" s="2" t="str">
        <f t="shared" si="4265"/>
        <v/>
      </c>
      <c r="AD1662" s="2" t="str">
        <f t="shared" si="4266"/>
        <v/>
      </c>
      <c r="AE1662" s="2" t="str">
        <f t="shared" si="4267"/>
        <v/>
      </c>
      <c r="AF1662" s="2" t="str">
        <f t="shared" si="4268"/>
        <v/>
      </c>
      <c r="AG1662" s="2" t="str">
        <f t="shared" si="4269"/>
        <v/>
      </c>
      <c r="AH1662" s="2" t="str">
        <f t="shared" si="4270"/>
        <v/>
      </c>
      <c r="AI1662" s="2" t="str">
        <f t="shared" si="4271"/>
        <v/>
      </c>
    </row>
    <row r="1663" spans="2:35" x14ac:dyDescent="0.25">
      <c r="B1663" s="41" t="s">
        <v>347</v>
      </c>
      <c r="C1663" s="41" t="s">
        <v>588</v>
      </c>
      <c r="D1663" t="s">
        <v>7</v>
      </c>
      <c r="E1663" s="42" t="s">
        <v>582</v>
      </c>
      <c r="F1663" t="s">
        <v>47</v>
      </c>
      <c r="H1663" s="7">
        <v>960</v>
      </c>
      <c r="I1663" s="6">
        <f>IF(H1663="","",INDEX(Systems!F$4:F$981,MATCH($F1663,Systems!D$4:D$981,0),1))</f>
        <v>9.42</v>
      </c>
      <c r="J1663" s="7">
        <f>IF(H1663="","",INDEX(Systems!E$4:E$981,MATCH($F1663,Systems!D$4:D$981,0),1))</f>
        <v>20</v>
      </c>
      <c r="K1663" s="7" t="s">
        <v>96</v>
      </c>
      <c r="L1663" s="7">
        <v>2000</v>
      </c>
      <c r="M1663" s="7">
        <v>3</v>
      </c>
      <c r="N1663" s="6">
        <f t="shared" si="4272"/>
        <v>9043.2000000000007</v>
      </c>
      <c r="O1663" s="7">
        <f t="shared" si="4273"/>
        <v>2020</v>
      </c>
      <c r="P1663" s="2" t="str">
        <f t="shared" si="4252"/>
        <v/>
      </c>
      <c r="Q1663" s="2" t="str">
        <f t="shared" si="4253"/>
        <v/>
      </c>
      <c r="R1663" s="2">
        <f t="shared" si="4254"/>
        <v>9585.7920000000013</v>
      </c>
      <c r="S1663" s="2" t="str">
        <f t="shared" si="4255"/>
        <v/>
      </c>
      <c r="T1663" s="2" t="str">
        <f t="shared" si="4256"/>
        <v/>
      </c>
      <c r="U1663" s="2" t="str">
        <f t="shared" si="4257"/>
        <v/>
      </c>
      <c r="V1663" s="2" t="str">
        <f t="shared" si="4258"/>
        <v/>
      </c>
      <c r="W1663" s="2" t="str">
        <f t="shared" si="4259"/>
        <v/>
      </c>
      <c r="X1663" s="2" t="str">
        <f t="shared" si="4260"/>
        <v/>
      </c>
      <c r="Y1663" s="2" t="str">
        <f t="shared" si="4261"/>
        <v/>
      </c>
      <c r="Z1663" s="2" t="str">
        <f t="shared" si="4262"/>
        <v/>
      </c>
      <c r="AA1663" s="2" t="str">
        <f t="shared" si="4263"/>
        <v/>
      </c>
      <c r="AB1663" s="2" t="str">
        <f t="shared" si="4264"/>
        <v/>
      </c>
      <c r="AC1663" s="2" t="str">
        <f t="shared" si="4265"/>
        <v/>
      </c>
      <c r="AD1663" s="2" t="str">
        <f t="shared" si="4266"/>
        <v/>
      </c>
      <c r="AE1663" s="2" t="str">
        <f t="shared" si="4267"/>
        <v/>
      </c>
      <c r="AF1663" s="2" t="str">
        <f t="shared" si="4268"/>
        <v/>
      </c>
      <c r="AG1663" s="2" t="str">
        <f t="shared" si="4269"/>
        <v/>
      </c>
      <c r="AH1663" s="2" t="str">
        <f t="shared" si="4270"/>
        <v/>
      </c>
      <c r="AI1663" s="2" t="str">
        <f t="shared" si="4271"/>
        <v/>
      </c>
    </row>
    <row r="1664" spans="2:35" x14ac:dyDescent="0.25">
      <c r="B1664" s="41" t="s">
        <v>347</v>
      </c>
      <c r="C1664" s="41" t="s">
        <v>588</v>
      </c>
      <c r="D1664" t="s">
        <v>7</v>
      </c>
      <c r="E1664" s="42" t="s">
        <v>582</v>
      </c>
      <c r="F1664" t="s">
        <v>289</v>
      </c>
      <c r="H1664" s="7">
        <v>1150</v>
      </c>
      <c r="I1664" s="6">
        <f>IF(H1664="","",INDEX(Systems!F$4:F$981,MATCH($F1664,Systems!D$4:D$981,0),1))</f>
        <v>4.5</v>
      </c>
      <c r="J1664" s="7">
        <f>IF(H1664="","",INDEX(Systems!E$4:E$981,MATCH($F1664,Systems!D$4:D$981,0),1))</f>
        <v>15</v>
      </c>
      <c r="K1664" s="7" t="s">
        <v>96</v>
      </c>
      <c r="L1664" s="7">
        <v>2000</v>
      </c>
      <c r="M1664" s="7">
        <v>3</v>
      </c>
      <c r="N1664" s="6">
        <f t="shared" si="4272"/>
        <v>5175</v>
      </c>
      <c r="O1664" s="7">
        <f t="shared" si="4273"/>
        <v>2018</v>
      </c>
      <c r="P1664" s="2">
        <f t="shared" si="4252"/>
        <v>5175</v>
      </c>
      <c r="Q1664" s="2" t="str">
        <f t="shared" si="4253"/>
        <v/>
      </c>
      <c r="R1664" s="2" t="str">
        <f t="shared" si="4254"/>
        <v/>
      </c>
      <c r="S1664" s="2" t="str">
        <f t="shared" si="4255"/>
        <v/>
      </c>
      <c r="T1664" s="2" t="str">
        <f t="shared" si="4256"/>
        <v/>
      </c>
      <c r="U1664" s="2" t="str">
        <f t="shared" si="4257"/>
        <v/>
      </c>
      <c r="V1664" s="2" t="str">
        <f t="shared" si="4258"/>
        <v/>
      </c>
      <c r="W1664" s="2" t="str">
        <f t="shared" si="4259"/>
        <v/>
      </c>
      <c r="X1664" s="2" t="str">
        <f t="shared" si="4260"/>
        <v/>
      </c>
      <c r="Y1664" s="2" t="str">
        <f t="shared" si="4261"/>
        <v/>
      </c>
      <c r="Z1664" s="2" t="str">
        <f t="shared" si="4262"/>
        <v/>
      </c>
      <c r="AA1664" s="2" t="str">
        <f t="shared" si="4263"/>
        <v/>
      </c>
      <c r="AB1664" s="2" t="str">
        <f t="shared" si="4264"/>
        <v/>
      </c>
      <c r="AC1664" s="2" t="str">
        <f t="shared" si="4265"/>
        <v/>
      </c>
      <c r="AD1664" s="2" t="str">
        <f t="shared" si="4266"/>
        <v/>
      </c>
      <c r="AE1664" s="2">
        <f t="shared" si="4267"/>
        <v>7503.75</v>
      </c>
      <c r="AF1664" s="2" t="str">
        <f t="shared" si="4268"/>
        <v/>
      </c>
      <c r="AG1664" s="2" t="str">
        <f t="shared" si="4269"/>
        <v/>
      </c>
      <c r="AH1664" s="2" t="str">
        <f t="shared" si="4270"/>
        <v/>
      </c>
      <c r="AI1664" s="2" t="str">
        <f t="shared" si="4271"/>
        <v/>
      </c>
    </row>
    <row r="1665" spans="2:35" x14ac:dyDescent="0.25">
      <c r="B1665" s="41" t="s">
        <v>347</v>
      </c>
      <c r="C1665" s="41" t="s">
        <v>588</v>
      </c>
      <c r="D1665" t="s">
        <v>9</v>
      </c>
      <c r="E1665" s="42" t="s">
        <v>582</v>
      </c>
      <c r="F1665" t="s">
        <v>131</v>
      </c>
      <c r="H1665" s="7">
        <v>960</v>
      </c>
      <c r="I1665" s="6">
        <f>IF(H1665="","",INDEX(Systems!F$4:F$981,MATCH($F1665,Systems!D$4:D$981,0),1))</f>
        <v>4.95</v>
      </c>
      <c r="J1665" s="7">
        <f>IF(H1665="","",INDEX(Systems!E$4:E$981,MATCH($F1665,Systems!D$4:D$981,0),1))</f>
        <v>20</v>
      </c>
      <c r="K1665" s="7" t="s">
        <v>96</v>
      </c>
      <c r="L1665" s="7">
        <v>2017</v>
      </c>
      <c r="M1665" s="7">
        <v>3</v>
      </c>
      <c r="N1665" s="6">
        <f t="shared" si="4272"/>
        <v>4752</v>
      </c>
      <c r="O1665" s="7">
        <f t="shared" si="4273"/>
        <v>2037</v>
      </c>
      <c r="P1665" s="2" t="str">
        <f t="shared" si="4252"/>
        <v/>
      </c>
      <c r="Q1665" s="2" t="str">
        <f t="shared" si="4253"/>
        <v/>
      </c>
      <c r="R1665" s="2" t="str">
        <f t="shared" si="4254"/>
        <v/>
      </c>
      <c r="S1665" s="2" t="str">
        <f t="shared" si="4255"/>
        <v/>
      </c>
      <c r="T1665" s="2" t="str">
        <f t="shared" si="4256"/>
        <v/>
      </c>
      <c r="U1665" s="2" t="str">
        <f t="shared" si="4257"/>
        <v/>
      </c>
      <c r="V1665" s="2" t="str">
        <f t="shared" si="4258"/>
        <v/>
      </c>
      <c r="W1665" s="2" t="str">
        <f t="shared" si="4259"/>
        <v/>
      </c>
      <c r="X1665" s="2" t="str">
        <f t="shared" si="4260"/>
        <v/>
      </c>
      <c r="Y1665" s="2" t="str">
        <f t="shared" si="4261"/>
        <v/>
      </c>
      <c r="Z1665" s="2" t="str">
        <f t="shared" si="4262"/>
        <v/>
      </c>
      <c r="AA1665" s="2" t="str">
        <f t="shared" si="4263"/>
        <v/>
      </c>
      <c r="AB1665" s="2" t="str">
        <f t="shared" si="4264"/>
        <v/>
      </c>
      <c r="AC1665" s="2" t="str">
        <f t="shared" si="4265"/>
        <v/>
      </c>
      <c r="AD1665" s="2" t="str">
        <f t="shared" si="4266"/>
        <v/>
      </c>
      <c r="AE1665" s="2" t="str">
        <f t="shared" si="4267"/>
        <v/>
      </c>
      <c r="AF1665" s="2" t="str">
        <f t="shared" si="4268"/>
        <v/>
      </c>
      <c r="AG1665" s="2" t="str">
        <f t="shared" si="4269"/>
        <v/>
      </c>
      <c r="AH1665" s="2" t="str">
        <f t="shared" si="4270"/>
        <v/>
      </c>
      <c r="AI1665" s="2">
        <f t="shared" si="4271"/>
        <v>7460.6399999999994</v>
      </c>
    </row>
    <row r="1666" spans="2:35" x14ac:dyDescent="0.25">
      <c r="B1666" s="41" t="s">
        <v>347</v>
      </c>
      <c r="C1666" s="41" t="s">
        <v>588</v>
      </c>
      <c r="D1666" t="s">
        <v>5</v>
      </c>
      <c r="E1666" s="42" t="s">
        <v>582</v>
      </c>
      <c r="F1666" t="s">
        <v>117</v>
      </c>
      <c r="H1666" s="7">
        <v>1</v>
      </c>
      <c r="I1666" s="6">
        <f>IF(H1666="","",INDEX(Systems!F$4:F$981,MATCH($F1666,Systems!D$4:D$981,0),1))</f>
        <v>7200</v>
      </c>
      <c r="J1666" s="7">
        <f>IF(H1666="","",INDEX(Systems!E$4:E$981,MATCH($F1666,Systems!D$4:D$981,0),1))</f>
        <v>18</v>
      </c>
      <c r="K1666" s="7" t="s">
        <v>96</v>
      </c>
      <c r="L1666" s="7">
        <v>2000</v>
      </c>
      <c r="M1666" s="7">
        <v>3</v>
      </c>
      <c r="N1666" s="6">
        <f t="shared" si="4272"/>
        <v>7200</v>
      </c>
      <c r="O1666" s="7">
        <f t="shared" si="4273"/>
        <v>2018</v>
      </c>
      <c r="P1666" s="2">
        <f t="shared" ref="P1666:P1671" si="4274">IF($B1666="","",IF($O1666=P$3,$N1666*(1+(O$2*0.03)),IF(P$3=$O1666+$J1666,$N1666*(1+(O$2*0.03)),IF(P$3=$O1666+2*$J1666,$N1666*(1+(O$2*0.03)),IF(P$3=$O1666+3*$J1666,$N1666*(1+(O$2*0.03)),IF(P$3=$O1666+4*$J1666,$N1666*(1+(O$2*0.03)),IF(P$3=$O1666+5*$J1666,$N1666*(1+(O$2*0.03)),"")))))))</f>
        <v>7200</v>
      </c>
      <c r="Q1666" s="2" t="str">
        <f t="shared" ref="Q1666:Q1671" si="4275">IF($B1666="","",IF($O1666=Q$3,$N1666*(1+(P$2*0.03)),IF(Q$3=$O1666+$J1666,$N1666*(1+(P$2*0.03)),IF(Q$3=$O1666+2*$J1666,$N1666*(1+(P$2*0.03)),IF(Q$3=$O1666+3*$J1666,$N1666*(1+(P$2*0.03)),IF(Q$3=$O1666+4*$J1666,$N1666*(1+(P$2*0.03)),IF(Q$3=$O1666+5*$J1666,$N1666*(1+(P$2*0.03)),"")))))))</f>
        <v/>
      </c>
      <c r="R1666" s="2" t="str">
        <f t="shared" ref="R1666:R1671" si="4276">IF($B1666="","",IF($O1666=R$3,$N1666*(1+(Q$2*0.03)),IF(R$3=$O1666+$J1666,$N1666*(1+(Q$2*0.03)),IF(R$3=$O1666+2*$J1666,$N1666*(1+(Q$2*0.03)),IF(R$3=$O1666+3*$J1666,$N1666*(1+(Q$2*0.03)),IF(R$3=$O1666+4*$J1666,$N1666*(1+(Q$2*0.03)),IF(R$3=$O1666+5*$J1666,$N1666*(1+(Q$2*0.03)),"")))))))</f>
        <v/>
      </c>
      <c r="S1666" s="2" t="str">
        <f t="shared" ref="S1666:S1671" si="4277">IF($B1666="","",IF($O1666=S$3,$N1666*(1+(R$2*0.03)),IF(S$3=$O1666+$J1666,$N1666*(1+(R$2*0.03)),IF(S$3=$O1666+2*$J1666,$N1666*(1+(R$2*0.03)),IF(S$3=$O1666+3*$J1666,$N1666*(1+(R$2*0.03)),IF(S$3=$O1666+4*$J1666,$N1666*(1+(R$2*0.03)),IF(S$3=$O1666+5*$J1666,$N1666*(1+(R$2*0.03)),"")))))))</f>
        <v/>
      </c>
      <c r="T1666" s="2" t="str">
        <f t="shared" ref="T1666:T1671" si="4278">IF($B1666="","",IF($O1666=T$3,$N1666*(1+(S$2*0.03)),IF(T$3=$O1666+$J1666,$N1666*(1+(S$2*0.03)),IF(T$3=$O1666+2*$J1666,$N1666*(1+(S$2*0.03)),IF(T$3=$O1666+3*$J1666,$N1666*(1+(S$2*0.03)),IF(T$3=$O1666+4*$J1666,$N1666*(1+(S$2*0.03)),IF(T$3=$O1666+5*$J1666,$N1666*(1+(S$2*0.03)),"")))))))</f>
        <v/>
      </c>
      <c r="U1666" s="2" t="str">
        <f t="shared" ref="U1666:U1671" si="4279">IF($B1666="","",IF($O1666=U$3,$N1666*(1+(T$2*0.03)),IF(U$3=$O1666+$J1666,$N1666*(1+(T$2*0.03)),IF(U$3=$O1666+2*$J1666,$N1666*(1+(T$2*0.03)),IF(U$3=$O1666+3*$J1666,$N1666*(1+(T$2*0.03)),IF(U$3=$O1666+4*$J1666,$N1666*(1+(T$2*0.03)),IF(U$3=$O1666+5*$J1666,$N1666*(1+(T$2*0.03)),"")))))))</f>
        <v/>
      </c>
      <c r="V1666" s="2" t="str">
        <f t="shared" ref="V1666:V1671" si="4280">IF($B1666="","",IF($O1666=V$3,$N1666*(1+(U$2*0.03)),IF(V$3=$O1666+$J1666,$N1666*(1+(U$2*0.03)),IF(V$3=$O1666+2*$J1666,$N1666*(1+(U$2*0.03)),IF(V$3=$O1666+3*$J1666,$N1666*(1+(U$2*0.03)),IF(V$3=$O1666+4*$J1666,$N1666*(1+(U$2*0.03)),IF(V$3=$O1666+5*$J1666,$N1666*(1+(U$2*0.03)),"")))))))</f>
        <v/>
      </c>
      <c r="W1666" s="2" t="str">
        <f t="shared" ref="W1666:W1671" si="4281">IF($B1666="","",IF($O1666=W$3,$N1666*(1+(V$2*0.03)),IF(W$3=$O1666+$J1666,$N1666*(1+(V$2*0.03)),IF(W$3=$O1666+2*$J1666,$N1666*(1+(V$2*0.03)),IF(W$3=$O1666+3*$J1666,$N1666*(1+(V$2*0.03)),IF(W$3=$O1666+4*$J1666,$N1666*(1+(V$2*0.03)),IF(W$3=$O1666+5*$J1666,$N1666*(1+(V$2*0.03)),"")))))))</f>
        <v/>
      </c>
      <c r="X1666" s="2" t="str">
        <f t="shared" ref="X1666:X1671" si="4282">IF($B1666="","",IF($O1666=X$3,$N1666*(1+(W$2*0.03)),IF(X$3=$O1666+$J1666,$N1666*(1+(W$2*0.03)),IF(X$3=$O1666+2*$J1666,$N1666*(1+(W$2*0.03)),IF(X$3=$O1666+3*$J1666,$N1666*(1+(W$2*0.03)),IF(X$3=$O1666+4*$J1666,$N1666*(1+(W$2*0.03)),IF(X$3=$O1666+5*$J1666,$N1666*(1+(W$2*0.03)),"")))))))</f>
        <v/>
      </c>
      <c r="Y1666" s="2" t="str">
        <f t="shared" ref="Y1666:Y1671" si="4283">IF($B1666="","",IF($O1666=Y$3,$N1666*(1+(X$2*0.03)),IF(Y$3=$O1666+$J1666,$N1666*(1+(X$2*0.03)),IF(Y$3=$O1666+2*$J1666,$N1666*(1+(X$2*0.03)),IF(Y$3=$O1666+3*$J1666,$N1666*(1+(X$2*0.03)),IF(Y$3=$O1666+4*$J1666,$N1666*(1+(X$2*0.03)),IF(Y$3=$O1666+5*$J1666,$N1666*(1+(X$2*0.03)),"")))))))</f>
        <v/>
      </c>
      <c r="Z1666" s="2" t="str">
        <f t="shared" ref="Z1666:Z1671" si="4284">IF($B1666="","",IF($O1666=Z$3,$N1666*(1+(Y$2*0.03)),IF(Z$3=$O1666+$J1666,$N1666*(1+(Y$2*0.03)),IF(Z$3=$O1666+2*$J1666,$N1666*(1+(Y$2*0.03)),IF(Z$3=$O1666+3*$J1666,$N1666*(1+(Y$2*0.03)),IF(Z$3=$O1666+4*$J1666,$N1666*(1+(Y$2*0.03)),IF(Z$3=$O1666+5*$J1666,$N1666*(1+(Y$2*0.03)),"")))))))</f>
        <v/>
      </c>
      <c r="AA1666" s="2" t="str">
        <f t="shared" ref="AA1666:AA1671" si="4285">IF($B1666="","",IF($O1666=AA$3,$N1666*(1+(Z$2*0.03)),IF(AA$3=$O1666+$J1666,$N1666*(1+(Z$2*0.03)),IF(AA$3=$O1666+2*$J1666,$N1666*(1+(Z$2*0.03)),IF(AA$3=$O1666+3*$J1666,$N1666*(1+(Z$2*0.03)),IF(AA$3=$O1666+4*$J1666,$N1666*(1+(Z$2*0.03)),IF(AA$3=$O1666+5*$J1666,$N1666*(1+(Z$2*0.03)),"")))))))</f>
        <v/>
      </c>
      <c r="AB1666" s="2" t="str">
        <f t="shared" ref="AB1666:AB1671" si="4286">IF($B1666="","",IF($O1666=AB$3,$N1666*(1+(AA$2*0.03)),IF(AB$3=$O1666+$J1666,$N1666*(1+(AA$2*0.03)),IF(AB$3=$O1666+2*$J1666,$N1666*(1+(AA$2*0.03)),IF(AB$3=$O1666+3*$J1666,$N1666*(1+(AA$2*0.03)),IF(AB$3=$O1666+4*$J1666,$N1666*(1+(AA$2*0.03)),IF(AB$3=$O1666+5*$J1666,$N1666*(1+(AA$2*0.03)),"")))))))</f>
        <v/>
      </c>
      <c r="AC1666" s="2" t="str">
        <f t="shared" ref="AC1666:AC1671" si="4287">IF($B1666="","",IF($O1666=AC$3,$N1666*(1+(AB$2*0.03)),IF(AC$3=$O1666+$J1666,$N1666*(1+(AB$2*0.03)),IF(AC$3=$O1666+2*$J1666,$N1666*(1+(AB$2*0.03)),IF(AC$3=$O1666+3*$J1666,$N1666*(1+(AB$2*0.03)),IF(AC$3=$O1666+4*$J1666,$N1666*(1+(AB$2*0.03)),IF(AC$3=$O1666+5*$J1666,$N1666*(1+(AB$2*0.03)),"")))))))</f>
        <v/>
      </c>
      <c r="AD1666" s="2" t="str">
        <f t="shared" ref="AD1666:AD1671" si="4288">IF($B1666="","",IF($O1666=AD$3,$N1666*(1+(AC$2*0.03)),IF(AD$3=$O1666+$J1666,$N1666*(1+(AC$2*0.03)),IF(AD$3=$O1666+2*$J1666,$N1666*(1+(AC$2*0.03)),IF(AD$3=$O1666+3*$J1666,$N1666*(1+(AC$2*0.03)),IF(AD$3=$O1666+4*$J1666,$N1666*(1+(AC$2*0.03)),IF(AD$3=$O1666+5*$J1666,$N1666*(1+(AC$2*0.03)),"")))))))</f>
        <v/>
      </c>
      <c r="AE1666" s="2" t="str">
        <f t="shared" ref="AE1666:AE1671" si="4289">IF($B1666="","",IF($O1666=AE$3,$N1666*(1+(AD$2*0.03)),IF(AE$3=$O1666+$J1666,$N1666*(1+(AD$2*0.03)),IF(AE$3=$O1666+2*$J1666,$N1666*(1+(AD$2*0.03)),IF(AE$3=$O1666+3*$J1666,$N1666*(1+(AD$2*0.03)),IF(AE$3=$O1666+4*$J1666,$N1666*(1+(AD$2*0.03)),IF(AE$3=$O1666+5*$J1666,$N1666*(1+(AD$2*0.03)),"")))))))</f>
        <v/>
      </c>
      <c r="AF1666" s="2" t="str">
        <f t="shared" ref="AF1666:AF1671" si="4290">IF($B1666="","",IF($O1666=AF$3,$N1666*(1+(AE$2*0.03)),IF(AF$3=$O1666+$J1666,$N1666*(1+(AE$2*0.03)),IF(AF$3=$O1666+2*$J1666,$N1666*(1+(AE$2*0.03)),IF(AF$3=$O1666+3*$J1666,$N1666*(1+(AE$2*0.03)),IF(AF$3=$O1666+4*$J1666,$N1666*(1+(AE$2*0.03)),IF(AF$3=$O1666+5*$J1666,$N1666*(1+(AE$2*0.03)),"")))))))</f>
        <v/>
      </c>
      <c r="AG1666" s="2" t="str">
        <f t="shared" ref="AG1666:AG1671" si="4291">IF($B1666="","",IF($O1666=AG$3,$N1666*(1+(AF$2*0.03)),IF(AG$3=$O1666+$J1666,$N1666*(1+(AF$2*0.03)),IF(AG$3=$O1666+2*$J1666,$N1666*(1+(AF$2*0.03)),IF(AG$3=$O1666+3*$J1666,$N1666*(1+(AF$2*0.03)),IF(AG$3=$O1666+4*$J1666,$N1666*(1+(AF$2*0.03)),IF(AG$3=$O1666+5*$J1666,$N1666*(1+(AF$2*0.03)),"")))))))</f>
        <v/>
      </c>
      <c r="AH1666" s="2">
        <f t="shared" ref="AH1666:AH1671" si="4292">IF($B1666="","",IF($O1666=AH$3,$N1666*(1+(AG$2*0.03)),IF(AH$3=$O1666+$J1666,$N1666*(1+(AG$2*0.03)),IF(AH$3=$O1666+2*$J1666,$N1666*(1+(AG$2*0.03)),IF(AH$3=$O1666+3*$J1666,$N1666*(1+(AG$2*0.03)),IF(AH$3=$O1666+4*$J1666,$N1666*(1+(AG$2*0.03)),IF(AH$3=$O1666+5*$J1666,$N1666*(1+(AG$2*0.03)),"")))))))</f>
        <v>11088</v>
      </c>
      <c r="AI1666" s="2" t="str">
        <f t="shared" ref="AI1666:AI1671" si="4293">IF($B1666="","",IF($O1666=AI$3,$N1666*(1+(AH$2*0.03)),IF(AI$3=$O1666+$J1666,$N1666*(1+(AH$2*0.03)),IF(AI$3=$O1666+2*$J1666,$N1666*(1+(AH$2*0.03)),IF(AI$3=$O1666+3*$J1666,$N1666*(1+(AH$2*0.03)),IF(AI$3=$O1666+4*$J1666,$N1666*(1+(AH$2*0.03)),IF(AI$3=$O1666+5*$J1666,$N1666*(1+(AH$2*0.03)),"")))))))</f>
        <v/>
      </c>
    </row>
    <row r="1667" spans="2:35" x14ac:dyDescent="0.25">
      <c r="B1667" s="41" t="s">
        <v>347</v>
      </c>
      <c r="C1667" s="41" t="s">
        <v>588</v>
      </c>
      <c r="D1667" t="s">
        <v>3</v>
      </c>
      <c r="E1667" s="42" t="s">
        <v>583</v>
      </c>
      <c r="F1667" t="s">
        <v>501</v>
      </c>
      <c r="H1667" s="7">
        <v>1152</v>
      </c>
      <c r="I1667" s="6">
        <f>IF(H1667="","",INDEX(Systems!F$4:F$981,MATCH($F1667,Systems!D$4:D$981,0),1))</f>
        <v>16.25</v>
      </c>
      <c r="J1667" s="7">
        <f>IF(H1667="","",INDEX(Systems!E$4:E$981,MATCH($F1667,Systems!D$4:D$981,0),1))</f>
        <v>25</v>
      </c>
      <c r="K1667" s="7" t="s">
        <v>96</v>
      </c>
      <c r="L1667" s="7">
        <v>1998</v>
      </c>
      <c r="M1667" s="7">
        <v>2</v>
      </c>
      <c r="N1667" s="6">
        <f t="shared" ref="N1667:N1672" si="4294">IF(H1667="","",H1667*I1667)</f>
        <v>18720</v>
      </c>
      <c r="O1667" s="7">
        <f t="shared" ref="O1667:O1672" si="4295">IF(M1667="","",IF(IF(M1667=1,$C$1,IF(M1667=2,L1667+(0.8*J1667),IF(M1667=3,L1667+J1667)))&lt;$C$1,$C$1,(IF(M1667=1,$C$1,IF(M1667=2,L1667+(0.8*J1667),IF(M1667=3,L1667+J1667))))))</f>
        <v>2018</v>
      </c>
      <c r="P1667" s="2">
        <f t="shared" si="4274"/>
        <v>18720</v>
      </c>
      <c r="Q1667" s="2" t="str">
        <f t="shared" si="4275"/>
        <v/>
      </c>
      <c r="R1667" s="2" t="str">
        <f t="shared" si="4276"/>
        <v/>
      </c>
      <c r="S1667" s="2" t="str">
        <f t="shared" si="4277"/>
        <v/>
      </c>
      <c r="T1667" s="2" t="str">
        <f t="shared" si="4278"/>
        <v/>
      </c>
      <c r="U1667" s="2" t="str">
        <f t="shared" si="4279"/>
        <v/>
      </c>
      <c r="V1667" s="2" t="str">
        <f t="shared" si="4280"/>
        <v/>
      </c>
      <c r="W1667" s="2" t="str">
        <f t="shared" si="4281"/>
        <v/>
      </c>
      <c r="X1667" s="2" t="str">
        <f t="shared" si="4282"/>
        <v/>
      </c>
      <c r="Y1667" s="2" t="str">
        <f t="shared" si="4283"/>
        <v/>
      </c>
      <c r="Z1667" s="2" t="str">
        <f t="shared" si="4284"/>
        <v/>
      </c>
      <c r="AA1667" s="2" t="str">
        <f t="shared" si="4285"/>
        <v/>
      </c>
      <c r="AB1667" s="2" t="str">
        <f t="shared" si="4286"/>
        <v/>
      </c>
      <c r="AC1667" s="2" t="str">
        <f t="shared" si="4287"/>
        <v/>
      </c>
      <c r="AD1667" s="2" t="str">
        <f t="shared" si="4288"/>
        <v/>
      </c>
      <c r="AE1667" s="2" t="str">
        <f t="shared" si="4289"/>
        <v/>
      </c>
      <c r="AF1667" s="2" t="str">
        <f t="shared" si="4290"/>
        <v/>
      </c>
      <c r="AG1667" s="2" t="str">
        <f t="shared" si="4291"/>
        <v/>
      </c>
      <c r="AH1667" s="2" t="str">
        <f t="shared" si="4292"/>
        <v/>
      </c>
      <c r="AI1667" s="2" t="str">
        <f t="shared" si="4293"/>
        <v/>
      </c>
    </row>
    <row r="1668" spans="2:35" x14ac:dyDescent="0.25">
      <c r="B1668" s="41" t="s">
        <v>347</v>
      </c>
      <c r="C1668" s="41" t="s">
        <v>588</v>
      </c>
      <c r="D1668" t="s">
        <v>7</v>
      </c>
      <c r="E1668" s="42" t="s">
        <v>583</v>
      </c>
      <c r="F1668" t="s">
        <v>50</v>
      </c>
      <c r="H1668" s="7">
        <v>1150</v>
      </c>
      <c r="I1668" s="6">
        <f>IF(H1668="","",INDEX(Systems!F$4:F$981,MATCH($F1668,Systems!D$4:D$981,0),1))</f>
        <v>1.6</v>
      </c>
      <c r="J1668" s="7">
        <f>IF(H1668="","",INDEX(Systems!E$4:E$981,MATCH($F1668,Systems!D$4:D$981,0),1))</f>
        <v>10</v>
      </c>
      <c r="K1668" s="7" t="s">
        <v>96</v>
      </c>
      <c r="L1668" s="7">
        <v>2012</v>
      </c>
      <c r="M1668" s="7">
        <v>2</v>
      </c>
      <c r="N1668" s="6">
        <f t="shared" si="4294"/>
        <v>1840</v>
      </c>
      <c r="O1668" s="7">
        <f t="shared" si="4295"/>
        <v>2020</v>
      </c>
      <c r="P1668" s="2" t="str">
        <f t="shared" si="4274"/>
        <v/>
      </c>
      <c r="Q1668" s="2" t="str">
        <f t="shared" si="4275"/>
        <v/>
      </c>
      <c r="R1668" s="2">
        <f t="shared" si="4276"/>
        <v>1950.4</v>
      </c>
      <c r="S1668" s="2" t="str">
        <f t="shared" si="4277"/>
        <v/>
      </c>
      <c r="T1668" s="2" t="str">
        <f t="shared" si="4278"/>
        <v/>
      </c>
      <c r="U1668" s="2" t="str">
        <f t="shared" si="4279"/>
        <v/>
      </c>
      <c r="V1668" s="2" t="str">
        <f t="shared" si="4280"/>
        <v/>
      </c>
      <c r="W1668" s="2" t="str">
        <f t="shared" si="4281"/>
        <v/>
      </c>
      <c r="X1668" s="2" t="str">
        <f t="shared" si="4282"/>
        <v/>
      </c>
      <c r="Y1668" s="2" t="str">
        <f t="shared" si="4283"/>
        <v/>
      </c>
      <c r="Z1668" s="2" t="str">
        <f t="shared" si="4284"/>
        <v/>
      </c>
      <c r="AA1668" s="2" t="str">
        <f t="shared" si="4285"/>
        <v/>
      </c>
      <c r="AB1668" s="2">
        <f t="shared" si="4286"/>
        <v>2502.3999999999996</v>
      </c>
      <c r="AC1668" s="2" t="str">
        <f t="shared" si="4287"/>
        <v/>
      </c>
      <c r="AD1668" s="2" t="str">
        <f t="shared" si="4288"/>
        <v/>
      </c>
      <c r="AE1668" s="2" t="str">
        <f t="shared" si="4289"/>
        <v/>
      </c>
      <c r="AF1668" s="2" t="str">
        <f t="shared" si="4290"/>
        <v/>
      </c>
      <c r="AG1668" s="2" t="str">
        <f t="shared" si="4291"/>
        <v/>
      </c>
      <c r="AH1668" s="2" t="str">
        <f t="shared" si="4292"/>
        <v/>
      </c>
      <c r="AI1668" s="2" t="str">
        <f t="shared" si="4293"/>
        <v/>
      </c>
    </row>
    <row r="1669" spans="2:35" x14ac:dyDescent="0.25">
      <c r="B1669" s="41" t="s">
        <v>347</v>
      </c>
      <c r="C1669" s="41" t="s">
        <v>588</v>
      </c>
      <c r="D1669" t="s">
        <v>7</v>
      </c>
      <c r="E1669" s="42" t="s">
        <v>583</v>
      </c>
      <c r="F1669" t="s">
        <v>47</v>
      </c>
      <c r="H1669" s="7">
        <v>960</v>
      </c>
      <c r="I1669" s="6">
        <f>IF(H1669="","",INDEX(Systems!F$4:F$981,MATCH($F1669,Systems!D$4:D$981,0),1))</f>
        <v>9.42</v>
      </c>
      <c r="J1669" s="7">
        <f>IF(H1669="","",INDEX(Systems!E$4:E$981,MATCH($F1669,Systems!D$4:D$981,0),1))</f>
        <v>20</v>
      </c>
      <c r="K1669" s="7" t="s">
        <v>96</v>
      </c>
      <c r="L1669" s="7">
        <v>2000</v>
      </c>
      <c r="M1669" s="7">
        <v>3</v>
      </c>
      <c r="N1669" s="6">
        <f t="shared" si="4294"/>
        <v>9043.2000000000007</v>
      </c>
      <c r="O1669" s="7">
        <f t="shared" si="4295"/>
        <v>2020</v>
      </c>
      <c r="P1669" s="2" t="str">
        <f t="shared" si="4274"/>
        <v/>
      </c>
      <c r="Q1669" s="2" t="str">
        <f t="shared" si="4275"/>
        <v/>
      </c>
      <c r="R1669" s="2">
        <f t="shared" si="4276"/>
        <v>9585.7920000000013</v>
      </c>
      <c r="S1669" s="2" t="str">
        <f t="shared" si="4277"/>
        <v/>
      </c>
      <c r="T1669" s="2" t="str">
        <f t="shared" si="4278"/>
        <v/>
      </c>
      <c r="U1669" s="2" t="str">
        <f t="shared" si="4279"/>
        <v/>
      </c>
      <c r="V1669" s="2" t="str">
        <f t="shared" si="4280"/>
        <v/>
      </c>
      <c r="W1669" s="2" t="str">
        <f t="shared" si="4281"/>
        <v/>
      </c>
      <c r="X1669" s="2" t="str">
        <f t="shared" si="4282"/>
        <v/>
      </c>
      <c r="Y1669" s="2" t="str">
        <f t="shared" si="4283"/>
        <v/>
      </c>
      <c r="Z1669" s="2" t="str">
        <f t="shared" si="4284"/>
        <v/>
      </c>
      <c r="AA1669" s="2" t="str">
        <f t="shared" si="4285"/>
        <v/>
      </c>
      <c r="AB1669" s="2" t="str">
        <f t="shared" si="4286"/>
        <v/>
      </c>
      <c r="AC1669" s="2" t="str">
        <f t="shared" si="4287"/>
        <v/>
      </c>
      <c r="AD1669" s="2" t="str">
        <f t="shared" si="4288"/>
        <v/>
      </c>
      <c r="AE1669" s="2" t="str">
        <f t="shared" si="4289"/>
        <v/>
      </c>
      <c r="AF1669" s="2" t="str">
        <f t="shared" si="4290"/>
        <v/>
      </c>
      <c r="AG1669" s="2" t="str">
        <f t="shared" si="4291"/>
        <v/>
      </c>
      <c r="AH1669" s="2" t="str">
        <f t="shared" si="4292"/>
        <v/>
      </c>
      <c r="AI1669" s="2" t="str">
        <f t="shared" si="4293"/>
        <v/>
      </c>
    </row>
    <row r="1670" spans="2:35" x14ac:dyDescent="0.25">
      <c r="B1670" s="41" t="s">
        <v>347</v>
      </c>
      <c r="C1670" s="41" t="s">
        <v>588</v>
      </c>
      <c r="D1670" t="s">
        <v>7</v>
      </c>
      <c r="E1670" s="42" t="s">
        <v>583</v>
      </c>
      <c r="F1670" t="s">
        <v>289</v>
      </c>
      <c r="H1670" s="7">
        <v>1150</v>
      </c>
      <c r="I1670" s="6">
        <f>IF(H1670="","",INDEX(Systems!F$4:F$981,MATCH($F1670,Systems!D$4:D$981,0),1))</f>
        <v>4.5</v>
      </c>
      <c r="J1670" s="7">
        <f>IF(H1670="","",INDEX(Systems!E$4:E$981,MATCH($F1670,Systems!D$4:D$981,0),1))</f>
        <v>15</v>
      </c>
      <c r="K1670" s="7" t="s">
        <v>96</v>
      </c>
      <c r="L1670" s="7">
        <v>2000</v>
      </c>
      <c r="M1670" s="7">
        <v>3</v>
      </c>
      <c r="N1670" s="6">
        <f t="shared" si="4294"/>
        <v>5175</v>
      </c>
      <c r="O1670" s="7">
        <f t="shared" si="4295"/>
        <v>2018</v>
      </c>
      <c r="P1670" s="2">
        <f t="shared" si="4274"/>
        <v>5175</v>
      </c>
      <c r="Q1670" s="2" t="str">
        <f t="shared" si="4275"/>
        <v/>
      </c>
      <c r="R1670" s="2" t="str">
        <f t="shared" si="4276"/>
        <v/>
      </c>
      <c r="S1670" s="2" t="str">
        <f t="shared" si="4277"/>
        <v/>
      </c>
      <c r="T1670" s="2" t="str">
        <f t="shared" si="4278"/>
        <v/>
      </c>
      <c r="U1670" s="2" t="str">
        <f t="shared" si="4279"/>
        <v/>
      </c>
      <c r="V1670" s="2" t="str">
        <f t="shared" si="4280"/>
        <v/>
      </c>
      <c r="W1670" s="2" t="str">
        <f t="shared" si="4281"/>
        <v/>
      </c>
      <c r="X1670" s="2" t="str">
        <f t="shared" si="4282"/>
        <v/>
      </c>
      <c r="Y1670" s="2" t="str">
        <f t="shared" si="4283"/>
        <v/>
      </c>
      <c r="Z1670" s="2" t="str">
        <f t="shared" si="4284"/>
        <v/>
      </c>
      <c r="AA1670" s="2" t="str">
        <f t="shared" si="4285"/>
        <v/>
      </c>
      <c r="AB1670" s="2" t="str">
        <f t="shared" si="4286"/>
        <v/>
      </c>
      <c r="AC1670" s="2" t="str">
        <f t="shared" si="4287"/>
        <v/>
      </c>
      <c r="AD1670" s="2" t="str">
        <f t="shared" si="4288"/>
        <v/>
      </c>
      <c r="AE1670" s="2">
        <f t="shared" si="4289"/>
        <v>7503.75</v>
      </c>
      <c r="AF1670" s="2" t="str">
        <f t="shared" si="4290"/>
        <v/>
      </c>
      <c r="AG1670" s="2" t="str">
        <f t="shared" si="4291"/>
        <v/>
      </c>
      <c r="AH1670" s="2" t="str">
        <f t="shared" si="4292"/>
        <v/>
      </c>
      <c r="AI1670" s="2" t="str">
        <f t="shared" si="4293"/>
        <v/>
      </c>
    </row>
    <row r="1671" spans="2:35" x14ac:dyDescent="0.25">
      <c r="B1671" s="41" t="s">
        <v>347</v>
      </c>
      <c r="C1671" s="41" t="s">
        <v>588</v>
      </c>
      <c r="D1671" t="s">
        <v>9</v>
      </c>
      <c r="E1671" s="42" t="s">
        <v>583</v>
      </c>
      <c r="F1671" t="s">
        <v>131</v>
      </c>
      <c r="H1671" s="7">
        <v>960</v>
      </c>
      <c r="I1671" s="6">
        <f>IF(H1671="","",INDEX(Systems!F$4:F$981,MATCH($F1671,Systems!D$4:D$981,0),1))</f>
        <v>4.95</v>
      </c>
      <c r="J1671" s="7">
        <f>IF(H1671="","",INDEX(Systems!E$4:E$981,MATCH($F1671,Systems!D$4:D$981,0),1))</f>
        <v>20</v>
      </c>
      <c r="K1671" s="7" t="s">
        <v>96</v>
      </c>
      <c r="L1671" s="7">
        <v>2017</v>
      </c>
      <c r="M1671" s="7">
        <v>3</v>
      </c>
      <c r="N1671" s="6">
        <f t="shared" si="4294"/>
        <v>4752</v>
      </c>
      <c r="O1671" s="7">
        <f t="shared" si="4295"/>
        <v>2037</v>
      </c>
      <c r="P1671" s="2" t="str">
        <f t="shared" si="4274"/>
        <v/>
      </c>
      <c r="Q1671" s="2" t="str">
        <f t="shared" si="4275"/>
        <v/>
      </c>
      <c r="R1671" s="2" t="str">
        <f t="shared" si="4276"/>
        <v/>
      </c>
      <c r="S1671" s="2" t="str">
        <f t="shared" si="4277"/>
        <v/>
      </c>
      <c r="T1671" s="2" t="str">
        <f t="shared" si="4278"/>
        <v/>
      </c>
      <c r="U1671" s="2" t="str">
        <f t="shared" si="4279"/>
        <v/>
      </c>
      <c r="V1671" s="2" t="str">
        <f t="shared" si="4280"/>
        <v/>
      </c>
      <c r="W1671" s="2" t="str">
        <f t="shared" si="4281"/>
        <v/>
      </c>
      <c r="X1671" s="2" t="str">
        <f t="shared" si="4282"/>
        <v/>
      </c>
      <c r="Y1671" s="2" t="str">
        <f t="shared" si="4283"/>
        <v/>
      </c>
      <c r="Z1671" s="2" t="str">
        <f t="shared" si="4284"/>
        <v/>
      </c>
      <c r="AA1671" s="2" t="str">
        <f t="shared" si="4285"/>
        <v/>
      </c>
      <c r="AB1671" s="2" t="str">
        <f t="shared" si="4286"/>
        <v/>
      </c>
      <c r="AC1671" s="2" t="str">
        <f t="shared" si="4287"/>
        <v/>
      </c>
      <c r="AD1671" s="2" t="str">
        <f t="shared" si="4288"/>
        <v/>
      </c>
      <c r="AE1671" s="2" t="str">
        <f t="shared" si="4289"/>
        <v/>
      </c>
      <c r="AF1671" s="2" t="str">
        <f t="shared" si="4290"/>
        <v/>
      </c>
      <c r="AG1671" s="2" t="str">
        <f t="shared" si="4291"/>
        <v/>
      </c>
      <c r="AH1671" s="2" t="str">
        <f t="shared" si="4292"/>
        <v/>
      </c>
      <c r="AI1671" s="2">
        <f t="shared" si="4293"/>
        <v>7460.6399999999994</v>
      </c>
    </row>
    <row r="1672" spans="2:35" x14ac:dyDescent="0.25">
      <c r="B1672" s="41" t="s">
        <v>347</v>
      </c>
      <c r="C1672" s="41" t="s">
        <v>588</v>
      </c>
      <c r="D1672" t="s">
        <v>5</v>
      </c>
      <c r="E1672" s="42" t="s">
        <v>583</v>
      </c>
      <c r="F1672" t="s">
        <v>117</v>
      </c>
      <c r="H1672" s="7">
        <v>1</v>
      </c>
      <c r="I1672" s="6">
        <f>IF(H1672="","",INDEX(Systems!F$4:F$981,MATCH($F1672,Systems!D$4:D$981,0),1))</f>
        <v>7200</v>
      </c>
      <c r="J1672" s="7">
        <f>IF(H1672="","",INDEX(Systems!E$4:E$981,MATCH($F1672,Systems!D$4:D$981,0),1))</f>
        <v>18</v>
      </c>
      <c r="K1672" s="7" t="s">
        <v>96</v>
      </c>
      <c r="L1672" s="7">
        <v>2000</v>
      </c>
      <c r="M1672" s="7">
        <v>3</v>
      </c>
      <c r="N1672" s="6">
        <f t="shared" si="4294"/>
        <v>7200</v>
      </c>
      <c r="O1672" s="7">
        <f t="shared" si="4295"/>
        <v>2018</v>
      </c>
      <c r="P1672" s="2">
        <f t="shared" ref="P1672:P1677" si="4296">IF($B1672="","",IF($O1672=P$3,$N1672*(1+(O$2*0.03)),IF(P$3=$O1672+$J1672,$N1672*(1+(O$2*0.03)),IF(P$3=$O1672+2*$J1672,$N1672*(1+(O$2*0.03)),IF(P$3=$O1672+3*$J1672,$N1672*(1+(O$2*0.03)),IF(P$3=$O1672+4*$J1672,$N1672*(1+(O$2*0.03)),IF(P$3=$O1672+5*$J1672,$N1672*(1+(O$2*0.03)),"")))))))</f>
        <v>7200</v>
      </c>
      <c r="Q1672" s="2" t="str">
        <f t="shared" ref="Q1672:Q1677" si="4297">IF($B1672="","",IF($O1672=Q$3,$N1672*(1+(P$2*0.03)),IF(Q$3=$O1672+$J1672,$N1672*(1+(P$2*0.03)),IF(Q$3=$O1672+2*$J1672,$N1672*(1+(P$2*0.03)),IF(Q$3=$O1672+3*$J1672,$N1672*(1+(P$2*0.03)),IF(Q$3=$O1672+4*$J1672,$N1672*(1+(P$2*0.03)),IF(Q$3=$O1672+5*$J1672,$N1672*(1+(P$2*0.03)),"")))))))</f>
        <v/>
      </c>
      <c r="R1672" s="2" t="str">
        <f t="shared" ref="R1672:R1677" si="4298">IF($B1672="","",IF($O1672=R$3,$N1672*(1+(Q$2*0.03)),IF(R$3=$O1672+$J1672,$N1672*(1+(Q$2*0.03)),IF(R$3=$O1672+2*$J1672,$N1672*(1+(Q$2*0.03)),IF(R$3=$O1672+3*$J1672,$N1672*(1+(Q$2*0.03)),IF(R$3=$O1672+4*$J1672,$N1672*(1+(Q$2*0.03)),IF(R$3=$O1672+5*$J1672,$N1672*(1+(Q$2*0.03)),"")))))))</f>
        <v/>
      </c>
      <c r="S1672" s="2" t="str">
        <f t="shared" ref="S1672:S1677" si="4299">IF($B1672="","",IF($O1672=S$3,$N1672*(1+(R$2*0.03)),IF(S$3=$O1672+$J1672,$N1672*(1+(R$2*0.03)),IF(S$3=$O1672+2*$J1672,$N1672*(1+(R$2*0.03)),IF(S$3=$O1672+3*$J1672,$N1672*(1+(R$2*0.03)),IF(S$3=$O1672+4*$J1672,$N1672*(1+(R$2*0.03)),IF(S$3=$O1672+5*$J1672,$N1672*(1+(R$2*0.03)),"")))))))</f>
        <v/>
      </c>
      <c r="T1672" s="2" t="str">
        <f t="shared" ref="T1672:T1677" si="4300">IF($B1672="","",IF($O1672=T$3,$N1672*(1+(S$2*0.03)),IF(T$3=$O1672+$J1672,$N1672*(1+(S$2*0.03)),IF(T$3=$O1672+2*$J1672,$N1672*(1+(S$2*0.03)),IF(T$3=$O1672+3*$J1672,$N1672*(1+(S$2*0.03)),IF(T$3=$O1672+4*$J1672,$N1672*(1+(S$2*0.03)),IF(T$3=$O1672+5*$J1672,$N1672*(1+(S$2*0.03)),"")))))))</f>
        <v/>
      </c>
      <c r="U1672" s="2" t="str">
        <f t="shared" ref="U1672:U1677" si="4301">IF($B1672="","",IF($O1672=U$3,$N1672*(1+(T$2*0.03)),IF(U$3=$O1672+$J1672,$N1672*(1+(T$2*0.03)),IF(U$3=$O1672+2*$J1672,$N1672*(1+(T$2*0.03)),IF(U$3=$O1672+3*$J1672,$N1672*(1+(T$2*0.03)),IF(U$3=$O1672+4*$J1672,$N1672*(1+(T$2*0.03)),IF(U$3=$O1672+5*$J1672,$N1672*(1+(T$2*0.03)),"")))))))</f>
        <v/>
      </c>
      <c r="V1672" s="2" t="str">
        <f t="shared" ref="V1672:V1677" si="4302">IF($B1672="","",IF($O1672=V$3,$N1672*(1+(U$2*0.03)),IF(V$3=$O1672+$J1672,$N1672*(1+(U$2*0.03)),IF(V$3=$O1672+2*$J1672,$N1672*(1+(U$2*0.03)),IF(V$3=$O1672+3*$J1672,$N1672*(1+(U$2*0.03)),IF(V$3=$O1672+4*$J1672,$N1672*(1+(U$2*0.03)),IF(V$3=$O1672+5*$J1672,$N1672*(1+(U$2*0.03)),"")))))))</f>
        <v/>
      </c>
      <c r="W1672" s="2" t="str">
        <f t="shared" ref="W1672:W1677" si="4303">IF($B1672="","",IF($O1672=W$3,$N1672*(1+(V$2*0.03)),IF(W$3=$O1672+$J1672,$N1672*(1+(V$2*0.03)),IF(W$3=$O1672+2*$J1672,$N1672*(1+(V$2*0.03)),IF(W$3=$O1672+3*$J1672,$N1672*(1+(V$2*0.03)),IF(W$3=$O1672+4*$J1672,$N1672*(1+(V$2*0.03)),IF(W$3=$O1672+5*$J1672,$N1672*(1+(V$2*0.03)),"")))))))</f>
        <v/>
      </c>
      <c r="X1672" s="2" t="str">
        <f t="shared" ref="X1672:X1677" si="4304">IF($B1672="","",IF($O1672=X$3,$N1672*(1+(W$2*0.03)),IF(X$3=$O1672+$J1672,$N1672*(1+(W$2*0.03)),IF(X$3=$O1672+2*$J1672,$N1672*(1+(W$2*0.03)),IF(X$3=$O1672+3*$J1672,$N1672*(1+(W$2*0.03)),IF(X$3=$O1672+4*$J1672,$N1672*(1+(W$2*0.03)),IF(X$3=$O1672+5*$J1672,$N1672*(1+(W$2*0.03)),"")))))))</f>
        <v/>
      </c>
      <c r="Y1672" s="2" t="str">
        <f t="shared" ref="Y1672:Y1677" si="4305">IF($B1672="","",IF($O1672=Y$3,$N1672*(1+(X$2*0.03)),IF(Y$3=$O1672+$J1672,$N1672*(1+(X$2*0.03)),IF(Y$3=$O1672+2*$J1672,$N1672*(1+(X$2*0.03)),IF(Y$3=$O1672+3*$J1672,$N1672*(1+(X$2*0.03)),IF(Y$3=$O1672+4*$J1672,$N1672*(1+(X$2*0.03)),IF(Y$3=$O1672+5*$J1672,$N1672*(1+(X$2*0.03)),"")))))))</f>
        <v/>
      </c>
      <c r="Z1672" s="2" t="str">
        <f t="shared" ref="Z1672:Z1677" si="4306">IF($B1672="","",IF($O1672=Z$3,$N1672*(1+(Y$2*0.03)),IF(Z$3=$O1672+$J1672,$N1672*(1+(Y$2*0.03)),IF(Z$3=$O1672+2*$J1672,$N1672*(1+(Y$2*0.03)),IF(Z$3=$O1672+3*$J1672,$N1672*(1+(Y$2*0.03)),IF(Z$3=$O1672+4*$J1672,$N1672*(1+(Y$2*0.03)),IF(Z$3=$O1672+5*$J1672,$N1672*(1+(Y$2*0.03)),"")))))))</f>
        <v/>
      </c>
      <c r="AA1672" s="2" t="str">
        <f t="shared" ref="AA1672:AA1677" si="4307">IF($B1672="","",IF($O1672=AA$3,$N1672*(1+(Z$2*0.03)),IF(AA$3=$O1672+$J1672,$N1672*(1+(Z$2*0.03)),IF(AA$3=$O1672+2*$J1672,$N1672*(1+(Z$2*0.03)),IF(AA$3=$O1672+3*$J1672,$N1672*(1+(Z$2*0.03)),IF(AA$3=$O1672+4*$J1672,$N1672*(1+(Z$2*0.03)),IF(AA$3=$O1672+5*$J1672,$N1672*(1+(Z$2*0.03)),"")))))))</f>
        <v/>
      </c>
      <c r="AB1672" s="2" t="str">
        <f t="shared" ref="AB1672:AB1677" si="4308">IF($B1672="","",IF($O1672=AB$3,$N1672*(1+(AA$2*0.03)),IF(AB$3=$O1672+$J1672,$N1672*(1+(AA$2*0.03)),IF(AB$3=$O1672+2*$J1672,$N1672*(1+(AA$2*0.03)),IF(AB$3=$O1672+3*$J1672,$N1672*(1+(AA$2*0.03)),IF(AB$3=$O1672+4*$J1672,$N1672*(1+(AA$2*0.03)),IF(AB$3=$O1672+5*$J1672,$N1672*(1+(AA$2*0.03)),"")))))))</f>
        <v/>
      </c>
      <c r="AC1672" s="2" t="str">
        <f t="shared" ref="AC1672:AC1677" si="4309">IF($B1672="","",IF($O1672=AC$3,$N1672*(1+(AB$2*0.03)),IF(AC$3=$O1672+$J1672,$N1672*(1+(AB$2*0.03)),IF(AC$3=$O1672+2*$J1672,$N1672*(1+(AB$2*0.03)),IF(AC$3=$O1672+3*$J1672,$N1672*(1+(AB$2*0.03)),IF(AC$3=$O1672+4*$J1672,$N1672*(1+(AB$2*0.03)),IF(AC$3=$O1672+5*$J1672,$N1672*(1+(AB$2*0.03)),"")))))))</f>
        <v/>
      </c>
      <c r="AD1672" s="2" t="str">
        <f t="shared" ref="AD1672:AD1677" si="4310">IF($B1672="","",IF($O1672=AD$3,$N1672*(1+(AC$2*0.03)),IF(AD$3=$O1672+$J1672,$N1672*(1+(AC$2*0.03)),IF(AD$3=$O1672+2*$J1672,$N1672*(1+(AC$2*0.03)),IF(AD$3=$O1672+3*$J1672,$N1672*(1+(AC$2*0.03)),IF(AD$3=$O1672+4*$J1672,$N1672*(1+(AC$2*0.03)),IF(AD$3=$O1672+5*$J1672,$N1672*(1+(AC$2*0.03)),"")))))))</f>
        <v/>
      </c>
      <c r="AE1672" s="2" t="str">
        <f t="shared" ref="AE1672:AE1677" si="4311">IF($B1672="","",IF($O1672=AE$3,$N1672*(1+(AD$2*0.03)),IF(AE$3=$O1672+$J1672,$N1672*(1+(AD$2*0.03)),IF(AE$3=$O1672+2*$J1672,$N1672*(1+(AD$2*0.03)),IF(AE$3=$O1672+3*$J1672,$N1672*(1+(AD$2*0.03)),IF(AE$3=$O1672+4*$J1672,$N1672*(1+(AD$2*0.03)),IF(AE$3=$O1672+5*$J1672,$N1672*(1+(AD$2*0.03)),"")))))))</f>
        <v/>
      </c>
      <c r="AF1672" s="2" t="str">
        <f t="shared" ref="AF1672:AF1677" si="4312">IF($B1672="","",IF($O1672=AF$3,$N1672*(1+(AE$2*0.03)),IF(AF$3=$O1672+$J1672,$N1672*(1+(AE$2*0.03)),IF(AF$3=$O1672+2*$J1672,$N1672*(1+(AE$2*0.03)),IF(AF$3=$O1672+3*$J1672,$N1672*(1+(AE$2*0.03)),IF(AF$3=$O1672+4*$J1672,$N1672*(1+(AE$2*0.03)),IF(AF$3=$O1672+5*$J1672,$N1672*(1+(AE$2*0.03)),"")))))))</f>
        <v/>
      </c>
      <c r="AG1672" s="2" t="str">
        <f t="shared" ref="AG1672:AG1677" si="4313">IF($B1672="","",IF($O1672=AG$3,$N1672*(1+(AF$2*0.03)),IF(AG$3=$O1672+$J1672,$N1672*(1+(AF$2*0.03)),IF(AG$3=$O1672+2*$J1672,$N1672*(1+(AF$2*0.03)),IF(AG$3=$O1672+3*$J1672,$N1672*(1+(AF$2*0.03)),IF(AG$3=$O1672+4*$J1672,$N1672*(1+(AF$2*0.03)),IF(AG$3=$O1672+5*$J1672,$N1672*(1+(AF$2*0.03)),"")))))))</f>
        <v/>
      </c>
      <c r="AH1672" s="2">
        <f t="shared" ref="AH1672:AH1677" si="4314">IF($B1672="","",IF($O1672=AH$3,$N1672*(1+(AG$2*0.03)),IF(AH$3=$O1672+$J1672,$N1672*(1+(AG$2*0.03)),IF(AH$3=$O1672+2*$J1672,$N1672*(1+(AG$2*0.03)),IF(AH$3=$O1672+3*$J1672,$N1672*(1+(AG$2*0.03)),IF(AH$3=$O1672+4*$J1672,$N1672*(1+(AG$2*0.03)),IF(AH$3=$O1672+5*$J1672,$N1672*(1+(AG$2*0.03)),"")))))))</f>
        <v>11088</v>
      </c>
      <c r="AI1672" s="2" t="str">
        <f t="shared" ref="AI1672:AI1677" si="4315">IF($B1672="","",IF($O1672=AI$3,$N1672*(1+(AH$2*0.03)),IF(AI$3=$O1672+$J1672,$N1672*(1+(AH$2*0.03)),IF(AI$3=$O1672+2*$J1672,$N1672*(1+(AH$2*0.03)),IF(AI$3=$O1672+3*$J1672,$N1672*(1+(AH$2*0.03)),IF(AI$3=$O1672+4*$J1672,$N1672*(1+(AH$2*0.03)),IF(AI$3=$O1672+5*$J1672,$N1672*(1+(AH$2*0.03)),"")))))))</f>
        <v/>
      </c>
    </row>
    <row r="1673" spans="2:35" x14ac:dyDescent="0.25">
      <c r="B1673" s="41" t="s">
        <v>347</v>
      </c>
      <c r="C1673" s="41" t="s">
        <v>588</v>
      </c>
      <c r="D1673" t="s">
        <v>3</v>
      </c>
      <c r="E1673" s="42" t="s">
        <v>584</v>
      </c>
      <c r="F1673" t="s">
        <v>501</v>
      </c>
      <c r="H1673" s="7">
        <v>1152</v>
      </c>
      <c r="I1673" s="6">
        <f>IF(H1673="","",INDEX(Systems!F$4:F$981,MATCH($F1673,Systems!D$4:D$981,0),1))</f>
        <v>16.25</v>
      </c>
      <c r="J1673" s="7">
        <f>IF(H1673="","",INDEX(Systems!E$4:E$981,MATCH($F1673,Systems!D$4:D$981,0),1))</f>
        <v>25</v>
      </c>
      <c r="K1673" s="7" t="s">
        <v>96</v>
      </c>
      <c r="L1673" s="7">
        <v>1998</v>
      </c>
      <c r="M1673" s="7">
        <v>2</v>
      </c>
      <c r="N1673" s="6">
        <f t="shared" ref="N1673:N1678" si="4316">IF(H1673="","",H1673*I1673)</f>
        <v>18720</v>
      </c>
      <c r="O1673" s="7">
        <f t="shared" ref="O1673:O1678" si="4317">IF(M1673="","",IF(IF(M1673=1,$C$1,IF(M1673=2,L1673+(0.8*J1673),IF(M1673=3,L1673+J1673)))&lt;$C$1,$C$1,(IF(M1673=1,$C$1,IF(M1673=2,L1673+(0.8*J1673),IF(M1673=3,L1673+J1673))))))</f>
        <v>2018</v>
      </c>
      <c r="P1673" s="2">
        <f t="shared" si="4296"/>
        <v>18720</v>
      </c>
      <c r="Q1673" s="2" t="str">
        <f t="shared" si="4297"/>
        <v/>
      </c>
      <c r="R1673" s="2" t="str">
        <f t="shared" si="4298"/>
        <v/>
      </c>
      <c r="S1673" s="2" t="str">
        <f t="shared" si="4299"/>
        <v/>
      </c>
      <c r="T1673" s="2" t="str">
        <f t="shared" si="4300"/>
        <v/>
      </c>
      <c r="U1673" s="2" t="str">
        <f t="shared" si="4301"/>
        <v/>
      </c>
      <c r="V1673" s="2" t="str">
        <f t="shared" si="4302"/>
        <v/>
      </c>
      <c r="W1673" s="2" t="str">
        <f t="shared" si="4303"/>
        <v/>
      </c>
      <c r="X1673" s="2" t="str">
        <f t="shared" si="4304"/>
        <v/>
      </c>
      <c r="Y1673" s="2" t="str">
        <f t="shared" si="4305"/>
        <v/>
      </c>
      <c r="Z1673" s="2" t="str">
        <f t="shared" si="4306"/>
        <v/>
      </c>
      <c r="AA1673" s="2" t="str">
        <f t="shared" si="4307"/>
        <v/>
      </c>
      <c r="AB1673" s="2" t="str">
        <f t="shared" si="4308"/>
        <v/>
      </c>
      <c r="AC1673" s="2" t="str">
        <f t="shared" si="4309"/>
        <v/>
      </c>
      <c r="AD1673" s="2" t="str">
        <f t="shared" si="4310"/>
        <v/>
      </c>
      <c r="AE1673" s="2" t="str">
        <f t="shared" si="4311"/>
        <v/>
      </c>
      <c r="AF1673" s="2" t="str">
        <f t="shared" si="4312"/>
        <v/>
      </c>
      <c r="AG1673" s="2" t="str">
        <f t="shared" si="4313"/>
        <v/>
      </c>
      <c r="AH1673" s="2" t="str">
        <f t="shared" si="4314"/>
        <v/>
      </c>
      <c r="AI1673" s="2" t="str">
        <f t="shared" si="4315"/>
        <v/>
      </c>
    </row>
    <row r="1674" spans="2:35" x14ac:dyDescent="0.25">
      <c r="B1674" s="41" t="s">
        <v>347</v>
      </c>
      <c r="C1674" s="41" t="s">
        <v>588</v>
      </c>
      <c r="D1674" t="s">
        <v>7</v>
      </c>
      <c r="E1674" s="42" t="s">
        <v>584</v>
      </c>
      <c r="F1674" t="s">
        <v>50</v>
      </c>
      <c r="H1674" s="7">
        <v>1150</v>
      </c>
      <c r="I1674" s="6">
        <f>IF(H1674="","",INDEX(Systems!F$4:F$981,MATCH($F1674,Systems!D$4:D$981,0),1))</f>
        <v>1.6</v>
      </c>
      <c r="J1674" s="7">
        <f>IF(H1674="","",INDEX(Systems!E$4:E$981,MATCH($F1674,Systems!D$4:D$981,0),1))</f>
        <v>10</v>
      </c>
      <c r="K1674" s="7" t="s">
        <v>96</v>
      </c>
      <c r="L1674" s="7">
        <v>2012</v>
      </c>
      <c r="M1674" s="7">
        <v>2</v>
      </c>
      <c r="N1674" s="6">
        <f t="shared" si="4316"/>
        <v>1840</v>
      </c>
      <c r="O1674" s="7">
        <f t="shared" si="4317"/>
        <v>2020</v>
      </c>
      <c r="P1674" s="2" t="str">
        <f t="shared" si="4296"/>
        <v/>
      </c>
      <c r="Q1674" s="2" t="str">
        <f t="shared" si="4297"/>
        <v/>
      </c>
      <c r="R1674" s="2">
        <f t="shared" si="4298"/>
        <v>1950.4</v>
      </c>
      <c r="S1674" s="2" t="str">
        <f t="shared" si="4299"/>
        <v/>
      </c>
      <c r="T1674" s="2" t="str">
        <f t="shared" si="4300"/>
        <v/>
      </c>
      <c r="U1674" s="2" t="str">
        <f t="shared" si="4301"/>
        <v/>
      </c>
      <c r="V1674" s="2" t="str">
        <f t="shared" si="4302"/>
        <v/>
      </c>
      <c r="W1674" s="2" t="str">
        <f t="shared" si="4303"/>
        <v/>
      </c>
      <c r="X1674" s="2" t="str">
        <f t="shared" si="4304"/>
        <v/>
      </c>
      <c r="Y1674" s="2" t="str">
        <f t="shared" si="4305"/>
        <v/>
      </c>
      <c r="Z1674" s="2" t="str">
        <f t="shared" si="4306"/>
        <v/>
      </c>
      <c r="AA1674" s="2" t="str">
        <f t="shared" si="4307"/>
        <v/>
      </c>
      <c r="AB1674" s="2">
        <f t="shared" si="4308"/>
        <v>2502.3999999999996</v>
      </c>
      <c r="AC1674" s="2" t="str">
        <f t="shared" si="4309"/>
        <v/>
      </c>
      <c r="AD1674" s="2" t="str">
        <f t="shared" si="4310"/>
        <v/>
      </c>
      <c r="AE1674" s="2" t="str">
        <f t="shared" si="4311"/>
        <v/>
      </c>
      <c r="AF1674" s="2" t="str">
        <f t="shared" si="4312"/>
        <v/>
      </c>
      <c r="AG1674" s="2" t="str">
        <f t="shared" si="4313"/>
        <v/>
      </c>
      <c r="AH1674" s="2" t="str">
        <f t="shared" si="4314"/>
        <v/>
      </c>
      <c r="AI1674" s="2" t="str">
        <f t="shared" si="4315"/>
        <v/>
      </c>
    </row>
    <row r="1675" spans="2:35" x14ac:dyDescent="0.25">
      <c r="B1675" s="41" t="s">
        <v>347</v>
      </c>
      <c r="C1675" s="41" t="s">
        <v>588</v>
      </c>
      <c r="D1675" t="s">
        <v>7</v>
      </c>
      <c r="E1675" s="42" t="s">
        <v>584</v>
      </c>
      <c r="F1675" t="s">
        <v>47</v>
      </c>
      <c r="H1675" s="7">
        <v>960</v>
      </c>
      <c r="I1675" s="6">
        <f>IF(H1675="","",INDEX(Systems!F$4:F$981,MATCH($F1675,Systems!D$4:D$981,0),1))</f>
        <v>9.42</v>
      </c>
      <c r="J1675" s="7">
        <f>IF(H1675="","",INDEX(Systems!E$4:E$981,MATCH($F1675,Systems!D$4:D$981,0),1))</f>
        <v>20</v>
      </c>
      <c r="K1675" s="7" t="s">
        <v>96</v>
      </c>
      <c r="L1675" s="7">
        <v>2000</v>
      </c>
      <c r="M1675" s="7">
        <v>3</v>
      </c>
      <c r="N1675" s="6">
        <f t="shared" si="4316"/>
        <v>9043.2000000000007</v>
      </c>
      <c r="O1675" s="7">
        <f t="shared" si="4317"/>
        <v>2020</v>
      </c>
      <c r="P1675" s="2" t="str">
        <f t="shared" si="4296"/>
        <v/>
      </c>
      <c r="Q1675" s="2" t="str">
        <f t="shared" si="4297"/>
        <v/>
      </c>
      <c r="R1675" s="2">
        <f t="shared" si="4298"/>
        <v>9585.7920000000013</v>
      </c>
      <c r="S1675" s="2" t="str">
        <f t="shared" si="4299"/>
        <v/>
      </c>
      <c r="T1675" s="2" t="str">
        <f t="shared" si="4300"/>
        <v/>
      </c>
      <c r="U1675" s="2" t="str">
        <f t="shared" si="4301"/>
        <v/>
      </c>
      <c r="V1675" s="2" t="str">
        <f t="shared" si="4302"/>
        <v/>
      </c>
      <c r="W1675" s="2" t="str">
        <f t="shared" si="4303"/>
        <v/>
      </c>
      <c r="X1675" s="2" t="str">
        <f t="shared" si="4304"/>
        <v/>
      </c>
      <c r="Y1675" s="2" t="str">
        <f t="shared" si="4305"/>
        <v/>
      </c>
      <c r="Z1675" s="2" t="str">
        <f t="shared" si="4306"/>
        <v/>
      </c>
      <c r="AA1675" s="2" t="str">
        <f t="shared" si="4307"/>
        <v/>
      </c>
      <c r="AB1675" s="2" t="str">
        <f t="shared" si="4308"/>
        <v/>
      </c>
      <c r="AC1675" s="2" t="str">
        <f t="shared" si="4309"/>
        <v/>
      </c>
      <c r="AD1675" s="2" t="str">
        <f t="shared" si="4310"/>
        <v/>
      </c>
      <c r="AE1675" s="2" t="str">
        <f t="shared" si="4311"/>
        <v/>
      </c>
      <c r="AF1675" s="2" t="str">
        <f t="shared" si="4312"/>
        <v/>
      </c>
      <c r="AG1675" s="2" t="str">
        <f t="shared" si="4313"/>
        <v/>
      </c>
      <c r="AH1675" s="2" t="str">
        <f t="shared" si="4314"/>
        <v/>
      </c>
      <c r="AI1675" s="2" t="str">
        <f t="shared" si="4315"/>
        <v/>
      </c>
    </row>
    <row r="1676" spans="2:35" x14ac:dyDescent="0.25">
      <c r="B1676" s="41" t="s">
        <v>347</v>
      </c>
      <c r="C1676" s="41" t="s">
        <v>588</v>
      </c>
      <c r="D1676" t="s">
        <v>7</v>
      </c>
      <c r="E1676" s="42" t="s">
        <v>584</v>
      </c>
      <c r="F1676" t="s">
        <v>289</v>
      </c>
      <c r="H1676" s="7">
        <v>1150</v>
      </c>
      <c r="I1676" s="6">
        <f>IF(H1676="","",INDEX(Systems!F$4:F$981,MATCH($F1676,Systems!D$4:D$981,0),1))</f>
        <v>4.5</v>
      </c>
      <c r="J1676" s="7">
        <f>IF(H1676="","",INDEX(Systems!E$4:E$981,MATCH($F1676,Systems!D$4:D$981,0),1))</f>
        <v>15</v>
      </c>
      <c r="K1676" s="7" t="s">
        <v>96</v>
      </c>
      <c r="L1676" s="7">
        <v>2000</v>
      </c>
      <c r="M1676" s="7">
        <v>3</v>
      </c>
      <c r="N1676" s="6">
        <f t="shared" si="4316"/>
        <v>5175</v>
      </c>
      <c r="O1676" s="7">
        <f t="shared" si="4317"/>
        <v>2018</v>
      </c>
      <c r="P1676" s="2">
        <f t="shared" si="4296"/>
        <v>5175</v>
      </c>
      <c r="Q1676" s="2" t="str">
        <f t="shared" si="4297"/>
        <v/>
      </c>
      <c r="R1676" s="2" t="str">
        <f t="shared" si="4298"/>
        <v/>
      </c>
      <c r="S1676" s="2" t="str">
        <f t="shared" si="4299"/>
        <v/>
      </c>
      <c r="T1676" s="2" t="str">
        <f t="shared" si="4300"/>
        <v/>
      </c>
      <c r="U1676" s="2" t="str">
        <f t="shared" si="4301"/>
        <v/>
      </c>
      <c r="V1676" s="2" t="str">
        <f t="shared" si="4302"/>
        <v/>
      </c>
      <c r="W1676" s="2" t="str">
        <f t="shared" si="4303"/>
        <v/>
      </c>
      <c r="X1676" s="2" t="str">
        <f t="shared" si="4304"/>
        <v/>
      </c>
      <c r="Y1676" s="2" t="str">
        <f t="shared" si="4305"/>
        <v/>
      </c>
      <c r="Z1676" s="2" t="str">
        <f t="shared" si="4306"/>
        <v/>
      </c>
      <c r="AA1676" s="2" t="str">
        <f t="shared" si="4307"/>
        <v/>
      </c>
      <c r="AB1676" s="2" t="str">
        <f t="shared" si="4308"/>
        <v/>
      </c>
      <c r="AC1676" s="2" t="str">
        <f t="shared" si="4309"/>
        <v/>
      </c>
      <c r="AD1676" s="2" t="str">
        <f t="shared" si="4310"/>
        <v/>
      </c>
      <c r="AE1676" s="2">
        <f t="shared" si="4311"/>
        <v>7503.75</v>
      </c>
      <c r="AF1676" s="2" t="str">
        <f t="shared" si="4312"/>
        <v/>
      </c>
      <c r="AG1676" s="2" t="str">
        <f t="shared" si="4313"/>
        <v/>
      </c>
      <c r="AH1676" s="2" t="str">
        <f t="shared" si="4314"/>
        <v/>
      </c>
      <c r="AI1676" s="2" t="str">
        <f t="shared" si="4315"/>
        <v/>
      </c>
    </row>
    <row r="1677" spans="2:35" x14ac:dyDescent="0.25">
      <c r="B1677" s="41" t="s">
        <v>347</v>
      </c>
      <c r="C1677" s="41" t="s">
        <v>588</v>
      </c>
      <c r="D1677" t="s">
        <v>9</v>
      </c>
      <c r="E1677" s="42" t="s">
        <v>584</v>
      </c>
      <c r="F1677" t="s">
        <v>131</v>
      </c>
      <c r="H1677" s="7">
        <v>960</v>
      </c>
      <c r="I1677" s="6">
        <f>IF(H1677="","",INDEX(Systems!F$4:F$981,MATCH($F1677,Systems!D$4:D$981,0),1))</f>
        <v>4.95</v>
      </c>
      <c r="J1677" s="7">
        <f>IF(H1677="","",INDEX(Systems!E$4:E$981,MATCH($F1677,Systems!D$4:D$981,0),1))</f>
        <v>20</v>
      </c>
      <c r="K1677" s="7" t="s">
        <v>96</v>
      </c>
      <c r="L1677" s="7">
        <v>2017</v>
      </c>
      <c r="M1677" s="7">
        <v>3</v>
      </c>
      <c r="N1677" s="6">
        <f t="shared" si="4316"/>
        <v>4752</v>
      </c>
      <c r="O1677" s="7">
        <f t="shared" si="4317"/>
        <v>2037</v>
      </c>
      <c r="P1677" s="2" t="str">
        <f t="shared" si="4296"/>
        <v/>
      </c>
      <c r="Q1677" s="2" t="str">
        <f t="shared" si="4297"/>
        <v/>
      </c>
      <c r="R1677" s="2" t="str">
        <f t="shared" si="4298"/>
        <v/>
      </c>
      <c r="S1677" s="2" t="str">
        <f t="shared" si="4299"/>
        <v/>
      </c>
      <c r="T1677" s="2" t="str">
        <f t="shared" si="4300"/>
        <v/>
      </c>
      <c r="U1677" s="2" t="str">
        <f t="shared" si="4301"/>
        <v/>
      </c>
      <c r="V1677" s="2" t="str">
        <f t="shared" si="4302"/>
        <v/>
      </c>
      <c r="W1677" s="2" t="str">
        <f t="shared" si="4303"/>
        <v/>
      </c>
      <c r="X1677" s="2" t="str">
        <f t="shared" si="4304"/>
        <v/>
      </c>
      <c r="Y1677" s="2" t="str">
        <f t="shared" si="4305"/>
        <v/>
      </c>
      <c r="Z1677" s="2" t="str">
        <f t="shared" si="4306"/>
        <v/>
      </c>
      <c r="AA1677" s="2" t="str">
        <f t="shared" si="4307"/>
        <v/>
      </c>
      <c r="AB1677" s="2" t="str">
        <f t="shared" si="4308"/>
        <v/>
      </c>
      <c r="AC1677" s="2" t="str">
        <f t="shared" si="4309"/>
        <v/>
      </c>
      <c r="AD1677" s="2" t="str">
        <f t="shared" si="4310"/>
        <v/>
      </c>
      <c r="AE1677" s="2" t="str">
        <f t="shared" si="4311"/>
        <v/>
      </c>
      <c r="AF1677" s="2" t="str">
        <f t="shared" si="4312"/>
        <v/>
      </c>
      <c r="AG1677" s="2" t="str">
        <f t="shared" si="4313"/>
        <v/>
      </c>
      <c r="AH1677" s="2" t="str">
        <f t="shared" si="4314"/>
        <v/>
      </c>
      <c r="AI1677" s="2">
        <f t="shared" si="4315"/>
        <v>7460.6399999999994</v>
      </c>
    </row>
    <row r="1678" spans="2:35" x14ac:dyDescent="0.25">
      <c r="B1678" s="41" t="s">
        <v>347</v>
      </c>
      <c r="C1678" s="41" t="s">
        <v>588</v>
      </c>
      <c r="D1678" t="s">
        <v>5</v>
      </c>
      <c r="E1678" s="42" t="s">
        <v>584</v>
      </c>
      <c r="F1678" t="s">
        <v>117</v>
      </c>
      <c r="H1678" s="7">
        <v>1</v>
      </c>
      <c r="I1678" s="6">
        <f>IF(H1678="","",INDEX(Systems!F$4:F$981,MATCH($F1678,Systems!D$4:D$981,0),1))</f>
        <v>7200</v>
      </c>
      <c r="J1678" s="7">
        <f>IF(H1678="","",INDEX(Systems!E$4:E$981,MATCH($F1678,Systems!D$4:D$981,0),1))</f>
        <v>18</v>
      </c>
      <c r="K1678" s="7" t="s">
        <v>96</v>
      </c>
      <c r="L1678" s="7">
        <v>2000</v>
      </c>
      <c r="M1678" s="7">
        <v>3</v>
      </c>
      <c r="N1678" s="6">
        <f t="shared" si="4316"/>
        <v>7200</v>
      </c>
      <c r="O1678" s="7">
        <f t="shared" si="4317"/>
        <v>2018</v>
      </c>
      <c r="P1678" s="2">
        <f t="shared" ref="P1678:P1683" si="4318">IF($B1678="","",IF($O1678=P$3,$N1678*(1+(O$2*0.03)),IF(P$3=$O1678+$J1678,$N1678*(1+(O$2*0.03)),IF(P$3=$O1678+2*$J1678,$N1678*(1+(O$2*0.03)),IF(P$3=$O1678+3*$J1678,$N1678*(1+(O$2*0.03)),IF(P$3=$O1678+4*$J1678,$N1678*(1+(O$2*0.03)),IF(P$3=$O1678+5*$J1678,$N1678*(1+(O$2*0.03)),"")))))))</f>
        <v>7200</v>
      </c>
      <c r="Q1678" s="2" t="str">
        <f t="shared" ref="Q1678:Q1683" si="4319">IF($B1678="","",IF($O1678=Q$3,$N1678*(1+(P$2*0.03)),IF(Q$3=$O1678+$J1678,$N1678*(1+(P$2*0.03)),IF(Q$3=$O1678+2*$J1678,$N1678*(1+(P$2*0.03)),IF(Q$3=$O1678+3*$J1678,$N1678*(1+(P$2*0.03)),IF(Q$3=$O1678+4*$J1678,$N1678*(1+(P$2*0.03)),IF(Q$3=$O1678+5*$J1678,$N1678*(1+(P$2*0.03)),"")))))))</f>
        <v/>
      </c>
      <c r="R1678" s="2" t="str">
        <f t="shared" ref="R1678:R1683" si="4320">IF($B1678="","",IF($O1678=R$3,$N1678*(1+(Q$2*0.03)),IF(R$3=$O1678+$J1678,$N1678*(1+(Q$2*0.03)),IF(R$3=$O1678+2*$J1678,$N1678*(1+(Q$2*0.03)),IF(R$3=$O1678+3*$J1678,$N1678*(1+(Q$2*0.03)),IF(R$3=$O1678+4*$J1678,$N1678*(1+(Q$2*0.03)),IF(R$3=$O1678+5*$J1678,$N1678*(1+(Q$2*0.03)),"")))))))</f>
        <v/>
      </c>
      <c r="S1678" s="2" t="str">
        <f t="shared" ref="S1678:S1683" si="4321">IF($B1678="","",IF($O1678=S$3,$N1678*(1+(R$2*0.03)),IF(S$3=$O1678+$J1678,$N1678*(1+(R$2*0.03)),IF(S$3=$O1678+2*$J1678,$N1678*(1+(R$2*0.03)),IF(S$3=$O1678+3*$J1678,$N1678*(1+(R$2*0.03)),IF(S$3=$O1678+4*$J1678,$N1678*(1+(R$2*0.03)),IF(S$3=$O1678+5*$J1678,$N1678*(1+(R$2*0.03)),"")))))))</f>
        <v/>
      </c>
      <c r="T1678" s="2" t="str">
        <f t="shared" ref="T1678:T1683" si="4322">IF($B1678="","",IF($O1678=T$3,$N1678*(1+(S$2*0.03)),IF(T$3=$O1678+$J1678,$N1678*(1+(S$2*0.03)),IF(T$3=$O1678+2*$J1678,$N1678*(1+(S$2*0.03)),IF(T$3=$O1678+3*$J1678,$N1678*(1+(S$2*0.03)),IF(T$3=$O1678+4*$J1678,$N1678*(1+(S$2*0.03)),IF(T$3=$O1678+5*$J1678,$N1678*(1+(S$2*0.03)),"")))))))</f>
        <v/>
      </c>
      <c r="U1678" s="2" t="str">
        <f t="shared" ref="U1678:U1683" si="4323">IF($B1678="","",IF($O1678=U$3,$N1678*(1+(T$2*0.03)),IF(U$3=$O1678+$J1678,$N1678*(1+(T$2*0.03)),IF(U$3=$O1678+2*$J1678,$N1678*(1+(T$2*0.03)),IF(U$3=$O1678+3*$J1678,$N1678*(1+(T$2*0.03)),IF(U$3=$O1678+4*$J1678,$N1678*(1+(T$2*0.03)),IF(U$3=$O1678+5*$J1678,$N1678*(1+(T$2*0.03)),"")))))))</f>
        <v/>
      </c>
      <c r="V1678" s="2" t="str">
        <f t="shared" ref="V1678:V1683" si="4324">IF($B1678="","",IF($O1678=V$3,$N1678*(1+(U$2*0.03)),IF(V$3=$O1678+$J1678,$N1678*(1+(U$2*0.03)),IF(V$3=$O1678+2*$J1678,$N1678*(1+(U$2*0.03)),IF(V$3=$O1678+3*$J1678,$N1678*(1+(U$2*0.03)),IF(V$3=$O1678+4*$J1678,$N1678*(1+(U$2*0.03)),IF(V$3=$O1678+5*$J1678,$N1678*(1+(U$2*0.03)),"")))))))</f>
        <v/>
      </c>
      <c r="W1678" s="2" t="str">
        <f t="shared" ref="W1678:W1683" si="4325">IF($B1678="","",IF($O1678=W$3,$N1678*(1+(V$2*0.03)),IF(W$3=$O1678+$J1678,$N1678*(1+(V$2*0.03)),IF(W$3=$O1678+2*$J1678,$N1678*(1+(V$2*0.03)),IF(W$3=$O1678+3*$J1678,$N1678*(1+(V$2*0.03)),IF(W$3=$O1678+4*$J1678,$N1678*(1+(V$2*0.03)),IF(W$3=$O1678+5*$J1678,$N1678*(1+(V$2*0.03)),"")))))))</f>
        <v/>
      </c>
      <c r="X1678" s="2" t="str">
        <f t="shared" ref="X1678:X1683" si="4326">IF($B1678="","",IF($O1678=X$3,$N1678*(1+(W$2*0.03)),IF(X$3=$O1678+$J1678,$N1678*(1+(W$2*0.03)),IF(X$3=$O1678+2*$J1678,$N1678*(1+(W$2*0.03)),IF(X$3=$O1678+3*$J1678,$N1678*(1+(W$2*0.03)),IF(X$3=$O1678+4*$J1678,$N1678*(1+(W$2*0.03)),IF(X$3=$O1678+5*$J1678,$N1678*(1+(W$2*0.03)),"")))))))</f>
        <v/>
      </c>
      <c r="Y1678" s="2" t="str">
        <f t="shared" ref="Y1678:Y1683" si="4327">IF($B1678="","",IF($O1678=Y$3,$N1678*(1+(X$2*0.03)),IF(Y$3=$O1678+$J1678,$N1678*(1+(X$2*0.03)),IF(Y$3=$O1678+2*$J1678,$N1678*(1+(X$2*0.03)),IF(Y$3=$O1678+3*$J1678,$N1678*(1+(X$2*0.03)),IF(Y$3=$O1678+4*$J1678,$N1678*(1+(X$2*0.03)),IF(Y$3=$O1678+5*$J1678,$N1678*(1+(X$2*0.03)),"")))))))</f>
        <v/>
      </c>
      <c r="Z1678" s="2" t="str">
        <f t="shared" ref="Z1678:Z1683" si="4328">IF($B1678="","",IF($O1678=Z$3,$N1678*(1+(Y$2*0.03)),IF(Z$3=$O1678+$J1678,$N1678*(1+(Y$2*0.03)),IF(Z$3=$O1678+2*$J1678,$N1678*(1+(Y$2*0.03)),IF(Z$3=$O1678+3*$J1678,$N1678*(1+(Y$2*0.03)),IF(Z$3=$O1678+4*$J1678,$N1678*(1+(Y$2*0.03)),IF(Z$3=$O1678+5*$J1678,$N1678*(1+(Y$2*0.03)),"")))))))</f>
        <v/>
      </c>
      <c r="AA1678" s="2" t="str">
        <f t="shared" ref="AA1678:AA1683" si="4329">IF($B1678="","",IF($O1678=AA$3,$N1678*(1+(Z$2*0.03)),IF(AA$3=$O1678+$J1678,$N1678*(1+(Z$2*0.03)),IF(AA$3=$O1678+2*$J1678,$N1678*(1+(Z$2*0.03)),IF(AA$3=$O1678+3*$J1678,$N1678*(1+(Z$2*0.03)),IF(AA$3=$O1678+4*$J1678,$N1678*(1+(Z$2*0.03)),IF(AA$3=$O1678+5*$J1678,$N1678*(1+(Z$2*0.03)),"")))))))</f>
        <v/>
      </c>
      <c r="AB1678" s="2" t="str">
        <f t="shared" ref="AB1678:AB1683" si="4330">IF($B1678="","",IF($O1678=AB$3,$N1678*(1+(AA$2*0.03)),IF(AB$3=$O1678+$J1678,$N1678*(1+(AA$2*0.03)),IF(AB$3=$O1678+2*$J1678,$N1678*(1+(AA$2*0.03)),IF(AB$3=$O1678+3*$J1678,$N1678*(1+(AA$2*0.03)),IF(AB$3=$O1678+4*$J1678,$N1678*(1+(AA$2*0.03)),IF(AB$3=$O1678+5*$J1678,$N1678*(1+(AA$2*0.03)),"")))))))</f>
        <v/>
      </c>
      <c r="AC1678" s="2" t="str">
        <f t="shared" ref="AC1678:AC1683" si="4331">IF($B1678="","",IF($O1678=AC$3,$N1678*(1+(AB$2*0.03)),IF(AC$3=$O1678+$J1678,$N1678*(1+(AB$2*0.03)),IF(AC$3=$O1678+2*$J1678,$N1678*(1+(AB$2*0.03)),IF(AC$3=$O1678+3*$J1678,$N1678*(1+(AB$2*0.03)),IF(AC$3=$O1678+4*$J1678,$N1678*(1+(AB$2*0.03)),IF(AC$3=$O1678+5*$J1678,$N1678*(1+(AB$2*0.03)),"")))))))</f>
        <v/>
      </c>
      <c r="AD1678" s="2" t="str">
        <f t="shared" ref="AD1678:AD1683" si="4332">IF($B1678="","",IF($O1678=AD$3,$N1678*(1+(AC$2*0.03)),IF(AD$3=$O1678+$J1678,$N1678*(1+(AC$2*0.03)),IF(AD$3=$O1678+2*$J1678,$N1678*(1+(AC$2*0.03)),IF(AD$3=$O1678+3*$J1678,$N1678*(1+(AC$2*0.03)),IF(AD$3=$O1678+4*$J1678,$N1678*(1+(AC$2*0.03)),IF(AD$3=$O1678+5*$J1678,$N1678*(1+(AC$2*0.03)),"")))))))</f>
        <v/>
      </c>
      <c r="AE1678" s="2" t="str">
        <f t="shared" ref="AE1678:AE1683" si="4333">IF($B1678="","",IF($O1678=AE$3,$N1678*(1+(AD$2*0.03)),IF(AE$3=$O1678+$J1678,$N1678*(1+(AD$2*0.03)),IF(AE$3=$O1678+2*$J1678,$N1678*(1+(AD$2*0.03)),IF(AE$3=$O1678+3*$J1678,$N1678*(1+(AD$2*0.03)),IF(AE$3=$O1678+4*$J1678,$N1678*(1+(AD$2*0.03)),IF(AE$3=$O1678+5*$J1678,$N1678*(1+(AD$2*0.03)),"")))))))</f>
        <v/>
      </c>
      <c r="AF1678" s="2" t="str">
        <f t="shared" ref="AF1678:AF1683" si="4334">IF($B1678="","",IF($O1678=AF$3,$N1678*(1+(AE$2*0.03)),IF(AF$3=$O1678+$J1678,$N1678*(1+(AE$2*0.03)),IF(AF$3=$O1678+2*$J1678,$N1678*(1+(AE$2*0.03)),IF(AF$3=$O1678+3*$J1678,$N1678*(1+(AE$2*0.03)),IF(AF$3=$O1678+4*$J1678,$N1678*(1+(AE$2*0.03)),IF(AF$3=$O1678+5*$J1678,$N1678*(1+(AE$2*0.03)),"")))))))</f>
        <v/>
      </c>
      <c r="AG1678" s="2" t="str">
        <f t="shared" ref="AG1678:AG1683" si="4335">IF($B1678="","",IF($O1678=AG$3,$N1678*(1+(AF$2*0.03)),IF(AG$3=$O1678+$J1678,$N1678*(1+(AF$2*0.03)),IF(AG$3=$O1678+2*$J1678,$N1678*(1+(AF$2*0.03)),IF(AG$3=$O1678+3*$J1678,$N1678*(1+(AF$2*0.03)),IF(AG$3=$O1678+4*$J1678,$N1678*(1+(AF$2*0.03)),IF(AG$3=$O1678+5*$J1678,$N1678*(1+(AF$2*0.03)),"")))))))</f>
        <v/>
      </c>
      <c r="AH1678" s="2">
        <f t="shared" ref="AH1678:AH1683" si="4336">IF($B1678="","",IF($O1678=AH$3,$N1678*(1+(AG$2*0.03)),IF(AH$3=$O1678+$J1678,$N1678*(1+(AG$2*0.03)),IF(AH$3=$O1678+2*$J1678,$N1678*(1+(AG$2*0.03)),IF(AH$3=$O1678+3*$J1678,$N1678*(1+(AG$2*0.03)),IF(AH$3=$O1678+4*$J1678,$N1678*(1+(AG$2*0.03)),IF(AH$3=$O1678+5*$J1678,$N1678*(1+(AG$2*0.03)),"")))))))</f>
        <v>11088</v>
      </c>
      <c r="AI1678" s="2" t="str">
        <f t="shared" ref="AI1678:AI1683" si="4337">IF($B1678="","",IF($O1678=AI$3,$N1678*(1+(AH$2*0.03)),IF(AI$3=$O1678+$J1678,$N1678*(1+(AH$2*0.03)),IF(AI$3=$O1678+2*$J1678,$N1678*(1+(AH$2*0.03)),IF(AI$3=$O1678+3*$J1678,$N1678*(1+(AH$2*0.03)),IF(AI$3=$O1678+4*$J1678,$N1678*(1+(AH$2*0.03)),IF(AI$3=$O1678+5*$J1678,$N1678*(1+(AH$2*0.03)),"")))))))</f>
        <v/>
      </c>
    </row>
    <row r="1679" spans="2:35" x14ac:dyDescent="0.25">
      <c r="B1679" s="41" t="s">
        <v>347</v>
      </c>
      <c r="C1679" s="41" t="s">
        <v>588</v>
      </c>
      <c r="D1679" t="s">
        <v>3</v>
      </c>
      <c r="E1679" s="42" t="s">
        <v>585</v>
      </c>
      <c r="F1679" t="s">
        <v>501</v>
      </c>
      <c r="H1679" s="7">
        <v>1152</v>
      </c>
      <c r="I1679" s="6">
        <f>IF(H1679="","",INDEX(Systems!F$4:F$981,MATCH($F1679,Systems!D$4:D$981,0),1))</f>
        <v>16.25</v>
      </c>
      <c r="J1679" s="7">
        <f>IF(H1679="","",INDEX(Systems!E$4:E$981,MATCH($F1679,Systems!D$4:D$981,0),1))</f>
        <v>25</v>
      </c>
      <c r="K1679" s="7" t="s">
        <v>96</v>
      </c>
      <c r="L1679" s="7">
        <v>1998</v>
      </c>
      <c r="M1679" s="7">
        <v>2</v>
      </c>
      <c r="N1679" s="6">
        <f t="shared" ref="N1679:N1684" si="4338">IF(H1679="","",H1679*I1679)</f>
        <v>18720</v>
      </c>
      <c r="O1679" s="7">
        <f t="shared" ref="O1679:O1684" si="4339">IF(M1679="","",IF(IF(M1679=1,$C$1,IF(M1679=2,L1679+(0.8*J1679),IF(M1679=3,L1679+J1679)))&lt;$C$1,$C$1,(IF(M1679=1,$C$1,IF(M1679=2,L1679+(0.8*J1679),IF(M1679=3,L1679+J1679))))))</f>
        <v>2018</v>
      </c>
      <c r="P1679" s="2">
        <f t="shared" si="4318"/>
        <v>18720</v>
      </c>
      <c r="Q1679" s="2" t="str">
        <f t="shared" si="4319"/>
        <v/>
      </c>
      <c r="R1679" s="2" t="str">
        <f t="shared" si="4320"/>
        <v/>
      </c>
      <c r="S1679" s="2" t="str">
        <f t="shared" si="4321"/>
        <v/>
      </c>
      <c r="T1679" s="2" t="str">
        <f t="shared" si="4322"/>
        <v/>
      </c>
      <c r="U1679" s="2" t="str">
        <f t="shared" si="4323"/>
        <v/>
      </c>
      <c r="V1679" s="2" t="str">
        <f t="shared" si="4324"/>
        <v/>
      </c>
      <c r="W1679" s="2" t="str">
        <f t="shared" si="4325"/>
        <v/>
      </c>
      <c r="X1679" s="2" t="str">
        <f t="shared" si="4326"/>
        <v/>
      </c>
      <c r="Y1679" s="2" t="str">
        <f t="shared" si="4327"/>
        <v/>
      </c>
      <c r="Z1679" s="2" t="str">
        <f t="shared" si="4328"/>
        <v/>
      </c>
      <c r="AA1679" s="2" t="str">
        <f t="shared" si="4329"/>
        <v/>
      </c>
      <c r="AB1679" s="2" t="str">
        <f t="shared" si="4330"/>
        <v/>
      </c>
      <c r="AC1679" s="2" t="str">
        <f t="shared" si="4331"/>
        <v/>
      </c>
      <c r="AD1679" s="2" t="str">
        <f t="shared" si="4332"/>
        <v/>
      </c>
      <c r="AE1679" s="2" t="str">
        <f t="shared" si="4333"/>
        <v/>
      </c>
      <c r="AF1679" s="2" t="str">
        <f t="shared" si="4334"/>
        <v/>
      </c>
      <c r="AG1679" s="2" t="str">
        <f t="shared" si="4335"/>
        <v/>
      </c>
      <c r="AH1679" s="2" t="str">
        <f t="shared" si="4336"/>
        <v/>
      </c>
      <c r="AI1679" s="2" t="str">
        <f t="shared" si="4337"/>
        <v/>
      </c>
    </row>
    <row r="1680" spans="2:35" x14ac:dyDescent="0.25">
      <c r="B1680" s="41" t="s">
        <v>347</v>
      </c>
      <c r="C1680" s="41" t="s">
        <v>588</v>
      </c>
      <c r="D1680" t="s">
        <v>7</v>
      </c>
      <c r="E1680" s="42" t="s">
        <v>585</v>
      </c>
      <c r="F1680" t="s">
        <v>50</v>
      </c>
      <c r="H1680" s="7">
        <v>1150</v>
      </c>
      <c r="I1680" s="6">
        <f>IF(H1680="","",INDEX(Systems!F$4:F$981,MATCH($F1680,Systems!D$4:D$981,0),1))</f>
        <v>1.6</v>
      </c>
      <c r="J1680" s="7">
        <f>IF(H1680="","",INDEX(Systems!E$4:E$981,MATCH($F1680,Systems!D$4:D$981,0),1))</f>
        <v>10</v>
      </c>
      <c r="K1680" s="7" t="s">
        <v>96</v>
      </c>
      <c r="L1680" s="7">
        <v>2012</v>
      </c>
      <c r="M1680" s="7">
        <v>2</v>
      </c>
      <c r="N1680" s="6">
        <f t="shared" si="4338"/>
        <v>1840</v>
      </c>
      <c r="O1680" s="7">
        <f t="shared" si="4339"/>
        <v>2020</v>
      </c>
      <c r="P1680" s="2" t="str">
        <f t="shared" si="4318"/>
        <v/>
      </c>
      <c r="Q1680" s="2" t="str">
        <f t="shared" si="4319"/>
        <v/>
      </c>
      <c r="R1680" s="2">
        <f t="shared" si="4320"/>
        <v>1950.4</v>
      </c>
      <c r="S1680" s="2" t="str">
        <f t="shared" si="4321"/>
        <v/>
      </c>
      <c r="T1680" s="2" t="str">
        <f t="shared" si="4322"/>
        <v/>
      </c>
      <c r="U1680" s="2" t="str">
        <f t="shared" si="4323"/>
        <v/>
      </c>
      <c r="V1680" s="2" t="str">
        <f t="shared" si="4324"/>
        <v/>
      </c>
      <c r="W1680" s="2" t="str">
        <f t="shared" si="4325"/>
        <v/>
      </c>
      <c r="X1680" s="2" t="str">
        <f t="shared" si="4326"/>
        <v/>
      </c>
      <c r="Y1680" s="2" t="str">
        <f t="shared" si="4327"/>
        <v/>
      </c>
      <c r="Z1680" s="2" t="str">
        <f t="shared" si="4328"/>
        <v/>
      </c>
      <c r="AA1680" s="2" t="str">
        <f t="shared" si="4329"/>
        <v/>
      </c>
      <c r="AB1680" s="2">
        <f t="shared" si="4330"/>
        <v>2502.3999999999996</v>
      </c>
      <c r="AC1680" s="2" t="str">
        <f t="shared" si="4331"/>
        <v/>
      </c>
      <c r="AD1680" s="2" t="str">
        <f t="shared" si="4332"/>
        <v/>
      </c>
      <c r="AE1680" s="2" t="str">
        <f t="shared" si="4333"/>
        <v/>
      </c>
      <c r="AF1680" s="2" t="str">
        <f t="shared" si="4334"/>
        <v/>
      </c>
      <c r="AG1680" s="2" t="str">
        <f t="shared" si="4335"/>
        <v/>
      </c>
      <c r="AH1680" s="2" t="str">
        <f t="shared" si="4336"/>
        <v/>
      </c>
      <c r="AI1680" s="2" t="str">
        <f t="shared" si="4337"/>
        <v/>
      </c>
    </row>
    <row r="1681" spans="2:35" x14ac:dyDescent="0.25">
      <c r="B1681" s="41" t="s">
        <v>347</v>
      </c>
      <c r="C1681" s="41" t="s">
        <v>588</v>
      </c>
      <c r="D1681" t="s">
        <v>7</v>
      </c>
      <c r="E1681" s="42" t="s">
        <v>585</v>
      </c>
      <c r="F1681" t="s">
        <v>47</v>
      </c>
      <c r="H1681" s="7">
        <v>960</v>
      </c>
      <c r="I1681" s="6">
        <f>IF(H1681="","",INDEX(Systems!F$4:F$981,MATCH($F1681,Systems!D$4:D$981,0),1))</f>
        <v>9.42</v>
      </c>
      <c r="J1681" s="7">
        <f>IF(H1681="","",INDEX(Systems!E$4:E$981,MATCH($F1681,Systems!D$4:D$981,0),1))</f>
        <v>20</v>
      </c>
      <c r="K1681" s="7" t="s">
        <v>96</v>
      </c>
      <c r="L1681" s="7">
        <v>2000</v>
      </c>
      <c r="M1681" s="7">
        <v>3</v>
      </c>
      <c r="N1681" s="6">
        <f t="shared" si="4338"/>
        <v>9043.2000000000007</v>
      </c>
      <c r="O1681" s="7">
        <f t="shared" si="4339"/>
        <v>2020</v>
      </c>
      <c r="P1681" s="2" t="str">
        <f t="shared" si="4318"/>
        <v/>
      </c>
      <c r="Q1681" s="2" t="str">
        <f t="shared" si="4319"/>
        <v/>
      </c>
      <c r="R1681" s="2">
        <f t="shared" si="4320"/>
        <v>9585.7920000000013</v>
      </c>
      <c r="S1681" s="2" t="str">
        <f t="shared" si="4321"/>
        <v/>
      </c>
      <c r="T1681" s="2" t="str">
        <f t="shared" si="4322"/>
        <v/>
      </c>
      <c r="U1681" s="2" t="str">
        <f t="shared" si="4323"/>
        <v/>
      </c>
      <c r="V1681" s="2" t="str">
        <f t="shared" si="4324"/>
        <v/>
      </c>
      <c r="W1681" s="2" t="str">
        <f t="shared" si="4325"/>
        <v/>
      </c>
      <c r="X1681" s="2" t="str">
        <f t="shared" si="4326"/>
        <v/>
      </c>
      <c r="Y1681" s="2" t="str">
        <f t="shared" si="4327"/>
        <v/>
      </c>
      <c r="Z1681" s="2" t="str">
        <f t="shared" si="4328"/>
        <v/>
      </c>
      <c r="AA1681" s="2" t="str">
        <f t="shared" si="4329"/>
        <v/>
      </c>
      <c r="AB1681" s="2" t="str">
        <f t="shared" si="4330"/>
        <v/>
      </c>
      <c r="AC1681" s="2" t="str">
        <f t="shared" si="4331"/>
        <v/>
      </c>
      <c r="AD1681" s="2" t="str">
        <f t="shared" si="4332"/>
        <v/>
      </c>
      <c r="AE1681" s="2" t="str">
        <f t="shared" si="4333"/>
        <v/>
      </c>
      <c r="AF1681" s="2" t="str">
        <f t="shared" si="4334"/>
        <v/>
      </c>
      <c r="AG1681" s="2" t="str">
        <f t="shared" si="4335"/>
        <v/>
      </c>
      <c r="AH1681" s="2" t="str">
        <f t="shared" si="4336"/>
        <v/>
      </c>
      <c r="AI1681" s="2" t="str">
        <f t="shared" si="4337"/>
        <v/>
      </c>
    </row>
    <row r="1682" spans="2:35" x14ac:dyDescent="0.25">
      <c r="B1682" s="41" t="s">
        <v>347</v>
      </c>
      <c r="C1682" s="41" t="s">
        <v>588</v>
      </c>
      <c r="D1682" t="s">
        <v>7</v>
      </c>
      <c r="E1682" s="42" t="s">
        <v>585</v>
      </c>
      <c r="F1682" t="s">
        <v>289</v>
      </c>
      <c r="H1682" s="7">
        <v>1150</v>
      </c>
      <c r="I1682" s="6">
        <f>IF(H1682="","",INDEX(Systems!F$4:F$981,MATCH($F1682,Systems!D$4:D$981,0),1))</f>
        <v>4.5</v>
      </c>
      <c r="J1682" s="7">
        <f>IF(H1682="","",INDEX(Systems!E$4:E$981,MATCH($F1682,Systems!D$4:D$981,0),1))</f>
        <v>15</v>
      </c>
      <c r="K1682" s="7" t="s">
        <v>96</v>
      </c>
      <c r="L1682" s="7">
        <v>2000</v>
      </c>
      <c r="M1682" s="7">
        <v>3</v>
      </c>
      <c r="N1682" s="6">
        <f t="shared" si="4338"/>
        <v>5175</v>
      </c>
      <c r="O1682" s="7">
        <f t="shared" si="4339"/>
        <v>2018</v>
      </c>
      <c r="P1682" s="2">
        <f t="shared" si="4318"/>
        <v>5175</v>
      </c>
      <c r="Q1682" s="2" t="str">
        <f t="shared" si="4319"/>
        <v/>
      </c>
      <c r="R1682" s="2" t="str">
        <f t="shared" si="4320"/>
        <v/>
      </c>
      <c r="S1682" s="2" t="str">
        <f t="shared" si="4321"/>
        <v/>
      </c>
      <c r="T1682" s="2" t="str">
        <f t="shared" si="4322"/>
        <v/>
      </c>
      <c r="U1682" s="2" t="str">
        <f t="shared" si="4323"/>
        <v/>
      </c>
      <c r="V1682" s="2" t="str">
        <f t="shared" si="4324"/>
        <v/>
      </c>
      <c r="W1682" s="2" t="str">
        <f t="shared" si="4325"/>
        <v/>
      </c>
      <c r="X1682" s="2" t="str">
        <f t="shared" si="4326"/>
        <v/>
      </c>
      <c r="Y1682" s="2" t="str">
        <f t="shared" si="4327"/>
        <v/>
      </c>
      <c r="Z1682" s="2" t="str">
        <f t="shared" si="4328"/>
        <v/>
      </c>
      <c r="AA1682" s="2" t="str">
        <f t="shared" si="4329"/>
        <v/>
      </c>
      <c r="AB1682" s="2" t="str">
        <f t="shared" si="4330"/>
        <v/>
      </c>
      <c r="AC1682" s="2" t="str">
        <f t="shared" si="4331"/>
        <v/>
      </c>
      <c r="AD1682" s="2" t="str">
        <f t="shared" si="4332"/>
        <v/>
      </c>
      <c r="AE1682" s="2">
        <f t="shared" si="4333"/>
        <v>7503.75</v>
      </c>
      <c r="AF1682" s="2" t="str">
        <f t="shared" si="4334"/>
        <v/>
      </c>
      <c r="AG1682" s="2" t="str">
        <f t="shared" si="4335"/>
        <v/>
      </c>
      <c r="AH1682" s="2" t="str">
        <f t="shared" si="4336"/>
        <v/>
      </c>
      <c r="AI1682" s="2" t="str">
        <f t="shared" si="4337"/>
        <v/>
      </c>
    </row>
    <row r="1683" spans="2:35" x14ac:dyDescent="0.25">
      <c r="B1683" s="41" t="s">
        <v>347</v>
      </c>
      <c r="C1683" s="41" t="s">
        <v>588</v>
      </c>
      <c r="D1683" t="s">
        <v>9</v>
      </c>
      <c r="E1683" s="42" t="s">
        <v>585</v>
      </c>
      <c r="F1683" t="s">
        <v>131</v>
      </c>
      <c r="H1683" s="7">
        <v>960</v>
      </c>
      <c r="I1683" s="6">
        <f>IF(H1683="","",INDEX(Systems!F$4:F$981,MATCH($F1683,Systems!D$4:D$981,0),1))</f>
        <v>4.95</v>
      </c>
      <c r="J1683" s="7">
        <f>IF(H1683="","",INDEX(Systems!E$4:E$981,MATCH($F1683,Systems!D$4:D$981,0),1))</f>
        <v>20</v>
      </c>
      <c r="K1683" s="7" t="s">
        <v>96</v>
      </c>
      <c r="L1683" s="7">
        <v>2017</v>
      </c>
      <c r="M1683" s="7">
        <v>3</v>
      </c>
      <c r="N1683" s="6">
        <f t="shared" si="4338"/>
        <v>4752</v>
      </c>
      <c r="O1683" s="7">
        <f t="shared" si="4339"/>
        <v>2037</v>
      </c>
      <c r="P1683" s="2" t="str">
        <f t="shared" si="4318"/>
        <v/>
      </c>
      <c r="Q1683" s="2" t="str">
        <f t="shared" si="4319"/>
        <v/>
      </c>
      <c r="R1683" s="2" t="str">
        <f t="shared" si="4320"/>
        <v/>
      </c>
      <c r="S1683" s="2" t="str">
        <f t="shared" si="4321"/>
        <v/>
      </c>
      <c r="T1683" s="2" t="str">
        <f t="shared" si="4322"/>
        <v/>
      </c>
      <c r="U1683" s="2" t="str">
        <f t="shared" si="4323"/>
        <v/>
      </c>
      <c r="V1683" s="2" t="str">
        <f t="shared" si="4324"/>
        <v/>
      </c>
      <c r="W1683" s="2" t="str">
        <f t="shared" si="4325"/>
        <v/>
      </c>
      <c r="X1683" s="2" t="str">
        <f t="shared" si="4326"/>
        <v/>
      </c>
      <c r="Y1683" s="2" t="str">
        <f t="shared" si="4327"/>
        <v/>
      </c>
      <c r="Z1683" s="2" t="str">
        <f t="shared" si="4328"/>
        <v/>
      </c>
      <c r="AA1683" s="2" t="str">
        <f t="shared" si="4329"/>
        <v/>
      </c>
      <c r="AB1683" s="2" t="str">
        <f t="shared" si="4330"/>
        <v/>
      </c>
      <c r="AC1683" s="2" t="str">
        <f t="shared" si="4331"/>
        <v/>
      </c>
      <c r="AD1683" s="2" t="str">
        <f t="shared" si="4332"/>
        <v/>
      </c>
      <c r="AE1683" s="2" t="str">
        <f t="shared" si="4333"/>
        <v/>
      </c>
      <c r="AF1683" s="2" t="str">
        <f t="shared" si="4334"/>
        <v/>
      </c>
      <c r="AG1683" s="2" t="str">
        <f t="shared" si="4335"/>
        <v/>
      </c>
      <c r="AH1683" s="2" t="str">
        <f t="shared" si="4336"/>
        <v/>
      </c>
      <c r="AI1683" s="2">
        <f t="shared" si="4337"/>
        <v>7460.6399999999994</v>
      </c>
    </row>
    <row r="1684" spans="2:35" x14ac:dyDescent="0.25">
      <c r="B1684" s="41" t="s">
        <v>347</v>
      </c>
      <c r="C1684" s="41" t="s">
        <v>588</v>
      </c>
      <c r="D1684" t="s">
        <v>5</v>
      </c>
      <c r="E1684" s="42" t="s">
        <v>585</v>
      </c>
      <c r="F1684" t="s">
        <v>117</v>
      </c>
      <c r="H1684" s="7">
        <v>1</v>
      </c>
      <c r="I1684" s="6">
        <f>IF(H1684="","",INDEX(Systems!F$4:F$981,MATCH($F1684,Systems!D$4:D$981,0),1))</f>
        <v>7200</v>
      </c>
      <c r="J1684" s="7">
        <f>IF(H1684="","",INDEX(Systems!E$4:E$981,MATCH($F1684,Systems!D$4:D$981,0),1))</f>
        <v>18</v>
      </c>
      <c r="K1684" s="7" t="s">
        <v>96</v>
      </c>
      <c r="L1684" s="7">
        <v>2000</v>
      </c>
      <c r="M1684" s="7">
        <v>3</v>
      </c>
      <c r="N1684" s="6">
        <f t="shared" si="4338"/>
        <v>7200</v>
      </c>
      <c r="O1684" s="7">
        <f t="shared" si="4339"/>
        <v>2018</v>
      </c>
      <c r="P1684" s="2">
        <f t="shared" ref="P1684" si="4340">IF($B1684="","",IF($O1684=P$3,$N1684*(1+(O$2*0.03)),IF(P$3=$O1684+$J1684,$N1684*(1+(O$2*0.03)),IF(P$3=$O1684+2*$J1684,$N1684*(1+(O$2*0.03)),IF(P$3=$O1684+3*$J1684,$N1684*(1+(O$2*0.03)),IF(P$3=$O1684+4*$J1684,$N1684*(1+(O$2*0.03)),IF(P$3=$O1684+5*$J1684,$N1684*(1+(O$2*0.03)),"")))))))</f>
        <v>7200</v>
      </c>
      <c r="Q1684" s="2" t="str">
        <f t="shared" ref="Q1684" si="4341">IF($B1684="","",IF($O1684=Q$3,$N1684*(1+(P$2*0.03)),IF(Q$3=$O1684+$J1684,$N1684*(1+(P$2*0.03)),IF(Q$3=$O1684+2*$J1684,$N1684*(1+(P$2*0.03)),IF(Q$3=$O1684+3*$J1684,$N1684*(1+(P$2*0.03)),IF(Q$3=$O1684+4*$J1684,$N1684*(1+(P$2*0.03)),IF(Q$3=$O1684+5*$J1684,$N1684*(1+(P$2*0.03)),"")))))))</f>
        <v/>
      </c>
      <c r="R1684" s="2" t="str">
        <f t="shared" ref="R1684" si="4342">IF($B1684="","",IF($O1684=R$3,$N1684*(1+(Q$2*0.03)),IF(R$3=$O1684+$J1684,$N1684*(1+(Q$2*0.03)),IF(R$3=$O1684+2*$J1684,$N1684*(1+(Q$2*0.03)),IF(R$3=$O1684+3*$J1684,$N1684*(1+(Q$2*0.03)),IF(R$3=$O1684+4*$J1684,$N1684*(1+(Q$2*0.03)),IF(R$3=$O1684+5*$J1684,$N1684*(1+(Q$2*0.03)),"")))))))</f>
        <v/>
      </c>
      <c r="S1684" s="2" t="str">
        <f t="shared" ref="S1684" si="4343">IF($B1684="","",IF($O1684=S$3,$N1684*(1+(R$2*0.03)),IF(S$3=$O1684+$J1684,$N1684*(1+(R$2*0.03)),IF(S$3=$O1684+2*$J1684,$N1684*(1+(R$2*0.03)),IF(S$3=$O1684+3*$J1684,$N1684*(1+(R$2*0.03)),IF(S$3=$O1684+4*$J1684,$N1684*(1+(R$2*0.03)),IF(S$3=$O1684+5*$J1684,$N1684*(1+(R$2*0.03)),"")))))))</f>
        <v/>
      </c>
      <c r="T1684" s="2" t="str">
        <f t="shared" ref="T1684" si="4344">IF($B1684="","",IF($O1684=T$3,$N1684*(1+(S$2*0.03)),IF(T$3=$O1684+$J1684,$N1684*(1+(S$2*0.03)),IF(T$3=$O1684+2*$J1684,$N1684*(1+(S$2*0.03)),IF(T$3=$O1684+3*$J1684,$N1684*(1+(S$2*0.03)),IF(T$3=$O1684+4*$J1684,$N1684*(1+(S$2*0.03)),IF(T$3=$O1684+5*$J1684,$N1684*(1+(S$2*0.03)),"")))))))</f>
        <v/>
      </c>
      <c r="U1684" s="2" t="str">
        <f t="shared" ref="U1684" si="4345">IF($B1684="","",IF($O1684=U$3,$N1684*(1+(T$2*0.03)),IF(U$3=$O1684+$J1684,$N1684*(1+(T$2*0.03)),IF(U$3=$O1684+2*$J1684,$N1684*(1+(T$2*0.03)),IF(U$3=$O1684+3*$J1684,$N1684*(1+(T$2*0.03)),IF(U$3=$O1684+4*$J1684,$N1684*(1+(T$2*0.03)),IF(U$3=$O1684+5*$J1684,$N1684*(1+(T$2*0.03)),"")))))))</f>
        <v/>
      </c>
      <c r="V1684" s="2" t="str">
        <f t="shared" ref="V1684" si="4346">IF($B1684="","",IF($O1684=V$3,$N1684*(1+(U$2*0.03)),IF(V$3=$O1684+$J1684,$N1684*(1+(U$2*0.03)),IF(V$3=$O1684+2*$J1684,$N1684*(1+(U$2*0.03)),IF(V$3=$O1684+3*$J1684,$N1684*(1+(U$2*0.03)),IF(V$3=$O1684+4*$J1684,$N1684*(1+(U$2*0.03)),IF(V$3=$O1684+5*$J1684,$N1684*(1+(U$2*0.03)),"")))))))</f>
        <v/>
      </c>
      <c r="W1684" s="2" t="str">
        <f t="shared" ref="W1684" si="4347">IF($B1684="","",IF($O1684=W$3,$N1684*(1+(V$2*0.03)),IF(W$3=$O1684+$J1684,$N1684*(1+(V$2*0.03)),IF(W$3=$O1684+2*$J1684,$N1684*(1+(V$2*0.03)),IF(W$3=$O1684+3*$J1684,$N1684*(1+(V$2*0.03)),IF(W$3=$O1684+4*$J1684,$N1684*(1+(V$2*0.03)),IF(W$3=$O1684+5*$J1684,$N1684*(1+(V$2*0.03)),"")))))))</f>
        <v/>
      </c>
      <c r="X1684" s="2" t="str">
        <f t="shared" ref="X1684" si="4348">IF($B1684="","",IF($O1684=X$3,$N1684*(1+(W$2*0.03)),IF(X$3=$O1684+$J1684,$N1684*(1+(W$2*0.03)),IF(X$3=$O1684+2*$J1684,$N1684*(1+(W$2*0.03)),IF(X$3=$O1684+3*$J1684,$N1684*(1+(W$2*0.03)),IF(X$3=$O1684+4*$J1684,$N1684*(1+(W$2*0.03)),IF(X$3=$O1684+5*$J1684,$N1684*(1+(W$2*0.03)),"")))))))</f>
        <v/>
      </c>
      <c r="Y1684" s="2" t="str">
        <f t="shared" ref="Y1684" si="4349">IF($B1684="","",IF($O1684=Y$3,$N1684*(1+(X$2*0.03)),IF(Y$3=$O1684+$J1684,$N1684*(1+(X$2*0.03)),IF(Y$3=$O1684+2*$J1684,$N1684*(1+(X$2*0.03)),IF(Y$3=$O1684+3*$J1684,$N1684*(1+(X$2*0.03)),IF(Y$3=$O1684+4*$J1684,$N1684*(1+(X$2*0.03)),IF(Y$3=$O1684+5*$J1684,$N1684*(1+(X$2*0.03)),"")))))))</f>
        <v/>
      </c>
      <c r="Z1684" s="2" t="str">
        <f t="shared" ref="Z1684" si="4350">IF($B1684="","",IF($O1684=Z$3,$N1684*(1+(Y$2*0.03)),IF(Z$3=$O1684+$J1684,$N1684*(1+(Y$2*0.03)),IF(Z$3=$O1684+2*$J1684,$N1684*(1+(Y$2*0.03)),IF(Z$3=$O1684+3*$J1684,$N1684*(1+(Y$2*0.03)),IF(Z$3=$O1684+4*$J1684,$N1684*(1+(Y$2*0.03)),IF(Z$3=$O1684+5*$J1684,$N1684*(1+(Y$2*0.03)),"")))))))</f>
        <v/>
      </c>
      <c r="AA1684" s="2" t="str">
        <f t="shared" ref="AA1684" si="4351">IF($B1684="","",IF($O1684=AA$3,$N1684*(1+(Z$2*0.03)),IF(AA$3=$O1684+$J1684,$N1684*(1+(Z$2*0.03)),IF(AA$3=$O1684+2*$J1684,$N1684*(1+(Z$2*0.03)),IF(AA$3=$O1684+3*$J1684,$N1684*(1+(Z$2*0.03)),IF(AA$3=$O1684+4*$J1684,$N1684*(1+(Z$2*0.03)),IF(AA$3=$O1684+5*$J1684,$N1684*(1+(Z$2*0.03)),"")))))))</f>
        <v/>
      </c>
      <c r="AB1684" s="2" t="str">
        <f t="shared" ref="AB1684" si="4352">IF($B1684="","",IF($O1684=AB$3,$N1684*(1+(AA$2*0.03)),IF(AB$3=$O1684+$J1684,$N1684*(1+(AA$2*0.03)),IF(AB$3=$O1684+2*$J1684,$N1684*(1+(AA$2*0.03)),IF(AB$3=$O1684+3*$J1684,$N1684*(1+(AA$2*0.03)),IF(AB$3=$O1684+4*$J1684,$N1684*(1+(AA$2*0.03)),IF(AB$3=$O1684+5*$J1684,$N1684*(1+(AA$2*0.03)),"")))))))</f>
        <v/>
      </c>
      <c r="AC1684" s="2" t="str">
        <f t="shared" ref="AC1684" si="4353">IF($B1684="","",IF($O1684=AC$3,$N1684*(1+(AB$2*0.03)),IF(AC$3=$O1684+$J1684,$N1684*(1+(AB$2*0.03)),IF(AC$3=$O1684+2*$J1684,$N1684*(1+(AB$2*0.03)),IF(AC$3=$O1684+3*$J1684,$N1684*(1+(AB$2*0.03)),IF(AC$3=$O1684+4*$J1684,$N1684*(1+(AB$2*0.03)),IF(AC$3=$O1684+5*$J1684,$N1684*(1+(AB$2*0.03)),"")))))))</f>
        <v/>
      </c>
      <c r="AD1684" s="2" t="str">
        <f t="shared" ref="AD1684" si="4354">IF($B1684="","",IF($O1684=AD$3,$N1684*(1+(AC$2*0.03)),IF(AD$3=$O1684+$J1684,$N1684*(1+(AC$2*0.03)),IF(AD$3=$O1684+2*$J1684,$N1684*(1+(AC$2*0.03)),IF(AD$3=$O1684+3*$J1684,$N1684*(1+(AC$2*0.03)),IF(AD$3=$O1684+4*$J1684,$N1684*(1+(AC$2*0.03)),IF(AD$3=$O1684+5*$J1684,$N1684*(1+(AC$2*0.03)),"")))))))</f>
        <v/>
      </c>
      <c r="AE1684" s="2" t="str">
        <f t="shared" ref="AE1684" si="4355">IF($B1684="","",IF($O1684=AE$3,$N1684*(1+(AD$2*0.03)),IF(AE$3=$O1684+$J1684,$N1684*(1+(AD$2*0.03)),IF(AE$3=$O1684+2*$J1684,$N1684*(1+(AD$2*0.03)),IF(AE$3=$O1684+3*$J1684,$N1684*(1+(AD$2*0.03)),IF(AE$3=$O1684+4*$J1684,$N1684*(1+(AD$2*0.03)),IF(AE$3=$O1684+5*$J1684,$N1684*(1+(AD$2*0.03)),"")))))))</f>
        <v/>
      </c>
      <c r="AF1684" s="2" t="str">
        <f t="shared" ref="AF1684" si="4356">IF($B1684="","",IF($O1684=AF$3,$N1684*(1+(AE$2*0.03)),IF(AF$3=$O1684+$J1684,$N1684*(1+(AE$2*0.03)),IF(AF$3=$O1684+2*$J1684,$N1684*(1+(AE$2*0.03)),IF(AF$3=$O1684+3*$J1684,$N1684*(1+(AE$2*0.03)),IF(AF$3=$O1684+4*$J1684,$N1684*(1+(AE$2*0.03)),IF(AF$3=$O1684+5*$J1684,$N1684*(1+(AE$2*0.03)),"")))))))</f>
        <v/>
      </c>
      <c r="AG1684" s="2" t="str">
        <f t="shared" ref="AG1684" si="4357">IF($B1684="","",IF($O1684=AG$3,$N1684*(1+(AF$2*0.03)),IF(AG$3=$O1684+$J1684,$N1684*(1+(AF$2*0.03)),IF(AG$3=$O1684+2*$J1684,$N1684*(1+(AF$2*0.03)),IF(AG$3=$O1684+3*$J1684,$N1684*(1+(AF$2*0.03)),IF(AG$3=$O1684+4*$J1684,$N1684*(1+(AF$2*0.03)),IF(AG$3=$O1684+5*$J1684,$N1684*(1+(AF$2*0.03)),"")))))))</f>
        <v/>
      </c>
      <c r="AH1684" s="2">
        <f t="shared" ref="AH1684" si="4358">IF($B1684="","",IF($O1684=AH$3,$N1684*(1+(AG$2*0.03)),IF(AH$3=$O1684+$J1684,$N1684*(1+(AG$2*0.03)),IF(AH$3=$O1684+2*$J1684,$N1684*(1+(AG$2*0.03)),IF(AH$3=$O1684+3*$J1684,$N1684*(1+(AG$2*0.03)),IF(AH$3=$O1684+4*$J1684,$N1684*(1+(AG$2*0.03)),IF(AH$3=$O1684+5*$J1684,$N1684*(1+(AG$2*0.03)),"")))))))</f>
        <v>11088</v>
      </c>
      <c r="AI1684" s="2" t="str">
        <f t="shared" ref="AI1684" si="4359">IF($B1684="","",IF($O1684=AI$3,$N1684*(1+(AH$2*0.03)),IF(AI$3=$O1684+$J1684,$N1684*(1+(AH$2*0.03)),IF(AI$3=$O1684+2*$J1684,$N1684*(1+(AH$2*0.03)),IF(AI$3=$O1684+3*$J1684,$N1684*(1+(AH$2*0.03)),IF(AI$3=$O1684+4*$J1684,$N1684*(1+(AH$2*0.03)),IF(AI$3=$O1684+5*$J1684,$N1684*(1+(AH$2*0.03)),"")))))))</f>
        <v/>
      </c>
    </row>
    <row r="1685" spans="2:35" x14ac:dyDescent="0.25">
      <c r="B1685" s="41" t="s">
        <v>347</v>
      </c>
      <c r="C1685" t="s">
        <v>590</v>
      </c>
      <c r="D1685" t="s">
        <v>3</v>
      </c>
      <c r="E1685" s="42" t="s">
        <v>600</v>
      </c>
      <c r="F1685" t="s">
        <v>29</v>
      </c>
      <c r="H1685" s="7">
        <v>7840</v>
      </c>
      <c r="I1685" s="6">
        <f>IF(H1685="","",INDEX(Systems!F$4:F$981,MATCH($F1685,Systems!D$4:D$981,0),1))</f>
        <v>7.32</v>
      </c>
      <c r="J1685" s="7">
        <f>IF(H1685="","",INDEX(Systems!E$4:E$981,MATCH($F1685,Systems!D$4:D$981,0),1))</f>
        <v>15</v>
      </c>
      <c r="K1685" s="7" t="s">
        <v>97</v>
      </c>
      <c r="L1685" s="7">
        <v>2010</v>
      </c>
      <c r="M1685" s="7">
        <v>3</v>
      </c>
      <c r="N1685" s="6">
        <f t="shared" si="3734"/>
        <v>57388.800000000003</v>
      </c>
      <c r="O1685" s="7">
        <f t="shared" si="3735"/>
        <v>2025</v>
      </c>
      <c r="P1685" s="2" t="str">
        <f t="shared" ref="P1685:AI1685" si="4360">IF($B1685="","",IF($O1685=P$3,$N1685*(1+(O$2*0.03)),IF(P$3=$O1685+$J1685,$N1685*(1+(O$2*0.03)),IF(P$3=$O1685+2*$J1685,$N1685*(1+(O$2*0.03)),IF(P$3=$O1685+3*$J1685,$N1685*(1+(O$2*0.03)),IF(P$3=$O1685+4*$J1685,$N1685*(1+(O$2*0.03)),IF(P$3=$O1685+5*$J1685,$N1685*(1+(O$2*0.03)),"")))))))</f>
        <v/>
      </c>
      <c r="Q1685" s="2" t="str">
        <f t="shared" si="4360"/>
        <v/>
      </c>
      <c r="R1685" s="2" t="str">
        <f t="shared" si="4360"/>
        <v/>
      </c>
      <c r="S1685" s="2" t="str">
        <f t="shared" si="4360"/>
        <v/>
      </c>
      <c r="T1685" s="2" t="str">
        <f t="shared" si="4360"/>
        <v/>
      </c>
      <c r="U1685" s="2" t="str">
        <f t="shared" si="4360"/>
        <v/>
      </c>
      <c r="V1685" s="2" t="str">
        <f t="shared" si="4360"/>
        <v/>
      </c>
      <c r="W1685" s="2">
        <f t="shared" si="4360"/>
        <v>69440.448000000004</v>
      </c>
      <c r="X1685" s="2" t="str">
        <f t="shared" si="4360"/>
        <v/>
      </c>
      <c r="Y1685" s="2" t="str">
        <f t="shared" si="4360"/>
        <v/>
      </c>
      <c r="Z1685" s="2" t="str">
        <f t="shared" si="4360"/>
        <v/>
      </c>
      <c r="AA1685" s="2" t="str">
        <f t="shared" si="4360"/>
        <v/>
      </c>
      <c r="AB1685" s="2" t="str">
        <f t="shared" si="4360"/>
        <v/>
      </c>
      <c r="AC1685" s="2" t="str">
        <f t="shared" si="4360"/>
        <v/>
      </c>
      <c r="AD1685" s="2" t="str">
        <f t="shared" si="4360"/>
        <v/>
      </c>
      <c r="AE1685" s="2" t="str">
        <f t="shared" si="4360"/>
        <v/>
      </c>
      <c r="AF1685" s="2" t="str">
        <f t="shared" si="4360"/>
        <v/>
      </c>
      <c r="AG1685" s="2" t="str">
        <f t="shared" si="4360"/>
        <v/>
      </c>
      <c r="AH1685" s="2" t="str">
        <f t="shared" si="4360"/>
        <v/>
      </c>
      <c r="AI1685" s="2" t="str">
        <f t="shared" si="4360"/>
        <v/>
      </c>
    </row>
    <row r="1686" spans="2:35" x14ac:dyDescent="0.25">
      <c r="B1686" s="41" t="s">
        <v>347</v>
      </c>
      <c r="C1686" t="s">
        <v>590</v>
      </c>
      <c r="D1686" t="s">
        <v>7</v>
      </c>
      <c r="E1686" s="42" t="s">
        <v>600</v>
      </c>
      <c r="F1686" t="s">
        <v>47</v>
      </c>
      <c r="H1686" s="7">
        <v>5600</v>
      </c>
      <c r="I1686" s="6">
        <f>IF(H1686="","",INDEX(Systems!F$4:F$981,MATCH($F1686,Systems!D$4:D$981,0),1))</f>
        <v>9.42</v>
      </c>
      <c r="J1686" s="7">
        <f>IF(H1686="","",INDEX(Systems!E$4:E$981,MATCH($F1686,Systems!D$4:D$981,0),1))</f>
        <v>20</v>
      </c>
      <c r="K1686" s="7" t="s">
        <v>97</v>
      </c>
      <c r="L1686" s="7">
        <v>2005</v>
      </c>
      <c r="M1686" s="7">
        <v>3</v>
      </c>
      <c r="N1686" s="6">
        <f t="shared" si="3734"/>
        <v>52752</v>
      </c>
      <c r="O1686" s="7">
        <f t="shared" si="3735"/>
        <v>2025</v>
      </c>
      <c r="P1686" s="2" t="str">
        <f t="shared" ref="P1686:AI1686" si="4361">IF($B1686="","",IF($O1686=P$3,$N1686*(1+(O$2*0.03)),IF(P$3=$O1686+$J1686,$N1686*(1+(O$2*0.03)),IF(P$3=$O1686+2*$J1686,$N1686*(1+(O$2*0.03)),IF(P$3=$O1686+3*$J1686,$N1686*(1+(O$2*0.03)),IF(P$3=$O1686+4*$J1686,$N1686*(1+(O$2*0.03)),IF(P$3=$O1686+5*$J1686,$N1686*(1+(O$2*0.03)),"")))))))</f>
        <v/>
      </c>
      <c r="Q1686" s="2" t="str">
        <f t="shared" si="4361"/>
        <v/>
      </c>
      <c r="R1686" s="2" t="str">
        <f t="shared" si="4361"/>
        <v/>
      </c>
      <c r="S1686" s="2" t="str">
        <f t="shared" si="4361"/>
        <v/>
      </c>
      <c r="T1686" s="2" t="str">
        <f t="shared" si="4361"/>
        <v/>
      </c>
      <c r="U1686" s="2" t="str">
        <f t="shared" si="4361"/>
        <v/>
      </c>
      <c r="V1686" s="2" t="str">
        <f t="shared" si="4361"/>
        <v/>
      </c>
      <c r="W1686" s="2">
        <f t="shared" si="4361"/>
        <v>63829.919999999998</v>
      </c>
      <c r="X1686" s="2" t="str">
        <f t="shared" si="4361"/>
        <v/>
      </c>
      <c r="Y1686" s="2" t="str">
        <f t="shared" si="4361"/>
        <v/>
      </c>
      <c r="Z1686" s="2" t="str">
        <f t="shared" si="4361"/>
        <v/>
      </c>
      <c r="AA1686" s="2" t="str">
        <f t="shared" si="4361"/>
        <v/>
      </c>
      <c r="AB1686" s="2" t="str">
        <f t="shared" si="4361"/>
        <v/>
      </c>
      <c r="AC1686" s="2" t="str">
        <f t="shared" si="4361"/>
        <v/>
      </c>
      <c r="AD1686" s="2" t="str">
        <f t="shared" si="4361"/>
        <v/>
      </c>
      <c r="AE1686" s="2" t="str">
        <f t="shared" si="4361"/>
        <v/>
      </c>
      <c r="AF1686" s="2" t="str">
        <f t="shared" si="4361"/>
        <v/>
      </c>
      <c r="AG1686" s="2" t="str">
        <f t="shared" si="4361"/>
        <v/>
      </c>
      <c r="AH1686" s="2" t="str">
        <f t="shared" si="4361"/>
        <v/>
      </c>
      <c r="AI1686" s="2" t="str">
        <f t="shared" si="4361"/>
        <v/>
      </c>
    </row>
    <row r="1687" spans="2:35" x14ac:dyDescent="0.25">
      <c r="B1687" s="41" t="s">
        <v>347</v>
      </c>
      <c r="C1687" t="s">
        <v>590</v>
      </c>
      <c r="D1687" t="s">
        <v>7</v>
      </c>
      <c r="E1687" s="42" t="s">
        <v>600</v>
      </c>
      <c r="F1687" t="s">
        <v>50</v>
      </c>
      <c r="H1687" s="7">
        <v>3400</v>
      </c>
      <c r="I1687" s="6">
        <f>IF(H1687="","",INDEX(Systems!F$4:F$981,MATCH($F1687,Systems!D$4:D$981,0),1))</f>
        <v>1.6</v>
      </c>
      <c r="J1687" s="7">
        <f>IF(H1687="","",INDEX(Systems!E$4:E$981,MATCH($F1687,Systems!D$4:D$981,0),1))</f>
        <v>10</v>
      </c>
      <c r="K1687" s="7" t="s">
        <v>97</v>
      </c>
      <c r="L1687" s="7">
        <v>2010</v>
      </c>
      <c r="M1687" s="7">
        <v>3</v>
      </c>
      <c r="N1687" s="6">
        <f t="shared" si="3734"/>
        <v>5440</v>
      </c>
      <c r="O1687" s="7">
        <f t="shared" si="3735"/>
        <v>2020</v>
      </c>
      <c r="P1687" s="2" t="str">
        <f t="shared" ref="P1687:AI1687" si="4362">IF($B1687="","",IF($O1687=P$3,$N1687*(1+(O$2*0.03)),IF(P$3=$O1687+$J1687,$N1687*(1+(O$2*0.03)),IF(P$3=$O1687+2*$J1687,$N1687*(1+(O$2*0.03)),IF(P$3=$O1687+3*$J1687,$N1687*(1+(O$2*0.03)),IF(P$3=$O1687+4*$J1687,$N1687*(1+(O$2*0.03)),IF(P$3=$O1687+5*$J1687,$N1687*(1+(O$2*0.03)),"")))))))</f>
        <v/>
      </c>
      <c r="Q1687" s="2" t="str">
        <f t="shared" si="4362"/>
        <v/>
      </c>
      <c r="R1687" s="2">
        <f t="shared" si="4362"/>
        <v>5766.4000000000005</v>
      </c>
      <c r="S1687" s="2" t="str">
        <f t="shared" si="4362"/>
        <v/>
      </c>
      <c r="T1687" s="2" t="str">
        <f t="shared" si="4362"/>
        <v/>
      </c>
      <c r="U1687" s="2" t="str">
        <f t="shared" si="4362"/>
        <v/>
      </c>
      <c r="V1687" s="2" t="str">
        <f t="shared" si="4362"/>
        <v/>
      </c>
      <c r="W1687" s="2" t="str">
        <f t="shared" si="4362"/>
        <v/>
      </c>
      <c r="X1687" s="2" t="str">
        <f t="shared" si="4362"/>
        <v/>
      </c>
      <c r="Y1687" s="2" t="str">
        <f t="shared" si="4362"/>
        <v/>
      </c>
      <c r="Z1687" s="2" t="str">
        <f t="shared" si="4362"/>
        <v/>
      </c>
      <c r="AA1687" s="2" t="str">
        <f t="shared" si="4362"/>
        <v/>
      </c>
      <c r="AB1687" s="2">
        <f t="shared" si="4362"/>
        <v>7398.4</v>
      </c>
      <c r="AC1687" s="2" t="str">
        <f t="shared" si="4362"/>
        <v/>
      </c>
      <c r="AD1687" s="2" t="str">
        <f t="shared" si="4362"/>
        <v/>
      </c>
      <c r="AE1687" s="2" t="str">
        <f t="shared" si="4362"/>
        <v/>
      </c>
      <c r="AF1687" s="2" t="str">
        <f t="shared" si="4362"/>
        <v/>
      </c>
      <c r="AG1687" s="2" t="str">
        <f t="shared" si="4362"/>
        <v/>
      </c>
      <c r="AH1687" s="2" t="str">
        <f t="shared" si="4362"/>
        <v/>
      </c>
      <c r="AI1687" s="2" t="str">
        <f t="shared" si="4362"/>
        <v/>
      </c>
    </row>
    <row r="1688" spans="2:35" x14ac:dyDescent="0.25">
      <c r="B1688" s="41" t="s">
        <v>347</v>
      </c>
      <c r="C1688" t="s">
        <v>590</v>
      </c>
      <c r="D1688" t="s">
        <v>7</v>
      </c>
      <c r="E1688" s="42" t="s">
        <v>600</v>
      </c>
      <c r="F1688" t="s">
        <v>51</v>
      </c>
      <c r="H1688" s="7">
        <v>4200</v>
      </c>
      <c r="I1688" s="6">
        <f>IF(H1688="","",INDEX(Systems!F$4:F$981,MATCH($F1688,Systems!D$4:D$981,0),1))</f>
        <v>1.5</v>
      </c>
      <c r="J1688" s="7">
        <f>IF(H1688="","",INDEX(Systems!E$4:E$981,MATCH($F1688,Systems!D$4:D$981,0),1))</f>
        <v>10</v>
      </c>
      <c r="K1688" s="7" t="s">
        <v>97</v>
      </c>
      <c r="L1688" s="7">
        <v>2012</v>
      </c>
      <c r="M1688" s="7">
        <v>3</v>
      </c>
      <c r="N1688" s="6">
        <f t="shared" ref="N1688" si="4363">IF(H1688="","",H1688*I1688)</f>
        <v>6300</v>
      </c>
      <c r="O1688" s="7">
        <f t="shared" ref="O1688" si="4364">IF(M1688="","",IF(IF(M1688=1,$C$1,IF(M1688=2,L1688+(0.8*J1688),IF(M1688=3,L1688+J1688)))&lt;$C$1,$C$1,(IF(M1688=1,$C$1,IF(M1688=2,L1688+(0.8*J1688),IF(M1688=3,L1688+J1688))))))</f>
        <v>2022</v>
      </c>
      <c r="P1688" s="2" t="str">
        <f t="shared" ref="P1688" si="4365">IF($B1688="","",IF($O1688=P$3,$N1688*(1+(O$2*0.03)),IF(P$3=$O1688+$J1688,$N1688*(1+(O$2*0.03)),IF(P$3=$O1688+2*$J1688,$N1688*(1+(O$2*0.03)),IF(P$3=$O1688+3*$J1688,$N1688*(1+(O$2*0.03)),IF(P$3=$O1688+4*$J1688,$N1688*(1+(O$2*0.03)),IF(P$3=$O1688+5*$J1688,$N1688*(1+(O$2*0.03)),"")))))))</f>
        <v/>
      </c>
      <c r="Q1688" s="2" t="str">
        <f t="shared" ref="Q1688" si="4366">IF($B1688="","",IF($O1688=Q$3,$N1688*(1+(P$2*0.03)),IF(Q$3=$O1688+$J1688,$N1688*(1+(P$2*0.03)),IF(Q$3=$O1688+2*$J1688,$N1688*(1+(P$2*0.03)),IF(Q$3=$O1688+3*$J1688,$N1688*(1+(P$2*0.03)),IF(Q$3=$O1688+4*$J1688,$N1688*(1+(P$2*0.03)),IF(Q$3=$O1688+5*$J1688,$N1688*(1+(P$2*0.03)),"")))))))</f>
        <v/>
      </c>
      <c r="R1688" s="2" t="str">
        <f t="shared" ref="R1688" si="4367">IF($B1688="","",IF($O1688=R$3,$N1688*(1+(Q$2*0.03)),IF(R$3=$O1688+$J1688,$N1688*(1+(Q$2*0.03)),IF(R$3=$O1688+2*$J1688,$N1688*(1+(Q$2*0.03)),IF(R$3=$O1688+3*$J1688,$N1688*(1+(Q$2*0.03)),IF(R$3=$O1688+4*$J1688,$N1688*(1+(Q$2*0.03)),IF(R$3=$O1688+5*$J1688,$N1688*(1+(Q$2*0.03)),"")))))))</f>
        <v/>
      </c>
      <c r="S1688" s="2" t="str">
        <f t="shared" ref="S1688" si="4368">IF($B1688="","",IF($O1688=S$3,$N1688*(1+(R$2*0.03)),IF(S$3=$O1688+$J1688,$N1688*(1+(R$2*0.03)),IF(S$3=$O1688+2*$J1688,$N1688*(1+(R$2*0.03)),IF(S$3=$O1688+3*$J1688,$N1688*(1+(R$2*0.03)),IF(S$3=$O1688+4*$J1688,$N1688*(1+(R$2*0.03)),IF(S$3=$O1688+5*$J1688,$N1688*(1+(R$2*0.03)),"")))))))</f>
        <v/>
      </c>
      <c r="T1688" s="2">
        <f t="shared" ref="T1688" si="4369">IF($B1688="","",IF($O1688=T$3,$N1688*(1+(S$2*0.03)),IF(T$3=$O1688+$J1688,$N1688*(1+(S$2*0.03)),IF(T$3=$O1688+2*$J1688,$N1688*(1+(S$2*0.03)),IF(T$3=$O1688+3*$J1688,$N1688*(1+(S$2*0.03)),IF(T$3=$O1688+4*$J1688,$N1688*(1+(S$2*0.03)),IF(T$3=$O1688+5*$J1688,$N1688*(1+(S$2*0.03)),"")))))))</f>
        <v>7056.0000000000009</v>
      </c>
      <c r="U1688" s="2" t="str">
        <f t="shared" ref="U1688" si="4370">IF($B1688="","",IF($O1688=U$3,$N1688*(1+(T$2*0.03)),IF(U$3=$O1688+$J1688,$N1688*(1+(T$2*0.03)),IF(U$3=$O1688+2*$J1688,$N1688*(1+(T$2*0.03)),IF(U$3=$O1688+3*$J1688,$N1688*(1+(T$2*0.03)),IF(U$3=$O1688+4*$J1688,$N1688*(1+(T$2*0.03)),IF(U$3=$O1688+5*$J1688,$N1688*(1+(T$2*0.03)),"")))))))</f>
        <v/>
      </c>
      <c r="V1688" s="2" t="str">
        <f t="shared" ref="V1688" si="4371">IF($B1688="","",IF($O1688=V$3,$N1688*(1+(U$2*0.03)),IF(V$3=$O1688+$J1688,$N1688*(1+(U$2*0.03)),IF(V$3=$O1688+2*$J1688,$N1688*(1+(U$2*0.03)),IF(V$3=$O1688+3*$J1688,$N1688*(1+(U$2*0.03)),IF(V$3=$O1688+4*$J1688,$N1688*(1+(U$2*0.03)),IF(V$3=$O1688+5*$J1688,$N1688*(1+(U$2*0.03)),"")))))))</f>
        <v/>
      </c>
      <c r="W1688" s="2" t="str">
        <f t="shared" ref="W1688" si="4372">IF($B1688="","",IF($O1688=W$3,$N1688*(1+(V$2*0.03)),IF(W$3=$O1688+$J1688,$N1688*(1+(V$2*0.03)),IF(W$3=$O1688+2*$J1688,$N1688*(1+(V$2*0.03)),IF(W$3=$O1688+3*$J1688,$N1688*(1+(V$2*0.03)),IF(W$3=$O1688+4*$J1688,$N1688*(1+(V$2*0.03)),IF(W$3=$O1688+5*$J1688,$N1688*(1+(V$2*0.03)),"")))))))</f>
        <v/>
      </c>
      <c r="X1688" s="2" t="str">
        <f t="shared" ref="X1688" si="4373">IF($B1688="","",IF($O1688=X$3,$N1688*(1+(W$2*0.03)),IF(X$3=$O1688+$J1688,$N1688*(1+(W$2*0.03)),IF(X$3=$O1688+2*$J1688,$N1688*(1+(W$2*0.03)),IF(X$3=$O1688+3*$J1688,$N1688*(1+(W$2*0.03)),IF(X$3=$O1688+4*$J1688,$N1688*(1+(W$2*0.03)),IF(X$3=$O1688+5*$J1688,$N1688*(1+(W$2*0.03)),"")))))))</f>
        <v/>
      </c>
      <c r="Y1688" s="2" t="str">
        <f t="shared" ref="Y1688" si="4374">IF($B1688="","",IF($O1688=Y$3,$N1688*(1+(X$2*0.03)),IF(Y$3=$O1688+$J1688,$N1688*(1+(X$2*0.03)),IF(Y$3=$O1688+2*$J1688,$N1688*(1+(X$2*0.03)),IF(Y$3=$O1688+3*$J1688,$N1688*(1+(X$2*0.03)),IF(Y$3=$O1688+4*$J1688,$N1688*(1+(X$2*0.03)),IF(Y$3=$O1688+5*$J1688,$N1688*(1+(X$2*0.03)),"")))))))</f>
        <v/>
      </c>
      <c r="Z1688" s="2" t="str">
        <f t="shared" ref="Z1688" si="4375">IF($B1688="","",IF($O1688=Z$3,$N1688*(1+(Y$2*0.03)),IF(Z$3=$O1688+$J1688,$N1688*(1+(Y$2*0.03)),IF(Z$3=$O1688+2*$J1688,$N1688*(1+(Y$2*0.03)),IF(Z$3=$O1688+3*$J1688,$N1688*(1+(Y$2*0.03)),IF(Z$3=$O1688+4*$J1688,$N1688*(1+(Y$2*0.03)),IF(Z$3=$O1688+5*$J1688,$N1688*(1+(Y$2*0.03)),"")))))))</f>
        <v/>
      </c>
      <c r="AA1688" s="2" t="str">
        <f t="shared" ref="AA1688" si="4376">IF($B1688="","",IF($O1688=AA$3,$N1688*(1+(Z$2*0.03)),IF(AA$3=$O1688+$J1688,$N1688*(1+(Z$2*0.03)),IF(AA$3=$O1688+2*$J1688,$N1688*(1+(Z$2*0.03)),IF(AA$3=$O1688+3*$J1688,$N1688*(1+(Z$2*0.03)),IF(AA$3=$O1688+4*$J1688,$N1688*(1+(Z$2*0.03)),IF(AA$3=$O1688+5*$J1688,$N1688*(1+(Z$2*0.03)),"")))))))</f>
        <v/>
      </c>
      <c r="AB1688" s="2" t="str">
        <f t="shared" ref="AB1688" si="4377">IF($B1688="","",IF($O1688=AB$3,$N1688*(1+(AA$2*0.03)),IF(AB$3=$O1688+$J1688,$N1688*(1+(AA$2*0.03)),IF(AB$3=$O1688+2*$J1688,$N1688*(1+(AA$2*0.03)),IF(AB$3=$O1688+3*$J1688,$N1688*(1+(AA$2*0.03)),IF(AB$3=$O1688+4*$J1688,$N1688*(1+(AA$2*0.03)),IF(AB$3=$O1688+5*$J1688,$N1688*(1+(AA$2*0.03)),"")))))))</f>
        <v/>
      </c>
      <c r="AC1688" s="2" t="str">
        <f t="shared" ref="AC1688" si="4378">IF($B1688="","",IF($O1688=AC$3,$N1688*(1+(AB$2*0.03)),IF(AC$3=$O1688+$J1688,$N1688*(1+(AB$2*0.03)),IF(AC$3=$O1688+2*$J1688,$N1688*(1+(AB$2*0.03)),IF(AC$3=$O1688+3*$J1688,$N1688*(1+(AB$2*0.03)),IF(AC$3=$O1688+4*$J1688,$N1688*(1+(AB$2*0.03)),IF(AC$3=$O1688+5*$J1688,$N1688*(1+(AB$2*0.03)),"")))))))</f>
        <v/>
      </c>
      <c r="AD1688" s="2">
        <f t="shared" ref="AD1688" si="4379">IF($B1688="","",IF($O1688=AD$3,$N1688*(1+(AC$2*0.03)),IF(AD$3=$O1688+$J1688,$N1688*(1+(AC$2*0.03)),IF(AD$3=$O1688+2*$J1688,$N1688*(1+(AC$2*0.03)),IF(AD$3=$O1688+3*$J1688,$N1688*(1+(AC$2*0.03)),IF(AD$3=$O1688+4*$J1688,$N1688*(1+(AC$2*0.03)),IF(AD$3=$O1688+5*$J1688,$N1688*(1+(AC$2*0.03)),"")))))))</f>
        <v>8946</v>
      </c>
      <c r="AE1688" s="2" t="str">
        <f t="shared" ref="AE1688" si="4380">IF($B1688="","",IF($O1688=AE$3,$N1688*(1+(AD$2*0.03)),IF(AE$3=$O1688+$J1688,$N1688*(1+(AD$2*0.03)),IF(AE$3=$O1688+2*$J1688,$N1688*(1+(AD$2*0.03)),IF(AE$3=$O1688+3*$J1688,$N1688*(1+(AD$2*0.03)),IF(AE$3=$O1688+4*$J1688,$N1688*(1+(AD$2*0.03)),IF(AE$3=$O1688+5*$J1688,$N1688*(1+(AD$2*0.03)),"")))))))</f>
        <v/>
      </c>
      <c r="AF1688" s="2" t="str">
        <f t="shared" ref="AF1688" si="4381">IF($B1688="","",IF($O1688=AF$3,$N1688*(1+(AE$2*0.03)),IF(AF$3=$O1688+$J1688,$N1688*(1+(AE$2*0.03)),IF(AF$3=$O1688+2*$J1688,$N1688*(1+(AE$2*0.03)),IF(AF$3=$O1688+3*$J1688,$N1688*(1+(AE$2*0.03)),IF(AF$3=$O1688+4*$J1688,$N1688*(1+(AE$2*0.03)),IF(AF$3=$O1688+5*$J1688,$N1688*(1+(AE$2*0.03)),"")))))))</f>
        <v/>
      </c>
      <c r="AG1688" s="2" t="str">
        <f t="shared" ref="AG1688" si="4382">IF($B1688="","",IF($O1688=AG$3,$N1688*(1+(AF$2*0.03)),IF(AG$3=$O1688+$J1688,$N1688*(1+(AF$2*0.03)),IF(AG$3=$O1688+2*$J1688,$N1688*(1+(AF$2*0.03)),IF(AG$3=$O1688+3*$J1688,$N1688*(1+(AF$2*0.03)),IF(AG$3=$O1688+4*$J1688,$N1688*(1+(AF$2*0.03)),IF(AG$3=$O1688+5*$J1688,$N1688*(1+(AF$2*0.03)),"")))))))</f>
        <v/>
      </c>
      <c r="AH1688" s="2" t="str">
        <f t="shared" ref="AH1688" si="4383">IF($B1688="","",IF($O1688=AH$3,$N1688*(1+(AG$2*0.03)),IF(AH$3=$O1688+$J1688,$N1688*(1+(AG$2*0.03)),IF(AH$3=$O1688+2*$J1688,$N1688*(1+(AG$2*0.03)),IF(AH$3=$O1688+3*$J1688,$N1688*(1+(AG$2*0.03)),IF(AH$3=$O1688+4*$J1688,$N1688*(1+(AG$2*0.03)),IF(AH$3=$O1688+5*$J1688,$N1688*(1+(AG$2*0.03)),"")))))))</f>
        <v/>
      </c>
      <c r="AI1688" s="2" t="str">
        <f t="shared" ref="AI1688" si="4384">IF($B1688="","",IF($O1688=AI$3,$N1688*(1+(AH$2*0.03)),IF(AI$3=$O1688+$J1688,$N1688*(1+(AH$2*0.03)),IF(AI$3=$O1688+2*$J1688,$N1688*(1+(AH$2*0.03)),IF(AI$3=$O1688+3*$J1688,$N1688*(1+(AH$2*0.03)),IF(AI$3=$O1688+4*$J1688,$N1688*(1+(AH$2*0.03)),IF(AI$3=$O1688+5*$J1688,$N1688*(1+(AH$2*0.03)),"")))))))</f>
        <v/>
      </c>
    </row>
    <row r="1689" spans="2:35" x14ac:dyDescent="0.25">
      <c r="B1689" s="41" t="s">
        <v>347</v>
      </c>
      <c r="C1689" t="s">
        <v>590</v>
      </c>
      <c r="D1689" t="s">
        <v>9</v>
      </c>
      <c r="E1689" s="42" t="s">
        <v>600</v>
      </c>
      <c r="F1689" t="s">
        <v>131</v>
      </c>
      <c r="H1689" s="7">
        <v>5600</v>
      </c>
      <c r="I1689" s="6">
        <f>IF(H1689="","",INDEX(Systems!F$4:F$981,MATCH($F1689,Systems!D$4:D$981,0),1))</f>
        <v>4.95</v>
      </c>
      <c r="J1689" s="7">
        <f>IF(H1689="","",INDEX(Systems!E$4:E$981,MATCH($F1689,Systems!D$4:D$981,0),1))</f>
        <v>20</v>
      </c>
      <c r="K1689" s="7" t="s">
        <v>97</v>
      </c>
      <c r="L1689" s="7">
        <v>2017</v>
      </c>
      <c r="M1689" s="7">
        <v>3</v>
      </c>
      <c r="N1689" s="6">
        <f t="shared" si="3734"/>
        <v>27720</v>
      </c>
      <c r="O1689" s="7">
        <f t="shared" si="3735"/>
        <v>2037</v>
      </c>
      <c r="P1689" s="2" t="str">
        <f t="shared" ref="P1689:AI1689" si="4385">IF($B1689="","",IF($O1689=P$3,$N1689*(1+(O$2*0.03)),IF(P$3=$O1689+$J1689,$N1689*(1+(O$2*0.03)),IF(P$3=$O1689+2*$J1689,$N1689*(1+(O$2*0.03)),IF(P$3=$O1689+3*$J1689,$N1689*(1+(O$2*0.03)),IF(P$3=$O1689+4*$J1689,$N1689*(1+(O$2*0.03)),IF(P$3=$O1689+5*$J1689,$N1689*(1+(O$2*0.03)),"")))))))</f>
        <v/>
      </c>
      <c r="Q1689" s="2" t="str">
        <f t="shared" si="4385"/>
        <v/>
      </c>
      <c r="R1689" s="2" t="str">
        <f t="shared" si="4385"/>
        <v/>
      </c>
      <c r="S1689" s="2" t="str">
        <f t="shared" si="4385"/>
        <v/>
      </c>
      <c r="T1689" s="2" t="str">
        <f t="shared" si="4385"/>
        <v/>
      </c>
      <c r="U1689" s="2" t="str">
        <f t="shared" si="4385"/>
        <v/>
      </c>
      <c r="V1689" s="2" t="str">
        <f t="shared" si="4385"/>
        <v/>
      </c>
      <c r="W1689" s="2" t="str">
        <f t="shared" si="4385"/>
        <v/>
      </c>
      <c r="X1689" s="2" t="str">
        <f t="shared" si="4385"/>
        <v/>
      </c>
      <c r="Y1689" s="2" t="str">
        <f t="shared" si="4385"/>
        <v/>
      </c>
      <c r="Z1689" s="2" t="str">
        <f t="shared" si="4385"/>
        <v/>
      </c>
      <c r="AA1689" s="2" t="str">
        <f t="shared" si="4385"/>
        <v/>
      </c>
      <c r="AB1689" s="2" t="str">
        <f t="shared" si="4385"/>
        <v/>
      </c>
      <c r="AC1689" s="2" t="str">
        <f t="shared" si="4385"/>
        <v/>
      </c>
      <c r="AD1689" s="2" t="str">
        <f t="shared" si="4385"/>
        <v/>
      </c>
      <c r="AE1689" s="2" t="str">
        <f t="shared" si="4385"/>
        <v/>
      </c>
      <c r="AF1689" s="2" t="str">
        <f t="shared" si="4385"/>
        <v/>
      </c>
      <c r="AG1689" s="2" t="str">
        <f t="shared" si="4385"/>
        <v/>
      </c>
      <c r="AH1689" s="2" t="str">
        <f t="shared" si="4385"/>
        <v/>
      </c>
      <c r="AI1689" s="2">
        <f t="shared" si="4385"/>
        <v>43520.399999999994</v>
      </c>
    </row>
    <row r="1690" spans="2:35" x14ac:dyDescent="0.25">
      <c r="B1690" s="41" t="s">
        <v>347</v>
      </c>
      <c r="C1690" t="s">
        <v>590</v>
      </c>
      <c r="D1690" t="s">
        <v>5</v>
      </c>
      <c r="E1690" s="42" t="s">
        <v>600</v>
      </c>
      <c r="F1690" t="s">
        <v>66</v>
      </c>
      <c r="H1690" s="180">
        <v>1</v>
      </c>
      <c r="I1690" s="6">
        <f>IF(H1690="","",INDEX(Systems!F$4:F$981,MATCH($F1690,Systems!D$4:D$981,0),1))</f>
        <v>10000</v>
      </c>
      <c r="J1690" s="7">
        <f>IF(H1690="","",INDEX(Systems!E$4:E$981,MATCH($F1690,Systems!D$4:D$981,0),1))</f>
        <v>10</v>
      </c>
      <c r="K1690" s="7" t="s">
        <v>97</v>
      </c>
      <c r="L1690" s="7">
        <v>2012</v>
      </c>
      <c r="M1690" s="7">
        <v>3</v>
      </c>
      <c r="N1690" s="6">
        <f t="shared" si="3734"/>
        <v>10000</v>
      </c>
      <c r="O1690" s="7">
        <f t="shared" si="3735"/>
        <v>2022</v>
      </c>
      <c r="P1690" s="2" t="str">
        <f t="shared" ref="P1690:AI1690" si="4386">IF($B1690="","",IF($O1690=P$3,$N1690*(1+(O$2*0.03)),IF(P$3=$O1690+$J1690,$N1690*(1+(O$2*0.03)),IF(P$3=$O1690+2*$J1690,$N1690*(1+(O$2*0.03)),IF(P$3=$O1690+3*$J1690,$N1690*(1+(O$2*0.03)),IF(P$3=$O1690+4*$J1690,$N1690*(1+(O$2*0.03)),IF(P$3=$O1690+5*$J1690,$N1690*(1+(O$2*0.03)),"")))))))</f>
        <v/>
      </c>
      <c r="Q1690" s="2" t="str">
        <f t="shared" si="4386"/>
        <v/>
      </c>
      <c r="R1690" s="2" t="str">
        <f t="shared" si="4386"/>
        <v/>
      </c>
      <c r="S1690" s="2" t="str">
        <f t="shared" si="4386"/>
        <v/>
      </c>
      <c r="T1690" s="2">
        <f t="shared" si="4386"/>
        <v>11200.000000000002</v>
      </c>
      <c r="U1690" s="2" t="str">
        <f t="shared" si="4386"/>
        <v/>
      </c>
      <c r="V1690" s="2" t="str">
        <f t="shared" si="4386"/>
        <v/>
      </c>
      <c r="W1690" s="2" t="str">
        <f t="shared" si="4386"/>
        <v/>
      </c>
      <c r="X1690" s="2" t="str">
        <f t="shared" si="4386"/>
        <v/>
      </c>
      <c r="Y1690" s="2" t="str">
        <f t="shared" si="4386"/>
        <v/>
      </c>
      <c r="Z1690" s="2" t="str">
        <f t="shared" si="4386"/>
        <v/>
      </c>
      <c r="AA1690" s="2" t="str">
        <f t="shared" si="4386"/>
        <v/>
      </c>
      <c r="AB1690" s="2" t="str">
        <f t="shared" si="4386"/>
        <v/>
      </c>
      <c r="AC1690" s="2" t="str">
        <f t="shared" si="4386"/>
        <v/>
      </c>
      <c r="AD1690" s="2">
        <f t="shared" si="4386"/>
        <v>14200</v>
      </c>
      <c r="AE1690" s="2" t="str">
        <f t="shared" si="4386"/>
        <v/>
      </c>
      <c r="AF1690" s="2" t="str">
        <f t="shared" si="4386"/>
        <v/>
      </c>
      <c r="AG1690" s="2" t="str">
        <f t="shared" si="4386"/>
        <v/>
      </c>
      <c r="AH1690" s="2" t="str">
        <f t="shared" si="4386"/>
        <v/>
      </c>
      <c r="AI1690" s="2" t="str">
        <f t="shared" si="4386"/>
        <v/>
      </c>
    </row>
    <row r="1691" spans="2:35" x14ac:dyDescent="0.25">
      <c r="B1691" s="41" t="s">
        <v>347</v>
      </c>
      <c r="C1691" t="s">
        <v>590</v>
      </c>
      <c r="D1691" t="s">
        <v>5</v>
      </c>
      <c r="E1691" s="42" t="s">
        <v>600</v>
      </c>
      <c r="F1691" t="s">
        <v>65</v>
      </c>
      <c r="H1691" s="180">
        <v>1</v>
      </c>
      <c r="I1691" s="6">
        <f>IF(H1691="","",INDEX(Systems!F$4:F$981,MATCH($F1691,Systems!D$4:D$981,0),1))</f>
        <v>6000</v>
      </c>
      <c r="J1691" s="7">
        <f>IF(H1691="","",INDEX(Systems!E$4:E$981,MATCH($F1691,Systems!D$4:D$981,0),1))</f>
        <v>10</v>
      </c>
      <c r="K1691" s="7" t="s">
        <v>97</v>
      </c>
      <c r="L1691" s="7">
        <v>2012</v>
      </c>
      <c r="M1691" s="7">
        <v>3</v>
      </c>
      <c r="N1691" s="6">
        <f t="shared" ref="N1691" si="4387">IF(H1691="","",H1691*I1691)</f>
        <v>6000</v>
      </c>
      <c r="O1691" s="7">
        <f t="shared" ref="O1691" si="4388">IF(M1691="","",IF(IF(M1691=1,$C$1,IF(M1691=2,L1691+(0.8*J1691),IF(M1691=3,L1691+J1691)))&lt;$C$1,$C$1,(IF(M1691=1,$C$1,IF(M1691=2,L1691+(0.8*J1691),IF(M1691=3,L1691+J1691))))))</f>
        <v>2022</v>
      </c>
      <c r="P1691" s="2" t="str">
        <f t="shared" ref="P1691" si="4389">IF($B1691="","",IF($O1691=P$3,$N1691*(1+(O$2*0.03)),IF(P$3=$O1691+$J1691,$N1691*(1+(O$2*0.03)),IF(P$3=$O1691+2*$J1691,$N1691*(1+(O$2*0.03)),IF(P$3=$O1691+3*$J1691,$N1691*(1+(O$2*0.03)),IF(P$3=$O1691+4*$J1691,$N1691*(1+(O$2*0.03)),IF(P$3=$O1691+5*$J1691,$N1691*(1+(O$2*0.03)),"")))))))</f>
        <v/>
      </c>
      <c r="Q1691" s="2" t="str">
        <f t="shared" ref="Q1691" si="4390">IF($B1691="","",IF($O1691=Q$3,$N1691*(1+(P$2*0.03)),IF(Q$3=$O1691+$J1691,$N1691*(1+(P$2*0.03)),IF(Q$3=$O1691+2*$J1691,$N1691*(1+(P$2*0.03)),IF(Q$3=$O1691+3*$J1691,$N1691*(1+(P$2*0.03)),IF(Q$3=$O1691+4*$J1691,$N1691*(1+(P$2*0.03)),IF(Q$3=$O1691+5*$J1691,$N1691*(1+(P$2*0.03)),"")))))))</f>
        <v/>
      </c>
      <c r="R1691" s="2" t="str">
        <f t="shared" ref="R1691" si="4391">IF($B1691="","",IF($O1691=R$3,$N1691*(1+(Q$2*0.03)),IF(R$3=$O1691+$J1691,$N1691*(1+(Q$2*0.03)),IF(R$3=$O1691+2*$J1691,$N1691*(1+(Q$2*0.03)),IF(R$3=$O1691+3*$J1691,$N1691*(1+(Q$2*0.03)),IF(R$3=$O1691+4*$J1691,$N1691*(1+(Q$2*0.03)),IF(R$3=$O1691+5*$J1691,$N1691*(1+(Q$2*0.03)),"")))))))</f>
        <v/>
      </c>
      <c r="S1691" s="2" t="str">
        <f t="shared" ref="S1691" si="4392">IF($B1691="","",IF($O1691=S$3,$N1691*(1+(R$2*0.03)),IF(S$3=$O1691+$J1691,$N1691*(1+(R$2*0.03)),IF(S$3=$O1691+2*$J1691,$N1691*(1+(R$2*0.03)),IF(S$3=$O1691+3*$J1691,$N1691*(1+(R$2*0.03)),IF(S$3=$O1691+4*$J1691,$N1691*(1+(R$2*0.03)),IF(S$3=$O1691+5*$J1691,$N1691*(1+(R$2*0.03)),"")))))))</f>
        <v/>
      </c>
      <c r="T1691" s="2">
        <f t="shared" ref="T1691" si="4393">IF($B1691="","",IF($O1691=T$3,$N1691*(1+(S$2*0.03)),IF(T$3=$O1691+$J1691,$N1691*(1+(S$2*0.03)),IF(T$3=$O1691+2*$J1691,$N1691*(1+(S$2*0.03)),IF(T$3=$O1691+3*$J1691,$N1691*(1+(S$2*0.03)),IF(T$3=$O1691+4*$J1691,$N1691*(1+(S$2*0.03)),IF(T$3=$O1691+5*$J1691,$N1691*(1+(S$2*0.03)),"")))))))</f>
        <v>6720.0000000000009</v>
      </c>
      <c r="U1691" s="2" t="str">
        <f t="shared" ref="U1691" si="4394">IF($B1691="","",IF($O1691=U$3,$N1691*(1+(T$2*0.03)),IF(U$3=$O1691+$J1691,$N1691*(1+(T$2*0.03)),IF(U$3=$O1691+2*$J1691,$N1691*(1+(T$2*0.03)),IF(U$3=$O1691+3*$J1691,$N1691*(1+(T$2*0.03)),IF(U$3=$O1691+4*$J1691,$N1691*(1+(T$2*0.03)),IF(U$3=$O1691+5*$J1691,$N1691*(1+(T$2*0.03)),"")))))))</f>
        <v/>
      </c>
      <c r="V1691" s="2" t="str">
        <f t="shared" ref="V1691" si="4395">IF($B1691="","",IF($O1691=V$3,$N1691*(1+(U$2*0.03)),IF(V$3=$O1691+$J1691,$N1691*(1+(U$2*0.03)),IF(V$3=$O1691+2*$J1691,$N1691*(1+(U$2*0.03)),IF(V$3=$O1691+3*$J1691,$N1691*(1+(U$2*0.03)),IF(V$3=$O1691+4*$J1691,$N1691*(1+(U$2*0.03)),IF(V$3=$O1691+5*$J1691,$N1691*(1+(U$2*0.03)),"")))))))</f>
        <v/>
      </c>
      <c r="W1691" s="2" t="str">
        <f t="shared" ref="W1691" si="4396">IF($B1691="","",IF($O1691=W$3,$N1691*(1+(V$2*0.03)),IF(W$3=$O1691+$J1691,$N1691*(1+(V$2*0.03)),IF(W$3=$O1691+2*$J1691,$N1691*(1+(V$2*0.03)),IF(W$3=$O1691+3*$J1691,$N1691*(1+(V$2*0.03)),IF(W$3=$O1691+4*$J1691,$N1691*(1+(V$2*0.03)),IF(W$3=$O1691+5*$J1691,$N1691*(1+(V$2*0.03)),"")))))))</f>
        <v/>
      </c>
      <c r="X1691" s="2" t="str">
        <f t="shared" ref="X1691" si="4397">IF($B1691="","",IF($O1691=X$3,$N1691*(1+(W$2*0.03)),IF(X$3=$O1691+$J1691,$N1691*(1+(W$2*0.03)),IF(X$3=$O1691+2*$J1691,$N1691*(1+(W$2*0.03)),IF(X$3=$O1691+3*$J1691,$N1691*(1+(W$2*0.03)),IF(X$3=$O1691+4*$J1691,$N1691*(1+(W$2*0.03)),IF(X$3=$O1691+5*$J1691,$N1691*(1+(W$2*0.03)),"")))))))</f>
        <v/>
      </c>
      <c r="Y1691" s="2" t="str">
        <f t="shared" ref="Y1691" si="4398">IF($B1691="","",IF($O1691=Y$3,$N1691*(1+(X$2*0.03)),IF(Y$3=$O1691+$J1691,$N1691*(1+(X$2*0.03)),IF(Y$3=$O1691+2*$J1691,$N1691*(1+(X$2*0.03)),IF(Y$3=$O1691+3*$J1691,$N1691*(1+(X$2*0.03)),IF(Y$3=$O1691+4*$J1691,$N1691*(1+(X$2*0.03)),IF(Y$3=$O1691+5*$J1691,$N1691*(1+(X$2*0.03)),"")))))))</f>
        <v/>
      </c>
      <c r="Z1691" s="2" t="str">
        <f t="shared" ref="Z1691" si="4399">IF($B1691="","",IF($O1691=Z$3,$N1691*(1+(Y$2*0.03)),IF(Z$3=$O1691+$J1691,$N1691*(1+(Y$2*0.03)),IF(Z$3=$O1691+2*$J1691,$N1691*(1+(Y$2*0.03)),IF(Z$3=$O1691+3*$J1691,$N1691*(1+(Y$2*0.03)),IF(Z$3=$O1691+4*$J1691,$N1691*(1+(Y$2*0.03)),IF(Z$3=$O1691+5*$J1691,$N1691*(1+(Y$2*0.03)),"")))))))</f>
        <v/>
      </c>
      <c r="AA1691" s="2" t="str">
        <f t="shared" ref="AA1691" si="4400">IF($B1691="","",IF($O1691=AA$3,$N1691*(1+(Z$2*0.03)),IF(AA$3=$O1691+$J1691,$N1691*(1+(Z$2*0.03)),IF(AA$3=$O1691+2*$J1691,$N1691*(1+(Z$2*0.03)),IF(AA$3=$O1691+3*$J1691,$N1691*(1+(Z$2*0.03)),IF(AA$3=$O1691+4*$J1691,$N1691*(1+(Z$2*0.03)),IF(AA$3=$O1691+5*$J1691,$N1691*(1+(Z$2*0.03)),"")))))))</f>
        <v/>
      </c>
      <c r="AB1691" s="2" t="str">
        <f t="shared" ref="AB1691" si="4401">IF($B1691="","",IF($O1691=AB$3,$N1691*(1+(AA$2*0.03)),IF(AB$3=$O1691+$J1691,$N1691*(1+(AA$2*0.03)),IF(AB$3=$O1691+2*$J1691,$N1691*(1+(AA$2*0.03)),IF(AB$3=$O1691+3*$J1691,$N1691*(1+(AA$2*0.03)),IF(AB$3=$O1691+4*$J1691,$N1691*(1+(AA$2*0.03)),IF(AB$3=$O1691+5*$J1691,$N1691*(1+(AA$2*0.03)),"")))))))</f>
        <v/>
      </c>
      <c r="AC1691" s="2" t="str">
        <f t="shared" ref="AC1691" si="4402">IF($B1691="","",IF($O1691=AC$3,$N1691*(1+(AB$2*0.03)),IF(AC$3=$O1691+$J1691,$N1691*(1+(AB$2*0.03)),IF(AC$3=$O1691+2*$J1691,$N1691*(1+(AB$2*0.03)),IF(AC$3=$O1691+3*$J1691,$N1691*(1+(AB$2*0.03)),IF(AC$3=$O1691+4*$J1691,$N1691*(1+(AB$2*0.03)),IF(AC$3=$O1691+5*$J1691,$N1691*(1+(AB$2*0.03)),"")))))))</f>
        <v/>
      </c>
      <c r="AD1691" s="2">
        <f t="shared" ref="AD1691" si="4403">IF($B1691="","",IF($O1691=AD$3,$N1691*(1+(AC$2*0.03)),IF(AD$3=$O1691+$J1691,$N1691*(1+(AC$2*0.03)),IF(AD$3=$O1691+2*$J1691,$N1691*(1+(AC$2*0.03)),IF(AD$3=$O1691+3*$J1691,$N1691*(1+(AC$2*0.03)),IF(AD$3=$O1691+4*$J1691,$N1691*(1+(AC$2*0.03)),IF(AD$3=$O1691+5*$J1691,$N1691*(1+(AC$2*0.03)),"")))))))</f>
        <v>8520</v>
      </c>
      <c r="AE1691" s="2" t="str">
        <f t="shared" ref="AE1691" si="4404">IF($B1691="","",IF($O1691=AE$3,$N1691*(1+(AD$2*0.03)),IF(AE$3=$O1691+$J1691,$N1691*(1+(AD$2*0.03)),IF(AE$3=$O1691+2*$J1691,$N1691*(1+(AD$2*0.03)),IF(AE$3=$O1691+3*$J1691,$N1691*(1+(AD$2*0.03)),IF(AE$3=$O1691+4*$J1691,$N1691*(1+(AD$2*0.03)),IF(AE$3=$O1691+5*$J1691,$N1691*(1+(AD$2*0.03)),"")))))))</f>
        <v/>
      </c>
      <c r="AF1691" s="2" t="str">
        <f t="shared" ref="AF1691" si="4405">IF($B1691="","",IF($O1691=AF$3,$N1691*(1+(AE$2*0.03)),IF(AF$3=$O1691+$J1691,$N1691*(1+(AE$2*0.03)),IF(AF$3=$O1691+2*$J1691,$N1691*(1+(AE$2*0.03)),IF(AF$3=$O1691+3*$J1691,$N1691*(1+(AE$2*0.03)),IF(AF$3=$O1691+4*$J1691,$N1691*(1+(AE$2*0.03)),IF(AF$3=$O1691+5*$J1691,$N1691*(1+(AE$2*0.03)),"")))))))</f>
        <v/>
      </c>
      <c r="AG1691" s="2" t="str">
        <f t="shared" ref="AG1691" si="4406">IF($B1691="","",IF($O1691=AG$3,$N1691*(1+(AF$2*0.03)),IF(AG$3=$O1691+$J1691,$N1691*(1+(AF$2*0.03)),IF(AG$3=$O1691+2*$J1691,$N1691*(1+(AF$2*0.03)),IF(AG$3=$O1691+3*$J1691,$N1691*(1+(AF$2*0.03)),IF(AG$3=$O1691+4*$J1691,$N1691*(1+(AF$2*0.03)),IF(AG$3=$O1691+5*$J1691,$N1691*(1+(AF$2*0.03)),"")))))))</f>
        <v/>
      </c>
      <c r="AH1691" s="2" t="str">
        <f t="shared" ref="AH1691" si="4407">IF($B1691="","",IF($O1691=AH$3,$N1691*(1+(AG$2*0.03)),IF(AH$3=$O1691+$J1691,$N1691*(1+(AG$2*0.03)),IF(AH$3=$O1691+2*$J1691,$N1691*(1+(AG$2*0.03)),IF(AH$3=$O1691+3*$J1691,$N1691*(1+(AG$2*0.03)),IF(AH$3=$O1691+4*$J1691,$N1691*(1+(AG$2*0.03)),IF(AH$3=$O1691+5*$J1691,$N1691*(1+(AG$2*0.03)),"")))))))</f>
        <v/>
      </c>
      <c r="AI1691" s="2" t="str">
        <f t="shared" ref="AI1691" si="4408">IF($B1691="","",IF($O1691=AI$3,$N1691*(1+(AH$2*0.03)),IF(AI$3=$O1691+$J1691,$N1691*(1+(AH$2*0.03)),IF(AI$3=$O1691+2*$J1691,$N1691*(1+(AH$2*0.03)),IF(AI$3=$O1691+3*$J1691,$N1691*(1+(AH$2*0.03)),IF(AI$3=$O1691+4*$J1691,$N1691*(1+(AH$2*0.03)),IF(AI$3=$O1691+5*$J1691,$N1691*(1+(AH$2*0.03)),"")))))))</f>
        <v/>
      </c>
    </row>
    <row r="1692" spans="2:35" x14ac:dyDescent="0.25">
      <c r="B1692" s="41" t="s">
        <v>347</v>
      </c>
      <c r="C1692" t="s">
        <v>590</v>
      </c>
      <c r="D1692" t="s">
        <v>5</v>
      </c>
      <c r="E1692" s="42" t="s">
        <v>600</v>
      </c>
      <c r="F1692" t="s">
        <v>117</v>
      </c>
      <c r="H1692" s="180">
        <v>1</v>
      </c>
      <c r="I1692" s="6">
        <f>IF(H1692="","",INDEX(Systems!F$4:F$981,MATCH($F1692,Systems!D$4:D$981,0),1))</f>
        <v>7200</v>
      </c>
      <c r="J1692" s="7">
        <f>IF(H1692="","",INDEX(Systems!E$4:E$981,MATCH($F1692,Systems!D$4:D$981,0),1))</f>
        <v>18</v>
      </c>
      <c r="K1692" s="7" t="s">
        <v>97</v>
      </c>
      <c r="L1692" s="7">
        <v>2005</v>
      </c>
      <c r="M1692" s="7">
        <v>3</v>
      </c>
      <c r="N1692" s="6">
        <f t="shared" ref="N1692" si="4409">IF(H1692="","",H1692*I1692)</f>
        <v>7200</v>
      </c>
      <c r="O1692" s="7">
        <f t="shared" ref="O1692" si="4410">IF(M1692="","",IF(IF(M1692=1,$C$1,IF(M1692=2,L1692+(0.8*J1692),IF(M1692=3,L1692+J1692)))&lt;$C$1,$C$1,(IF(M1692=1,$C$1,IF(M1692=2,L1692+(0.8*J1692),IF(M1692=3,L1692+J1692))))))</f>
        <v>2023</v>
      </c>
      <c r="P1692" s="2" t="str">
        <f t="shared" ref="P1692" si="4411">IF($B1692="","",IF($O1692=P$3,$N1692*(1+(O$2*0.03)),IF(P$3=$O1692+$J1692,$N1692*(1+(O$2*0.03)),IF(P$3=$O1692+2*$J1692,$N1692*(1+(O$2*0.03)),IF(P$3=$O1692+3*$J1692,$N1692*(1+(O$2*0.03)),IF(P$3=$O1692+4*$J1692,$N1692*(1+(O$2*0.03)),IF(P$3=$O1692+5*$J1692,$N1692*(1+(O$2*0.03)),"")))))))</f>
        <v/>
      </c>
      <c r="Q1692" s="2" t="str">
        <f t="shared" ref="Q1692" si="4412">IF($B1692="","",IF($O1692=Q$3,$N1692*(1+(P$2*0.03)),IF(Q$3=$O1692+$J1692,$N1692*(1+(P$2*0.03)),IF(Q$3=$O1692+2*$J1692,$N1692*(1+(P$2*0.03)),IF(Q$3=$O1692+3*$J1692,$N1692*(1+(P$2*0.03)),IF(Q$3=$O1692+4*$J1692,$N1692*(1+(P$2*0.03)),IF(Q$3=$O1692+5*$J1692,$N1692*(1+(P$2*0.03)),"")))))))</f>
        <v/>
      </c>
      <c r="R1692" s="2" t="str">
        <f t="shared" ref="R1692" si="4413">IF($B1692="","",IF($O1692=R$3,$N1692*(1+(Q$2*0.03)),IF(R$3=$O1692+$J1692,$N1692*(1+(Q$2*0.03)),IF(R$3=$O1692+2*$J1692,$N1692*(1+(Q$2*0.03)),IF(R$3=$O1692+3*$J1692,$N1692*(1+(Q$2*0.03)),IF(R$3=$O1692+4*$J1692,$N1692*(1+(Q$2*0.03)),IF(R$3=$O1692+5*$J1692,$N1692*(1+(Q$2*0.03)),"")))))))</f>
        <v/>
      </c>
      <c r="S1692" s="2" t="str">
        <f t="shared" ref="S1692" si="4414">IF($B1692="","",IF($O1692=S$3,$N1692*(1+(R$2*0.03)),IF(S$3=$O1692+$J1692,$N1692*(1+(R$2*0.03)),IF(S$3=$O1692+2*$J1692,$N1692*(1+(R$2*0.03)),IF(S$3=$O1692+3*$J1692,$N1692*(1+(R$2*0.03)),IF(S$3=$O1692+4*$J1692,$N1692*(1+(R$2*0.03)),IF(S$3=$O1692+5*$J1692,$N1692*(1+(R$2*0.03)),"")))))))</f>
        <v/>
      </c>
      <c r="T1692" s="2" t="str">
        <f t="shared" ref="T1692" si="4415">IF($B1692="","",IF($O1692=T$3,$N1692*(1+(S$2*0.03)),IF(T$3=$O1692+$J1692,$N1692*(1+(S$2*0.03)),IF(T$3=$O1692+2*$J1692,$N1692*(1+(S$2*0.03)),IF(T$3=$O1692+3*$J1692,$N1692*(1+(S$2*0.03)),IF(T$3=$O1692+4*$J1692,$N1692*(1+(S$2*0.03)),IF(T$3=$O1692+5*$J1692,$N1692*(1+(S$2*0.03)),"")))))))</f>
        <v/>
      </c>
      <c r="U1692" s="2">
        <f t="shared" ref="U1692" si="4416">IF($B1692="","",IF($O1692=U$3,$N1692*(1+(T$2*0.03)),IF(U$3=$O1692+$J1692,$N1692*(1+(T$2*0.03)),IF(U$3=$O1692+2*$J1692,$N1692*(1+(T$2*0.03)),IF(U$3=$O1692+3*$J1692,$N1692*(1+(T$2*0.03)),IF(U$3=$O1692+4*$J1692,$N1692*(1+(T$2*0.03)),IF(U$3=$O1692+5*$J1692,$N1692*(1+(T$2*0.03)),"")))))))</f>
        <v>8280</v>
      </c>
      <c r="V1692" s="2" t="str">
        <f t="shared" ref="V1692" si="4417">IF($B1692="","",IF($O1692=V$3,$N1692*(1+(U$2*0.03)),IF(V$3=$O1692+$J1692,$N1692*(1+(U$2*0.03)),IF(V$3=$O1692+2*$J1692,$N1692*(1+(U$2*0.03)),IF(V$3=$O1692+3*$J1692,$N1692*(1+(U$2*0.03)),IF(V$3=$O1692+4*$J1692,$N1692*(1+(U$2*0.03)),IF(V$3=$O1692+5*$J1692,$N1692*(1+(U$2*0.03)),"")))))))</f>
        <v/>
      </c>
      <c r="W1692" s="2" t="str">
        <f t="shared" ref="W1692" si="4418">IF($B1692="","",IF($O1692=W$3,$N1692*(1+(V$2*0.03)),IF(W$3=$O1692+$J1692,$N1692*(1+(V$2*0.03)),IF(W$3=$O1692+2*$J1692,$N1692*(1+(V$2*0.03)),IF(W$3=$O1692+3*$J1692,$N1692*(1+(V$2*0.03)),IF(W$3=$O1692+4*$J1692,$N1692*(1+(V$2*0.03)),IF(W$3=$O1692+5*$J1692,$N1692*(1+(V$2*0.03)),"")))))))</f>
        <v/>
      </c>
      <c r="X1692" s="2" t="str">
        <f t="shared" ref="X1692" si="4419">IF($B1692="","",IF($O1692=X$3,$N1692*(1+(W$2*0.03)),IF(X$3=$O1692+$J1692,$N1692*(1+(W$2*0.03)),IF(X$3=$O1692+2*$J1692,$N1692*(1+(W$2*0.03)),IF(X$3=$O1692+3*$J1692,$N1692*(1+(W$2*0.03)),IF(X$3=$O1692+4*$J1692,$N1692*(1+(W$2*0.03)),IF(X$3=$O1692+5*$J1692,$N1692*(1+(W$2*0.03)),"")))))))</f>
        <v/>
      </c>
      <c r="Y1692" s="2" t="str">
        <f t="shared" ref="Y1692" si="4420">IF($B1692="","",IF($O1692=Y$3,$N1692*(1+(X$2*0.03)),IF(Y$3=$O1692+$J1692,$N1692*(1+(X$2*0.03)),IF(Y$3=$O1692+2*$J1692,$N1692*(1+(X$2*0.03)),IF(Y$3=$O1692+3*$J1692,$N1692*(1+(X$2*0.03)),IF(Y$3=$O1692+4*$J1692,$N1692*(1+(X$2*0.03)),IF(Y$3=$O1692+5*$J1692,$N1692*(1+(X$2*0.03)),"")))))))</f>
        <v/>
      </c>
      <c r="Z1692" s="2" t="str">
        <f t="shared" ref="Z1692" si="4421">IF($B1692="","",IF($O1692=Z$3,$N1692*(1+(Y$2*0.03)),IF(Z$3=$O1692+$J1692,$N1692*(1+(Y$2*0.03)),IF(Z$3=$O1692+2*$J1692,$N1692*(1+(Y$2*0.03)),IF(Z$3=$O1692+3*$J1692,$N1692*(1+(Y$2*0.03)),IF(Z$3=$O1692+4*$J1692,$N1692*(1+(Y$2*0.03)),IF(Z$3=$O1692+5*$J1692,$N1692*(1+(Y$2*0.03)),"")))))))</f>
        <v/>
      </c>
      <c r="AA1692" s="2" t="str">
        <f t="shared" ref="AA1692" si="4422">IF($B1692="","",IF($O1692=AA$3,$N1692*(1+(Z$2*0.03)),IF(AA$3=$O1692+$J1692,$N1692*(1+(Z$2*0.03)),IF(AA$3=$O1692+2*$J1692,$N1692*(1+(Z$2*0.03)),IF(AA$3=$O1692+3*$J1692,$N1692*(1+(Z$2*0.03)),IF(AA$3=$O1692+4*$J1692,$N1692*(1+(Z$2*0.03)),IF(AA$3=$O1692+5*$J1692,$N1692*(1+(Z$2*0.03)),"")))))))</f>
        <v/>
      </c>
      <c r="AB1692" s="2" t="str">
        <f t="shared" ref="AB1692" si="4423">IF($B1692="","",IF($O1692=AB$3,$N1692*(1+(AA$2*0.03)),IF(AB$3=$O1692+$J1692,$N1692*(1+(AA$2*0.03)),IF(AB$3=$O1692+2*$J1692,$N1692*(1+(AA$2*0.03)),IF(AB$3=$O1692+3*$J1692,$N1692*(1+(AA$2*0.03)),IF(AB$3=$O1692+4*$J1692,$N1692*(1+(AA$2*0.03)),IF(AB$3=$O1692+5*$J1692,$N1692*(1+(AA$2*0.03)),"")))))))</f>
        <v/>
      </c>
      <c r="AC1692" s="2" t="str">
        <f t="shared" ref="AC1692" si="4424">IF($B1692="","",IF($O1692=AC$3,$N1692*(1+(AB$2*0.03)),IF(AC$3=$O1692+$J1692,$N1692*(1+(AB$2*0.03)),IF(AC$3=$O1692+2*$J1692,$N1692*(1+(AB$2*0.03)),IF(AC$3=$O1692+3*$J1692,$N1692*(1+(AB$2*0.03)),IF(AC$3=$O1692+4*$J1692,$N1692*(1+(AB$2*0.03)),IF(AC$3=$O1692+5*$J1692,$N1692*(1+(AB$2*0.03)),"")))))))</f>
        <v/>
      </c>
      <c r="AD1692" s="2" t="str">
        <f t="shared" ref="AD1692" si="4425">IF($B1692="","",IF($O1692=AD$3,$N1692*(1+(AC$2*0.03)),IF(AD$3=$O1692+$J1692,$N1692*(1+(AC$2*0.03)),IF(AD$3=$O1692+2*$J1692,$N1692*(1+(AC$2*0.03)),IF(AD$3=$O1692+3*$J1692,$N1692*(1+(AC$2*0.03)),IF(AD$3=$O1692+4*$J1692,$N1692*(1+(AC$2*0.03)),IF(AD$3=$O1692+5*$J1692,$N1692*(1+(AC$2*0.03)),"")))))))</f>
        <v/>
      </c>
      <c r="AE1692" s="2" t="str">
        <f t="shared" ref="AE1692" si="4426">IF($B1692="","",IF($O1692=AE$3,$N1692*(1+(AD$2*0.03)),IF(AE$3=$O1692+$J1692,$N1692*(1+(AD$2*0.03)),IF(AE$3=$O1692+2*$J1692,$N1692*(1+(AD$2*0.03)),IF(AE$3=$O1692+3*$J1692,$N1692*(1+(AD$2*0.03)),IF(AE$3=$O1692+4*$J1692,$N1692*(1+(AD$2*0.03)),IF(AE$3=$O1692+5*$J1692,$N1692*(1+(AD$2*0.03)),"")))))))</f>
        <v/>
      </c>
      <c r="AF1692" s="2" t="str">
        <f t="shared" ref="AF1692" si="4427">IF($B1692="","",IF($O1692=AF$3,$N1692*(1+(AE$2*0.03)),IF(AF$3=$O1692+$J1692,$N1692*(1+(AE$2*0.03)),IF(AF$3=$O1692+2*$J1692,$N1692*(1+(AE$2*0.03)),IF(AF$3=$O1692+3*$J1692,$N1692*(1+(AE$2*0.03)),IF(AF$3=$O1692+4*$J1692,$N1692*(1+(AE$2*0.03)),IF(AF$3=$O1692+5*$J1692,$N1692*(1+(AE$2*0.03)),"")))))))</f>
        <v/>
      </c>
      <c r="AG1692" s="2" t="str">
        <f t="shared" ref="AG1692" si="4428">IF($B1692="","",IF($O1692=AG$3,$N1692*(1+(AF$2*0.03)),IF(AG$3=$O1692+$J1692,$N1692*(1+(AF$2*0.03)),IF(AG$3=$O1692+2*$J1692,$N1692*(1+(AF$2*0.03)),IF(AG$3=$O1692+3*$J1692,$N1692*(1+(AF$2*0.03)),IF(AG$3=$O1692+4*$J1692,$N1692*(1+(AF$2*0.03)),IF(AG$3=$O1692+5*$J1692,$N1692*(1+(AF$2*0.03)),"")))))))</f>
        <v/>
      </c>
      <c r="AH1692" s="2" t="str">
        <f t="shared" ref="AH1692" si="4429">IF($B1692="","",IF($O1692=AH$3,$N1692*(1+(AG$2*0.03)),IF(AH$3=$O1692+$J1692,$N1692*(1+(AG$2*0.03)),IF(AH$3=$O1692+2*$J1692,$N1692*(1+(AG$2*0.03)),IF(AH$3=$O1692+3*$J1692,$N1692*(1+(AG$2*0.03)),IF(AH$3=$O1692+4*$J1692,$N1692*(1+(AG$2*0.03)),IF(AH$3=$O1692+5*$J1692,$N1692*(1+(AG$2*0.03)),"")))))))</f>
        <v/>
      </c>
      <c r="AI1692" s="2" t="str">
        <f t="shared" ref="AI1692" si="4430">IF($B1692="","",IF($O1692=AI$3,$N1692*(1+(AH$2*0.03)),IF(AI$3=$O1692+$J1692,$N1692*(1+(AH$2*0.03)),IF(AI$3=$O1692+2*$J1692,$N1692*(1+(AH$2*0.03)),IF(AI$3=$O1692+3*$J1692,$N1692*(1+(AH$2*0.03)),IF(AI$3=$O1692+4*$J1692,$N1692*(1+(AH$2*0.03)),IF(AI$3=$O1692+5*$J1692,$N1692*(1+(AH$2*0.03)),"")))))))</f>
        <v/>
      </c>
    </row>
    <row r="1693" spans="2:35" x14ac:dyDescent="0.25">
      <c r="B1693" s="41" t="s">
        <v>347</v>
      </c>
      <c r="C1693" t="s">
        <v>590</v>
      </c>
      <c r="D1693" t="s">
        <v>8</v>
      </c>
      <c r="E1693" s="42" t="s">
        <v>600</v>
      </c>
      <c r="F1693" t="s">
        <v>126</v>
      </c>
      <c r="H1693" s="7">
        <v>1400</v>
      </c>
      <c r="I1693" s="6">
        <f>IF(H1693="","",INDEX(Systems!F$4:F$981,MATCH($F1693,Systems!D$4:D$981,0),1))</f>
        <v>18</v>
      </c>
      <c r="J1693" s="7">
        <f>IF(H1693="","",INDEX(Systems!E$4:E$981,MATCH($F1693,Systems!D$4:D$981,0),1))</f>
        <v>30</v>
      </c>
      <c r="K1693" s="7" t="s">
        <v>97</v>
      </c>
      <c r="L1693" s="7">
        <v>2000</v>
      </c>
      <c r="M1693" s="7">
        <v>3</v>
      </c>
      <c r="N1693" s="6">
        <f t="shared" ref="N1693" si="4431">IF(H1693="","",H1693*I1693)</f>
        <v>25200</v>
      </c>
      <c r="O1693" s="7">
        <f t="shared" ref="O1693" si="4432">IF(M1693="","",IF(IF(M1693=1,$C$1,IF(M1693=2,L1693+(0.8*J1693),IF(M1693=3,L1693+J1693)))&lt;$C$1,$C$1,(IF(M1693=1,$C$1,IF(M1693=2,L1693+(0.8*J1693),IF(M1693=3,L1693+J1693))))))</f>
        <v>2030</v>
      </c>
      <c r="P1693" s="2" t="str">
        <f t="shared" ref="P1693" si="4433">IF($B1693="","",IF($O1693=P$3,$N1693*(1+(O$2*0.03)),IF(P$3=$O1693+$J1693,$N1693*(1+(O$2*0.03)),IF(P$3=$O1693+2*$J1693,$N1693*(1+(O$2*0.03)),IF(P$3=$O1693+3*$J1693,$N1693*(1+(O$2*0.03)),IF(P$3=$O1693+4*$J1693,$N1693*(1+(O$2*0.03)),IF(P$3=$O1693+5*$J1693,$N1693*(1+(O$2*0.03)),"")))))))</f>
        <v/>
      </c>
      <c r="Q1693" s="2" t="str">
        <f t="shared" ref="Q1693" si="4434">IF($B1693="","",IF($O1693=Q$3,$N1693*(1+(P$2*0.03)),IF(Q$3=$O1693+$J1693,$N1693*(1+(P$2*0.03)),IF(Q$3=$O1693+2*$J1693,$N1693*(1+(P$2*0.03)),IF(Q$3=$O1693+3*$J1693,$N1693*(1+(P$2*0.03)),IF(Q$3=$O1693+4*$J1693,$N1693*(1+(P$2*0.03)),IF(Q$3=$O1693+5*$J1693,$N1693*(1+(P$2*0.03)),"")))))))</f>
        <v/>
      </c>
      <c r="R1693" s="2" t="str">
        <f t="shared" ref="R1693" si="4435">IF($B1693="","",IF($O1693=R$3,$N1693*(1+(Q$2*0.03)),IF(R$3=$O1693+$J1693,$N1693*(1+(Q$2*0.03)),IF(R$3=$O1693+2*$J1693,$N1693*(1+(Q$2*0.03)),IF(R$3=$O1693+3*$J1693,$N1693*(1+(Q$2*0.03)),IF(R$3=$O1693+4*$J1693,$N1693*(1+(Q$2*0.03)),IF(R$3=$O1693+5*$J1693,$N1693*(1+(Q$2*0.03)),"")))))))</f>
        <v/>
      </c>
      <c r="S1693" s="2" t="str">
        <f t="shared" ref="S1693" si="4436">IF($B1693="","",IF($O1693=S$3,$N1693*(1+(R$2*0.03)),IF(S$3=$O1693+$J1693,$N1693*(1+(R$2*0.03)),IF(S$3=$O1693+2*$J1693,$N1693*(1+(R$2*0.03)),IF(S$3=$O1693+3*$J1693,$N1693*(1+(R$2*0.03)),IF(S$3=$O1693+4*$J1693,$N1693*(1+(R$2*0.03)),IF(S$3=$O1693+5*$J1693,$N1693*(1+(R$2*0.03)),"")))))))</f>
        <v/>
      </c>
      <c r="T1693" s="2" t="str">
        <f t="shared" ref="T1693" si="4437">IF($B1693="","",IF($O1693=T$3,$N1693*(1+(S$2*0.03)),IF(T$3=$O1693+$J1693,$N1693*(1+(S$2*0.03)),IF(T$3=$O1693+2*$J1693,$N1693*(1+(S$2*0.03)),IF(T$3=$O1693+3*$J1693,$N1693*(1+(S$2*0.03)),IF(T$3=$O1693+4*$J1693,$N1693*(1+(S$2*0.03)),IF(T$3=$O1693+5*$J1693,$N1693*(1+(S$2*0.03)),"")))))))</f>
        <v/>
      </c>
      <c r="U1693" s="2" t="str">
        <f t="shared" ref="U1693" si="4438">IF($B1693="","",IF($O1693=U$3,$N1693*(1+(T$2*0.03)),IF(U$3=$O1693+$J1693,$N1693*(1+(T$2*0.03)),IF(U$3=$O1693+2*$J1693,$N1693*(1+(T$2*0.03)),IF(U$3=$O1693+3*$J1693,$N1693*(1+(T$2*0.03)),IF(U$3=$O1693+4*$J1693,$N1693*(1+(T$2*0.03)),IF(U$3=$O1693+5*$J1693,$N1693*(1+(T$2*0.03)),"")))))))</f>
        <v/>
      </c>
      <c r="V1693" s="2" t="str">
        <f t="shared" ref="V1693" si="4439">IF($B1693="","",IF($O1693=V$3,$N1693*(1+(U$2*0.03)),IF(V$3=$O1693+$J1693,$N1693*(1+(U$2*0.03)),IF(V$3=$O1693+2*$J1693,$N1693*(1+(U$2*0.03)),IF(V$3=$O1693+3*$J1693,$N1693*(1+(U$2*0.03)),IF(V$3=$O1693+4*$J1693,$N1693*(1+(U$2*0.03)),IF(V$3=$O1693+5*$J1693,$N1693*(1+(U$2*0.03)),"")))))))</f>
        <v/>
      </c>
      <c r="W1693" s="2" t="str">
        <f t="shared" ref="W1693" si="4440">IF($B1693="","",IF($O1693=W$3,$N1693*(1+(V$2*0.03)),IF(W$3=$O1693+$J1693,$N1693*(1+(V$2*0.03)),IF(W$3=$O1693+2*$J1693,$N1693*(1+(V$2*0.03)),IF(W$3=$O1693+3*$J1693,$N1693*(1+(V$2*0.03)),IF(W$3=$O1693+4*$J1693,$N1693*(1+(V$2*0.03)),IF(W$3=$O1693+5*$J1693,$N1693*(1+(V$2*0.03)),"")))))))</f>
        <v/>
      </c>
      <c r="X1693" s="2" t="str">
        <f t="shared" ref="X1693" si="4441">IF($B1693="","",IF($O1693=X$3,$N1693*(1+(W$2*0.03)),IF(X$3=$O1693+$J1693,$N1693*(1+(W$2*0.03)),IF(X$3=$O1693+2*$J1693,$N1693*(1+(W$2*0.03)),IF(X$3=$O1693+3*$J1693,$N1693*(1+(W$2*0.03)),IF(X$3=$O1693+4*$J1693,$N1693*(1+(W$2*0.03)),IF(X$3=$O1693+5*$J1693,$N1693*(1+(W$2*0.03)),"")))))))</f>
        <v/>
      </c>
      <c r="Y1693" s="2" t="str">
        <f t="shared" ref="Y1693" si="4442">IF($B1693="","",IF($O1693=Y$3,$N1693*(1+(X$2*0.03)),IF(Y$3=$O1693+$J1693,$N1693*(1+(X$2*0.03)),IF(Y$3=$O1693+2*$J1693,$N1693*(1+(X$2*0.03)),IF(Y$3=$O1693+3*$J1693,$N1693*(1+(X$2*0.03)),IF(Y$3=$O1693+4*$J1693,$N1693*(1+(X$2*0.03)),IF(Y$3=$O1693+5*$J1693,$N1693*(1+(X$2*0.03)),"")))))))</f>
        <v/>
      </c>
      <c r="Z1693" s="2" t="str">
        <f t="shared" ref="Z1693" si="4443">IF($B1693="","",IF($O1693=Z$3,$N1693*(1+(Y$2*0.03)),IF(Z$3=$O1693+$J1693,$N1693*(1+(Y$2*0.03)),IF(Z$3=$O1693+2*$J1693,$N1693*(1+(Y$2*0.03)),IF(Z$3=$O1693+3*$J1693,$N1693*(1+(Y$2*0.03)),IF(Z$3=$O1693+4*$J1693,$N1693*(1+(Y$2*0.03)),IF(Z$3=$O1693+5*$J1693,$N1693*(1+(Y$2*0.03)),"")))))))</f>
        <v/>
      </c>
      <c r="AA1693" s="2" t="str">
        <f t="shared" ref="AA1693" si="4444">IF($B1693="","",IF($O1693=AA$3,$N1693*(1+(Z$2*0.03)),IF(AA$3=$O1693+$J1693,$N1693*(1+(Z$2*0.03)),IF(AA$3=$O1693+2*$J1693,$N1693*(1+(Z$2*0.03)),IF(AA$3=$O1693+3*$J1693,$N1693*(1+(Z$2*0.03)),IF(AA$3=$O1693+4*$J1693,$N1693*(1+(Z$2*0.03)),IF(AA$3=$O1693+5*$J1693,$N1693*(1+(Z$2*0.03)),"")))))))</f>
        <v/>
      </c>
      <c r="AB1693" s="2">
        <f t="shared" ref="AB1693" si="4445">IF($B1693="","",IF($O1693=AB$3,$N1693*(1+(AA$2*0.03)),IF(AB$3=$O1693+$J1693,$N1693*(1+(AA$2*0.03)),IF(AB$3=$O1693+2*$J1693,$N1693*(1+(AA$2*0.03)),IF(AB$3=$O1693+3*$J1693,$N1693*(1+(AA$2*0.03)),IF(AB$3=$O1693+4*$J1693,$N1693*(1+(AA$2*0.03)),IF(AB$3=$O1693+5*$J1693,$N1693*(1+(AA$2*0.03)),"")))))))</f>
        <v>34272</v>
      </c>
      <c r="AC1693" s="2" t="str">
        <f t="shared" ref="AC1693" si="4446">IF($B1693="","",IF($O1693=AC$3,$N1693*(1+(AB$2*0.03)),IF(AC$3=$O1693+$J1693,$N1693*(1+(AB$2*0.03)),IF(AC$3=$O1693+2*$J1693,$N1693*(1+(AB$2*0.03)),IF(AC$3=$O1693+3*$J1693,$N1693*(1+(AB$2*0.03)),IF(AC$3=$O1693+4*$J1693,$N1693*(1+(AB$2*0.03)),IF(AC$3=$O1693+5*$J1693,$N1693*(1+(AB$2*0.03)),"")))))))</f>
        <v/>
      </c>
      <c r="AD1693" s="2" t="str">
        <f t="shared" ref="AD1693" si="4447">IF($B1693="","",IF($O1693=AD$3,$N1693*(1+(AC$2*0.03)),IF(AD$3=$O1693+$J1693,$N1693*(1+(AC$2*0.03)),IF(AD$3=$O1693+2*$J1693,$N1693*(1+(AC$2*0.03)),IF(AD$3=$O1693+3*$J1693,$N1693*(1+(AC$2*0.03)),IF(AD$3=$O1693+4*$J1693,$N1693*(1+(AC$2*0.03)),IF(AD$3=$O1693+5*$J1693,$N1693*(1+(AC$2*0.03)),"")))))))</f>
        <v/>
      </c>
      <c r="AE1693" s="2" t="str">
        <f t="shared" ref="AE1693" si="4448">IF($B1693="","",IF($O1693=AE$3,$N1693*(1+(AD$2*0.03)),IF(AE$3=$O1693+$J1693,$N1693*(1+(AD$2*0.03)),IF(AE$3=$O1693+2*$J1693,$N1693*(1+(AD$2*0.03)),IF(AE$3=$O1693+3*$J1693,$N1693*(1+(AD$2*0.03)),IF(AE$3=$O1693+4*$J1693,$N1693*(1+(AD$2*0.03)),IF(AE$3=$O1693+5*$J1693,$N1693*(1+(AD$2*0.03)),"")))))))</f>
        <v/>
      </c>
      <c r="AF1693" s="2" t="str">
        <f t="shared" ref="AF1693" si="4449">IF($B1693="","",IF($O1693=AF$3,$N1693*(1+(AE$2*0.03)),IF(AF$3=$O1693+$J1693,$N1693*(1+(AE$2*0.03)),IF(AF$3=$O1693+2*$J1693,$N1693*(1+(AE$2*0.03)),IF(AF$3=$O1693+3*$J1693,$N1693*(1+(AE$2*0.03)),IF(AF$3=$O1693+4*$J1693,$N1693*(1+(AE$2*0.03)),IF(AF$3=$O1693+5*$J1693,$N1693*(1+(AE$2*0.03)),"")))))))</f>
        <v/>
      </c>
      <c r="AG1693" s="2" t="str">
        <f t="shared" ref="AG1693" si="4450">IF($B1693="","",IF($O1693=AG$3,$N1693*(1+(AF$2*0.03)),IF(AG$3=$O1693+$J1693,$N1693*(1+(AF$2*0.03)),IF(AG$3=$O1693+2*$J1693,$N1693*(1+(AF$2*0.03)),IF(AG$3=$O1693+3*$J1693,$N1693*(1+(AF$2*0.03)),IF(AG$3=$O1693+4*$J1693,$N1693*(1+(AF$2*0.03)),IF(AG$3=$O1693+5*$J1693,$N1693*(1+(AF$2*0.03)),"")))))))</f>
        <v/>
      </c>
      <c r="AH1693" s="2" t="str">
        <f t="shared" ref="AH1693" si="4451">IF($B1693="","",IF($O1693=AH$3,$N1693*(1+(AG$2*0.03)),IF(AH$3=$O1693+$J1693,$N1693*(1+(AG$2*0.03)),IF(AH$3=$O1693+2*$J1693,$N1693*(1+(AG$2*0.03)),IF(AH$3=$O1693+3*$J1693,$N1693*(1+(AG$2*0.03)),IF(AH$3=$O1693+4*$J1693,$N1693*(1+(AG$2*0.03)),IF(AH$3=$O1693+5*$J1693,$N1693*(1+(AG$2*0.03)),"")))))))</f>
        <v/>
      </c>
      <c r="AI1693" s="2" t="str">
        <f t="shared" ref="AI1693" si="4452">IF($B1693="","",IF($O1693=AI$3,$N1693*(1+(AH$2*0.03)),IF(AI$3=$O1693+$J1693,$N1693*(1+(AH$2*0.03)),IF(AI$3=$O1693+2*$J1693,$N1693*(1+(AH$2*0.03)),IF(AI$3=$O1693+3*$J1693,$N1693*(1+(AH$2*0.03)),IF(AI$3=$O1693+4*$J1693,$N1693*(1+(AH$2*0.03)),IF(AI$3=$O1693+5*$J1693,$N1693*(1+(AH$2*0.03)),"")))))))</f>
        <v/>
      </c>
    </row>
    <row r="1694" spans="2:35" x14ac:dyDescent="0.25">
      <c r="B1694" s="41" t="s">
        <v>347</v>
      </c>
      <c r="C1694" t="s">
        <v>590</v>
      </c>
      <c r="D1694" t="s">
        <v>8</v>
      </c>
      <c r="E1694" s="42" t="s">
        <v>600</v>
      </c>
      <c r="F1694" t="s">
        <v>134</v>
      </c>
      <c r="H1694" s="7">
        <v>2</v>
      </c>
      <c r="I1694" s="6">
        <f>IF(H1694="","",INDEX(Systems!F$4:F$981,MATCH($F1694,Systems!D$4:D$981,0),1))</f>
        <v>650</v>
      </c>
      <c r="J1694" s="7">
        <f>IF(H1694="","",INDEX(Systems!E$4:E$981,MATCH($F1694,Systems!D$4:D$981,0),1))</f>
        <v>30</v>
      </c>
      <c r="K1694" s="7" t="s">
        <v>97</v>
      </c>
      <c r="L1694" s="7">
        <v>2000</v>
      </c>
      <c r="M1694" s="7">
        <v>3</v>
      </c>
      <c r="N1694" s="6">
        <f t="shared" ref="N1694" si="4453">IF(H1694="","",H1694*I1694)</f>
        <v>1300</v>
      </c>
      <c r="O1694" s="7">
        <f t="shared" ref="O1694" si="4454">IF(M1694="","",IF(IF(M1694=1,$C$1,IF(M1694=2,L1694+(0.8*J1694),IF(M1694=3,L1694+J1694)))&lt;$C$1,$C$1,(IF(M1694=1,$C$1,IF(M1694=2,L1694+(0.8*J1694),IF(M1694=3,L1694+J1694))))))</f>
        <v>2030</v>
      </c>
      <c r="P1694" s="2" t="str">
        <f t="shared" ref="P1694" si="4455">IF($B1694="","",IF($O1694=P$3,$N1694*(1+(O$2*0.03)),IF(P$3=$O1694+$J1694,$N1694*(1+(O$2*0.03)),IF(P$3=$O1694+2*$J1694,$N1694*(1+(O$2*0.03)),IF(P$3=$O1694+3*$J1694,$N1694*(1+(O$2*0.03)),IF(P$3=$O1694+4*$J1694,$N1694*(1+(O$2*0.03)),IF(P$3=$O1694+5*$J1694,$N1694*(1+(O$2*0.03)),"")))))))</f>
        <v/>
      </c>
      <c r="Q1694" s="2" t="str">
        <f t="shared" ref="Q1694" si="4456">IF($B1694="","",IF($O1694=Q$3,$N1694*(1+(P$2*0.03)),IF(Q$3=$O1694+$J1694,$N1694*(1+(P$2*0.03)),IF(Q$3=$O1694+2*$J1694,$N1694*(1+(P$2*0.03)),IF(Q$3=$O1694+3*$J1694,$N1694*(1+(P$2*0.03)),IF(Q$3=$O1694+4*$J1694,$N1694*(1+(P$2*0.03)),IF(Q$3=$O1694+5*$J1694,$N1694*(1+(P$2*0.03)),"")))))))</f>
        <v/>
      </c>
      <c r="R1694" s="2" t="str">
        <f t="shared" ref="R1694" si="4457">IF($B1694="","",IF($O1694=R$3,$N1694*(1+(Q$2*0.03)),IF(R$3=$O1694+$J1694,$N1694*(1+(Q$2*0.03)),IF(R$3=$O1694+2*$J1694,$N1694*(1+(Q$2*0.03)),IF(R$3=$O1694+3*$J1694,$N1694*(1+(Q$2*0.03)),IF(R$3=$O1694+4*$J1694,$N1694*(1+(Q$2*0.03)),IF(R$3=$O1694+5*$J1694,$N1694*(1+(Q$2*0.03)),"")))))))</f>
        <v/>
      </c>
      <c r="S1694" s="2" t="str">
        <f t="shared" ref="S1694" si="4458">IF($B1694="","",IF($O1694=S$3,$N1694*(1+(R$2*0.03)),IF(S$3=$O1694+$J1694,$N1694*(1+(R$2*0.03)),IF(S$3=$O1694+2*$J1694,$N1694*(1+(R$2*0.03)),IF(S$3=$O1694+3*$J1694,$N1694*(1+(R$2*0.03)),IF(S$3=$O1694+4*$J1694,$N1694*(1+(R$2*0.03)),IF(S$3=$O1694+5*$J1694,$N1694*(1+(R$2*0.03)),"")))))))</f>
        <v/>
      </c>
      <c r="T1694" s="2" t="str">
        <f t="shared" ref="T1694" si="4459">IF($B1694="","",IF($O1694=T$3,$N1694*(1+(S$2*0.03)),IF(T$3=$O1694+$J1694,$N1694*(1+(S$2*0.03)),IF(T$3=$O1694+2*$J1694,$N1694*(1+(S$2*0.03)),IF(T$3=$O1694+3*$J1694,$N1694*(1+(S$2*0.03)),IF(T$3=$O1694+4*$J1694,$N1694*(1+(S$2*0.03)),IF(T$3=$O1694+5*$J1694,$N1694*(1+(S$2*0.03)),"")))))))</f>
        <v/>
      </c>
      <c r="U1694" s="2" t="str">
        <f t="shared" ref="U1694" si="4460">IF($B1694="","",IF($O1694=U$3,$N1694*(1+(T$2*0.03)),IF(U$3=$O1694+$J1694,$N1694*(1+(T$2*0.03)),IF(U$3=$O1694+2*$J1694,$N1694*(1+(T$2*0.03)),IF(U$3=$O1694+3*$J1694,$N1694*(1+(T$2*0.03)),IF(U$3=$O1694+4*$J1694,$N1694*(1+(T$2*0.03)),IF(U$3=$O1694+5*$J1694,$N1694*(1+(T$2*0.03)),"")))))))</f>
        <v/>
      </c>
      <c r="V1694" s="2" t="str">
        <f t="shared" ref="V1694" si="4461">IF($B1694="","",IF($O1694=V$3,$N1694*(1+(U$2*0.03)),IF(V$3=$O1694+$J1694,$N1694*(1+(U$2*0.03)),IF(V$3=$O1694+2*$J1694,$N1694*(1+(U$2*0.03)),IF(V$3=$O1694+3*$J1694,$N1694*(1+(U$2*0.03)),IF(V$3=$O1694+4*$J1694,$N1694*(1+(U$2*0.03)),IF(V$3=$O1694+5*$J1694,$N1694*(1+(U$2*0.03)),"")))))))</f>
        <v/>
      </c>
      <c r="W1694" s="2" t="str">
        <f t="shared" ref="W1694" si="4462">IF($B1694="","",IF($O1694=W$3,$N1694*(1+(V$2*0.03)),IF(W$3=$O1694+$J1694,$N1694*(1+(V$2*0.03)),IF(W$3=$O1694+2*$J1694,$N1694*(1+(V$2*0.03)),IF(W$3=$O1694+3*$J1694,$N1694*(1+(V$2*0.03)),IF(W$3=$O1694+4*$J1694,$N1694*(1+(V$2*0.03)),IF(W$3=$O1694+5*$J1694,$N1694*(1+(V$2*0.03)),"")))))))</f>
        <v/>
      </c>
      <c r="X1694" s="2" t="str">
        <f t="shared" ref="X1694" si="4463">IF($B1694="","",IF($O1694=X$3,$N1694*(1+(W$2*0.03)),IF(X$3=$O1694+$J1694,$N1694*(1+(W$2*0.03)),IF(X$3=$O1694+2*$J1694,$N1694*(1+(W$2*0.03)),IF(X$3=$O1694+3*$J1694,$N1694*(1+(W$2*0.03)),IF(X$3=$O1694+4*$J1694,$N1694*(1+(W$2*0.03)),IF(X$3=$O1694+5*$J1694,$N1694*(1+(W$2*0.03)),"")))))))</f>
        <v/>
      </c>
      <c r="Y1694" s="2" t="str">
        <f t="shared" ref="Y1694" si="4464">IF($B1694="","",IF($O1694=Y$3,$N1694*(1+(X$2*0.03)),IF(Y$3=$O1694+$J1694,$N1694*(1+(X$2*0.03)),IF(Y$3=$O1694+2*$J1694,$N1694*(1+(X$2*0.03)),IF(Y$3=$O1694+3*$J1694,$N1694*(1+(X$2*0.03)),IF(Y$3=$O1694+4*$J1694,$N1694*(1+(X$2*0.03)),IF(Y$3=$O1694+5*$J1694,$N1694*(1+(X$2*0.03)),"")))))))</f>
        <v/>
      </c>
      <c r="Z1694" s="2" t="str">
        <f t="shared" ref="Z1694" si="4465">IF($B1694="","",IF($O1694=Z$3,$N1694*(1+(Y$2*0.03)),IF(Z$3=$O1694+$J1694,$N1694*(1+(Y$2*0.03)),IF(Z$3=$O1694+2*$J1694,$N1694*(1+(Y$2*0.03)),IF(Z$3=$O1694+3*$J1694,$N1694*(1+(Y$2*0.03)),IF(Z$3=$O1694+4*$J1694,$N1694*(1+(Y$2*0.03)),IF(Z$3=$O1694+5*$J1694,$N1694*(1+(Y$2*0.03)),"")))))))</f>
        <v/>
      </c>
      <c r="AA1694" s="2" t="str">
        <f t="shared" ref="AA1694" si="4466">IF($B1694="","",IF($O1694=AA$3,$N1694*(1+(Z$2*0.03)),IF(AA$3=$O1694+$J1694,$N1694*(1+(Z$2*0.03)),IF(AA$3=$O1694+2*$J1694,$N1694*(1+(Z$2*0.03)),IF(AA$3=$O1694+3*$J1694,$N1694*(1+(Z$2*0.03)),IF(AA$3=$O1694+4*$J1694,$N1694*(1+(Z$2*0.03)),IF(AA$3=$O1694+5*$J1694,$N1694*(1+(Z$2*0.03)),"")))))))</f>
        <v/>
      </c>
      <c r="AB1694" s="2">
        <f t="shared" ref="AB1694" si="4467">IF($B1694="","",IF($O1694=AB$3,$N1694*(1+(AA$2*0.03)),IF(AB$3=$O1694+$J1694,$N1694*(1+(AA$2*0.03)),IF(AB$3=$O1694+2*$J1694,$N1694*(1+(AA$2*0.03)),IF(AB$3=$O1694+3*$J1694,$N1694*(1+(AA$2*0.03)),IF(AB$3=$O1694+4*$J1694,$N1694*(1+(AA$2*0.03)),IF(AB$3=$O1694+5*$J1694,$N1694*(1+(AA$2*0.03)),"")))))))</f>
        <v>1767.9999999999998</v>
      </c>
      <c r="AC1694" s="2" t="str">
        <f t="shared" ref="AC1694" si="4468">IF($B1694="","",IF($O1694=AC$3,$N1694*(1+(AB$2*0.03)),IF(AC$3=$O1694+$J1694,$N1694*(1+(AB$2*0.03)),IF(AC$3=$O1694+2*$J1694,$N1694*(1+(AB$2*0.03)),IF(AC$3=$O1694+3*$J1694,$N1694*(1+(AB$2*0.03)),IF(AC$3=$O1694+4*$J1694,$N1694*(1+(AB$2*0.03)),IF(AC$3=$O1694+5*$J1694,$N1694*(1+(AB$2*0.03)),"")))))))</f>
        <v/>
      </c>
      <c r="AD1694" s="2" t="str">
        <f t="shared" ref="AD1694" si="4469">IF($B1694="","",IF($O1694=AD$3,$N1694*(1+(AC$2*0.03)),IF(AD$3=$O1694+$J1694,$N1694*(1+(AC$2*0.03)),IF(AD$3=$O1694+2*$J1694,$N1694*(1+(AC$2*0.03)),IF(AD$3=$O1694+3*$J1694,$N1694*(1+(AC$2*0.03)),IF(AD$3=$O1694+4*$J1694,$N1694*(1+(AC$2*0.03)),IF(AD$3=$O1694+5*$J1694,$N1694*(1+(AC$2*0.03)),"")))))))</f>
        <v/>
      </c>
      <c r="AE1694" s="2" t="str">
        <f t="shared" ref="AE1694" si="4470">IF($B1694="","",IF($O1694=AE$3,$N1694*(1+(AD$2*0.03)),IF(AE$3=$O1694+$J1694,$N1694*(1+(AD$2*0.03)),IF(AE$3=$O1694+2*$J1694,$N1694*(1+(AD$2*0.03)),IF(AE$3=$O1694+3*$J1694,$N1694*(1+(AD$2*0.03)),IF(AE$3=$O1694+4*$J1694,$N1694*(1+(AD$2*0.03)),IF(AE$3=$O1694+5*$J1694,$N1694*(1+(AD$2*0.03)),"")))))))</f>
        <v/>
      </c>
      <c r="AF1694" s="2" t="str">
        <f t="shared" ref="AF1694" si="4471">IF($B1694="","",IF($O1694=AF$3,$N1694*(1+(AE$2*0.03)),IF(AF$3=$O1694+$J1694,$N1694*(1+(AE$2*0.03)),IF(AF$3=$O1694+2*$J1694,$N1694*(1+(AE$2*0.03)),IF(AF$3=$O1694+3*$J1694,$N1694*(1+(AE$2*0.03)),IF(AF$3=$O1694+4*$J1694,$N1694*(1+(AE$2*0.03)),IF(AF$3=$O1694+5*$J1694,$N1694*(1+(AE$2*0.03)),"")))))))</f>
        <v/>
      </c>
      <c r="AG1694" s="2" t="str">
        <f t="shared" ref="AG1694" si="4472">IF($B1694="","",IF($O1694=AG$3,$N1694*(1+(AF$2*0.03)),IF(AG$3=$O1694+$J1694,$N1694*(1+(AF$2*0.03)),IF(AG$3=$O1694+2*$J1694,$N1694*(1+(AF$2*0.03)),IF(AG$3=$O1694+3*$J1694,$N1694*(1+(AF$2*0.03)),IF(AG$3=$O1694+4*$J1694,$N1694*(1+(AF$2*0.03)),IF(AG$3=$O1694+5*$J1694,$N1694*(1+(AF$2*0.03)),"")))))))</f>
        <v/>
      </c>
      <c r="AH1694" s="2" t="str">
        <f t="shared" ref="AH1694" si="4473">IF($B1694="","",IF($O1694=AH$3,$N1694*(1+(AG$2*0.03)),IF(AH$3=$O1694+$J1694,$N1694*(1+(AG$2*0.03)),IF(AH$3=$O1694+2*$J1694,$N1694*(1+(AG$2*0.03)),IF(AH$3=$O1694+3*$J1694,$N1694*(1+(AG$2*0.03)),IF(AH$3=$O1694+4*$J1694,$N1694*(1+(AG$2*0.03)),IF(AH$3=$O1694+5*$J1694,$N1694*(1+(AG$2*0.03)),"")))))))</f>
        <v/>
      </c>
      <c r="AI1694" s="2" t="str">
        <f t="shared" ref="AI1694" si="4474">IF($B1694="","",IF($O1694=AI$3,$N1694*(1+(AH$2*0.03)),IF(AI$3=$O1694+$J1694,$N1694*(1+(AH$2*0.03)),IF(AI$3=$O1694+2*$J1694,$N1694*(1+(AH$2*0.03)),IF(AI$3=$O1694+3*$J1694,$N1694*(1+(AH$2*0.03)),IF(AI$3=$O1694+4*$J1694,$N1694*(1+(AH$2*0.03)),IF(AI$3=$O1694+5*$J1694,$N1694*(1+(AH$2*0.03)),"")))))))</f>
        <v/>
      </c>
    </row>
    <row r="1695" spans="2:35" x14ac:dyDescent="0.25">
      <c r="B1695" s="41" t="s">
        <v>347</v>
      </c>
      <c r="C1695" t="s">
        <v>590</v>
      </c>
      <c r="D1695" t="s">
        <v>8</v>
      </c>
      <c r="E1695" s="42" t="s">
        <v>600</v>
      </c>
      <c r="F1695" t="s">
        <v>34</v>
      </c>
      <c r="H1695" s="7">
        <v>2</v>
      </c>
      <c r="I1695" s="6">
        <f>IF(H1695="","",INDEX(Systems!F$4:F$981,MATCH($F1695,Systems!D$4:D$981,0),1))</f>
        <v>900</v>
      </c>
      <c r="J1695" s="7">
        <f>IF(H1695="","",INDEX(Systems!E$4:E$981,MATCH($F1695,Systems!D$4:D$981,0),1))</f>
        <v>30</v>
      </c>
      <c r="K1695" s="7" t="s">
        <v>97</v>
      </c>
      <c r="L1695" s="7">
        <v>2000</v>
      </c>
      <c r="M1695" s="7">
        <v>3</v>
      </c>
      <c r="N1695" s="6">
        <f t="shared" ref="N1695:N1701" si="4475">IF(H1695="","",H1695*I1695)</f>
        <v>1800</v>
      </c>
      <c r="O1695" s="7">
        <f t="shared" ref="O1695:O1701" si="4476">IF(M1695="","",IF(IF(M1695=1,$C$1,IF(M1695=2,L1695+(0.8*J1695),IF(M1695=3,L1695+J1695)))&lt;$C$1,$C$1,(IF(M1695=1,$C$1,IF(M1695=2,L1695+(0.8*J1695),IF(M1695=3,L1695+J1695))))))</f>
        <v>2030</v>
      </c>
      <c r="P1695" s="2" t="str">
        <f t="shared" ref="P1695:P1701" si="4477">IF($B1695="","",IF($O1695=P$3,$N1695*(1+(O$2*0.03)),IF(P$3=$O1695+$J1695,$N1695*(1+(O$2*0.03)),IF(P$3=$O1695+2*$J1695,$N1695*(1+(O$2*0.03)),IF(P$3=$O1695+3*$J1695,$N1695*(1+(O$2*0.03)),IF(P$3=$O1695+4*$J1695,$N1695*(1+(O$2*0.03)),IF(P$3=$O1695+5*$J1695,$N1695*(1+(O$2*0.03)),"")))))))</f>
        <v/>
      </c>
      <c r="Q1695" s="2" t="str">
        <f t="shared" ref="Q1695:Q1701" si="4478">IF($B1695="","",IF($O1695=Q$3,$N1695*(1+(P$2*0.03)),IF(Q$3=$O1695+$J1695,$N1695*(1+(P$2*0.03)),IF(Q$3=$O1695+2*$J1695,$N1695*(1+(P$2*0.03)),IF(Q$3=$O1695+3*$J1695,$N1695*(1+(P$2*0.03)),IF(Q$3=$O1695+4*$J1695,$N1695*(1+(P$2*0.03)),IF(Q$3=$O1695+5*$J1695,$N1695*(1+(P$2*0.03)),"")))))))</f>
        <v/>
      </c>
      <c r="R1695" s="2" t="str">
        <f t="shared" ref="R1695:R1701" si="4479">IF($B1695="","",IF($O1695=R$3,$N1695*(1+(Q$2*0.03)),IF(R$3=$O1695+$J1695,$N1695*(1+(Q$2*0.03)),IF(R$3=$O1695+2*$J1695,$N1695*(1+(Q$2*0.03)),IF(R$3=$O1695+3*$J1695,$N1695*(1+(Q$2*0.03)),IF(R$3=$O1695+4*$J1695,$N1695*(1+(Q$2*0.03)),IF(R$3=$O1695+5*$J1695,$N1695*(1+(Q$2*0.03)),"")))))))</f>
        <v/>
      </c>
      <c r="S1695" s="2" t="str">
        <f t="shared" ref="S1695:S1701" si="4480">IF($B1695="","",IF($O1695=S$3,$N1695*(1+(R$2*0.03)),IF(S$3=$O1695+$J1695,$N1695*(1+(R$2*0.03)),IF(S$3=$O1695+2*$J1695,$N1695*(1+(R$2*0.03)),IF(S$3=$O1695+3*$J1695,$N1695*(1+(R$2*0.03)),IF(S$3=$O1695+4*$J1695,$N1695*(1+(R$2*0.03)),IF(S$3=$O1695+5*$J1695,$N1695*(1+(R$2*0.03)),"")))))))</f>
        <v/>
      </c>
      <c r="T1695" s="2" t="str">
        <f t="shared" ref="T1695:T1701" si="4481">IF($B1695="","",IF($O1695=T$3,$N1695*(1+(S$2*0.03)),IF(T$3=$O1695+$J1695,$N1695*(1+(S$2*0.03)),IF(T$3=$O1695+2*$J1695,$N1695*(1+(S$2*0.03)),IF(T$3=$O1695+3*$J1695,$N1695*(1+(S$2*0.03)),IF(T$3=$O1695+4*$J1695,$N1695*(1+(S$2*0.03)),IF(T$3=$O1695+5*$J1695,$N1695*(1+(S$2*0.03)),"")))))))</f>
        <v/>
      </c>
      <c r="U1695" s="2" t="str">
        <f t="shared" ref="U1695:U1701" si="4482">IF($B1695="","",IF($O1695=U$3,$N1695*(1+(T$2*0.03)),IF(U$3=$O1695+$J1695,$N1695*(1+(T$2*0.03)),IF(U$3=$O1695+2*$J1695,$N1695*(1+(T$2*0.03)),IF(U$3=$O1695+3*$J1695,$N1695*(1+(T$2*0.03)),IF(U$3=$O1695+4*$J1695,$N1695*(1+(T$2*0.03)),IF(U$3=$O1695+5*$J1695,$N1695*(1+(T$2*0.03)),"")))))))</f>
        <v/>
      </c>
      <c r="V1695" s="2" t="str">
        <f t="shared" ref="V1695:V1701" si="4483">IF($B1695="","",IF($O1695=V$3,$N1695*(1+(U$2*0.03)),IF(V$3=$O1695+$J1695,$N1695*(1+(U$2*0.03)),IF(V$3=$O1695+2*$J1695,$N1695*(1+(U$2*0.03)),IF(V$3=$O1695+3*$J1695,$N1695*(1+(U$2*0.03)),IF(V$3=$O1695+4*$J1695,$N1695*(1+(U$2*0.03)),IF(V$3=$O1695+5*$J1695,$N1695*(1+(U$2*0.03)),"")))))))</f>
        <v/>
      </c>
      <c r="W1695" s="2" t="str">
        <f t="shared" ref="W1695:W1701" si="4484">IF($B1695="","",IF($O1695=W$3,$N1695*(1+(V$2*0.03)),IF(W$3=$O1695+$J1695,$N1695*(1+(V$2*0.03)),IF(W$3=$O1695+2*$J1695,$N1695*(1+(V$2*0.03)),IF(W$3=$O1695+3*$J1695,$N1695*(1+(V$2*0.03)),IF(W$3=$O1695+4*$J1695,$N1695*(1+(V$2*0.03)),IF(W$3=$O1695+5*$J1695,$N1695*(1+(V$2*0.03)),"")))))))</f>
        <v/>
      </c>
      <c r="X1695" s="2" t="str">
        <f t="shared" ref="X1695:X1701" si="4485">IF($B1695="","",IF($O1695=X$3,$N1695*(1+(W$2*0.03)),IF(X$3=$O1695+$J1695,$N1695*(1+(W$2*0.03)),IF(X$3=$O1695+2*$J1695,$N1695*(1+(W$2*0.03)),IF(X$3=$O1695+3*$J1695,$N1695*(1+(W$2*0.03)),IF(X$3=$O1695+4*$J1695,$N1695*(1+(W$2*0.03)),IF(X$3=$O1695+5*$J1695,$N1695*(1+(W$2*0.03)),"")))))))</f>
        <v/>
      </c>
      <c r="Y1695" s="2" t="str">
        <f t="shared" ref="Y1695:Y1701" si="4486">IF($B1695="","",IF($O1695=Y$3,$N1695*(1+(X$2*0.03)),IF(Y$3=$O1695+$J1695,$N1695*(1+(X$2*0.03)),IF(Y$3=$O1695+2*$J1695,$N1695*(1+(X$2*0.03)),IF(Y$3=$O1695+3*$J1695,$N1695*(1+(X$2*0.03)),IF(Y$3=$O1695+4*$J1695,$N1695*(1+(X$2*0.03)),IF(Y$3=$O1695+5*$J1695,$N1695*(1+(X$2*0.03)),"")))))))</f>
        <v/>
      </c>
      <c r="Z1695" s="2" t="str">
        <f t="shared" ref="Z1695:Z1701" si="4487">IF($B1695="","",IF($O1695=Z$3,$N1695*(1+(Y$2*0.03)),IF(Z$3=$O1695+$J1695,$N1695*(1+(Y$2*0.03)),IF(Z$3=$O1695+2*$J1695,$N1695*(1+(Y$2*0.03)),IF(Z$3=$O1695+3*$J1695,$N1695*(1+(Y$2*0.03)),IF(Z$3=$O1695+4*$J1695,$N1695*(1+(Y$2*0.03)),IF(Z$3=$O1695+5*$J1695,$N1695*(1+(Y$2*0.03)),"")))))))</f>
        <v/>
      </c>
      <c r="AA1695" s="2" t="str">
        <f t="shared" ref="AA1695:AA1701" si="4488">IF($B1695="","",IF($O1695=AA$3,$N1695*(1+(Z$2*0.03)),IF(AA$3=$O1695+$J1695,$N1695*(1+(Z$2*0.03)),IF(AA$3=$O1695+2*$J1695,$N1695*(1+(Z$2*0.03)),IF(AA$3=$O1695+3*$J1695,$N1695*(1+(Z$2*0.03)),IF(AA$3=$O1695+4*$J1695,$N1695*(1+(Z$2*0.03)),IF(AA$3=$O1695+5*$J1695,$N1695*(1+(Z$2*0.03)),"")))))))</f>
        <v/>
      </c>
      <c r="AB1695" s="2">
        <f t="shared" ref="AB1695:AB1701" si="4489">IF($B1695="","",IF($O1695=AB$3,$N1695*(1+(AA$2*0.03)),IF(AB$3=$O1695+$J1695,$N1695*(1+(AA$2*0.03)),IF(AB$3=$O1695+2*$J1695,$N1695*(1+(AA$2*0.03)),IF(AB$3=$O1695+3*$J1695,$N1695*(1+(AA$2*0.03)),IF(AB$3=$O1695+4*$J1695,$N1695*(1+(AA$2*0.03)),IF(AB$3=$O1695+5*$J1695,$N1695*(1+(AA$2*0.03)),"")))))))</f>
        <v>2448</v>
      </c>
      <c r="AC1695" s="2" t="str">
        <f t="shared" ref="AC1695:AC1701" si="4490">IF($B1695="","",IF($O1695=AC$3,$N1695*(1+(AB$2*0.03)),IF(AC$3=$O1695+$J1695,$N1695*(1+(AB$2*0.03)),IF(AC$3=$O1695+2*$J1695,$N1695*(1+(AB$2*0.03)),IF(AC$3=$O1695+3*$J1695,$N1695*(1+(AB$2*0.03)),IF(AC$3=$O1695+4*$J1695,$N1695*(1+(AB$2*0.03)),IF(AC$3=$O1695+5*$J1695,$N1695*(1+(AB$2*0.03)),"")))))))</f>
        <v/>
      </c>
      <c r="AD1695" s="2" t="str">
        <f t="shared" ref="AD1695:AD1701" si="4491">IF($B1695="","",IF($O1695=AD$3,$N1695*(1+(AC$2*0.03)),IF(AD$3=$O1695+$J1695,$N1695*(1+(AC$2*0.03)),IF(AD$3=$O1695+2*$J1695,$N1695*(1+(AC$2*0.03)),IF(AD$3=$O1695+3*$J1695,$N1695*(1+(AC$2*0.03)),IF(AD$3=$O1695+4*$J1695,$N1695*(1+(AC$2*0.03)),IF(AD$3=$O1695+5*$J1695,$N1695*(1+(AC$2*0.03)),"")))))))</f>
        <v/>
      </c>
      <c r="AE1695" s="2" t="str">
        <f t="shared" ref="AE1695:AE1701" si="4492">IF($B1695="","",IF($O1695=AE$3,$N1695*(1+(AD$2*0.03)),IF(AE$3=$O1695+$J1695,$N1695*(1+(AD$2*0.03)),IF(AE$3=$O1695+2*$J1695,$N1695*(1+(AD$2*0.03)),IF(AE$3=$O1695+3*$J1695,$N1695*(1+(AD$2*0.03)),IF(AE$3=$O1695+4*$J1695,$N1695*(1+(AD$2*0.03)),IF(AE$3=$O1695+5*$J1695,$N1695*(1+(AD$2*0.03)),"")))))))</f>
        <v/>
      </c>
      <c r="AF1695" s="2" t="str">
        <f t="shared" ref="AF1695:AF1701" si="4493">IF($B1695="","",IF($O1695=AF$3,$N1695*(1+(AE$2*0.03)),IF(AF$3=$O1695+$J1695,$N1695*(1+(AE$2*0.03)),IF(AF$3=$O1695+2*$J1695,$N1695*(1+(AE$2*0.03)),IF(AF$3=$O1695+3*$J1695,$N1695*(1+(AE$2*0.03)),IF(AF$3=$O1695+4*$J1695,$N1695*(1+(AE$2*0.03)),IF(AF$3=$O1695+5*$J1695,$N1695*(1+(AE$2*0.03)),"")))))))</f>
        <v/>
      </c>
      <c r="AG1695" s="2" t="str">
        <f t="shared" ref="AG1695:AG1701" si="4494">IF($B1695="","",IF($O1695=AG$3,$N1695*(1+(AF$2*0.03)),IF(AG$3=$O1695+$J1695,$N1695*(1+(AF$2*0.03)),IF(AG$3=$O1695+2*$J1695,$N1695*(1+(AF$2*0.03)),IF(AG$3=$O1695+3*$J1695,$N1695*(1+(AF$2*0.03)),IF(AG$3=$O1695+4*$J1695,$N1695*(1+(AF$2*0.03)),IF(AG$3=$O1695+5*$J1695,$N1695*(1+(AF$2*0.03)),"")))))))</f>
        <v/>
      </c>
      <c r="AH1695" s="2" t="str">
        <f t="shared" ref="AH1695:AH1701" si="4495">IF($B1695="","",IF($O1695=AH$3,$N1695*(1+(AG$2*0.03)),IF(AH$3=$O1695+$J1695,$N1695*(1+(AG$2*0.03)),IF(AH$3=$O1695+2*$J1695,$N1695*(1+(AG$2*0.03)),IF(AH$3=$O1695+3*$J1695,$N1695*(1+(AG$2*0.03)),IF(AH$3=$O1695+4*$J1695,$N1695*(1+(AG$2*0.03)),IF(AH$3=$O1695+5*$J1695,$N1695*(1+(AG$2*0.03)),"")))))))</f>
        <v/>
      </c>
      <c r="AI1695" s="2" t="str">
        <f t="shared" ref="AI1695:AI1701" si="4496">IF($B1695="","",IF($O1695=AI$3,$N1695*(1+(AH$2*0.03)),IF(AI$3=$O1695+$J1695,$N1695*(1+(AH$2*0.03)),IF(AI$3=$O1695+2*$J1695,$N1695*(1+(AH$2*0.03)),IF(AI$3=$O1695+3*$J1695,$N1695*(1+(AH$2*0.03)),IF(AI$3=$O1695+4*$J1695,$N1695*(1+(AH$2*0.03)),IF(AI$3=$O1695+5*$J1695,$N1695*(1+(AH$2*0.03)),"")))))))</f>
        <v/>
      </c>
    </row>
    <row r="1696" spans="2:35" x14ac:dyDescent="0.25">
      <c r="B1696" s="41" t="s">
        <v>347</v>
      </c>
      <c r="C1696" t="s">
        <v>590</v>
      </c>
      <c r="D1696" t="s">
        <v>3</v>
      </c>
      <c r="E1696" s="42" t="s">
        <v>602</v>
      </c>
      <c r="F1696" t="s">
        <v>26</v>
      </c>
      <c r="H1696" s="7">
        <v>1152</v>
      </c>
      <c r="I1696" s="6">
        <f>IF(H1696="","",INDEX(Systems!F$4:F$981,MATCH($F1696,Systems!D$4:D$981,0),1))</f>
        <v>21.78</v>
      </c>
      <c r="J1696" s="7">
        <f>IF(H1696="","",INDEX(Systems!E$4:E$981,MATCH($F1696,Systems!D$4:D$981,0),1))</f>
        <v>25</v>
      </c>
      <c r="K1696" s="7" t="s">
        <v>97</v>
      </c>
      <c r="L1696" s="7">
        <v>2005</v>
      </c>
      <c r="M1696" s="7">
        <v>3</v>
      </c>
      <c r="N1696" s="6">
        <f t="shared" si="4475"/>
        <v>25090.560000000001</v>
      </c>
      <c r="O1696" s="7">
        <f t="shared" si="4476"/>
        <v>2030</v>
      </c>
      <c r="P1696" s="2" t="str">
        <f t="shared" si="4477"/>
        <v/>
      </c>
      <c r="Q1696" s="2" t="str">
        <f t="shared" si="4478"/>
        <v/>
      </c>
      <c r="R1696" s="2" t="str">
        <f t="shared" si="4479"/>
        <v/>
      </c>
      <c r="S1696" s="2" t="str">
        <f t="shared" si="4480"/>
        <v/>
      </c>
      <c r="T1696" s="2" t="str">
        <f t="shared" si="4481"/>
        <v/>
      </c>
      <c r="U1696" s="2" t="str">
        <f t="shared" si="4482"/>
        <v/>
      </c>
      <c r="V1696" s="2" t="str">
        <f t="shared" si="4483"/>
        <v/>
      </c>
      <c r="W1696" s="2" t="str">
        <f t="shared" si="4484"/>
        <v/>
      </c>
      <c r="X1696" s="2" t="str">
        <f t="shared" si="4485"/>
        <v/>
      </c>
      <c r="Y1696" s="2" t="str">
        <f t="shared" si="4486"/>
        <v/>
      </c>
      <c r="Z1696" s="2" t="str">
        <f t="shared" si="4487"/>
        <v/>
      </c>
      <c r="AA1696" s="2" t="str">
        <f t="shared" si="4488"/>
        <v/>
      </c>
      <c r="AB1696" s="2">
        <f t="shared" si="4489"/>
        <v>34123.161599999999</v>
      </c>
      <c r="AC1696" s="2" t="str">
        <f t="shared" si="4490"/>
        <v/>
      </c>
      <c r="AD1696" s="2" t="str">
        <f t="shared" si="4491"/>
        <v/>
      </c>
      <c r="AE1696" s="2" t="str">
        <f t="shared" si="4492"/>
        <v/>
      </c>
      <c r="AF1696" s="2" t="str">
        <f t="shared" si="4493"/>
        <v/>
      </c>
      <c r="AG1696" s="2" t="str">
        <f t="shared" si="4494"/>
        <v/>
      </c>
      <c r="AH1696" s="2" t="str">
        <f t="shared" si="4495"/>
        <v/>
      </c>
      <c r="AI1696" s="2" t="str">
        <f t="shared" si="4496"/>
        <v/>
      </c>
    </row>
    <row r="1697" spans="2:35" x14ac:dyDescent="0.25">
      <c r="B1697" s="41" t="s">
        <v>347</v>
      </c>
      <c r="C1697" t="s">
        <v>590</v>
      </c>
      <c r="D1697" t="s">
        <v>7</v>
      </c>
      <c r="E1697" s="42" t="s">
        <v>602</v>
      </c>
      <c r="F1697" t="s">
        <v>47</v>
      </c>
      <c r="H1697" s="7">
        <v>960</v>
      </c>
      <c r="I1697" s="6">
        <f>IF(H1697="","",INDEX(Systems!F$4:F$981,MATCH($F1697,Systems!D$4:D$981,0),1))</f>
        <v>9.42</v>
      </c>
      <c r="J1697" s="7">
        <f>IF(H1697="","",INDEX(Systems!E$4:E$981,MATCH($F1697,Systems!D$4:D$981,0),1))</f>
        <v>20</v>
      </c>
      <c r="K1697" s="7" t="s">
        <v>97</v>
      </c>
      <c r="L1697" s="7">
        <v>2005</v>
      </c>
      <c r="M1697" s="7">
        <v>3</v>
      </c>
      <c r="N1697" s="6">
        <f t="shared" si="4475"/>
        <v>9043.2000000000007</v>
      </c>
      <c r="O1697" s="7">
        <f t="shared" si="4476"/>
        <v>2025</v>
      </c>
      <c r="P1697" s="2" t="str">
        <f t="shared" si="4477"/>
        <v/>
      </c>
      <c r="Q1697" s="2" t="str">
        <f t="shared" si="4478"/>
        <v/>
      </c>
      <c r="R1697" s="2" t="str">
        <f t="shared" si="4479"/>
        <v/>
      </c>
      <c r="S1697" s="2" t="str">
        <f t="shared" si="4480"/>
        <v/>
      </c>
      <c r="T1697" s="2" t="str">
        <f t="shared" si="4481"/>
        <v/>
      </c>
      <c r="U1697" s="2" t="str">
        <f t="shared" si="4482"/>
        <v/>
      </c>
      <c r="V1697" s="2" t="str">
        <f t="shared" si="4483"/>
        <v/>
      </c>
      <c r="W1697" s="2">
        <f t="shared" si="4484"/>
        <v>10942.272000000001</v>
      </c>
      <c r="X1697" s="2" t="str">
        <f t="shared" si="4485"/>
        <v/>
      </c>
      <c r="Y1697" s="2" t="str">
        <f t="shared" si="4486"/>
        <v/>
      </c>
      <c r="Z1697" s="2" t="str">
        <f t="shared" si="4487"/>
        <v/>
      </c>
      <c r="AA1697" s="2" t="str">
        <f t="shared" si="4488"/>
        <v/>
      </c>
      <c r="AB1697" s="2" t="str">
        <f t="shared" si="4489"/>
        <v/>
      </c>
      <c r="AC1697" s="2" t="str">
        <f t="shared" si="4490"/>
        <v/>
      </c>
      <c r="AD1697" s="2" t="str">
        <f t="shared" si="4491"/>
        <v/>
      </c>
      <c r="AE1697" s="2" t="str">
        <f t="shared" si="4492"/>
        <v/>
      </c>
      <c r="AF1697" s="2" t="str">
        <f t="shared" si="4493"/>
        <v/>
      </c>
      <c r="AG1697" s="2" t="str">
        <f t="shared" si="4494"/>
        <v/>
      </c>
      <c r="AH1697" s="2" t="str">
        <f t="shared" si="4495"/>
        <v/>
      </c>
      <c r="AI1697" s="2" t="str">
        <f t="shared" si="4496"/>
        <v/>
      </c>
    </row>
    <row r="1698" spans="2:35" x14ac:dyDescent="0.25">
      <c r="B1698" s="41" t="s">
        <v>347</v>
      </c>
      <c r="C1698" t="s">
        <v>590</v>
      </c>
      <c r="D1698" t="s">
        <v>7</v>
      </c>
      <c r="E1698" s="42" t="s">
        <v>602</v>
      </c>
      <c r="F1698" t="s">
        <v>50</v>
      </c>
      <c r="H1698" s="7">
        <v>1150</v>
      </c>
      <c r="I1698" s="6">
        <f>IF(H1698="","",INDEX(Systems!F$4:F$981,MATCH($F1698,Systems!D$4:D$981,0),1))</f>
        <v>1.6</v>
      </c>
      <c r="J1698" s="7">
        <f>IF(H1698="","",INDEX(Systems!E$4:E$981,MATCH($F1698,Systems!D$4:D$981,0),1))</f>
        <v>10</v>
      </c>
      <c r="K1698" s="7" t="s">
        <v>97</v>
      </c>
      <c r="L1698" s="7">
        <v>2010</v>
      </c>
      <c r="M1698" s="7">
        <v>3</v>
      </c>
      <c r="N1698" s="6">
        <f t="shared" si="4475"/>
        <v>1840</v>
      </c>
      <c r="O1698" s="7">
        <f t="shared" si="4476"/>
        <v>2020</v>
      </c>
      <c r="P1698" s="2" t="str">
        <f t="shared" si="4477"/>
        <v/>
      </c>
      <c r="Q1698" s="2" t="str">
        <f t="shared" si="4478"/>
        <v/>
      </c>
      <c r="R1698" s="2">
        <f t="shared" si="4479"/>
        <v>1950.4</v>
      </c>
      <c r="S1698" s="2" t="str">
        <f t="shared" si="4480"/>
        <v/>
      </c>
      <c r="T1698" s="2" t="str">
        <f t="shared" si="4481"/>
        <v/>
      </c>
      <c r="U1698" s="2" t="str">
        <f t="shared" si="4482"/>
        <v/>
      </c>
      <c r="V1698" s="2" t="str">
        <f t="shared" si="4483"/>
        <v/>
      </c>
      <c r="W1698" s="2" t="str">
        <f t="shared" si="4484"/>
        <v/>
      </c>
      <c r="X1698" s="2" t="str">
        <f t="shared" si="4485"/>
        <v/>
      </c>
      <c r="Y1698" s="2" t="str">
        <f t="shared" si="4486"/>
        <v/>
      </c>
      <c r="Z1698" s="2" t="str">
        <f t="shared" si="4487"/>
        <v/>
      </c>
      <c r="AA1698" s="2" t="str">
        <f t="shared" si="4488"/>
        <v/>
      </c>
      <c r="AB1698" s="2">
        <f t="shared" si="4489"/>
        <v>2502.3999999999996</v>
      </c>
      <c r="AC1698" s="2" t="str">
        <f t="shared" si="4490"/>
        <v/>
      </c>
      <c r="AD1698" s="2" t="str">
        <f t="shared" si="4491"/>
        <v/>
      </c>
      <c r="AE1698" s="2" t="str">
        <f t="shared" si="4492"/>
        <v/>
      </c>
      <c r="AF1698" s="2" t="str">
        <f t="shared" si="4493"/>
        <v/>
      </c>
      <c r="AG1698" s="2" t="str">
        <f t="shared" si="4494"/>
        <v/>
      </c>
      <c r="AH1698" s="2" t="str">
        <f t="shared" si="4495"/>
        <v/>
      </c>
      <c r="AI1698" s="2" t="str">
        <f t="shared" si="4496"/>
        <v/>
      </c>
    </row>
    <row r="1699" spans="2:35" x14ac:dyDescent="0.25">
      <c r="B1699" s="41" t="s">
        <v>347</v>
      </c>
      <c r="C1699" t="s">
        <v>590</v>
      </c>
      <c r="D1699" t="s">
        <v>7</v>
      </c>
      <c r="E1699" s="42" t="s">
        <v>602</v>
      </c>
      <c r="F1699" t="s">
        <v>51</v>
      </c>
      <c r="H1699" s="7">
        <v>1150</v>
      </c>
      <c r="I1699" s="6">
        <f>IF(H1699="","",INDEX(Systems!F$4:F$981,MATCH($F1699,Systems!D$4:D$981,0),1))</f>
        <v>1.5</v>
      </c>
      <c r="J1699" s="7">
        <f>IF(H1699="","",INDEX(Systems!E$4:E$981,MATCH($F1699,Systems!D$4:D$981,0),1))</f>
        <v>10</v>
      </c>
      <c r="K1699" s="7" t="s">
        <v>97</v>
      </c>
      <c r="L1699" s="7">
        <v>2012</v>
      </c>
      <c r="M1699" s="7">
        <v>3</v>
      </c>
      <c r="N1699" s="6">
        <f t="shared" si="4475"/>
        <v>1725</v>
      </c>
      <c r="O1699" s="7">
        <f t="shared" si="4476"/>
        <v>2022</v>
      </c>
      <c r="P1699" s="2" t="str">
        <f t="shared" si="4477"/>
        <v/>
      </c>
      <c r="Q1699" s="2" t="str">
        <f t="shared" si="4478"/>
        <v/>
      </c>
      <c r="R1699" s="2" t="str">
        <f t="shared" si="4479"/>
        <v/>
      </c>
      <c r="S1699" s="2" t="str">
        <f t="shared" si="4480"/>
        <v/>
      </c>
      <c r="T1699" s="2">
        <f t="shared" si="4481"/>
        <v>1932.0000000000002</v>
      </c>
      <c r="U1699" s="2" t="str">
        <f t="shared" si="4482"/>
        <v/>
      </c>
      <c r="V1699" s="2" t="str">
        <f t="shared" si="4483"/>
        <v/>
      </c>
      <c r="W1699" s="2" t="str">
        <f t="shared" si="4484"/>
        <v/>
      </c>
      <c r="X1699" s="2" t="str">
        <f t="shared" si="4485"/>
        <v/>
      </c>
      <c r="Y1699" s="2" t="str">
        <f t="shared" si="4486"/>
        <v/>
      </c>
      <c r="Z1699" s="2" t="str">
        <f t="shared" si="4487"/>
        <v/>
      </c>
      <c r="AA1699" s="2" t="str">
        <f t="shared" si="4488"/>
        <v/>
      </c>
      <c r="AB1699" s="2" t="str">
        <f t="shared" si="4489"/>
        <v/>
      </c>
      <c r="AC1699" s="2" t="str">
        <f t="shared" si="4490"/>
        <v/>
      </c>
      <c r="AD1699" s="2">
        <f t="shared" si="4491"/>
        <v>2449.5</v>
      </c>
      <c r="AE1699" s="2" t="str">
        <f t="shared" si="4492"/>
        <v/>
      </c>
      <c r="AF1699" s="2" t="str">
        <f t="shared" si="4493"/>
        <v/>
      </c>
      <c r="AG1699" s="2" t="str">
        <f t="shared" si="4494"/>
        <v/>
      </c>
      <c r="AH1699" s="2" t="str">
        <f t="shared" si="4495"/>
        <v/>
      </c>
      <c r="AI1699" s="2" t="str">
        <f t="shared" si="4496"/>
        <v/>
      </c>
    </row>
    <row r="1700" spans="2:35" x14ac:dyDescent="0.25">
      <c r="B1700" s="41" t="s">
        <v>347</v>
      </c>
      <c r="C1700" t="s">
        <v>590</v>
      </c>
      <c r="D1700" t="s">
        <v>9</v>
      </c>
      <c r="E1700" s="42" t="s">
        <v>602</v>
      </c>
      <c r="F1700" t="s">
        <v>131</v>
      </c>
      <c r="H1700" s="7">
        <v>960</v>
      </c>
      <c r="I1700" s="6">
        <f>IF(H1700="","",INDEX(Systems!F$4:F$981,MATCH($F1700,Systems!D$4:D$981,0),1))</f>
        <v>4.95</v>
      </c>
      <c r="J1700" s="7">
        <f>IF(H1700="","",INDEX(Systems!E$4:E$981,MATCH($F1700,Systems!D$4:D$981,0),1))</f>
        <v>20</v>
      </c>
      <c r="K1700" s="7" t="s">
        <v>97</v>
      </c>
      <c r="L1700" s="7">
        <v>2016</v>
      </c>
      <c r="M1700" s="7">
        <v>3</v>
      </c>
      <c r="N1700" s="6">
        <f t="shared" si="4475"/>
        <v>4752</v>
      </c>
      <c r="O1700" s="7">
        <f t="shared" si="4476"/>
        <v>2036</v>
      </c>
      <c r="P1700" s="2" t="str">
        <f t="shared" si="4477"/>
        <v/>
      </c>
      <c r="Q1700" s="2" t="str">
        <f t="shared" si="4478"/>
        <v/>
      </c>
      <c r="R1700" s="2" t="str">
        <f t="shared" si="4479"/>
        <v/>
      </c>
      <c r="S1700" s="2" t="str">
        <f t="shared" si="4480"/>
        <v/>
      </c>
      <c r="T1700" s="2" t="str">
        <f t="shared" si="4481"/>
        <v/>
      </c>
      <c r="U1700" s="2" t="str">
        <f t="shared" si="4482"/>
        <v/>
      </c>
      <c r="V1700" s="2" t="str">
        <f t="shared" si="4483"/>
        <v/>
      </c>
      <c r="W1700" s="2" t="str">
        <f t="shared" si="4484"/>
        <v/>
      </c>
      <c r="X1700" s="2" t="str">
        <f t="shared" si="4485"/>
        <v/>
      </c>
      <c r="Y1700" s="2" t="str">
        <f t="shared" si="4486"/>
        <v/>
      </c>
      <c r="Z1700" s="2" t="str">
        <f t="shared" si="4487"/>
        <v/>
      </c>
      <c r="AA1700" s="2" t="str">
        <f t="shared" si="4488"/>
        <v/>
      </c>
      <c r="AB1700" s="2" t="str">
        <f t="shared" si="4489"/>
        <v/>
      </c>
      <c r="AC1700" s="2" t="str">
        <f t="shared" si="4490"/>
        <v/>
      </c>
      <c r="AD1700" s="2" t="str">
        <f t="shared" si="4491"/>
        <v/>
      </c>
      <c r="AE1700" s="2" t="str">
        <f t="shared" si="4492"/>
        <v/>
      </c>
      <c r="AF1700" s="2" t="str">
        <f t="shared" si="4493"/>
        <v/>
      </c>
      <c r="AG1700" s="2" t="str">
        <f t="shared" si="4494"/>
        <v/>
      </c>
      <c r="AH1700" s="2">
        <f t="shared" si="4495"/>
        <v>7318.08</v>
      </c>
      <c r="AI1700" s="2" t="str">
        <f t="shared" si="4496"/>
        <v/>
      </c>
    </row>
    <row r="1701" spans="2:35" x14ac:dyDescent="0.25">
      <c r="B1701" s="41" t="s">
        <v>347</v>
      </c>
      <c r="C1701" t="s">
        <v>590</v>
      </c>
      <c r="D1701" t="s">
        <v>5</v>
      </c>
      <c r="E1701" s="42" t="s">
        <v>602</v>
      </c>
      <c r="F1701" t="s">
        <v>60</v>
      </c>
      <c r="H1701" s="179">
        <v>1</v>
      </c>
      <c r="I1701" s="6">
        <f>IF(H1701="","",INDEX(Systems!F$4:F$981,MATCH($F1701,Systems!D$4:D$981,0),1))</f>
        <v>12000</v>
      </c>
      <c r="J1701" s="7">
        <f>IF(H1701="","",INDEX(Systems!E$4:E$981,MATCH($F1701,Systems!D$4:D$981,0),1))</f>
        <v>18</v>
      </c>
      <c r="K1701" s="7" t="s">
        <v>97</v>
      </c>
      <c r="L1701" s="179">
        <v>2005</v>
      </c>
      <c r="M1701" s="7">
        <v>3</v>
      </c>
      <c r="N1701" s="6">
        <f t="shared" si="4475"/>
        <v>12000</v>
      </c>
      <c r="O1701" s="7">
        <f t="shared" si="4476"/>
        <v>2023</v>
      </c>
      <c r="P1701" s="2" t="str">
        <f t="shared" si="4477"/>
        <v/>
      </c>
      <c r="Q1701" s="2" t="str">
        <f t="shared" si="4478"/>
        <v/>
      </c>
      <c r="R1701" s="2" t="str">
        <f t="shared" si="4479"/>
        <v/>
      </c>
      <c r="S1701" s="2" t="str">
        <f t="shared" si="4480"/>
        <v/>
      </c>
      <c r="T1701" s="2" t="str">
        <f t="shared" si="4481"/>
        <v/>
      </c>
      <c r="U1701" s="2">
        <f t="shared" si="4482"/>
        <v>13799.999999999998</v>
      </c>
      <c r="V1701" s="2" t="str">
        <f t="shared" si="4483"/>
        <v/>
      </c>
      <c r="W1701" s="2" t="str">
        <f t="shared" si="4484"/>
        <v/>
      </c>
      <c r="X1701" s="2" t="str">
        <f t="shared" si="4485"/>
        <v/>
      </c>
      <c r="Y1701" s="2" t="str">
        <f t="shared" si="4486"/>
        <v/>
      </c>
      <c r="Z1701" s="2" t="str">
        <f t="shared" si="4487"/>
        <v/>
      </c>
      <c r="AA1701" s="2" t="str">
        <f t="shared" si="4488"/>
        <v/>
      </c>
      <c r="AB1701" s="2" t="str">
        <f t="shared" si="4489"/>
        <v/>
      </c>
      <c r="AC1701" s="2" t="str">
        <f t="shared" si="4490"/>
        <v/>
      </c>
      <c r="AD1701" s="2" t="str">
        <f t="shared" si="4491"/>
        <v/>
      </c>
      <c r="AE1701" s="2" t="str">
        <f t="shared" si="4492"/>
        <v/>
      </c>
      <c r="AF1701" s="2" t="str">
        <f t="shared" si="4493"/>
        <v/>
      </c>
      <c r="AG1701" s="2" t="str">
        <f t="shared" si="4494"/>
        <v/>
      </c>
      <c r="AH1701" s="2" t="str">
        <f t="shared" si="4495"/>
        <v/>
      </c>
      <c r="AI1701" s="2" t="str">
        <f t="shared" si="4496"/>
        <v/>
      </c>
    </row>
    <row r="1702" spans="2:35" x14ac:dyDescent="0.25">
      <c r="B1702" s="41" t="s">
        <v>347</v>
      </c>
      <c r="C1702" t="s">
        <v>590</v>
      </c>
      <c r="D1702" t="s">
        <v>3</v>
      </c>
      <c r="E1702" s="42" t="s">
        <v>603</v>
      </c>
      <c r="F1702" t="s">
        <v>26</v>
      </c>
      <c r="G1702" s="38" t="s">
        <v>605</v>
      </c>
      <c r="H1702" s="7">
        <v>1152</v>
      </c>
      <c r="I1702" s="6">
        <f>IF(H1702="","",INDEX(Systems!F$4:F$981,MATCH($F1702,Systems!D$4:D$981,0),1))</f>
        <v>21.78</v>
      </c>
      <c r="J1702" s="7">
        <f>IF(H1702="","",INDEX(Systems!E$4:E$981,MATCH($F1702,Systems!D$4:D$981,0),1))</f>
        <v>25</v>
      </c>
      <c r="K1702" s="7" t="s">
        <v>97</v>
      </c>
      <c r="L1702" s="7">
        <v>1995</v>
      </c>
      <c r="M1702" s="7">
        <v>3</v>
      </c>
      <c r="N1702" s="6">
        <f t="shared" ref="N1702:N1707" si="4497">IF(H1702="","",H1702*I1702)</f>
        <v>25090.560000000001</v>
      </c>
      <c r="O1702" s="7">
        <f t="shared" ref="O1702:O1707" si="4498">IF(M1702="","",IF(IF(M1702=1,$C$1,IF(M1702=2,L1702+(0.8*J1702),IF(M1702=3,L1702+J1702)))&lt;$C$1,$C$1,(IF(M1702=1,$C$1,IF(M1702=2,L1702+(0.8*J1702),IF(M1702=3,L1702+J1702))))))</f>
        <v>2020</v>
      </c>
      <c r="P1702" s="2" t="str">
        <f t="shared" ref="P1702:P1707" si="4499">IF($B1702="","",IF($O1702=P$3,$N1702*(1+(O$2*0.03)),IF(P$3=$O1702+$J1702,$N1702*(1+(O$2*0.03)),IF(P$3=$O1702+2*$J1702,$N1702*(1+(O$2*0.03)),IF(P$3=$O1702+3*$J1702,$N1702*(1+(O$2*0.03)),IF(P$3=$O1702+4*$J1702,$N1702*(1+(O$2*0.03)),IF(P$3=$O1702+5*$J1702,$N1702*(1+(O$2*0.03)),"")))))))</f>
        <v/>
      </c>
      <c r="Q1702" s="2" t="str">
        <f t="shared" ref="Q1702:Q1707" si="4500">IF($B1702="","",IF($O1702=Q$3,$N1702*(1+(P$2*0.03)),IF(Q$3=$O1702+$J1702,$N1702*(1+(P$2*0.03)),IF(Q$3=$O1702+2*$J1702,$N1702*(1+(P$2*0.03)),IF(Q$3=$O1702+3*$J1702,$N1702*(1+(P$2*0.03)),IF(Q$3=$O1702+4*$J1702,$N1702*(1+(P$2*0.03)),IF(Q$3=$O1702+5*$J1702,$N1702*(1+(P$2*0.03)),"")))))))</f>
        <v/>
      </c>
      <c r="R1702" s="2">
        <f t="shared" ref="R1702:R1707" si="4501">IF($B1702="","",IF($O1702=R$3,$N1702*(1+(Q$2*0.03)),IF(R$3=$O1702+$J1702,$N1702*(1+(Q$2*0.03)),IF(R$3=$O1702+2*$J1702,$N1702*(1+(Q$2*0.03)),IF(R$3=$O1702+3*$J1702,$N1702*(1+(Q$2*0.03)),IF(R$3=$O1702+4*$J1702,$N1702*(1+(Q$2*0.03)),IF(R$3=$O1702+5*$J1702,$N1702*(1+(Q$2*0.03)),"")))))))</f>
        <v>26595.993600000002</v>
      </c>
      <c r="S1702" s="2" t="str">
        <f t="shared" ref="S1702:S1707" si="4502">IF($B1702="","",IF($O1702=S$3,$N1702*(1+(R$2*0.03)),IF(S$3=$O1702+$J1702,$N1702*(1+(R$2*0.03)),IF(S$3=$O1702+2*$J1702,$N1702*(1+(R$2*0.03)),IF(S$3=$O1702+3*$J1702,$N1702*(1+(R$2*0.03)),IF(S$3=$O1702+4*$J1702,$N1702*(1+(R$2*0.03)),IF(S$3=$O1702+5*$J1702,$N1702*(1+(R$2*0.03)),"")))))))</f>
        <v/>
      </c>
      <c r="T1702" s="2" t="str">
        <f t="shared" ref="T1702:T1707" si="4503">IF($B1702="","",IF($O1702=T$3,$N1702*(1+(S$2*0.03)),IF(T$3=$O1702+$J1702,$N1702*(1+(S$2*0.03)),IF(T$3=$O1702+2*$J1702,$N1702*(1+(S$2*0.03)),IF(T$3=$O1702+3*$J1702,$N1702*(1+(S$2*0.03)),IF(T$3=$O1702+4*$J1702,$N1702*(1+(S$2*0.03)),IF(T$3=$O1702+5*$J1702,$N1702*(1+(S$2*0.03)),"")))))))</f>
        <v/>
      </c>
      <c r="U1702" s="2" t="str">
        <f t="shared" ref="U1702:U1707" si="4504">IF($B1702="","",IF($O1702=U$3,$N1702*(1+(T$2*0.03)),IF(U$3=$O1702+$J1702,$N1702*(1+(T$2*0.03)),IF(U$3=$O1702+2*$J1702,$N1702*(1+(T$2*0.03)),IF(U$3=$O1702+3*$J1702,$N1702*(1+(T$2*0.03)),IF(U$3=$O1702+4*$J1702,$N1702*(1+(T$2*0.03)),IF(U$3=$O1702+5*$J1702,$N1702*(1+(T$2*0.03)),"")))))))</f>
        <v/>
      </c>
      <c r="V1702" s="2" t="str">
        <f t="shared" ref="V1702:V1707" si="4505">IF($B1702="","",IF($O1702=V$3,$N1702*(1+(U$2*0.03)),IF(V$3=$O1702+$J1702,$N1702*(1+(U$2*0.03)),IF(V$3=$O1702+2*$J1702,$N1702*(1+(U$2*0.03)),IF(V$3=$O1702+3*$J1702,$N1702*(1+(U$2*0.03)),IF(V$3=$O1702+4*$J1702,$N1702*(1+(U$2*0.03)),IF(V$3=$O1702+5*$J1702,$N1702*(1+(U$2*0.03)),"")))))))</f>
        <v/>
      </c>
      <c r="W1702" s="2" t="str">
        <f t="shared" ref="W1702:W1707" si="4506">IF($B1702="","",IF($O1702=W$3,$N1702*(1+(V$2*0.03)),IF(W$3=$O1702+$J1702,$N1702*(1+(V$2*0.03)),IF(W$3=$O1702+2*$J1702,$N1702*(1+(V$2*0.03)),IF(W$3=$O1702+3*$J1702,$N1702*(1+(V$2*0.03)),IF(W$3=$O1702+4*$J1702,$N1702*(1+(V$2*0.03)),IF(W$3=$O1702+5*$J1702,$N1702*(1+(V$2*0.03)),"")))))))</f>
        <v/>
      </c>
      <c r="X1702" s="2" t="str">
        <f t="shared" ref="X1702:X1707" si="4507">IF($B1702="","",IF($O1702=X$3,$N1702*(1+(W$2*0.03)),IF(X$3=$O1702+$J1702,$N1702*(1+(W$2*0.03)),IF(X$3=$O1702+2*$J1702,$N1702*(1+(W$2*0.03)),IF(X$3=$O1702+3*$J1702,$N1702*(1+(W$2*0.03)),IF(X$3=$O1702+4*$J1702,$N1702*(1+(W$2*0.03)),IF(X$3=$O1702+5*$J1702,$N1702*(1+(W$2*0.03)),"")))))))</f>
        <v/>
      </c>
      <c r="Y1702" s="2" t="str">
        <f t="shared" ref="Y1702:Y1707" si="4508">IF($B1702="","",IF($O1702=Y$3,$N1702*(1+(X$2*0.03)),IF(Y$3=$O1702+$J1702,$N1702*(1+(X$2*0.03)),IF(Y$3=$O1702+2*$J1702,$N1702*(1+(X$2*0.03)),IF(Y$3=$O1702+3*$J1702,$N1702*(1+(X$2*0.03)),IF(Y$3=$O1702+4*$J1702,$N1702*(1+(X$2*0.03)),IF(Y$3=$O1702+5*$J1702,$N1702*(1+(X$2*0.03)),"")))))))</f>
        <v/>
      </c>
      <c r="Z1702" s="2" t="str">
        <f t="shared" ref="Z1702:Z1707" si="4509">IF($B1702="","",IF($O1702=Z$3,$N1702*(1+(Y$2*0.03)),IF(Z$3=$O1702+$J1702,$N1702*(1+(Y$2*0.03)),IF(Z$3=$O1702+2*$J1702,$N1702*(1+(Y$2*0.03)),IF(Z$3=$O1702+3*$J1702,$N1702*(1+(Y$2*0.03)),IF(Z$3=$O1702+4*$J1702,$N1702*(1+(Y$2*0.03)),IF(Z$3=$O1702+5*$J1702,$N1702*(1+(Y$2*0.03)),"")))))))</f>
        <v/>
      </c>
      <c r="AA1702" s="2" t="str">
        <f t="shared" ref="AA1702:AA1707" si="4510">IF($B1702="","",IF($O1702=AA$3,$N1702*(1+(Z$2*0.03)),IF(AA$3=$O1702+$J1702,$N1702*(1+(Z$2*0.03)),IF(AA$3=$O1702+2*$J1702,$N1702*(1+(Z$2*0.03)),IF(AA$3=$O1702+3*$J1702,$N1702*(1+(Z$2*0.03)),IF(AA$3=$O1702+4*$J1702,$N1702*(1+(Z$2*0.03)),IF(AA$3=$O1702+5*$J1702,$N1702*(1+(Z$2*0.03)),"")))))))</f>
        <v/>
      </c>
      <c r="AB1702" s="2" t="str">
        <f t="shared" ref="AB1702:AB1707" si="4511">IF($B1702="","",IF($O1702=AB$3,$N1702*(1+(AA$2*0.03)),IF(AB$3=$O1702+$J1702,$N1702*(1+(AA$2*0.03)),IF(AB$3=$O1702+2*$J1702,$N1702*(1+(AA$2*0.03)),IF(AB$3=$O1702+3*$J1702,$N1702*(1+(AA$2*0.03)),IF(AB$3=$O1702+4*$J1702,$N1702*(1+(AA$2*0.03)),IF(AB$3=$O1702+5*$J1702,$N1702*(1+(AA$2*0.03)),"")))))))</f>
        <v/>
      </c>
      <c r="AC1702" s="2" t="str">
        <f t="shared" ref="AC1702:AC1707" si="4512">IF($B1702="","",IF($O1702=AC$3,$N1702*(1+(AB$2*0.03)),IF(AC$3=$O1702+$J1702,$N1702*(1+(AB$2*0.03)),IF(AC$3=$O1702+2*$J1702,$N1702*(1+(AB$2*0.03)),IF(AC$3=$O1702+3*$J1702,$N1702*(1+(AB$2*0.03)),IF(AC$3=$O1702+4*$J1702,$N1702*(1+(AB$2*0.03)),IF(AC$3=$O1702+5*$J1702,$N1702*(1+(AB$2*0.03)),"")))))))</f>
        <v/>
      </c>
      <c r="AD1702" s="2" t="str">
        <f t="shared" ref="AD1702:AD1707" si="4513">IF($B1702="","",IF($O1702=AD$3,$N1702*(1+(AC$2*0.03)),IF(AD$3=$O1702+$J1702,$N1702*(1+(AC$2*0.03)),IF(AD$3=$O1702+2*$J1702,$N1702*(1+(AC$2*0.03)),IF(AD$3=$O1702+3*$J1702,$N1702*(1+(AC$2*0.03)),IF(AD$3=$O1702+4*$J1702,$N1702*(1+(AC$2*0.03)),IF(AD$3=$O1702+5*$J1702,$N1702*(1+(AC$2*0.03)),"")))))))</f>
        <v/>
      </c>
      <c r="AE1702" s="2" t="str">
        <f t="shared" ref="AE1702:AE1707" si="4514">IF($B1702="","",IF($O1702=AE$3,$N1702*(1+(AD$2*0.03)),IF(AE$3=$O1702+$J1702,$N1702*(1+(AD$2*0.03)),IF(AE$3=$O1702+2*$J1702,$N1702*(1+(AD$2*0.03)),IF(AE$3=$O1702+3*$J1702,$N1702*(1+(AD$2*0.03)),IF(AE$3=$O1702+4*$J1702,$N1702*(1+(AD$2*0.03)),IF(AE$3=$O1702+5*$J1702,$N1702*(1+(AD$2*0.03)),"")))))))</f>
        <v/>
      </c>
      <c r="AF1702" s="2" t="str">
        <f t="shared" ref="AF1702:AF1707" si="4515">IF($B1702="","",IF($O1702=AF$3,$N1702*(1+(AE$2*0.03)),IF(AF$3=$O1702+$J1702,$N1702*(1+(AE$2*0.03)),IF(AF$3=$O1702+2*$J1702,$N1702*(1+(AE$2*0.03)),IF(AF$3=$O1702+3*$J1702,$N1702*(1+(AE$2*0.03)),IF(AF$3=$O1702+4*$J1702,$N1702*(1+(AE$2*0.03)),IF(AF$3=$O1702+5*$J1702,$N1702*(1+(AE$2*0.03)),"")))))))</f>
        <v/>
      </c>
      <c r="AG1702" s="2" t="str">
        <f t="shared" ref="AG1702:AG1707" si="4516">IF($B1702="","",IF($O1702=AG$3,$N1702*(1+(AF$2*0.03)),IF(AG$3=$O1702+$J1702,$N1702*(1+(AF$2*0.03)),IF(AG$3=$O1702+2*$J1702,$N1702*(1+(AF$2*0.03)),IF(AG$3=$O1702+3*$J1702,$N1702*(1+(AF$2*0.03)),IF(AG$3=$O1702+4*$J1702,$N1702*(1+(AF$2*0.03)),IF(AG$3=$O1702+5*$J1702,$N1702*(1+(AF$2*0.03)),"")))))))</f>
        <v/>
      </c>
      <c r="AH1702" s="2" t="str">
        <f t="shared" ref="AH1702:AH1707" si="4517">IF($B1702="","",IF($O1702=AH$3,$N1702*(1+(AG$2*0.03)),IF(AH$3=$O1702+$J1702,$N1702*(1+(AG$2*0.03)),IF(AH$3=$O1702+2*$J1702,$N1702*(1+(AG$2*0.03)),IF(AH$3=$O1702+3*$J1702,$N1702*(1+(AG$2*0.03)),IF(AH$3=$O1702+4*$J1702,$N1702*(1+(AG$2*0.03)),IF(AH$3=$O1702+5*$J1702,$N1702*(1+(AG$2*0.03)),"")))))))</f>
        <v/>
      </c>
      <c r="AI1702" s="2" t="str">
        <f t="shared" ref="AI1702:AI1707" si="4518">IF($B1702="","",IF($O1702=AI$3,$N1702*(1+(AH$2*0.03)),IF(AI$3=$O1702+$J1702,$N1702*(1+(AH$2*0.03)),IF(AI$3=$O1702+2*$J1702,$N1702*(1+(AH$2*0.03)),IF(AI$3=$O1702+3*$J1702,$N1702*(1+(AH$2*0.03)),IF(AI$3=$O1702+4*$J1702,$N1702*(1+(AH$2*0.03)),IF(AI$3=$O1702+5*$J1702,$N1702*(1+(AH$2*0.03)),"")))))))</f>
        <v/>
      </c>
    </row>
    <row r="1703" spans="2:35" x14ac:dyDescent="0.25">
      <c r="B1703" s="41" t="s">
        <v>347</v>
      </c>
      <c r="C1703" t="s">
        <v>590</v>
      </c>
      <c r="D1703" t="s">
        <v>7</v>
      </c>
      <c r="E1703" s="42" t="s">
        <v>603</v>
      </c>
      <c r="F1703" t="s">
        <v>47</v>
      </c>
      <c r="G1703" s="38" t="s">
        <v>605</v>
      </c>
      <c r="H1703" s="7">
        <v>960</v>
      </c>
      <c r="I1703" s="6">
        <f>IF(H1703="","",INDEX(Systems!F$4:F$981,MATCH($F1703,Systems!D$4:D$981,0),1))</f>
        <v>9.42</v>
      </c>
      <c r="J1703" s="7">
        <f>IF(H1703="","",INDEX(Systems!E$4:E$981,MATCH($F1703,Systems!D$4:D$981,0),1))</f>
        <v>20</v>
      </c>
      <c r="K1703" s="7" t="s">
        <v>97</v>
      </c>
      <c r="L1703" s="7">
        <v>2005</v>
      </c>
      <c r="M1703" s="7">
        <v>3</v>
      </c>
      <c r="N1703" s="6">
        <f t="shared" si="4497"/>
        <v>9043.2000000000007</v>
      </c>
      <c r="O1703" s="7">
        <f t="shared" si="4498"/>
        <v>2025</v>
      </c>
      <c r="P1703" s="2" t="str">
        <f t="shared" si="4499"/>
        <v/>
      </c>
      <c r="Q1703" s="2" t="str">
        <f t="shared" si="4500"/>
        <v/>
      </c>
      <c r="R1703" s="2" t="str">
        <f t="shared" si="4501"/>
        <v/>
      </c>
      <c r="S1703" s="2" t="str">
        <f t="shared" si="4502"/>
        <v/>
      </c>
      <c r="T1703" s="2" t="str">
        <f t="shared" si="4503"/>
        <v/>
      </c>
      <c r="U1703" s="2" t="str">
        <f t="shared" si="4504"/>
        <v/>
      </c>
      <c r="V1703" s="2" t="str">
        <f t="shared" si="4505"/>
        <v/>
      </c>
      <c r="W1703" s="2">
        <f t="shared" si="4506"/>
        <v>10942.272000000001</v>
      </c>
      <c r="X1703" s="2" t="str">
        <f t="shared" si="4507"/>
        <v/>
      </c>
      <c r="Y1703" s="2" t="str">
        <f t="shared" si="4508"/>
        <v/>
      </c>
      <c r="Z1703" s="2" t="str">
        <f t="shared" si="4509"/>
        <v/>
      </c>
      <c r="AA1703" s="2" t="str">
        <f t="shared" si="4510"/>
        <v/>
      </c>
      <c r="AB1703" s="2" t="str">
        <f t="shared" si="4511"/>
        <v/>
      </c>
      <c r="AC1703" s="2" t="str">
        <f t="shared" si="4512"/>
        <v/>
      </c>
      <c r="AD1703" s="2" t="str">
        <f t="shared" si="4513"/>
        <v/>
      </c>
      <c r="AE1703" s="2" t="str">
        <f t="shared" si="4514"/>
        <v/>
      </c>
      <c r="AF1703" s="2" t="str">
        <f t="shared" si="4515"/>
        <v/>
      </c>
      <c r="AG1703" s="2" t="str">
        <f t="shared" si="4516"/>
        <v/>
      </c>
      <c r="AH1703" s="2" t="str">
        <f t="shared" si="4517"/>
        <v/>
      </c>
      <c r="AI1703" s="2" t="str">
        <f t="shared" si="4518"/>
        <v/>
      </c>
    </row>
    <row r="1704" spans="2:35" x14ac:dyDescent="0.25">
      <c r="B1704" s="41" t="s">
        <v>347</v>
      </c>
      <c r="C1704" t="s">
        <v>590</v>
      </c>
      <c r="D1704" t="s">
        <v>7</v>
      </c>
      <c r="E1704" s="42" t="s">
        <v>603</v>
      </c>
      <c r="F1704" t="s">
        <v>50</v>
      </c>
      <c r="G1704" s="38" t="s">
        <v>605</v>
      </c>
      <c r="H1704" s="7">
        <v>1150</v>
      </c>
      <c r="I1704" s="6">
        <f>IF(H1704="","",INDEX(Systems!F$4:F$981,MATCH($F1704,Systems!D$4:D$981,0),1))</f>
        <v>1.6</v>
      </c>
      <c r="J1704" s="7">
        <f>IF(H1704="","",INDEX(Systems!E$4:E$981,MATCH($F1704,Systems!D$4:D$981,0),1))</f>
        <v>10</v>
      </c>
      <c r="K1704" s="7" t="s">
        <v>97</v>
      </c>
      <c r="L1704" s="7">
        <v>2010</v>
      </c>
      <c r="M1704" s="7">
        <v>3</v>
      </c>
      <c r="N1704" s="6">
        <f t="shared" si="4497"/>
        <v>1840</v>
      </c>
      <c r="O1704" s="7">
        <f t="shared" si="4498"/>
        <v>2020</v>
      </c>
      <c r="P1704" s="2" t="str">
        <f t="shared" si="4499"/>
        <v/>
      </c>
      <c r="Q1704" s="2" t="str">
        <f t="shared" si="4500"/>
        <v/>
      </c>
      <c r="R1704" s="2">
        <f t="shared" si="4501"/>
        <v>1950.4</v>
      </c>
      <c r="S1704" s="2" t="str">
        <f t="shared" si="4502"/>
        <v/>
      </c>
      <c r="T1704" s="2" t="str">
        <f t="shared" si="4503"/>
        <v/>
      </c>
      <c r="U1704" s="2" t="str">
        <f t="shared" si="4504"/>
        <v/>
      </c>
      <c r="V1704" s="2" t="str">
        <f t="shared" si="4505"/>
        <v/>
      </c>
      <c r="W1704" s="2" t="str">
        <f t="shared" si="4506"/>
        <v/>
      </c>
      <c r="X1704" s="2" t="str">
        <f t="shared" si="4507"/>
        <v/>
      </c>
      <c r="Y1704" s="2" t="str">
        <f t="shared" si="4508"/>
        <v/>
      </c>
      <c r="Z1704" s="2" t="str">
        <f t="shared" si="4509"/>
        <v/>
      </c>
      <c r="AA1704" s="2" t="str">
        <f t="shared" si="4510"/>
        <v/>
      </c>
      <c r="AB1704" s="2">
        <f t="shared" si="4511"/>
        <v>2502.3999999999996</v>
      </c>
      <c r="AC1704" s="2" t="str">
        <f t="shared" si="4512"/>
        <v/>
      </c>
      <c r="AD1704" s="2" t="str">
        <f t="shared" si="4513"/>
        <v/>
      </c>
      <c r="AE1704" s="2" t="str">
        <f t="shared" si="4514"/>
        <v/>
      </c>
      <c r="AF1704" s="2" t="str">
        <f t="shared" si="4515"/>
        <v/>
      </c>
      <c r="AG1704" s="2" t="str">
        <f t="shared" si="4516"/>
        <v/>
      </c>
      <c r="AH1704" s="2" t="str">
        <f t="shared" si="4517"/>
        <v/>
      </c>
      <c r="AI1704" s="2" t="str">
        <f t="shared" si="4518"/>
        <v/>
      </c>
    </row>
    <row r="1705" spans="2:35" x14ac:dyDescent="0.25">
      <c r="B1705" s="41" t="s">
        <v>347</v>
      </c>
      <c r="C1705" t="s">
        <v>590</v>
      </c>
      <c r="D1705" t="s">
        <v>7</v>
      </c>
      <c r="E1705" s="42" t="s">
        <v>603</v>
      </c>
      <c r="F1705" t="s">
        <v>51</v>
      </c>
      <c r="G1705" s="38" t="s">
        <v>605</v>
      </c>
      <c r="H1705" s="7">
        <v>1150</v>
      </c>
      <c r="I1705" s="6">
        <f>IF(H1705="","",INDEX(Systems!F$4:F$981,MATCH($F1705,Systems!D$4:D$981,0),1))</f>
        <v>1.5</v>
      </c>
      <c r="J1705" s="7">
        <f>IF(H1705="","",INDEX(Systems!E$4:E$981,MATCH($F1705,Systems!D$4:D$981,0),1))</f>
        <v>10</v>
      </c>
      <c r="K1705" s="7" t="s">
        <v>97</v>
      </c>
      <c r="L1705" s="7">
        <v>2012</v>
      </c>
      <c r="M1705" s="7">
        <v>3</v>
      </c>
      <c r="N1705" s="6">
        <f t="shared" si="4497"/>
        <v>1725</v>
      </c>
      <c r="O1705" s="7">
        <f t="shared" si="4498"/>
        <v>2022</v>
      </c>
      <c r="P1705" s="2" t="str">
        <f t="shared" si="4499"/>
        <v/>
      </c>
      <c r="Q1705" s="2" t="str">
        <f t="shared" si="4500"/>
        <v/>
      </c>
      <c r="R1705" s="2" t="str">
        <f t="shared" si="4501"/>
        <v/>
      </c>
      <c r="S1705" s="2" t="str">
        <f t="shared" si="4502"/>
        <v/>
      </c>
      <c r="T1705" s="2">
        <f t="shared" si="4503"/>
        <v>1932.0000000000002</v>
      </c>
      <c r="U1705" s="2" t="str">
        <f t="shared" si="4504"/>
        <v/>
      </c>
      <c r="V1705" s="2" t="str">
        <f t="shared" si="4505"/>
        <v/>
      </c>
      <c r="W1705" s="2" t="str">
        <f t="shared" si="4506"/>
        <v/>
      </c>
      <c r="X1705" s="2" t="str">
        <f t="shared" si="4507"/>
        <v/>
      </c>
      <c r="Y1705" s="2" t="str">
        <f t="shared" si="4508"/>
        <v/>
      </c>
      <c r="Z1705" s="2" t="str">
        <f t="shared" si="4509"/>
        <v/>
      </c>
      <c r="AA1705" s="2" t="str">
        <f t="shared" si="4510"/>
        <v/>
      </c>
      <c r="AB1705" s="2" t="str">
        <f t="shared" si="4511"/>
        <v/>
      </c>
      <c r="AC1705" s="2" t="str">
        <f t="shared" si="4512"/>
        <v/>
      </c>
      <c r="AD1705" s="2">
        <f t="shared" si="4513"/>
        <v>2449.5</v>
      </c>
      <c r="AE1705" s="2" t="str">
        <f t="shared" si="4514"/>
        <v/>
      </c>
      <c r="AF1705" s="2" t="str">
        <f t="shared" si="4515"/>
        <v/>
      </c>
      <c r="AG1705" s="2" t="str">
        <f t="shared" si="4516"/>
        <v/>
      </c>
      <c r="AH1705" s="2" t="str">
        <f t="shared" si="4517"/>
        <v/>
      </c>
      <c r="AI1705" s="2" t="str">
        <f t="shared" si="4518"/>
        <v/>
      </c>
    </row>
    <row r="1706" spans="2:35" x14ac:dyDescent="0.25">
      <c r="B1706" s="41" t="s">
        <v>347</v>
      </c>
      <c r="C1706" t="s">
        <v>590</v>
      </c>
      <c r="D1706" t="s">
        <v>9</v>
      </c>
      <c r="E1706" s="42" t="s">
        <v>603</v>
      </c>
      <c r="F1706" t="s">
        <v>131</v>
      </c>
      <c r="G1706" s="38" t="s">
        <v>605</v>
      </c>
      <c r="H1706" s="7">
        <v>960</v>
      </c>
      <c r="I1706" s="6">
        <f>IF(H1706="","",INDEX(Systems!F$4:F$981,MATCH($F1706,Systems!D$4:D$981,0),1))</f>
        <v>4.95</v>
      </c>
      <c r="J1706" s="7">
        <f>IF(H1706="","",INDEX(Systems!E$4:E$981,MATCH($F1706,Systems!D$4:D$981,0),1))</f>
        <v>20</v>
      </c>
      <c r="K1706" s="7" t="s">
        <v>97</v>
      </c>
      <c r="L1706" s="7">
        <v>2016</v>
      </c>
      <c r="M1706" s="7">
        <v>3</v>
      </c>
      <c r="N1706" s="6">
        <f t="shared" si="4497"/>
        <v>4752</v>
      </c>
      <c r="O1706" s="7">
        <f t="shared" si="4498"/>
        <v>2036</v>
      </c>
      <c r="P1706" s="2" t="str">
        <f t="shared" si="4499"/>
        <v/>
      </c>
      <c r="Q1706" s="2" t="str">
        <f t="shared" si="4500"/>
        <v/>
      </c>
      <c r="R1706" s="2" t="str">
        <f t="shared" si="4501"/>
        <v/>
      </c>
      <c r="S1706" s="2" t="str">
        <f t="shared" si="4502"/>
        <v/>
      </c>
      <c r="T1706" s="2" t="str">
        <f t="shared" si="4503"/>
        <v/>
      </c>
      <c r="U1706" s="2" t="str">
        <f t="shared" si="4504"/>
        <v/>
      </c>
      <c r="V1706" s="2" t="str">
        <f t="shared" si="4505"/>
        <v/>
      </c>
      <c r="W1706" s="2" t="str">
        <f t="shared" si="4506"/>
        <v/>
      </c>
      <c r="X1706" s="2" t="str">
        <f t="shared" si="4507"/>
        <v/>
      </c>
      <c r="Y1706" s="2" t="str">
        <f t="shared" si="4508"/>
        <v/>
      </c>
      <c r="Z1706" s="2" t="str">
        <f t="shared" si="4509"/>
        <v/>
      </c>
      <c r="AA1706" s="2" t="str">
        <f t="shared" si="4510"/>
        <v/>
      </c>
      <c r="AB1706" s="2" t="str">
        <f t="shared" si="4511"/>
        <v/>
      </c>
      <c r="AC1706" s="2" t="str">
        <f t="shared" si="4512"/>
        <v/>
      </c>
      <c r="AD1706" s="2" t="str">
        <f t="shared" si="4513"/>
        <v/>
      </c>
      <c r="AE1706" s="2" t="str">
        <f t="shared" si="4514"/>
        <v/>
      </c>
      <c r="AF1706" s="2" t="str">
        <f t="shared" si="4515"/>
        <v/>
      </c>
      <c r="AG1706" s="2" t="str">
        <f t="shared" si="4516"/>
        <v/>
      </c>
      <c r="AH1706" s="2">
        <f t="shared" si="4517"/>
        <v>7318.08</v>
      </c>
      <c r="AI1706" s="2" t="str">
        <f t="shared" si="4518"/>
        <v/>
      </c>
    </row>
    <row r="1707" spans="2:35" x14ac:dyDescent="0.25">
      <c r="B1707" s="41" t="s">
        <v>347</v>
      </c>
      <c r="C1707" t="s">
        <v>590</v>
      </c>
      <c r="D1707" t="s">
        <v>5</v>
      </c>
      <c r="E1707" s="42" t="s">
        <v>603</v>
      </c>
      <c r="F1707" t="s">
        <v>60</v>
      </c>
      <c r="G1707" s="38" t="s">
        <v>605</v>
      </c>
      <c r="H1707" s="179">
        <v>1</v>
      </c>
      <c r="I1707" s="6">
        <f>IF(H1707="","",INDEX(Systems!F$4:F$981,MATCH($F1707,Systems!D$4:D$981,0),1))</f>
        <v>12000</v>
      </c>
      <c r="J1707" s="7">
        <f>IF(H1707="","",INDEX(Systems!E$4:E$981,MATCH($F1707,Systems!D$4:D$981,0),1))</f>
        <v>18</v>
      </c>
      <c r="K1707" s="7" t="s">
        <v>97</v>
      </c>
      <c r="L1707" s="179">
        <v>2005</v>
      </c>
      <c r="M1707" s="7">
        <v>3</v>
      </c>
      <c r="N1707" s="6">
        <f t="shared" si="4497"/>
        <v>12000</v>
      </c>
      <c r="O1707" s="7">
        <f t="shared" si="4498"/>
        <v>2023</v>
      </c>
      <c r="P1707" s="2" t="str">
        <f t="shared" si="4499"/>
        <v/>
      </c>
      <c r="Q1707" s="2" t="str">
        <f t="shared" si="4500"/>
        <v/>
      </c>
      <c r="R1707" s="2" t="str">
        <f t="shared" si="4501"/>
        <v/>
      </c>
      <c r="S1707" s="2" t="str">
        <f t="shared" si="4502"/>
        <v/>
      </c>
      <c r="T1707" s="2" t="str">
        <f t="shared" si="4503"/>
        <v/>
      </c>
      <c r="U1707" s="2">
        <f t="shared" si="4504"/>
        <v>13799.999999999998</v>
      </c>
      <c r="V1707" s="2" t="str">
        <f t="shared" si="4505"/>
        <v/>
      </c>
      <c r="W1707" s="2" t="str">
        <f t="shared" si="4506"/>
        <v/>
      </c>
      <c r="X1707" s="2" t="str">
        <f t="shared" si="4507"/>
        <v/>
      </c>
      <c r="Y1707" s="2" t="str">
        <f t="shared" si="4508"/>
        <v/>
      </c>
      <c r="Z1707" s="2" t="str">
        <f t="shared" si="4509"/>
        <v/>
      </c>
      <c r="AA1707" s="2" t="str">
        <f t="shared" si="4510"/>
        <v/>
      </c>
      <c r="AB1707" s="2" t="str">
        <f t="shared" si="4511"/>
        <v/>
      </c>
      <c r="AC1707" s="2" t="str">
        <f t="shared" si="4512"/>
        <v/>
      </c>
      <c r="AD1707" s="2" t="str">
        <f t="shared" si="4513"/>
        <v/>
      </c>
      <c r="AE1707" s="2" t="str">
        <f t="shared" si="4514"/>
        <v/>
      </c>
      <c r="AF1707" s="2" t="str">
        <f t="shared" si="4515"/>
        <v/>
      </c>
      <c r="AG1707" s="2" t="str">
        <f t="shared" si="4516"/>
        <v/>
      </c>
      <c r="AH1707" s="2" t="str">
        <f t="shared" si="4517"/>
        <v/>
      </c>
      <c r="AI1707" s="2" t="str">
        <f t="shared" si="4518"/>
        <v/>
      </c>
    </row>
    <row r="1708" spans="2:35" x14ac:dyDescent="0.25">
      <c r="B1708" s="41" t="s">
        <v>347</v>
      </c>
      <c r="C1708" t="s">
        <v>590</v>
      </c>
      <c r="D1708" t="s">
        <v>4</v>
      </c>
      <c r="E1708" s="42" t="s">
        <v>589</v>
      </c>
      <c r="F1708" t="s">
        <v>33</v>
      </c>
      <c r="H1708" s="7">
        <v>11000</v>
      </c>
      <c r="I1708" s="6">
        <f>IF(H1708="","",INDEX(Systems!F$4:F$981,MATCH($F1708,Systems!D$4:D$981,0),1))</f>
        <v>7.05</v>
      </c>
      <c r="J1708" s="7">
        <f>IF(H1708="","",INDEX(Systems!E$4:E$981,MATCH($F1708,Systems!D$4:D$981,0),1))</f>
        <v>30</v>
      </c>
      <c r="K1708" s="7" t="s">
        <v>97</v>
      </c>
      <c r="L1708" s="7">
        <v>2000</v>
      </c>
      <c r="M1708" s="7">
        <v>3</v>
      </c>
      <c r="N1708" s="6">
        <f t="shared" si="3734"/>
        <v>77550</v>
      </c>
      <c r="O1708" s="7">
        <f t="shared" si="3735"/>
        <v>2030</v>
      </c>
      <c r="P1708" s="2" t="str">
        <f t="shared" ref="P1708:AI1708" si="4519">IF($B1708="","",IF($O1708=P$3,$N1708*(1+(O$2*0.03)),IF(P$3=$O1708+$J1708,$N1708*(1+(O$2*0.03)),IF(P$3=$O1708+2*$J1708,$N1708*(1+(O$2*0.03)),IF(P$3=$O1708+3*$J1708,$N1708*(1+(O$2*0.03)),IF(P$3=$O1708+4*$J1708,$N1708*(1+(O$2*0.03)),IF(P$3=$O1708+5*$J1708,$N1708*(1+(O$2*0.03)),"")))))))</f>
        <v/>
      </c>
      <c r="Q1708" s="2" t="str">
        <f t="shared" si="4519"/>
        <v/>
      </c>
      <c r="R1708" s="2" t="str">
        <f t="shared" si="4519"/>
        <v/>
      </c>
      <c r="S1708" s="2" t="str">
        <f t="shared" si="4519"/>
        <v/>
      </c>
      <c r="T1708" s="2" t="str">
        <f t="shared" si="4519"/>
        <v/>
      </c>
      <c r="U1708" s="2" t="str">
        <f t="shared" si="4519"/>
        <v/>
      </c>
      <c r="V1708" s="2" t="str">
        <f t="shared" si="4519"/>
        <v/>
      </c>
      <c r="W1708" s="2" t="str">
        <f t="shared" si="4519"/>
        <v/>
      </c>
      <c r="X1708" s="2" t="str">
        <f t="shared" si="4519"/>
        <v/>
      </c>
      <c r="Y1708" s="2" t="str">
        <f t="shared" si="4519"/>
        <v/>
      </c>
      <c r="Z1708" s="2" t="str">
        <f t="shared" si="4519"/>
        <v/>
      </c>
      <c r="AA1708" s="2" t="str">
        <f t="shared" si="4519"/>
        <v/>
      </c>
      <c r="AB1708" s="2">
        <f t="shared" si="4519"/>
        <v>105467.99999999999</v>
      </c>
      <c r="AC1708" s="2" t="str">
        <f t="shared" si="4519"/>
        <v/>
      </c>
      <c r="AD1708" s="2" t="str">
        <f t="shared" si="4519"/>
        <v/>
      </c>
      <c r="AE1708" s="2" t="str">
        <f t="shared" si="4519"/>
        <v/>
      </c>
      <c r="AF1708" s="2" t="str">
        <f t="shared" si="4519"/>
        <v/>
      </c>
      <c r="AG1708" s="2" t="str">
        <f t="shared" si="4519"/>
        <v/>
      </c>
      <c r="AH1708" s="2" t="str">
        <f t="shared" si="4519"/>
        <v/>
      </c>
      <c r="AI1708" s="2" t="str">
        <f t="shared" si="4519"/>
        <v/>
      </c>
    </row>
    <row r="1709" spans="2:35" x14ac:dyDescent="0.25">
      <c r="B1709" s="41" t="s">
        <v>347</v>
      </c>
      <c r="C1709" t="s">
        <v>590</v>
      </c>
      <c r="D1709" t="s">
        <v>4</v>
      </c>
      <c r="E1709" s="42" t="s">
        <v>589</v>
      </c>
      <c r="F1709" t="s">
        <v>98</v>
      </c>
      <c r="H1709" s="7">
        <v>11000</v>
      </c>
      <c r="I1709" s="6">
        <f>IF(H1709="","",INDEX(Systems!F$4:F$981,MATCH($F1709,Systems!D$4:D$981,0),1))</f>
        <v>0.34</v>
      </c>
      <c r="J1709" s="7">
        <f>IF(H1709="","",INDEX(Systems!E$4:E$981,MATCH($F1709,Systems!D$4:D$981,0),1))</f>
        <v>5</v>
      </c>
      <c r="K1709" s="7" t="s">
        <v>97</v>
      </c>
      <c r="L1709" s="7">
        <v>2017</v>
      </c>
      <c r="M1709" s="7">
        <v>3</v>
      </c>
      <c r="N1709" s="6">
        <f t="shared" si="3734"/>
        <v>3740.0000000000005</v>
      </c>
      <c r="O1709" s="7">
        <f t="shared" si="3735"/>
        <v>2022</v>
      </c>
      <c r="P1709" s="2" t="str">
        <f t="shared" ref="P1709:AI1709" si="4520">IF($B1709="","",IF($O1709=P$3,$N1709*(1+(O$2*0.03)),IF(P$3=$O1709+$J1709,$N1709*(1+(O$2*0.03)),IF(P$3=$O1709+2*$J1709,$N1709*(1+(O$2*0.03)),IF(P$3=$O1709+3*$J1709,$N1709*(1+(O$2*0.03)),IF(P$3=$O1709+4*$J1709,$N1709*(1+(O$2*0.03)),IF(P$3=$O1709+5*$J1709,$N1709*(1+(O$2*0.03)),"")))))))</f>
        <v/>
      </c>
      <c r="Q1709" s="2" t="str">
        <f t="shared" si="4520"/>
        <v/>
      </c>
      <c r="R1709" s="2" t="str">
        <f t="shared" si="4520"/>
        <v/>
      </c>
      <c r="S1709" s="2" t="str">
        <f t="shared" si="4520"/>
        <v/>
      </c>
      <c r="T1709" s="2">
        <f t="shared" si="4520"/>
        <v>4188.8000000000011</v>
      </c>
      <c r="U1709" s="2" t="str">
        <f t="shared" si="4520"/>
        <v/>
      </c>
      <c r="V1709" s="2" t="str">
        <f t="shared" si="4520"/>
        <v/>
      </c>
      <c r="W1709" s="2" t="str">
        <f t="shared" si="4520"/>
        <v/>
      </c>
      <c r="X1709" s="2" t="str">
        <f t="shared" si="4520"/>
        <v/>
      </c>
      <c r="Y1709" s="2">
        <f t="shared" si="4520"/>
        <v>4749.8000000000011</v>
      </c>
      <c r="Z1709" s="2" t="str">
        <f t="shared" si="4520"/>
        <v/>
      </c>
      <c r="AA1709" s="2" t="str">
        <f t="shared" si="4520"/>
        <v/>
      </c>
      <c r="AB1709" s="2" t="str">
        <f t="shared" si="4520"/>
        <v/>
      </c>
      <c r="AC1709" s="2" t="str">
        <f t="shared" si="4520"/>
        <v/>
      </c>
      <c r="AD1709" s="2">
        <f t="shared" si="4520"/>
        <v>5310.8</v>
      </c>
      <c r="AE1709" s="2" t="str">
        <f t="shared" si="4520"/>
        <v/>
      </c>
      <c r="AF1709" s="2" t="str">
        <f t="shared" si="4520"/>
        <v/>
      </c>
      <c r="AG1709" s="2" t="str">
        <f t="shared" si="4520"/>
        <v/>
      </c>
      <c r="AH1709" s="2" t="str">
        <f t="shared" si="4520"/>
        <v/>
      </c>
      <c r="AI1709" s="2">
        <f t="shared" si="4520"/>
        <v>5871.8</v>
      </c>
    </row>
    <row r="1710" spans="2:35" x14ac:dyDescent="0.25">
      <c r="B1710" s="41" t="s">
        <v>347</v>
      </c>
      <c r="C1710" t="s">
        <v>590</v>
      </c>
      <c r="D1710" t="s">
        <v>3</v>
      </c>
      <c r="E1710" s="42" t="s">
        <v>598</v>
      </c>
      <c r="F1710" t="s">
        <v>21</v>
      </c>
      <c r="H1710" s="179">
        <v>8450</v>
      </c>
      <c r="I1710" s="6">
        <f>IF(H1710="","",INDEX(Systems!F$4:F$981,MATCH($F1710,Systems!D$4:D$981,0),1))</f>
        <v>14.05</v>
      </c>
      <c r="J1710" s="7">
        <f>IF(H1710="","",INDEX(Systems!E$4:E$981,MATCH($F1710,Systems!D$4:D$981,0),1))</f>
        <v>25</v>
      </c>
      <c r="K1710" s="7" t="s">
        <v>97</v>
      </c>
      <c r="L1710" s="179">
        <v>2005</v>
      </c>
      <c r="M1710" s="7">
        <v>3</v>
      </c>
      <c r="N1710" s="6">
        <f t="shared" si="3734"/>
        <v>118722.5</v>
      </c>
      <c r="O1710" s="7">
        <f t="shared" si="3735"/>
        <v>2030</v>
      </c>
      <c r="P1710" s="2" t="str">
        <f t="shared" ref="P1710:AI1710" si="4521">IF($B1710="","",IF($O1710=P$3,$N1710*(1+(O$2*0.03)),IF(P$3=$O1710+$J1710,$N1710*(1+(O$2*0.03)),IF(P$3=$O1710+2*$J1710,$N1710*(1+(O$2*0.03)),IF(P$3=$O1710+3*$J1710,$N1710*(1+(O$2*0.03)),IF(P$3=$O1710+4*$J1710,$N1710*(1+(O$2*0.03)),IF(P$3=$O1710+5*$J1710,$N1710*(1+(O$2*0.03)),"")))))))</f>
        <v/>
      </c>
      <c r="Q1710" s="2" t="str">
        <f t="shared" si="4521"/>
        <v/>
      </c>
      <c r="R1710" s="2" t="str">
        <f t="shared" si="4521"/>
        <v/>
      </c>
      <c r="S1710" s="2" t="str">
        <f t="shared" si="4521"/>
        <v/>
      </c>
      <c r="T1710" s="2" t="str">
        <f t="shared" si="4521"/>
        <v/>
      </c>
      <c r="U1710" s="2" t="str">
        <f t="shared" si="4521"/>
        <v/>
      </c>
      <c r="V1710" s="2" t="str">
        <f t="shared" si="4521"/>
        <v/>
      </c>
      <c r="W1710" s="2" t="str">
        <f t="shared" si="4521"/>
        <v/>
      </c>
      <c r="X1710" s="2" t="str">
        <f t="shared" si="4521"/>
        <v/>
      </c>
      <c r="Y1710" s="2" t="str">
        <f t="shared" si="4521"/>
        <v/>
      </c>
      <c r="Z1710" s="2" t="str">
        <f t="shared" si="4521"/>
        <v/>
      </c>
      <c r="AA1710" s="2" t="str">
        <f t="shared" si="4521"/>
        <v/>
      </c>
      <c r="AB1710" s="2">
        <f t="shared" si="4521"/>
        <v>161462.59999999998</v>
      </c>
      <c r="AC1710" s="2" t="str">
        <f t="shared" si="4521"/>
        <v/>
      </c>
      <c r="AD1710" s="2" t="str">
        <f t="shared" si="4521"/>
        <v/>
      </c>
      <c r="AE1710" s="2" t="str">
        <f t="shared" si="4521"/>
        <v/>
      </c>
      <c r="AF1710" s="2" t="str">
        <f t="shared" si="4521"/>
        <v/>
      </c>
      <c r="AG1710" s="2" t="str">
        <f t="shared" si="4521"/>
        <v/>
      </c>
      <c r="AH1710" s="2" t="str">
        <f t="shared" si="4521"/>
        <v/>
      </c>
      <c r="AI1710" s="2" t="str">
        <f t="shared" si="4521"/>
        <v/>
      </c>
    </row>
    <row r="1711" spans="2:35" x14ac:dyDescent="0.25">
      <c r="B1711" s="41" t="s">
        <v>347</v>
      </c>
      <c r="C1711" t="s">
        <v>590</v>
      </c>
      <c r="D1711" t="s">
        <v>7</v>
      </c>
      <c r="E1711" s="42" t="s">
        <v>598</v>
      </c>
      <c r="F1711" t="s">
        <v>38</v>
      </c>
      <c r="H1711" s="7">
        <v>7700</v>
      </c>
      <c r="I1711" s="6">
        <f>IF(H1711="","",INDEX(Systems!F$4:F$981,MATCH($F1711,Systems!D$4:D$981,0),1))</f>
        <v>6.15</v>
      </c>
      <c r="J1711" s="7">
        <f>IF(H1711="","",INDEX(Systems!E$4:E$981,MATCH($F1711,Systems!D$4:D$981,0),1))</f>
        <v>20</v>
      </c>
      <c r="K1711" s="7" t="s">
        <v>97</v>
      </c>
      <c r="L1711" s="7">
        <v>2005</v>
      </c>
      <c r="M1711" s="7">
        <v>3</v>
      </c>
      <c r="N1711" s="6">
        <f t="shared" si="3734"/>
        <v>47355</v>
      </c>
      <c r="O1711" s="7">
        <f t="shared" si="3735"/>
        <v>2025</v>
      </c>
      <c r="P1711" s="2" t="str">
        <f t="shared" ref="P1711:AI1711" si="4522">IF($B1711="","",IF($O1711=P$3,$N1711*(1+(O$2*0.03)),IF(P$3=$O1711+$J1711,$N1711*(1+(O$2*0.03)),IF(P$3=$O1711+2*$J1711,$N1711*(1+(O$2*0.03)),IF(P$3=$O1711+3*$J1711,$N1711*(1+(O$2*0.03)),IF(P$3=$O1711+4*$J1711,$N1711*(1+(O$2*0.03)),IF(P$3=$O1711+5*$J1711,$N1711*(1+(O$2*0.03)),"")))))))</f>
        <v/>
      </c>
      <c r="Q1711" s="2" t="str">
        <f t="shared" si="4522"/>
        <v/>
      </c>
      <c r="R1711" s="2" t="str">
        <f t="shared" si="4522"/>
        <v/>
      </c>
      <c r="S1711" s="2" t="str">
        <f t="shared" si="4522"/>
        <v/>
      </c>
      <c r="T1711" s="2" t="str">
        <f t="shared" si="4522"/>
        <v/>
      </c>
      <c r="U1711" s="2" t="str">
        <f t="shared" si="4522"/>
        <v/>
      </c>
      <c r="V1711" s="2" t="str">
        <f t="shared" si="4522"/>
        <v/>
      </c>
      <c r="W1711" s="2">
        <f t="shared" si="4522"/>
        <v>57299.549999999996</v>
      </c>
      <c r="X1711" s="2" t="str">
        <f t="shared" si="4522"/>
        <v/>
      </c>
      <c r="Y1711" s="2" t="str">
        <f t="shared" si="4522"/>
        <v/>
      </c>
      <c r="Z1711" s="2" t="str">
        <f t="shared" si="4522"/>
        <v/>
      </c>
      <c r="AA1711" s="2" t="str">
        <f t="shared" si="4522"/>
        <v/>
      </c>
      <c r="AB1711" s="2" t="str">
        <f t="shared" si="4522"/>
        <v/>
      </c>
      <c r="AC1711" s="2" t="str">
        <f t="shared" si="4522"/>
        <v/>
      </c>
      <c r="AD1711" s="2" t="str">
        <f t="shared" si="4522"/>
        <v/>
      </c>
      <c r="AE1711" s="2" t="str">
        <f t="shared" si="4522"/>
        <v/>
      </c>
      <c r="AF1711" s="2" t="str">
        <f t="shared" si="4522"/>
        <v/>
      </c>
      <c r="AG1711" s="2" t="str">
        <f t="shared" si="4522"/>
        <v/>
      </c>
      <c r="AH1711" s="2" t="str">
        <f t="shared" si="4522"/>
        <v/>
      </c>
      <c r="AI1711" s="2" t="str">
        <f t="shared" si="4522"/>
        <v/>
      </c>
    </row>
    <row r="1712" spans="2:35" x14ac:dyDescent="0.25">
      <c r="B1712" s="41" t="s">
        <v>347</v>
      </c>
      <c r="C1712" t="s">
        <v>590</v>
      </c>
      <c r="D1712" t="s">
        <v>7</v>
      </c>
      <c r="E1712" s="42" t="s">
        <v>598</v>
      </c>
      <c r="F1712" t="s">
        <v>50</v>
      </c>
      <c r="H1712" s="7">
        <v>5200</v>
      </c>
      <c r="I1712" s="6">
        <f>IF(H1712="","",INDEX(Systems!F$4:F$981,MATCH($F1712,Systems!D$4:D$981,0),1))</f>
        <v>1.6</v>
      </c>
      <c r="J1712" s="7">
        <f>IF(H1712="","",INDEX(Systems!E$4:E$981,MATCH($F1712,Systems!D$4:D$981,0),1))</f>
        <v>10</v>
      </c>
      <c r="K1712" s="7" t="s">
        <v>97</v>
      </c>
      <c r="L1712" s="7">
        <v>2014</v>
      </c>
      <c r="M1712" s="7">
        <v>3</v>
      </c>
      <c r="N1712" s="6">
        <f t="shared" ref="N1712:N1777" si="4523">IF(H1712="","",H1712*I1712)</f>
        <v>8320</v>
      </c>
      <c r="O1712" s="7">
        <f t="shared" ref="O1712:O1777" si="4524">IF(M1712="","",IF(IF(M1712=1,$C$1,IF(M1712=2,L1712+(0.8*J1712),IF(M1712=3,L1712+J1712)))&lt;$C$1,$C$1,(IF(M1712=1,$C$1,IF(M1712=2,L1712+(0.8*J1712),IF(M1712=3,L1712+J1712))))))</f>
        <v>2024</v>
      </c>
      <c r="P1712" s="2" t="str">
        <f t="shared" ref="P1712:AI1712" si="4525">IF($B1712="","",IF($O1712=P$3,$N1712*(1+(O$2*0.03)),IF(P$3=$O1712+$J1712,$N1712*(1+(O$2*0.03)),IF(P$3=$O1712+2*$J1712,$N1712*(1+(O$2*0.03)),IF(P$3=$O1712+3*$J1712,$N1712*(1+(O$2*0.03)),IF(P$3=$O1712+4*$J1712,$N1712*(1+(O$2*0.03)),IF(P$3=$O1712+5*$J1712,$N1712*(1+(O$2*0.03)),"")))))))</f>
        <v/>
      </c>
      <c r="Q1712" s="2" t="str">
        <f t="shared" si="4525"/>
        <v/>
      </c>
      <c r="R1712" s="2" t="str">
        <f t="shared" si="4525"/>
        <v/>
      </c>
      <c r="S1712" s="2" t="str">
        <f t="shared" si="4525"/>
        <v/>
      </c>
      <c r="T1712" s="2" t="str">
        <f t="shared" si="4525"/>
        <v/>
      </c>
      <c r="U1712" s="2" t="str">
        <f t="shared" si="4525"/>
        <v/>
      </c>
      <c r="V1712" s="2">
        <f t="shared" si="4525"/>
        <v>9817.6</v>
      </c>
      <c r="W1712" s="2" t="str">
        <f t="shared" si="4525"/>
        <v/>
      </c>
      <c r="X1712" s="2" t="str">
        <f t="shared" si="4525"/>
        <v/>
      </c>
      <c r="Y1712" s="2" t="str">
        <f t="shared" si="4525"/>
        <v/>
      </c>
      <c r="Z1712" s="2" t="str">
        <f t="shared" si="4525"/>
        <v/>
      </c>
      <c r="AA1712" s="2" t="str">
        <f t="shared" si="4525"/>
        <v/>
      </c>
      <c r="AB1712" s="2" t="str">
        <f t="shared" si="4525"/>
        <v/>
      </c>
      <c r="AC1712" s="2" t="str">
        <f t="shared" si="4525"/>
        <v/>
      </c>
      <c r="AD1712" s="2" t="str">
        <f t="shared" si="4525"/>
        <v/>
      </c>
      <c r="AE1712" s="2" t="str">
        <f t="shared" si="4525"/>
        <v/>
      </c>
      <c r="AF1712" s="2">
        <f t="shared" si="4525"/>
        <v>12313.6</v>
      </c>
      <c r="AG1712" s="2" t="str">
        <f t="shared" si="4525"/>
        <v/>
      </c>
      <c r="AH1712" s="2" t="str">
        <f t="shared" si="4525"/>
        <v/>
      </c>
      <c r="AI1712" s="2" t="str">
        <f t="shared" si="4525"/>
        <v/>
      </c>
    </row>
    <row r="1713" spans="2:35" x14ac:dyDescent="0.25">
      <c r="B1713" s="41" t="s">
        <v>347</v>
      </c>
      <c r="C1713" t="s">
        <v>590</v>
      </c>
      <c r="D1713" t="s">
        <v>7</v>
      </c>
      <c r="E1713" s="42" t="s">
        <v>598</v>
      </c>
      <c r="F1713" t="s">
        <v>51</v>
      </c>
      <c r="H1713" s="7">
        <v>8600</v>
      </c>
      <c r="I1713" s="6">
        <f>IF(H1713="","",INDEX(Systems!F$4:F$981,MATCH($F1713,Systems!D$4:D$981,0),1))</f>
        <v>1.5</v>
      </c>
      <c r="J1713" s="7">
        <f>IF(H1713="","",INDEX(Systems!E$4:E$981,MATCH($F1713,Systems!D$4:D$981,0),1))</f>
        <v>10</v>
      </c>
      <c r="K1713" s="7" t="s">
        <v>97</v>
      </c>
      <c r="L1713" s="7">
        <v>2012</v>
      </c>
      <c r="M1713" s="7">
        <v>3</v>
      </c>
      <c r="N1713" s="6">
        <f t="shared" si="4523"/>
        <v>12900</v>
      </c>
      <c r="O1713" s="7">
        <f t="shared" si="4524"/>
        <v>2022</v>
      </c>
      <c r="P1713" s="2" t="str">
        <f t="shared" ref="P1713:AI1713" si="4526">IF($B1713="","",IF($O1713=P$3,$N1713*(1+(O$2*0.03)),IF(P$3=$O1713+$J1713,$N1713*(1+(O$2*0.03)),IF(P$3=$O1713+2*$J1713,$N1713*(1+(O$2*0.03)),IF(P$3=$O1713+3*$J1713,$N1713*(1+(O$2*0.03)),IF(P$3=$O1713+4*$J1713,$N1713*(1+(O$2*0.03)),IF(P$3=$O1713+5*$J1713,$N1713*(1+(O$2*0.03)),"")))))))</f>
        <v/>
      </c>
      <c r="Q1713" s="2" t="str">
        <f t="shared" si="4526"/>
        <v/>
      </c>
      <c r="R1713" s="2" t="str">
        <f t="shared" si="4526"/>
        <v/>
      </c>
      <c r="S1713" s="2" t="str">
        <f t="shared" si="4526"/>
        <v/>
      </c>
      <c r="T1713" s="2">
        <f t="shared" si="4526"/>
        <v>14448.000000000002</v>
      </c>
      <c r="U1713" s="2" t="str">
        <f t="shared" si="4526"/>
        <v/>
      </c>
      <c r="V1713" s="2" t="str">
        <f t="shared" si="4526"/>
        <v/>
      </c>
      <c r="W1713" s="2" t="str">
        <f t="shared" si="4526"/>
        <v/>
      </c>
      <c r="X1713" s="2" t="str">
        <f t="shared" si="4526"/>
        <v/>
      </c>
      <c r="Y1713" s="2" t="str">
        <f t="shared" si="4526"/>
        <v/>
      </c>
      <c r="Z1713" s="2" t="str">
        <f t="shared" si="4526"/>
        <v/>
      </c>
      <c r="AA1713" s="2" t="str">
        <f t="shared" si="4526"/>
        <v/>
      </c>
      <c r="AB1713" s="2" t="str">
        <f t="shared" si="4526"/>
        <v/>
      </c>
      <c r="AC1713" s="2" t="str">
        <f t="shared" si="4526"/>
        <v/>
      </c>
      <c r="AD1713" s="2">
        <f t="shared" si="4526"/>
        <v>18318</v>
      </c>
      <c r="AE1713" s="2" t="str">
        <f t="shared" si="4526"/>
        <v/>
      </c>
      <c r="AF1713" s="2" t="str">
        <f t="shared" si="4526"/>
        <v/>
      </c>
      <c r="AG1713" s="2" t="str">
        <f t="shared" si="4526"/>
        <v/>
      </c>
      <c r="AH1713" s="2" t="str">
        <f t="shared" si="4526"/>
        <v/>
      </c>
      <c r="AI1713" s="2" t="str">
        <f t="shared" si="4526"/>
        <v/>
      </c>
    </row>
    <row r="1714" spans="2:35" x14ac:dyDescent="0.25">
      <c r="B1714" s="41" t="s">
        <v>347</v>
      </c>
      <c r="C1714" t="s">
        <v>590</v>
      </c>
      <c r="D1714" t="s">
        <v>9</v>
      </c>
      <c r="E1714" s="42" t="s">
        <v>598</v>
      </c>
      <c r="F1714" t="s">
        <v>131</v>
      </c>
      <c r="H1714" s="7">
        <v>7700</v>
      </c>
      <c r="I1714" s="6">
        <f>IF(H1714="","",INDEX(Systems!F$4:F$981,MATCH($F1714,Systems!D$4:D$981,0),1))</f>
        <v>4.95</v>
      </c>
      <c r="J1714" s="7">
        <f>IF(H1714="","",INDEX(Systems!E$4:E$981,MATCH($F1714,Systems!D$4:D$981,0),1))</f>
        <v>20</v>
      </c>
      <c r="K1714" s="7" t="s">
        <v>97</v>
      </c>
      <c r="L1714" s="7">
        <v>2016</v>
      </c>
      <c r="M1714" s="7">
        <v>3</v>
      </c>
      <c r="N1714" s="6">
        <f t="shared" si="4523"/>
        <v>38115</v>
      </c>
      <c r="O1714" s="7">
        <f t="shared" si="4524"/>
        <v>2036</v>
      </c>
      <c r="P1714" s="2" t="str">
        <f t="shared" ref="P1714:AI1714" si="4527">IF($B1714="","",IF($O1714=P$3,$N1714*(1+(O$2*0.03)),IF(P$3=$O1714+$J1714,$N1714*(1+(O$2*0.03)),IF(P$3=$O1714+2*$J1714,$N1714*(1+(O$2*0.03)),IF(P$3=$O1714+3*$J1714,$N1714*(1+(O$2*0.03)),IF(P$3=$O1714+4*$J1714,$N1714*(1+(O$2*0.03)),IF(P$3=$O1714+5*$J1714,$N1714*(1+(O$2*0.03)),"")))))))</f>
        <v/>
      </c>
      <c r="Q1714" s="2" t="str">
        <f t="shared" si="4527"/>
        <v/>
      </c>
      <c r="R1714" s="2" t="str">
        <f t="shared" si="4527"/>
        <v/>
      </c>
      <c r="S1714" s="2" t="str">
        <f t="shared" si="4527"/>
        <v/>
      </c>
      <c r="T1714" s="2" t="str">
        <f t="shared" si="4527"/>
        <v/>
      </c>
      <c r="U1714" s="2" t="str">
        <f t="shared" si="4527"/>
        <v/>
      </c>
      <c r="V1714" s="2" t="str">
        <f t="shared" si="4527"/>
        <v/>
      </c>
      <c r="W1714" s="2" t="str">
        <f t="shared" si="4527"/>
        <v/>
      </c>
      <c r="X1714" s="2" t="str">
        <f t="shared" si="4527"/>
        <v/>
      </c>
      <c r="Y1714" s="2" t="str">
        <f t="shared" si="4527"/>
        <v/>
      </c>
      <c r="Z1714" s="2" t="str">
        <f t="shared" si="4527"/>
        <v/>
      </c>
      <c r="AA1714" s="2" t="str">
        <f t="shared" si="4527"/>
        <v/>
      </c>
      <c r="AB1714" s="2" t="str">
        <f t="shared" si="4527"/>
        <v/>
      </c>
      <c r="AC1714" s="2" t="str">
        <f t="shared" si="4527"/>
        <v/>
      </c>
      <c r="AD1714" s="2" t="str">
        <f t="shared" si="4527"/>
        <v/>
      </c>
      <c r="AE1714" s="2" t="str">
        <f t="shared" si="4527"/>
        <v/>
      </c>
      <c r="AF1714" s="2" t="str">
        <f t="shared" si="4527"/>
        <v/>
      </c>
      <c r="AG1714" s="2" t="str">
        <f t="shared" si="4527"/>
        <v/>
      </c>
      <c r="AH1714" s="2">
        <f t="shared" si="4527"/>
        <v>58697.1</v>
      </c>
      <c r="AI1714" s="2" t="str">
        <f t="shared" si="4527"/>
        <v/>
      </c>
    </row>
    <row r="1715" spans="2:35" x14ac:dyDescent="0.25">
      <c r="B1715" s="41" t="s">
        <v>347</v>
      </c>
      <c r="C1715" t="s">
        <v>590</v>
      </c>
      <c r="D1715" t="s">
        <v>8</v>
      </c>
      <c r="E1715" s="42" t="s">
        <v>598</v>
      </c>
      <c r="F1715" t="s">
        <v>34</v>
      </c>
      <c r="H1715" s="7">
        <v>2</v>
      </c>
      <c r="I1715" s="6">
        <f>IF(H1715="","",INDEX(Systems!F$4:F$981,MATCH($F1715,Systems!D$4:D$981,0),1))</f>
        <v>900</v>
      </c>
      <c r="J1715" s="7">
        <f>IF(H1715="","",INDEX(Systems!E$4:E$981,MATCH($F1715,Systems!D$4:D$981,0),1))</f>
        <v>30</v>
      </c>
      <c r="K1715" s="7" t="s">
        <v>97</v>
      </c>
      <c r="L1715" s="7">
        <v>2005</v>
      </c>
      <c r="M1715" s="7">
        <v>3</v>
      </c>
      <c r="N1715" s="6">
        <f t="shared" si="4523"/>
        <v>1800</v>
      </c>
      <c r="O1715" s="7">
        <f t="shared" si="4524"/>
        <v>2035</v>
      </c>
      <c r="P1715" s="2" t="str">
        <f t="shared" ref="P1715:AI1715" si="4528">IF($B1715="","",IF($O1715=P$3,$N1715*(1+(O$2*0.03)),IF(P$3=$O1715+$J1715,$N1715*(1+(O$2*0.03)),IF(P$3=$O1715+2*$J1715,$N1715*(1+(O$2*0.03)),IF(P$3=$O1715+3*$J1715,$N1715*(1+(O$2*0.03)),IF(P$3=$O1715+4*$J1715,$N1715*(1+(O$2*0.03)),IF(P$3=$O1715+5*$J1715,$N1715*(1+(O$2*0.03)),"")))))))</f>
        <v/>
      </c>
      <c r="Q1715" s="2" t="str">
        <f t="shared" si="4528"/>
        <v/>
      </c>
      <c r="R1715" s="2" t="str">
        <f t="shared" si="4528"/>
        <v/>
      </c>
      <c r="S1715" s="2" t="str">
        <f t="shared" si="4528"/>
        <v/>
      </c>
      <c r="T1715" s="2" t="str">
        <f t="shared" si="4528"/>
        <v/>
      </c>
      <c r="U1715" s="2" t="str">
        <f t="shared" si="4528"/>
        <v/>
      </c>
      <c r="V1715" s="2" t="str">
        <f t="shared" si="4528"/>
        <v/>
      </c>
      <c r="W1715" s="2" t="str">
        <f t="shared" si="4528"/>
        <v/>
      </c>
      <c r="X1715" s="2" t="str">
        <f t="shared" si="4528"/>
        <v/>
      </c>
      <c r="Y1715" s="2" t="str">
        <f t="shared" si="4528"/>
        <v/>
      </c>
      <c r="Z1715" s="2" t="str">
        <f t="shared" si="4528"/>
        <v/>
      </c>
      <c r="AA1715" s="2" t="str">
        <f t="shared" si="4528"/>
        <v/>
      </c>
      <c r="AB1715" s="2" t="str">
        <f t="shared" si="4528"/>
        <v/>
      </c>
      <c r="AC1715" s="2" t="str">
        <f t="shared" si="4528"/>
        <v/>
      </c>
      <c r="AD1715" s="2" t="str">
        <f t="shared" si="4528"/>
        <v/>
      </c>
      <c r="AE1715" s="2" t="str">
        <f t="shared" si="4528"/>
        <v/>
      </c>
      <c r="AF1715" s="2" t="str">
        <f t="shared" si="4528"/>
        <v/>
      </c>
      <c r="AG1715" s="2">
        <f t="shared" si="4528"/>
        <v>2718</v>
      </c>
      <c r="AH1715" s="2" t="str">
        <f t="shared" si="4528"/>
        <v/>
      </c>
      <c r="AI1715" s="2" t="str">
        <f t="shared" si="4528"/>
        <v/>
      </c>
    </row>
    <row r="1716" spans="2:35" x14ac:dyDescent="0.25">
      <c r="B1716" s="41" t="s">
        <v>347</v>
      </c>
      <c r="C1716" t="s">
        <v>590</v>
      </c>
      <c r="D1716" t="s">
        <v>8</v>
      </c>
      <c r="E1716" s="42" t="s">
        <v>598</v>
      </c>
      <c r="F1716" t="s">
        <v>134</v>
      </c>
      <c r="H1716" s="7">
        <v>2</v>
      </c>
      <c r="I1716" s="6">
        <f>IF(H1716="","",INDEX(Systems!F$4:F$981,MATCH($F1716,Systems!D$4:D$981,0),1))</f>
        <v>650</v>
      </c>
      <c r="J1716" s="7">
        <f>IF(H1716="","",INDEX(Systems!E$4:E$981,MATCH($F1716,Systems!D$4:D$981,0),1))</f>
        <v>30</v>
      </c>
      <c r="K1716" s="7" t="s">
        <v>97</v>
      </c>
      <c r="L1716" s="7">
        <v>2005</v>
      </c>
      <c r="M1716" s="7">
        <v>3</v>
      </c>
      <c r="N1716" s="6">
        <f t="shared" si="4523"/>
        <v>1300</v>
      </c>
      <c r="O1716" s="7">
        <f t="shared" si="4524"/>
        <v>2035</v>
      </c>
      <c r="P1716" s="2" t="str">
        <f t="shared" ref="P1716:AI1716" si="4529">IF($B1716="","",IF($O1716=P$3,$N1716*(1+(O$2*0.03)),IF(P$3=$O1716+$J1716,$N1716*(1+(O$2*0.03)),IF(P$3=$O1716+2*$J1716,$N1716*(1+(O$2*0.03)),IF(P$3=$O1716+3*$J1716,$N1716*(1+(O$2*0.03)),IF(P$3=$O1716+4*$J1716,$N1716*(1+(O$2*0.03)),IF(P$3=$O1716+5*$J1716,$N1716*(1+(O$2*0.03)),"")))))))</f>
        <v/>
      </c>
      <c r="Q1716" s="2" t="str">
        <f t="shared" si="4529"/>
        <v/>
      </c>
      <c r="R1716" s="2" t="str">
        <f t="shared" si="4529"/>
        <v/>
      </c>
      <c r="S1716" s="2" t="str">
        <f t="shared" si="4529"/>
        <v/>
      </c>
      <c r="T1716" s="2" t="str">
        <f t="shared" si="4529"/>
        <v/>
      </c>
      <c r="U1716" s="2" t="str">
        <f t="shared" si="4529"/>
        <v/>
      </c>
      <c r="V1716" s="2" t="str">
        <f t="shared" si="4529"/>
        <v/>
      </c>
      <c r="W1716" s="2" t="str">
        <f t="shared" si="4529"/>
        <v/>
      </c>
      <c r="X1716" s="2" t="str">
        <f t="shared" si="4529"/>
        <v/>
      </c>
      <c r="Y1716" s="2" t="str">
        <f t="shared" si="4529"/>
        <v/>
      </c>
      <c r="Z1716" s="2" t="str">
        <f t="shared" si="4529"/>
        <v/>
      </c>
      <c r="AA1716" s="2" t="str">
        <f t="shared" si="4529"/>
        <v/>
      </c>
      <c r="AB1716" s="2" t="str">
        <f t="shared" si="4529"/>
        <v/>
      </c>
      <c r="AC1716" s="2" t="str">
        <f t="shared" si="4529"/>
        <v/>
      </c>
      <c r="AD1716" s="2" t="str">
        <f t="shared" si="4529"/>
        <v/>
      </c>
      <c r="AE1716" s="2" t="str">
        <f t="shared" si="4529"/>
        <v/>
      </c>
      <c r="AF1716" s="2" t="str">
        <f t="shared" si="4529"/>
        <v/>
      </c>
      <c r="AG1716" s="2">
        <f t="shared" si="4529"/>
        <v>1963</v>
      </c>
      <c r="AH1716" s="2" t="str">
        <f t="shared" si="4529"/>
        <v/>
      </c>
      <c r="AI1716" s="2" t="str">
        <f t="shared" si="4529"/>
        <v/>
      </c>
    </row>
    <row r="1717" spans="2:35" x14ac:dyDescent="0.25">
      <c r="B1717" s="41" t="s">
        <v>347</v>
      </c>
      <c r="C1717" t="s">
        <v>590</v>
      </c>
      <c r="D1717" t="s">
        <v>8</v>
      </c>
      <c r="E1717" s="42" t="s">
        <v>598</v>
      </c>
      <c r="F1717" t="s">
        <v>126</v>
      </c>
      <c r="H1717" s="7">
        <v>1400</v>
      </c>
      <c r="I1717" s="6">
        <f>IF(H1717="","",INDEX(Systems!F$4:F$981,MATCH($F1717,Systems!D$4:D$981,0),1))</f>
        <v>18</v>
      </c>
      <c r="J1717" s="7">
        <f>IF(H1717="","",INDEX(Systems!E$4:E$981,MATCH($F1717,Systems!D$4:D$981,0),1))</f>
        <v>30</v>
      </c>
      <c r="K1717" s="7" t="s">
        <v>97</v>
      </c>
      <c r="L1717" s="7">
        <v>2005</v>
      </c>
      <c r="M1717" s="7">
        <v>3</v>
      </c>
      <c r="N1717" s="6">
        <f t="shared" si="4523"/>
        <v>25200</v>
      </c>
      <c r="O1717" s="7">
        <f t="shared" si="4524"/>
        <v>2035</v>
      </c>
      <c r="P1717" s="2" t="str">
        <f t="shared" ref="P1717:AI1717" si="4530">IF($B1717="","",IF($O1717=P$3,$N1717*(1+(O$2*0.03)),IF(P$3=$O1717+$J1717,$N1717*(1+(O$2*0.03)),IF(P$3=$O1717+2*$J1717,$N1717*(1+(O$2*0.03)),IF(P$3=$O1717+3*$J1717,$N1717*(1+(O$2*0.03)),IF(P$3=$O1717+4*$J1717,$N1717*(1+(O$2*0.03)),IF(P$3=$O1717+5*$J1717,$N1717*(1+(O$2*0.03)),"")))))))</f>
        <v/>
      </c>
      <c r="Q1717" s="2" t="str">
        <f t="shared" si="4530"/>
        <v/>
      </c>
      <c r="R1717" s="2" t="str">
        <f t="shared" si="4530"/>
        <v/>
      </c>
      <c r="S1717" s="2" t="str">
        <f t="shared" si="4530"/>
        <v/>
      </c>
      <c r="T1717" s="2" t="str">
        <f t="shared" si="4530"/>
        <v/>
      </c>
      <c r="U1717" s="2" t="str">
        <f t="shared" si="4530"/>
        <v/>
      </c>
      <c r="V1717" s="2" t="str">
        <f t="shared" si="4530"/>
        <v/>
      </c>
      <c r="W1717" s="2" t="str">
        <f t="shared" si="4530"/>
        <v/>
      </c>
      <c r="X1717" s="2" t="str">
        <f t="shared" si="4530"/>
        <v/>
      </c>
      <c r="Y1717" s="2" t="str">
        <f t="shared" si="4530"/>
        <v/>
      </c>
      <c r="Z1717" s="2" t="str">
        <f t="shared" si="4530"/>
        <v/>
      </c>
      <c r="AA1717" s="2" t="str">
        <f t="shared" si="4530"/>
        <v/>
      </c>
      <c r="AB1717" s="2" t="str">
        <f t="shared" si="4530"/>
        <v/>
      </c>
      <c r="AC1717" s="2" t="str">
        <f t="shared" si="4530"/>
        <v/>
      </c>
      <c r="AD1717" s="2" t="str">
        <f t="shared" si="4530"/>
        <v/>
      </c>
      <c r="AE1717" s="2" t="str">
        <f t="shared" si="4530"/>
        <v/>
      </c>
      <c r="AF1717" s="2" t="str">
        <f t="shared" si="4530"/>
        <v/>
      </c>
      <c r="AG1717" s="2">
        <f t="shared" si="4530"/>
        <v>38052</v>
      </c>
      <c r="AH1717" s="2" t="str">
        <f t="shared" si="4530"/>
        <v/>
      </c>
      <c r="AI1717" s="2" t="str">
        <f t="shared" si="4530"/>
        <v/>
      </c>
    </row>
    <row r="1718" spans="2:35" x14ac:dyDescent="0.25">
      <c r="B1718" s="41" t="s">
        <v>347</v>
      </c>
      <c r="C1718" t="s">
        <v>590</v>
      </c>
      <c r="D1718" t="s">
        <v>5</v>
      </c>
      <c r="E1718" s="42" t="s">
        <v>598</v>
      </c>
      <c r="F1718" t="s">
        <v>66</v>
      </c>
      <c r="H1718" s="179">
        <v>2</v>
      </c>
      <c r="I1718" s="6">
        <f>IF(H1718="","",INDEX(Systems!F$4:F$981,MATCH($F1718,Systems!D$4:D$981,0),1))</f>
        <v>10000</v>
      </c>
      <c r="J1718" s="7">
        <f>IF(H1718="","",INDEX(Systems!E$4:E$981,MATCH($F1718,Systems!D$4:D$981,0),1))</f>
        <v>10</v>
      </c>
      <c r="K1718" s="7" t="s">
        <v>97</v>
      </c>
      <c r="L1718" s="7">
        <v>2005</v>
      </c>
      <c r="M1718" s="7">
        <v>3</v>
      </c>
      <c r="N1718" s="6">
        <f t="shared" si="4523"/>
        <v>20000</v>
      </c>
      <c r="O1718" s="7">
        <f t="shared" si="4524"/>
        <v>2018</v>
      </c>
      <c r="P1718" s="2">
        <f t="shared" ref="P1718:AI1718" si="4531">IF($B1718="","",IF($O1718=P$3,$N1718*(1+(O$2*0.03)),IF(P$3=$O1718+$J1718,$N1718*(1+(O$2*0.03)),IF(P$3=$O1718+2*$J1718,$N1718*(1+(O$2*0.03)),IF(P$3=$O1718+3*$J1718,$N1718*(1+(O$2*0.03)),IF(P$3=$O1718+4*$J1718,$N1718*(1+(O$2*0.03)),IF(P$3=$O1718+5*$J1718,$N1718*(1+(O$2*0.03)),"")))))))</f>
        <v>20000</v>
      </c>
      <c r="Q1718" s="2" t="str">
        <f t="shared" si="4531"/>
        <v/>
      </c>
      <c r="R1718" s="2" t="str">
        <f t="shared" si="4531"/>
        <v/>
      </c>
      <c r="S1718" s="2" t="str">
        <f t="shared" si="4531"/>
        <v/>
      </c>
      <c r="T1718" s="2" t="str">
        <f t="shared" si="4531"/>
        <v/>
      </c>
      <c r="U1718" s="2" t="str">
        <f t="shared" si="4531"/>
        <v/>
      </c>
      <c r="V1718" s="2" t="str">
        <f t="shared" si="4531"/>
        <v/>
      </c>
      <c r="W1718" s="2" t="str">
        <f t="shared" si="4531"/>
        <v/>
      </c>
      <c r="X1718" s="2" t="str">
        <f t="shared" si="4531"/>
        <v/>
      </c>
      <c r="Y1718" s="2" t="str">
        <f t="shared" si="4531"/>
        <v/>
      </c>
      <c r="Z1718" s="2">
        <f t="shared" si="4531"/>
        <v>26000</v>
      </c>
      <c r="AA1718" s="2" t="str">
        <f t="shared" si="4531"/>
        <v/>
      </c>
      <c r="AB1718" s="2" t="str">
        <f t="shared" si="4531"/>
        <v/>
      </c>
      <c r="AC1718" s="2" t="str">
        <f t="shared" si="4531"/>
        <v/>
      </c>
      <c r="AD1718" s="2" t="str">
        <f t="shared" si="4531"/>
        <v/>
      </c>
      <c r="AE1718" s="2" t="str">
        <f t="shared" si="4531"/>
        <v/>
      </c>
      <c r="AF1718" s="2" t="str">
        <f t="shared" si="4531"/>
        <v/>
      </c>
      <c r="AG1718" s="2" t="str">
        <f t="shared" si="4531"/>
        <v/>
      </c>
      <c r="AH1718" s="2" t="str">
        <f t="shared" si="4531"/>
        <v/>
      </c>
      <c r="AI1718" s="2" t="str">
        <f t="shared" si="4531"/>
        <v/>
      </c>
    </row>
    <row r="1719" spans="2:35" x14ac:dyDescent="0.25">
      <c r="B1719" s="41" t="s">
        <v>347</v>
      </c>
      <c r="C1719" t="s">
        <v>590</v>
      </c>
      <c r="D1719" t="s">
        <v>5</v>
      </c>
      <c r="E1719" s="42" t="s">
        <v>598</v>
      </c>
      <c r="F1719" t="s">
        <v>60</v>
      </c>
      <c r="H1719" s="179">
        <v>1</v>
      </c>
      <c r="I1719" s="6">
        <f>IF(H1719="","",INDEX(Systems!F$4:F$981,MATCH($F1719,Systems!D$4:D$981,0),1))</f>
        <v>12000</v>
      </c>
      <c r="J1719" s="7">
        <f>IF(H1719="","",INDEX(Systems!E$4:E$981,MATCH($F1719,Systems!D$4:D$981,0),1))</f>
        <v>18</v>
      </c>
      <c r="K1719" s="7" t="s">
        <v>97</v>
      </c>
      <c r="L1719" s="7">
        <v>2012</v>
      </c>
      <c r="M1719" s="7">
        <v>3</v>
      </c>
      <c r="N1719" s="6">
        <f t="shared" ref="N1719" si="4532">IF(H1719="","",H1719*I1719)</f>
        <v>12000</v>
      </c>
      <c r="O1719" s="7">
        <f t="shared" ref="O1719" si="4533">IF(M1719="","",IF(IF(M1719=1,$C$1,IF(M1719=2,L1719+(0.8*J1719),IF(M1719=3,L1719+J1719)))&lt;$C$1,$C$1,(IF(M1719=1,$C$1,IF(M1719=2,L1719+(0.8*J1719),IF(M1719=3,L1719+J1719))))))</f>
        <v>2030</v>
      </c>
      <c r="P1719" s="2" t="str">
        <f t="shared" ref="P1719" si="4534">IF($B1719="","",IF($O1719=P$3,$N1719*(1+(O$2*0.03)),IF(P$3=$O1719+$J1719,$N1719*(1+(O$2*0.03)),IF(P$3=$O1719+2*$J1719,$N1719*(1+(O$2*0.03)),IF(P$3=$O1719+3*$J1719,$N1719*(1+(O$2*0.03)),IF(P$3=$O1719+4*$J1719,$N1719*(1+(O$2*0.03)),IF(P$3=$O1719+5*$J1719,$N1719*(1+(O$2*0.03)),"")))))))</f>
        <v/>
      </c>
      <c r="Q1719" s="2" t="str">
        <f t="shared" ref="Q1719" si="4535">IF($B1719="","",IF($O1719=Q$3,$N1719*(1+(P$2*0.03)),IF(Q$3=$O1719+$J1719,$N1719*(1+(P$2*0.03)),IF(Q$3=$O1719+2*$J1719,$N1719*(1+(P$2*0.03)),IF(Q$3=$O1719+3*$J1719,$N1719*(1+(P$2*0.03)),IF(Q$3=$O1719+4*$J1719,$N1719*(1+(P$2*0.03)),IF(Q$3=$O1719+5*$J1719,$N1719*(1+(P$2*0.03)),"")))))))</f>
        <v/>
      </c>
      <c r="R1719" s="2" t="str">
        <f t="shared" ref="R1719" si="4536">IF($B1719="","",IF($O1719=R$3,$N1719*(1+(Q$2*0.03)),IF(R$3=$O1719+$J1719,$N1719*(1+(Q$2*0.03)),IF(R$3=$O1719+2*$J1719,$N1719*(1+(Q$2*0.03)),IF(R$3=$O1719+3*$J1719,$N1719*(1+(Q$2*0.03)),IF(R$3=$O1719+4*$J1719,$N1719*(1+(Q$2*0.03)),IF(R$3=$O1719+5*$J1719,$N1719*(1+(Q$2*0.03)),"")))))))</f>
        <v/>
      </c>
      <c r="S1719" s="2" t="str">
        <f t="shared" ref="S1719" si="4537">IF($B1719="","",IF($O1719=S$3,$N1719*(1+(R$2*0.03)),IF(S$3=$O1719+$J1719,$N1719*(1+(R$2*0.03)),IF(S$3=$O1719+2*$J1719,$N1719*(1+(R$2*0.03)),IF(S$3=$O1719+3*$J1719,$N1719*(1+(R$2*0.03)),IF(S$3=$O1719+4*$J1719,$N1719*(1+(R$2*0.03)),IF(S$3=$O1719+5*$J1719,$N1719*(1+(R$2*0.03)),"")))))))</f>
        <v/>
      </c>
      <c r="T1719" s="2" t="str">
        <f t="shared" ref="T1719" si="4538">IF($B1719="","",IF($O1719=T$3,$N1719*(1+(S$2*0.03)),IF(T$3=$O1719+$J1719,$N1719*(1+(S$2*0.03)),IF(T$3=$O1719+2*$J1719,$N1719*(1+(S$2*0.03)),IF(T$3=$O1719+3*$J1719,$N1719*(1+(S$2*0.03)),IF(T$3=$O1719+4*$J1719,$N1719*(1+(S$2*0.03)),IF(T$3=$O1719+5*$J1719,$N1719*(1+(S$2*0.03)),"")))))))</f>
        <v/>
      </c>
      <c r="U1719" s="2" t="str">
        <f t="shared" ref="U1719" si="4539">IF($B1719="","",IF($O1719=U$3,$N1719*(1+(T$2*0.03)),IF(U$3=$O1719+$J1719,$N1719*(1+(T$2*0.03)),IF(U$3=$O1719+2*$J1719,$N1719*(1+(T$2*0.03)),IF(U$3=$O1719+3*$J1719,$N1719*(1+(T$2*0.03)),IF(U$3=$O1719+4*$J1719,$N1719*(1+(T$2*0.03)),IF(U$3=$O1719+5*$J1719,$N1719*(1+(T$2*0.03)),"")))))))</f>
        <v/>
      </c>
      <c r="V1719" s="2" t="str">
        <f t="shared" ref="V1719" si="4540">IF($B1719="","",IF($O1719=V$3,$N1719*(1+(U$2*0.03)),IF(V$3=$O1719+$J1719,$N1719*(1+(U$2*0.03)),IF(V$3=$O1719+2*$J1719,$N1719*(1+(U$2*0.03)),IF(V$3=$O1719+3*$J1719,$N1719*(1+(U$2*0.03)),IF(V$3=$O1719+4*$J1719,$N1719*(1+(U$2*0.03)),IF(V$3=$O1719+5*$J1719,$N1719*(1+(U$2*0.03)),"")))))))</f>
        <v/>
      </c>
      <c r="W1719" s="2" t="str">
        <f t="shared" ref="W1719" si="4541">IF($B1719="","",IF($O1719=W$3,$N1719*(1+(V$2*0.03)),IF(W$3=$O1719+$J1719,$N1719*(1+(V$2*0.03)),IF(W$3=$O1719+2*$J1719,$N1719*(1+(V$2*0.03)),IF(W$3=$O1719+3*$J1719,$N1719*(1+(V$2*0.03)),IF(W$3=$O1719+4*$J1719,$N1719*(1+(V$2*0.03)),IF(W$3=$O1719+5*$J1719,$N1719*(1+(V$2*0.03)),"")))))))</f>
        <v/>
      </c>
      <c r="X1719" s="2" t="str">
        <f t="shared" ref="X1719" si="4542">IF($B1719="","",IF($O1719=X$3,$N1719*(1+(W$2*0.03)),IF(X$3=$O1719+$J1719,$N1719*(1+(W$2*0.03)),IF(X$3=$O1719+2*$J1719,$N1719*(1+(W$2*0.03)),IF(X$3=$O1719+3*$J1719,$N1719*(1+(W$2*0.03)),IF(X$3=$O1719+4*$J1719,$N1719*(1+(W$2*0.03)),IF(X$3=$O1719+5*$J1719,$N1719*(1+(W$2*0.03)),"")))))))</f>
        <v/>
      </c>
      <c r="Y1719" s="2" t="str">
        <f t="shared" ref="Y1719" si="4543">IF($B1719="","",IF($O1719=Y$3,$N1719*(1+(X$2*0.03)),IF(Y$3=$O1719+$J1719,$N1719*(1+(X$2*0.03)),IF(Y$3=$O1719+2*$J1719,$N1719*(1+(X$2*0.03)),IF(Y$3=$O1719+3*$J1719,$N1719*(1+(X$2*0.03)),IF(Y$3=$O1719+4*$J1719,$N1719*(1+(X$2*0.03)),IF(Y$3=$O1719+5*$J1719,$N1719*(1+(X$2*0.03)),"")))))))</f>
        <v/>
      </c>
      <c r="Z1719" s="2" t="str">
        <f t="shared" ref="Z1719" si="4544">IF($B1719="","",IF($O1719=Z$3,$N1719*(1+(Y$2*0.03)),IF(Z$3=$O1719+$J1719,$N1719*(1+(Y$2*0.03)),IF(Z$3=$O1719+2*$J1719,$N1719*(1+(Y$2*0.03)),IF(Z$3=$O1719+3*$J1719,$N1719*(1+(Y$2*0.03)),IF(Z$3=$O1719+4*$J1719,$N1719*(1+(Y$2*0.03)),IF(Z$3=$O1719+5*$J1719,$N1719*(1+(Y$2*0.03)),"")))))))</f>
        <v/>
      </c>
      <c r="AA1719" s="2" t="str">
        <f t="shared" ref="AA1719" si="4545">IF($B1719="","",IF($O1719=AA$3,$N1719*(1+(Z$2*0.03)),IF(AA$3=$O1719+$J1719,$N1719*(1+(Z$2*0.03)),IF(AA$3=$O1719+2*$J1719,$N1719*(1+(Z$2*0.03)),IF(AA$3=$O1719+3*$J1719,$N1719*(1+(Z$2*0.03)),IF(AA$3=$O1719+4*$J1719,$N1719*(1+(Z$2*0.03)),IF(AA$3=$O1719+5*$J1719,$N1719*(1+(Z$2*0.03)),"")))))))</f>
        <v/>
      </c>
      <c r="AB1719" s="2">
        <f t="shared" ref="AB1719" si="4546">IF($B1719="","",IF($O1719=AB$3,$N1719*(1+(AA$2*0.03)),IF(AB$3=$O1719+$J1719,$N1719*(1+(AA$2*0.03)),IF(AB$3=$O1719+2*$J1719,$N1719*(1+(AA$2*0.03)),IF(AB$3=$O1719+3*$J1719,$N1719*(1+(AA$2*0.03)),IF(AB$3=$O1719+4*$J1719,$N1719*(1+(AA$2*0.03)),IF(AB$3=$O1719+5*$J1719,$N1719*(1+(AA$2*0.03)),"")))))))</f>
        <v>16319.999999999998</v>
      </c>
      <c r="AC1719" s="2" t="str">
        <f t="shared" ref="AC1719" si="4547">IF($B1719="","",IF($O1719=AC$3,$N1719*(1+(AB$2*0.03)),IF(AC$3=$O1719+$J1719,$N1719*(1+(AB$2*0.03)),IF(AC$3=$O1719+2*$J1719,$N1719*(1+(AB$2*0.03)),IF(AC$3=$O1719+3*$J1719,$N1719*(1+(AB$2*0.03)),IF(AC$3=$O1719+4*$J1719,$N1719*(1+(AB$2*0.03)),IF(AC$3=$O1719+5*$J1719,$N1719*(1+(AB$2*0.03)),"")))))))</f>
        <v/>
      </c>
      <c r="AD1719" s="2" t="str">
        <f t="shared" ref="AD1719" si="4548">IF($B1719="","",IF($O1719=AD$3,$N1719*(1+(AC$2*0.03)),IF(AD$3=$O1719+$J1719,$N1719*(1+(AC$2*0.03)),IF(AD$3=$O1719+2*$J1719,$N1719*(1+(AC$2*0.03)),IF(AD$3=$O1719+3*$J1719,$N1719*(1+(AC$2*0.03)),IF(AD$3=$O1719+4*$J1719,$N1719*(1+(AC$2*0.03)),IF(AD$3=$O1719+5*$J1719,$N1719*(1+(AC$2*0.03)),"")))))))</f>
        <v/>
      </c>
      <c r="AE1719" s="2" t="str">
        <f t="shared" ref="AE1719" si="4549">IF($B1719="","",IF($O1719=AE$3,$N1719*(1+(AD$2*0.03)),IF(AE$3=$O1719+$J1719,$N1719*(1+(AD$2*0.03)),IF(AE$3=$O1719+2*$J1719,$N1719*(1+(AD$2*0.03)),IF(AE$3=$O1719+3*$J1719,$N1719*(1+(AD$2*0.03)),IF(AE$3=$O1719+4*$J1719,$N1719*(1+(AD$2*0.03)),IF(AE$3=$O1719+5*$J1719,$N1719*(1+(AD$2*0.03)),"")))))))</f>
        <v/>
      </c>
      <c r="AF1719" s="2" t="str">
        <f t="shared" ref="AF1719" si="4550">IF($B1719="","",IF($O1719=AF$3,$N1719*(1+(AE$2*0.03)),IF(AF$3=$O1719+$J1719,$N1719*(1+(AE$2*0.03)),IF(AF$3=$O1719+2*$J1719,$N1719*(1+(AE$2*0.03)),IF(AF$3=$O1719+3*$J1719,$N1719*(1+(AE$2*0.03)),IF(AF$3=$O1719+4*$J1719,$N1719*(1+(AE$2*0.03)),IF(AF$3=$O1719+5*$J1719,$N1719*(1+(AE$2*0.03)),"")))))))</f>
        <v/>
      </c>
      <c r="AG1719" s="2" t="str">
        <f t="shared" ref="AG1719" si="4551">IF($B1719="","",IF($O1719=AG$3,$N1719*(1+(AF$2*0.03)),IF(AG$3=$O1719+$J1719,$N1719*(1+(AF$2*0.03)),IF(AG$3=$O1719+2*$J1719,$N1719*(1+(AF$2*0.03)),IF(AG$3=$O1719+3*$J1719,$N1719*(1+(AF$2*0.03)),IF(AG$3=$O1719+4*$J1719,$N1719*(1+(AF$2*0.03)),IF(AG$3=$O1719+5*$J1719,$N1719*(1+(AF$2*0.03)),"")))))))</f>
        <v/>
      </c>
      <c r="AH1719" s="2" t="str">
        <f t="shared" ref="AH1719" si="4552">IF($B1719="","",IF($O1719=AH$3,$N1719*(1+(AG$2*0.03)),IF(AH$3=$O1719+$J1719,$N1719*(1+(AG$2*0.03)),IF(AH$3=$O1719+2*$J1719,$N1719*(1+(AG$2*0.03)),IF(AH$3=$O1719+3*$J1719,$N1719*(1+(AG$2*0.03)),IF(AH$3=$O1719+4*$J1719,$N1719*(1+(AG$2*0.03)),IF(AH$3=$O1719+5*$J1719,$N1719*(1+(AG$2*0.03)),"")))))))</f>
        <v/>
      </c>
      <c r="AI1719" s="2" t="str">
        <f t="shared" ref="AI1719" si="4553">IF($B1719="","",IF($O1719=AI$3,$N1719*(1+(AH$2*0.03)),IF(AI$3=$O1719+$J1719,$N1719*(1+(AH$2*0.03)),IF(AI$3=$O1719+2*$J1719,$N1719*(1+(AH$2*0.03)),IF(AI$3=$O1719+3*$J1719,$N1719*(1+(AH$2*0.03)),IF(AI$3=$O1719+4*$J1719,$N1719*(1+(AH$2*0.03)),IF(AI$3=$O1719+5*$J1719,$N1719*(1+(AH$2*0.03)),"")))))))</f>
        <v/>
      </c>
    </row>
    <row r="1720" spans="2:35" x14ac:dyDescent="0.25">
      <c r="B1720" s="41" t="s">
        <v>347</v>
      </c>
      <c r="C1720" t="s">
        <v>590</v>
      </c>
      <c r="D1720" t="s">
        <v>4</v>
      </c>
      <c r="E1720" s="42" t="s">
        <v>598</v>
      </c>
      <c r="F1720" t="s">
        <v>33</v>
      </c>
      <c r="H1720" s="7">
        <v>36200</v>
      </c>
      <c r="I1720" s="6">
        <f>IF(H1720="","",INDEX(Systems!F$4:F$981,MATCH($F1720,Systems!D$4:D$981,0),1))</f>
        <v>7.05</v>
      </c>
      <c r="J1720" s="7">
        <f>IF(H1720="","",INDEX(Systems!E$4:E$981,MATCH($F1720,Systems!D$4:D$981,0),1))</f>
        <v>30</v>
      </c>
      <c r="K1720" s="7" t="s">
        <v>97</v>
      </c>
      <c r="L1720" s="7">
        <v>2000</v>
      </c>
      <c r="M1720" s="7">
        <v>3</v>
      </c>
      <c r="N1720" s="6">
        <f t="shared" si="4523"/>
        <v>255210</v>
      </c>
      <c r="O1720" s="7">
        <f t="shared" si="4524"/>
        <v>2030</v>
      </c>
      <c r="P1720" s="2" t="str">
        <f t="shared" ref="P1720:AI1720" si="4554">IF($B1720="","",IF($O1720=P$3,$N1720*(1+(O$2*0.03)),IF(P$3=$O1720+$J1720,$N1720*(1+(O$2*0.03)),IF(P$3=$O1720+2*$J1720,$N1720*(1+(O$2*0.03)),IF(P$3=$O1720+3*$J1720,$N1720*(1+(O$2*0.03)),IF(P$3=$O1720+4*$J1720,$N1720*(1+(O$2*0.03)),IF(P$3=$O1720+5*$J1720,$N1720*(1+(O$2*0.03)),"")))))))</f>
        <v/>
      </c>
      <c r="Q1720" s="2" t="str">
        <f t="shared" si="4554"/>
        <v/>
      </c>
      <c r="R1720" s="2" t="str">
        <f t="shared" si="4554"/>
        <v/>
      </c>
      <c r="S1720" s="2" t="str">
        <f t="shared" si="4554"/>
        <v/>
      </c>
      <c r="T1720" s="2" t="str">
        <f t="shared" si="4554"/>
        <v/>
      </c>
      <c r="U1720" s="2" t="str">
        <f t="shared" si="4554"/>
        <v/>
      </c>
      <c r="V1720" s="2" t="str">
        <f t="shared" si="4554"/>
        <v/>
      </c>
      <c r="W1720" s="2" t="str">
        <f t="shared" si="4554"/>
        <v/>
      </c>
      <c r="X1720" s="2" t="str">
        <f t="shared" si="4554"/>
        <v/>
      </c>
      <c r="Y1720" s="2" t="str">
        <f t="shared" si="4554"/>
        <v/>
      </c>
      <c r="Z1720" s="2" t="str">
        <f t="shared" si="4554"/>
        <v/>
      </c>
      <c r="AA1720" s="2" t="str">
        <f t="shared" si="4554"/>
        <v/>
      </c>
      <c r="AB1720" s="2">
        <f t="shared" si="4554"/>
        <v>347085.6</v>
      </c>
      <c r="AC1720" s="2" t="str">
        <f t="shared" si="4554"/>
        <v/>
      </c>
      <c r="AD1720" s="2" t="str">
        <f t="shared" si="4554"/>
        <v/>
      </c>
      <c r="AE1720" s="2" t="str">
        <f t="shared" si="4554"/>
        <v/>
      </c>
      <c r="AF1720" s="2" t="str">
        <f t="shared" si="4554"/>
        <v/>
      </c>
      <c r="AG1720" s="2" t="str">
        <f t="shared" si="4554"/>
        <v/>
      </c>
      <c r="AH1720" s="2" t="str">
        <f t="shared" si="4554"/>
        <v/>
      </c>
      <c r="AI1720" s="2" t="str">
        <f t="shared" si="4554"/>
        <v/>
      </c>
    </row>
    <row r="1721" spans="2:35" x14ac:dyDescent="0.25">
      <c r="B1721" s="41" t="s">
        <v>347</v>
      </c>
      <c r="C1721" t="s">
        <v>590</v>
      </c>
      <c r="D1721" t="s">
        <v>4</v>
      </c>
      <c r="E1721" s="42" t="s">
        <v>598</v>
      </c>
      <c r="F1721" t="s">
        <v>98</v>
      </c>
      <c r="H1721" s="7">
        <v>36200</v>
      </c>
      <c r="I1721" s="6">
        <f>IF(H1721="","",INDEX(Systems!F$4:F$981,MATCH($F1721,Systems!D$4:D$981,0),1))</f>
        <v>0.34</v>
      </c>
      <c r="J1721" s="7">
        <f>IF(H1721="","",INDEX(Systems!E$4:E$981,MATCH($F1721,Systems!D$4:D$981,0),1))</f>
        <v>5</v>
      </c>
      <c r="K1721" s="7" t="s">
        <v>97</v>
      </c>
      <c r="L1721" s="7">
        <v>2010</v>
      </c>
      <c r="M1721" s="7">
        <v>1</v>
      </c>
      <c r="N1721" s="6">
        <f t="shared" ref="N1721" si="4555">IF(H1721="","",H1721*I1721)</f>
        <v>12308</v>
      </c>
      <c r="O1721" s="7">
        <f t="shared" ref="O1721" si="4556">IF(M1721="","",IF(IF(M1721=1,$C$1,IF(M1721=2,L1721+(0.8*J1721),IF(M1721=3,L1721+J1721)))&lt;$C$1,$C$1,(IF(M1721=1,$C$1,IF(M1721=2,L1721+(0.8*J1721),IF(M1721=3,L1721+J1721))))))</f>
        <v>2018</v>
      </c>
      <c r="P1721" s="2">
        <f t="shared" ref="P1721" si="4557">IF($B1721="","",IF($O1721=P$3,$N1721*(1+(O$2*0.03)),IF(P$3=$O1721+$J1721,$N1721*(1+(O$2*0.03)),IF(P$3=$O1721+2*$J1721,$N1721*(1+(O$2*0.03)),IF(P$3=$O1721+3*$J1721,$N1721*(1+(O$2*0.03)),IF(P$3=$O1721+4*$J1721,$N1721*(1+(O$2*0.03)),IF(P$3=$O1721+5*$J1721,$N1721*(1+(O$2*0.03)),"")))))))</f>
        <v>12308</v>
      </c>
      <c r="Q1721" s="2" t="str">
        <f t="shared" ref="Q1721" si="4558">IF($B1721="","",IF($O1721=Q$3,$N1721*(1+(P$2*0.03)),IF(Q$3=$O1721+$J1721,$N1721*(1+(P$2*0.03)),IF(Q$3=$O1721+2*$J1721,$N1721*(1+(P$2*0.03)),IF(Q$3=$O1721+3*$J1721,$N1721*(1+(P$2*0.03)),IF(Q$3=$O1721+4*$J1721,$N1721*(1+(P$2*0.03)),IF(Q$3=$O1721+5*$J1721,$N1721*(1+(P$2*0.03)),"")))))))</f>
        <v/>
      </c>
      <c r="R1721" s="2" t="str">
        <f t="shared" ref="R1721" si="4559">IF($B1721="","",IF($O1721=R$3,$N1721*(1+(Q$2*0.03)),IF(R$3=$O1721+$J1721,$N1721*(1+(Q$2*0.03)),IF(R$3=$O1721+2*$J1721,$N1721*(1+(Q$2*0.03)),IF(R$3=$O1721+3*$J1721,$N1721*(1+(Q$2*0.03)),IF(R$3=$O1721+4*$J1721,$N1721*(1+(Q$2*0.03)),IF(R$3=$O1721+5*$J1721,$N1721*(1+(Q$2*0.03)),"")))))))</f>
        <v/>
      </c>
      <c r="S1721" s="2" t="str">
        <f t="shared" ref="S1721" si="4560">IF($B1721="","",IF($O1721=S$3,$N1721*(1+(R$2*0.03)),IF(S$3=$O1721+$J1721,$N1721*(1+(R$2*0.03)),IF(S$3=$O1721+2*$J1721,$N1721*(1+(R$2*0.03)),IF(S$3=$O1721+3*$J1721,$N1721*(1+(R$2*0.03)),IF(S$3=$O1721+4*$J1721,$N1721*(1+(R$2*0.03)),IF(S$3=$O1721+5*$J1721,$N1721*(1+(R$2*0.03)),"")))))))</f>
        <v/>
      </c>
      <c r="T1721" s="2" t="str">
        <f t="shared" ref="T1721" si="4561">IF($B1721="","",IF($O1721=T$3,$N1721*(1+(S$2*0.03)),IF(T$3=$O1721+$J1721,$N1721*(1+(S$2*0.03)),IF(T$3=$O1721+2*$J1721,$N1721*(1+(S$2*0.03)),IF(T$3=$O1721+3*$J1721,$N1721*(1+(S$2*0.03)),IF(T$3=$O1721+4*$J1721,$N1721*(1+(S$2*0.03)),IF(T$3=$O1721+5*$J1721,$N1721*(1+(S$2*0.03)),"")))))))</f>
        <v/>
      </c>
      <c r="U1721" s="2">
        <f t="shared" ref="U1721" si="4562">IF($B1721="","",IF($O1721=U$3,$N1721*(1+(T$2*0.03)),IF(U$3=$O1721+$J1721,$N1721*(1+(T$2*0.03)),IF(U$3=$O1721+2*$J1721,$N1721*(1+(T$2*0.03)),IF(U$3=$O1721+3*$J1721,$N1721*(1+(T$2*0.03)),IF(U$3=$O1721+4*$J1721,$N1721*(1+(T$2*0.03)),IF(U$3=$O1721+5*$J1721,$N1721*(1+(T$2*0.03)),"")))))))</f>
        <v>14154.199999999999</v>
      </c>
      <c r="V1721" s="2" t="str">
        <f t="shared" ref="V1721" si="4563">IF($B1721="","",IF($O1721=V$3,$N1721*(1+(U$2*0.03)),IF(V$3=$O1721+$J1721,$N1721*(1+(U$2*0.03)),IF(V$3=$O1721+2*$J1721,$N1721*(1+(U$2*0.03)),IF(V$3=$O1721+3*$J1721,$N1721*(1+(U$2*0.03)),IF(V$3=$O1721+4*$J1721,$N1721*(1+(U$2*0.03)),IF(V$3=$O1721+5*$J1721,$N1721*(1+(U$2*0.03)),"")))))))</f>
        <v/>
      </c>
      <c r="W1721" s="2" t="str">
        <f t="shared" ref="W1721" si="4564">IF($B1721="","",IF($O1721=W$3,$N1721*(1+(V$2*0.03)),IF(W$3=$O1721+$J1721,$N1721*(1+(V$2*0.03)),IF(W$3=$O1721+2*$J1721,$N1721*(1+(V$2*0.03)),IF(W$3=$O1721+3*$J1721,$N1721*(1+(V$2*0.03)),IF(W$3=$O1721+4*$J1721,$N1721*(1+(V$2*0.03)),IF(W$3=$O1721+5*$J1721,$N1721*(1+(V$2*0.03)),"")))))))</f>
        <v/>
      </c>
      <c r="X1721" s="2" t="str">
        <f t="shared" ref="X1721" si="4565">IF($B1721="","",IF($O1721=X$3,$N1721*(1+(W$2*0.03)),IF(X$3=$O1721+$J1721,$N1721*(1+(W$2*0.03)),IF(X$3=$O1721+2*$J1721,$N1721*(1+(W$2*0.03)),IF(X$3=$O1721+3*$J1721,$N1721*(1+(W$2*0.03)),IF(X$3=$O1721+4*$J1721,$N1721*(1+(W$2*0.03)),IF(X$3=$O1721+5*$J1721,$N1721*(1+(W$2*0.03)),"")))))))</f>
        <v/>
      </c>
      <c r="Y1721" s="2" t="str">
        <f t="shared" ref="Y1721" si="4566">IF($B1721="","",IF($O1721=Y$3,$N1721*(1+(X$2*0.03)),IF(Y$3=$O1721+$J1721,$N1721*(1+(X$2*0.03)),IF(Y$3=$O1721+2*$J1721,$N1721*(1+(X$2*0.03)),IF(Y$3=$O1721+3*$J1721,$N1721*(1+(X$2*0.03)),IF(Y$3=$O1721+4*$J1721,$N1721*(1+(X$2*0.03)),IF(Y$3=$O1721+5*$J1721,$N1721*(1+(X$2*0.03)),"")))))))</f>
        <v/>
      </c>
      <c r="Z1721" s="2">
        <f t="shared" ref="Z1721" si="4567">IF($B1721="","",IF($O1721=Z$3,$N1721*(1+(Y$2*0.03)),IF(Z$3=$O1721+$J1721,$N1721*(1+(Y$2*0.03)),IF(Z$3=$O1721+2*$J1721,$N1721*(1+(Y$2*0.03)),IF(Z$3=$O1721+3*$J1721,$N1721*(1+(Y$2*0.03)),IF(Z$3=$O1721+4*$J1721,$N1721*(1+(Y$2*0.03)),IF(Z$3=$O1721+5*$J1721,$N1721*(1+(Y$2*0.03)),"")))))))</f>
        <v>16000.400000000001</v>
      </c>
      <c r="AA1721" s="2" t="str">
        <f t="shared" ref="AA1721" si="4568">IF($B1721="","",IF($O1721=AA$3,$N1721*(1+(Z$2*0.03)),IF(AA$3=$O1721+$J1721,$N1721*(1+(Z$2*0.03)),IF(AA$3=$O1721+2*$J1721,$N1721*(1+(Z$2*0.03)),IF(AA$3=$O1721+3*$J1721,$N1721*(1+(Z$2*0.03)),IF(AA$3=$O1721+4*$J1721,$N1721*(1+(Z$2*0.03)),IF(AA$3=$O1721+5*$J1721,$N1721*(1+(Z$2*0.03)),"")))))))</f>
        <v/>
      </c>
      <c r="AB1721" s="2" t="str">
        <f t="shared" ref="AB1721" si="4569">IF($B1721="","",IF($O1721=AB$3,$N1721*(1+(AA$2*0.03)),IF(AB$3=$O1721+$J1721,$N1721*(1+(AA$2*0.03)),IF(AB$3=$O1721+2*$J1721,$N1721*(1+(AA$2*0.03)),IF(AB$3=$O1721+3*$J1721,$N1721*(1+(AA$2*0.03)),IF(AB$3=$O1721+4*$J1721,$N1721*(1+(AA$2*0.03)),IF(AB$3=$O1721+5*$J1721,$N1721*(1+(AA$2*0.03)),"")))))))</f>
        <v/>
      </c>
      <c r="AC1721" s="2" t="str">
        <f t="shared" ref="AC1721" si="4570">IF($B1721="","",IF($O1721=AC$3,$N1721*(1+(AB$2*0.03)),IF(AC$3=$O1721+$J1721,$N1721*(1+(AB$2*0.03)),IF(AC$3=$O1721+2*$J1721,$N1721*(1+(AB$2*0.03)),IF(AC$3=$O1721+3*$J1721,$N1721*(1+(AB$2*0.03)),IF(AC$3=$O1721+4*$J1721,$N1721*(1+(AB$2*0.03)),IF(AC$3=$O1721+5*$J1721,$N1721*(1+(AB$2*0.03)),"")))))))</f>
        <v/>
      </c>
      <c r="AD1721" s="2" t="str">
        <f t="shared" ref="AD1721" si="4571">IF($B1721="","",IF($O1721=AD$3,$N1721*(1+(AC$2*0.03)),IF(AD$3=$O1721+$J1721,$N1721*(1+(AC$2*0.03)),IF(AD$3=$O1721+2*$J1721,$N1721*(1+(AC$2*0.03)),IF(AD$3=$O1721+3*$J1721,$N1721*(1+(AC$2*0.03)),IF(AD$3=$O1721+4*$J1721,$N1721*(1+(AC$2*0.03)),IF(AD$3=$O1721+5*$J1721,$N1721*(1+(AC$2*0.03)),"")))))))</f>
        <v/>
      </c>
      <c r="AE1721" s="2">
        <f t="shared" ref="AE1721" si="4572">IF($B1721="","",IF($O1721=AE$3,$N1721*(1+(AD$2*0.03)),IF(AE$3=$O1721+$J1721,$N1721*(1+(AD$2*0.03)),IF(AE$3=$O1721+2*$J1721,$N1721*(1+(AD$2*0.03)),IF(AE$3=$O1721+3*$J1721,$N1721*(1+(AD$2*0.03)),IF(AE$3=$O1721+4*$J1721,$N1721*(1+(AD$2*0.03)),IF(AE$3=$O1721+5*$J1721,$N1721*(1+(AD$2*0.03)),"")))))))</f>
        <v>17846.599999999999</v>
      </c>
      <c r="AF1721" s="2" t="str">
        <f t="shared" ref="AF1721" si="4573">IF($B1721="","",IF($O1721=AF$3,$N1721*(1+(AE$2*0.03)),IF(AF$3=$O1721+$J1721,$N1721*(1+(AE$2*0.03)),IF(AF$3=$O1721+2*$J1721,$N1721*(1+(AE$2*0.03)),IF(AF$3=$O1721+3*$J1721,$N1721*(1+(AE$2*0.03)),IF(AF$3=$O1721+4*$J1721,$N1721*(1+(AE$2*0.03)),IF(AF$3=$O1721+5*$J1721,$N1721*(1+(AE$2*0.03)),"")))))))</f>
        <v/>
      </c>
      <c r="AG1721" s="2" t="str">
        <f t="shared" ref="AG1721" si="4574">IF($B1721="","",IF($O1721=AG$3,$N1721*(1+(AF$2*0.03)),IF(AG$3=$O1721+$J1721,$N1721*(1+(AF$2*0.03)),IF(AG$3=$O1721+2*$J1721,$N1721*(1+(AF$2*0.03)),IF(AG$3=$O1721+3*$J1721,$N1721*(1+(AF$2*0.03)),IF(AG$3=$O1721+4*$J1721,$N1721*(1+(AF$2*0.03)),IF(AG$3=$O1721+5*$J1721,$N1721*(1+(AF$2*0.03)),"")))))))</f>
        <v/>
      </c>
      <c r="AH1721" s="2" t="str">
        <f t="shared" ref="AH1721" si="4575">IF($B1721="","",IF($O1721=AH$3,$N1721*(1+(AG$2*0.03)),IF(AH$3=$O1721+$J1721,$N1721*(1+(AG$2*0.03)),IF(AH$3=$O1721+2*$J1721,$N1721*(1+(AG$2*0.03)),IF(AH$3=$O1721+3*$J1721,$N1721*(1+(AG$2*0.03)),IF(AH$3=$O1721+4*$J1721,$N1721*(1+(AG$2*0.03)),IF(AH$3=$O1721+5*$J1721,$N1721*(1+(AG$2*0.03)),"")))))))</f>
        <v/>
      </c>
      <c r="AI1721" s="2" t="str">
        <f t="shared" ref="AI1721" si="4576">IF($B1721="","",IF($O1721=AI$3,$N1721*(1+(AH$2*0.03)),IF(AI$3=$O1721+$J1721,$N1721*(1+(AH$2*0.03)),IF(AI$3=$O1721+2*$J1721,$N1721*(1+(AH$2*0.03)),IF(AI$3=$O1721+3*$J1721,$N1721*(1+(AH$2*0.03)),IF(AI$3=$O1721+4*$J1721,$N1721*(1+(AH$2*0.03)),IF(AI$3=$O1721+5*$J1721,$N1721*(1+(AH$2*0.03)),"")))))))</f>
        <v/>
      </c>
    </row>
    <row r="1722" spans="2:35" x14ac:dyDescent="0.25">
      <c r="B1722" s="41" t="s">
        <v>347</v>
      </c>
      <c r="C1722" t="s">
        <v>590</v>
      </c>
      <c r="D1722" t="s">
        <v>3</v>
      </c>
      <c r="E1722" s="42" t="s">
        <v>604</v>
      </c>
      <c r="F1722" t="s">
        <v>21</v>
      </c>
      <c r="H1722" s="7">
        <v>6500</v>
      </c>
      <c r="I1722" s="6">
        <f>IF(H1722="","",INDEX(Systems!F$4:F$981,MATCH($F1722,Systems!D$4:D$981,0),1))</f>
        <v>14.05</v>
      </c>
      <c r="J1722" s="7">
        <f>IF(H1722="","",INDEX(Systems!E$4:E$981,MATCH($F1722,Systems!D$4:D$981,0),1))</f>
        <v>25</v>
      </c>
      <c r="K1722" s="7" t="s">
        <v>97</v>
      </c>
      <c r="L1722" s="7">
        <v>2005</v>
      </c>
      <c r="M1722" s="7">
        <v>3</v>
      </c>
      <c r="N1722" s="6">
        <f t="shared" si="4523"/>
        <v>91325</v>
      </c>
      <c r="O1722" s="7">
        <f t="shared" si="4524"/>
        <v>2030</v>
      </c>
      <c r="P1722" s="2" t="str">
        <f t="shared" ref="P1722:AI1722" si="4577">IF($B1722="","",IF($O1722=P$3,$N1722*(1+(O$2*0.03)),IF(P$3=$O1722+$J1722,$N1722*(1+(O$2*0.03)),IF(P$3=$O1722+2*$J1722,$N1722*(1+(O$2*0.03)),IF(P$3=$O1722+3*$J1722,$N1722*(1+(O$2*0.03)),IF(P$3=$O1722+4*$J1722,$N1722*(1+(O$2*0.03)),IF(P$3=$O1722+5*$J1722,$N1722*(1+(O$2*0.03)),"")))))))</f>
        <v/>
      </c>
      <c r="Q1722" s="2" t="str">
        <f t="shared" si="4577"/>
        <v/>
      </c>
      <c r="R1722" s="2" t="str">
        <f t="shared" si="4577"/>
        <v/>
      </c>
      <c r="S1722" s="2" t="str">
        <f t="shared" si="4577"/>
        <v/>
      </c>
      <c r="T1722" s="2" t="str">
        <f t="shared" si="4577"/>
        <v/>
      </c>
      <c r="U1722" s="2" t="str">
        <f t="shared" si="4577"/>
        <v/>
      </c>
      <c r="V1722" s="2" t="str">
        <f t="shared" si="4577"/>
        <v/>
      </c>
      <c r="W1722" s="2" t="str">
        <f t="shared" si="4577"/>
        <v/>
      </c>
      <c r="X1722" s="2" t="str">
        <f t="shared" si="4577"/>
        <v/>
      </c>
      <c r="Y1722" s="2" t="str">
        <f t="shared" si="4577"/>
        <v/>
      </c>
      <c r="Z1722" s="2" t="str">
        <f t="shared" si="4577"/>
        <v/>
      </c>
      <c r="AA1722" s="2" t="str">
        <f t="shared" si="4577"/>
        <v/>
      </c>
      <c r="AB1722" s="2">
        <f t="shared" si="4577"/>
        <v>124201.99999999999</v>
      </c>
      <c r="AC1722" s="2" t="str">
        <f t="shared" si="4577"/>
        <v/>
      </c>
      <c r="AD1722" s="2" t="str">
        <f t="shared" si="4577"/>
        <v/>
      </c>
      <c r="AE1722" s="2" t="str">
        <f t="shared" si="4577"/>
        <v/>
      </c>
      <c r="AF1722" s="2" t="str">
        <f t="shared" si="4577"/>
        <v/>
      </c>
      <c r="AG1722" s="2" t="str">
        <f t="shared" si="4577"/>
        <v/>
      </c>
      <c r="AH1722" s="2" t="str">
        <f t="shared" si="4577"/>
        <v/>
      </c>
      <c r="AI1722" s="2" t="str">
        <f t="shared" si="4577"/>
        <v/>
      </c>
    </row>
    <row r="1723" spans="2:35" x14ac:dyDescent="0.25">
      <c r="B1723" s="41" t="s">
        <v>347</v>
      </c>
      <c r="C1723" t="s">
        <v>590</v>
      </c>
      <c r="D1723" t="s">
        <v>7</v>
      </c>
      <c r="E1723" s="42" t="s">
        <v>604</v>
      </c>
      <c r="F1723" t="s">
        <v>307</v>
      </c>
      <c r="H1723" s="7">
        <v>6500</v>
      </c>
      <c r="I1723" s="6">
        <f>IF(H1723="","",INDEX(Systems!F$4:F$981,MATCH($F1723,Systems!D$4:D$981,0),1))</f>
        <v>10</v>
      </c>
      <c r="J1723" s="7">
        <f>IF(H1723="","",INDEX(Systems!E$4:E$981,MATCH($F1723,Systems!D$4:D$981,0),1))</f>
        <v>50</v>
      </c>
      <c r="K1723" s="7" t="s">
        <v>97</v>
      </c>
      <c r="L1723" s="7">
        <v>2000</v>
      </c>
      <c r="M1723" s="7">
        <v>3</v>
      </c>
      <c r="N1723" s="6">
        <f t="shared" si="4523"/>
        <v>65000</v>
      </c>
      <c r="O1723" s="7">
        <f t="shared" si="4524"/>
        <v>2050</v>
      </c>
      <c r="P1723" s="2" t="str">
        <f t="shared" ref="P1723:AI1723" si="4578">IF($B1723="","",IF($O1723=P$3,$N1723*(1+(O$2*0.03)),IF(P$3=$O1723+$J1723,$N1723*(1+(O$2*0.03)),IF(P$3=$O1723+2*$J1723,$N1723*(1+(O$2*0.03)),IF(P$3=$O1723+3*$J1723,$N1723*(1+(O$2*0.03)),IF(P$3=$O1723+4*$J1723,$N1723*(1+(O$2*0.03)),IF(P$3=$O1723+5*$J1723,$N1723*(1+(O$2*0.03)),"")))))))</f>
        <v/>
      </c>
      <c r="Q1723" s="2" t="str">
        <f t="shared" si="4578"/>
        <v/>
      </c>
      <c r="R1723" s="2" t="str">
        <f t="shared" si="4578"/>
        <v/>
      </c>
      <c r="S1723" s="2" t="str">
        <f t="shared" si="4578"/>
        <v/>
      </c>
      <c r="T1723" s="2" t="str">
        <f t="shared" si="4578"/>
        <v/>
      </c>
      <c r="U1723" s="2" t="str">
        <f t="shared" si="4578"/>
        <v/>
      </c>
      <c r="V1723" s="2" t="str">
        <f t="shared" si="4578"/>
        <v/>
      </c>
      <c r="W1723" s="2" t="str">
        <f t="shared" si="4578"/>
        <v/>
      </c>
      <c r="X1723" s="2" t="str">
        <f t="shared" si="4578"/>
        <v/>
      </c>
      <c r="Y1723" s="2" t="str">
        <f t="shared" si="4578"/>
        <v/>
      </c>
      <c r="Z1723" s="2" t="str">
        <f t="shared" si="4578"/>
        <v/>
      </c>
      <c r="AA1723" s="2" t="str">
        <f t="shared" si="4578"/>
        <v/>
      </c>
      <c r="AB1723" s="2" t="str">
        <f t="shared" si="4578"/>
        <v/>
      </c>
      <c r="AC1723" s="2" t="str">
        <f t="shared" si="4578"/>
        <v/>
      </c>
      <c r="AD1723" s="2" t="str">
        <f t="shared" si="4578"/>
        <v/>
      </c>
      <c r="AE1723" s="2" t="str">
        <f t="shared" si="4578"/>
        <v/>
      </c>
      <c r="AF1723" s="2" t="str">
        <f t="shared" si="4578"/>
        <v/>
      </c>
      <c r="AG1723" s="2" t="str">
        <f t="shared" si="4578"/>
        <v/>
      </c>
      <c r="AH1723" s="2" t="str">
        <f t="shared" si="4578"/>
        <v/>
      </c>
      <c r="AI1723" s="2" t="str">
        <f t="shared" si="4578"/>
        <v/>
      </c>
    </row>
    <row r="1724" spans="2:35" x14ac:dyDescent="0.25">
      <c r="B1724" s="41" t="s">
        <v>347</v>
      </c>
      <c r="C1724" t="s">
        <v>590</v>
      </c>
      <c r="D1724" t="s">
        <v>5</v>
      </c>
      <c r="E1724" s="42" t="s">
        <v>604</v>
      </c>
      <c r="F1724" t="s">
        <v>61</v>
      </c>
      <c r="H1724" s="179">
        <v>1</v>
      </c>
      <c r="I1724" s="6">
        <f>IF(H1724="","",INDEX(Systems!F$4:F$981,MATCH($F1724,Systems!D$4:D$981,0),1))</f>
        <v>2500</v>
      </c>
      <c r="J1724" s="7">
        <f>IF(H1724="","",INDEX(Systems!E$4:E$981,MATCH($F1724,Systems!D$4:D$981,0),1))</f>
        <v>18</v>
      </c>
      <c r="K1724" s="7" t="s">
        <v>97</v>
      </c>
      <c r="L1724" s="179">
        <v>2005</v>
      </c>
      <c r="M1724" s="7">
        <v>3</v>
      </c>
      <c r="N1724" s="6">
        <f t="shared" si="4523"/>
        <v>2500</v>
      </c>
      <c r="O1724" s="7">
        <f t="shared" si="4524"/>
        <v>2023</v>
      </c>
      <c r="P1724" s="2" t="str">
        <f t="shared" ref="P1724:AI1724" si="4579">IF($B1724="","",IF($O1724=P$3,$N1724*(1+(O$2*0.03)),IF(P$3=$O1724+$J1724,$N1724*(1+(O$2*0.03)),IF(P$3=$O1724+2*$J1724,$N1724*(1+(O$2*0.03)),IF(P$3=$O1724+3*$J1724,$N1724*(1+(O$2*0.03)),IF(P$3=$O1724+4*$J1724,$N1724*(1+(O$2*0.03)),IF(P$3=$O1724+5*$J1724,$N1724*(1+(O$2*0.03)),"")))))))</f>
        <v/>
      </c>
      <c r="Q1724" s="2" t="str">
        <f t="shared" si="4579"/>
        <v/>
      </c>
      <c r="R1724" s="2" t="str">
        <f t="shared" si="4579"/>
        <v/>
      </c>
      <c r="S1724" s="2" t="str">
        <f t="shared" si="4579"/>
        <v/>
      </c>
      <c r="T1724" s="2" t="str">
        <f t="shared" si="4579"/>
        <v/>
      </c>
      <c r="U1724" s="2">
        <f t="shared" si="4579"/>
        <v>2875</v>
      </c>
      <c r="V1724" s="2" t="str">
        <f t="shared" si="4579"/>
        <v/>
      </c>
      <c r="W1724" s="2" t="str">
        <f t="shared" si="4579"/>
        <v/>
      </c>
      <c r="X1724" s="2" t="str">
        <f t="shared" si="4579"/>
        <v/>
      </c>
      <c r="Y1724" s="2" t="str">
        <f t="shared" si="4579"/>
        <v/>
      </c>
      <c r="Z1724" s="2" t="str">
        <f t="shared" si="4579"/>
        <v/>
      </c>
      <c r="AA1724" s="2" t="str">
        <f t="shared" si="4579"/>
        <v/>
      </c>
      <c r="AB1724" s="2" t="str">
        <f t="shared" si="4579"/>
        <v/>
      </c>
      <c r="AC1724" s="2" t="str">
        <f t="shared" si="4579"/>
        <v/>
      </c>
      <c r="AD1724" s="2" t="str">
        <f t="shared" si="4579"/>
        <v/>
      </c>
      <c r="AE1724" s="2" t="str">
        <f t="shared" si="4579"/>
        <v/>
      </c>
      <c r="AF1724" s="2" t="str">
        <f t="shared" si="4579"/>
        <v/>
      </c>
      <c r="AG1724" s="2" t="str">
        <f t="shared" si="4579"/>
        <v/>
      </c>
      <c r="AH1724" s="2" t="str">
        <f t="shared" si="4579"/>
        <v/>
      </c>
      <c r="AI1724" s="2" t="str">
        <f t="shared" si="4579"/>
        <v/>
      </c>
    </row>
    <row r="1725" spans="2:35" x14ac:dyDescent="0.25">
      <c r="B1725" s="41" t="s">
        <v>347</v>
      </c>
      <c r="C1725" t="s">
        <v>590</v>
      </c>
      <c r="D1725" t="s">
        <v>5</v>
      </c>
      <c r="E1725" s="42" t="s">
        <v>604</v>
      </c>
      <c r="F1725" t="s">
        <v>341</v>
      </c>
      <c r="H1725" s="7">
        <v>1</v>
      </c>
      <c r="I1725" s="6">
        <f>IF(H1725="","",INDEX(Systems!F$4:F$981,MATCH($F1725,Systems!D$4:D$981,0),1))</f>
        <v>2000</v>
      </c>
      <c r="J1725" s="7">
        <f>IF(H1725="","",INDEX(Systems!E$4:E$981,MATCH($F1725,Systems!D$4:D$981,0),1))</f>
        <v>10</v>
      </c>
      <c r="K1725" s="7" t="s">
        <v>97</v>
      </c>
      <c r="L1725" s="7">
        <v>2012</v>
      </c>
      <c r="M1725" s="7">
        <v>3</v>
      </c>
      <c r="N1725" s="6">
        <f t="shared" si="4523"/>
        <v>2000</v>
      </c>
      <c r="O1725" s="7">
        <f t="shared" si="4524"/>
        <v>2022</v>
      </c>
      <c r="P1725" s="2" t="str">
        <f t="shared" ref="P1725:AI1725" si="4580">IF($B1725="","",IF($O1725=P$3,$N1725*(1+(O$2*0.03)),IF(P$3=$O1725+$J1725,$N1725*(1+(O$2*0.03)),IF(P$3=$O1725+2*$J1725,$N1725*(1+(O$2*0.03)),IF(P$3=$O1725+3*$J1725,$N1725*(1+(O$2*0.03)),IF(P$3=$O1725+4*$J1725,$N1725*(1+(O$2*0.03)),IF(P$3=$O1725+5*$J1725,$N1725*(1+(O$2*0.03)),"")))))))</f>
        <v/>
      </c>
      <c r="Q1725" s="2" t="str">
        <f t="shared" si="4580"/>
        <v/>
      </c>
      <c r="R1725" s="2" t="str">
        <f t="shared" si="4580"/>
        <v/>
      </c>
      <c r="S1725" s="2" t="str">
        <f t="shared" si="4580"/>
        <v/>
      </c>
      <c r="T1725" s="2">
        <f t="shared" si="4580"/>
        <v>2240</v>
      </c>
      <c r="U1725" s="2" t="str">
        <f t="shared" si="4580"/>
        <v/>
      </c>
      <c r="V1725" s="2" t="str">
        <f t="shared" si="4580"/>
        <v/>
      </c>
      <c r="W1725" s="2" t="str">
        <f t="shared" si="4580"/>
        <v/>
      </c>
      <c r="X1725" s="2" t="str">
        <f t="shared" si="4580"/>
        <v/>
      </c>
      <c r="Y1725" s="2" t="str">
        <f t="shared" si="4580"/>
        <v/>
      </c>
      <c r="Z1725" s="2" t="str">
        <f t="shared" si="4580"/>
        <v/>
      </c>
      <c r="AA1725" s="2" t="str">
        <f t="shared" si="4580"/>
        <v/>
      </c>
      <c r="AB1725" s="2" t="str">
        <f t="shared" si="4580"/>
        <v/>
      </c>
      <c r="AC1725" s="2" t="str">
        <f t="shared" si="4580"/>
        <v/>
      </c>
      <c r="AD1725" s="2">
        <f t="shared" si="4580"/>
        <v>2840</v>
      </c>
      <c r="AE1725" s="2" t="str">
        <f t="shared" si="4580"/>
        <v/>
      </c>
      <c r="AF1725" s="2" t="str">
        <f t="shared" si="4580"/>
        <v/>
      </c>
      <c r="AG1725" s="2" t="str">
        <f t="shared" si="4580"/>
        <v/>
      </c>
      <c r="AH1725" s="2" t="str">
        <f t="shared" si="4580"/>
        <v/>
      </c>
      <c r="AI1725" s="2" t="str">
        <f t="shared" si="4580"/>
        <v/>
      </c>
    </row>
    <row r="1726" spans="2:35" x14ac:dyDescent="0.25">
      <c r="B1726" s="41"/>
      <c r="E1726" s="42"/>
      <c r="H1726" s="7"/>
      <c r="I1726" s="6" t="str">
        <f>IF(H1726="","",INDEX(Systems!F$4:F$981,MATCH($F1726,Systems!D$4:D$981,0),1))</f>
        <v/>
      </c>
      <c r="J1726" s="7" t="str">
        <f>IF(H1726="","",INDEX(Systems!E$4:E$981,MATCH($F1726,Systems!D$4:D$981,0),1))</f>
        <v/>
      </c>
      <c r="N1726" s="6" t="str">
        <f t="shared" si="4523"/>
        <v/>
      </c>
      <c r="O1726" s="7" t="str">
        <f t="shared" si="4524"/>
        <v/>
      </c>
      <c r="P1726" s="2" t="str">
        <f t="shared" ref="P1726:AI1726" si="4581">IF($B1726="","",IF($O1726=P$3,$N1726*(1+(O$2*0.03)),IF(P$3=$O1726+$J1726,$N1726*(1+(O$2*0.03)),IF(P$3=$O1726+2*$J1726,$N1726*(1+(O$2*0.03)),IF(P$3=$O1726+3*$J1726,$N1726*(1+(O$2*0.03)),IF(P$3=$O1726+4*$J1726,$N1726*(1+(O$2*0.03)),IF(P$3=$O1726+5*$J1726,$N1726*(1+(O$2*0.03)),"")))))))</f>
        <v/>
      </c>
      <c r="Q1726" s="2" t="str">
        <f t="shared" si="4581"/>
        <v/>
      </c>
      <c r="R1726" s="2" t="str">
        <f t="shared" si="4581"/>
        <v/>
      </c>
      <c r="S1726" s="2" t="str">
        <f t="shared" si="4581"/>
        <v/>
      </c>
      <c r="T1726" s="2" t="str">
        <f t="shared" si="4581"/>
        <v/>
      </c>
      <c r="U1726" s="2" t="str">
        <f t="shared" si="4581"/>
        <v/>
      </c>
      <c r="V1726" s="2" t="str">
        <f t="shared" si="4581"/>
        <v/>
      </c>
      <c r="W1726" s="2" t="str">
        <f t="shared" si="4581"/>
        <v/>
      </c>
      <c r="X1726" s="2" t="str">
        <f t="shared" si="4581"/>
        <v/>
      </c>
      <c r="Y1726" s="2" t="str">
        <f t="shared" si="4581"/>
        <v/>
      </c>
      <c r="Z1726" s="2" t="str">
        <f t="shared" si="4581"/>
        <v/>
      </c>
      <c r="AA1726" s="2" t="str">
        <f t="shared" si="4581"/>
        <v/>
      </c>
      <c r="AB1726" s="2" t="str">
        <f t="shared" si="4581"/>
        <v/>
      </c>
      <c r="AC1726" s="2" t="str">
        <f t="shared" si="4581"/>
        <v/>
      </c>
      <c r="AD1726" s="2" t="str">
        <f t="shared" si="4581"/>
        <v/>
      </c>
      <c r="AE1726" s="2" t="str">
        <f t="shared" si="4581"/>
        <v/>
      </c>
      <c r="AF1726" s="2" t="str">
        <f t="shared" si="4581"/>
        <v/>
      </c>
      <c r="AG1726" s="2" t="str">
        <f t="shared" si="4581"/>
        <v/>
      </c>
      <c r="AH1726" s="2" t="str">
        <f t="shared" si="4581"/>
        <v/>
      </c>
      <c r="AI1726" s="2" t="str">
        <f t="shared" si="4581"/>
        <v/>
      </c>
    </row>
    <row r="1727" spans="2:35" x14ac:dyDescent="0.25">
      <c r="B1727" s="41"/>
      <c r="E1727" s="42"/>
      <c r="H1727" s="7"/>
      <c r="I1727" s="6" t="str">
        <f>IF(H1727="","",INDEX(Systems!F$4:F$981,MATCH($F1727,Systems!D$4:D$981,0),1))</f>
        <v/>
      </c>
      <c r="J1727" s="7" t="str">
        <f>IF(H1727="","",INDEX(Systems!E$4:E$981,MATCH($F1727,Systems!D$4:D$981,0),1))</f>
        <v/>
      </c>
      <c r="N1727" s="6" t="str">
        <f t="shared" si="4523"/>
        <v/>
      </c>
      <c r="O1727" s="7" t="str">
        <f t="shared" si="4524"/>
        <v/>
      </c>
      <c r="P1727" s="2" t="str">
        <f t="shared" ref="P1727:AI1727" si="4582">IF($B1727="","",IF($O1727=P$3,$N1727*(1+(O$2*0.03)),IF(P$3=$O1727+$J1727,$N1727*(1+(O$2*0.03)),IF(P$3=$O1727+2*$J1727,$N1727*(1+(O$2*0.03)),IF(P$3=$O1727+3*$J1727,$N1727*(1+(O$2*0.03)),IF(P$3=$O1727+4*$J1727,$N1727*(1+(O$2*0.03)),IF(P$3=$O1727+5*$J1727,$N1727*(1+(O$2*0.03)),"")))))))</f>
        <v/>
      </c>
      <c r="Q1727" s="2" t="str">
        <f t="shared" si="4582"/>
        <v/>
      </c>
      <c r="R1727" s="2" t="str">
        <f t="shared" si="4582"/>
        <v/>
      </c>
      <c r="S1727" s="2" t="str">
        <f t="shared" si="4582"/>
        <v/>
      </c>
      <c r="T1727" s="2" t="str">
        <f t="shared" si="4582"/>
        <v/>
      </c>
      <c r="U1727" s="2" t="str">
        <f t="shared" si="4582"/>
        <v/>
      </c>
      <c r="V1727" s="2" t="str">
        <f t="shared" si="4582"/>
        <v/>
      </c>
      <c r="W1727" s="2" t="str">
        <f t="shared" si="4582"/>
        <v/>
      </c>
      <c r="X1727" s="2" t="str">
        <f t="shared" si="4582"/>
        <v/>
      </c>
      <c r="Y1727" s="2" t="str">
        <f t="shared" si="4582"/>
        <v/>
      </c>
      <c r="Z1727" s="2" t="str">
        <f t="shared" si="4582"/>
        <v/>
      </c>
      <c r="AA1727" s="2" t="str">
        <f t="shared" si="4582"/>
        <v/>
      </c>
      <c r="AB1727" s="2" t="str">
        <f t="shared" si="4582"/>
        <v/>
      </c>
      <c r="AC1727" s="2" t="str">
        <f t="shared" si="4582"/>
        <v/>
      </c>
      <c r="AD1727" s="2" t="str">
        <f t="shared" si="4582"/>
        <v/>
      </c>
      <c r="AE1727" s="2" t="str">
        <f t="shared" si="4582"/>
        <v/>
      </c>
      <c r="AF1727" s="2" t="str">
        <f t="shared" si="4582"/>
        <v/>
      </c>
      <c r="AG1727" s="2" t="str">
        <f t="shared" si="4582"/>
        <v/>
      </c>
      <c r="AH1727" s="2" t="str">
        <f t="shared" si="4582"/>
        <v/>
      </c>
      <c r="AI1727" s="2" t="str">
        <f t="shared" si="4582"/>
        <v/>
      </c>
    </row>
    <row r="1728" spans="2:35" x14ac:dyDescent="0.25">
      <c r="B1728" s="41"/>
      <c r="E1728" s="42"/>
      <c r="H1728" s="7"/>
      <c r="I1728" s="6" t="str">
        <f>IF(H1728="","",INDEX(Systems!F$4:F$981,MATCH($F1728,Systems!D$4:D$981,0),1))</f>
        <v/>
      </c>
      <c r="J1728" s="7" t="str">
        <f>IF(H1728="","",INDEX(Systems!E$4:E$981,MATCH($F1728,Systems!D$4:D$981,0),1))</f>
        <v/>
      </c>
      <c r="N1728" s="6" t="str">
        <f t="shared" si="4523"/>
        <v/>
      </c>
      <c r="O1728" s="7" t="str">
        <f t="shared" si="4524"/>
        <v/>
      </c>
      <c r="P1728" s="2" t="str">
        <f t="shared" ref="P1728:AI1728" si="4583">IF($B1728="","",IF($O1728=P$3,$N1728*(1+(O$2*0.03)),IF(P$3=$O1728+$J1728,$N1728*(1+(O$2*0.03)),IF(P$3=$O1728+2*$J1728,$N1728*(1+(O$2*0.03)),IF(P$3=$O1728+3*$J1728,$N1728*(1+(O$2*0.03)),IF(P$3=$O1728+4*$J1728,$N1728*(1+(O$2*0.03)),IF(P$3=$O1728+5*$J1728,$N1728*(1+(O$2*0.03)),"")))))))</f>
        <v/>
      </c>
      <c r="Q1728" s="2" t="str">
        <f t="shared" si="4583"/>
        <v/>
      </c>
      <c r="R1728" s="2" t="str">
        <f t="shared" si="4583"/>
        <v/>
      </c>
      <c r="S1728" s="2" t="str">
        <f t="shared" si="4583"/>
        <v/>
      </c>
      <c r="T1728" s="2" t="str">
        <f t="shared" si="4583"/>
        <v/>
      </c>
      <c r="U1728" s="2" t="str">
        <f t="shared" si="4583"/>
        <v/>
      </c>
      <c r="V1728" s="2" t="str">
        <f t="shared" si="4583"/>
        <v/>
      </c>
      <c r="W1728" s="2" t="str">
        <f t="shared" si="4583"/>
        <v/>
      </c>
      <c r="X1728" s="2" t="str">
        <f t="shared" si="4583"/>
        <v/>
      </c>
      <c r="Y1728" s="2" t="str">
        <f t="shared" si="4583"/>
        <v/>
      </c>
      <c r="Z1728" s="2" t="str">
        <f t="shared" si="4583"/>
        <v/>
      </c>
      <c r="AA1728" s="2" t="str">
        <f t="shared" si="4583"/>
        <v/>
      </c>
      <c r="AB1728" s="2" t="str">
        <f t="shared" si="4583"/>
        <v/>
      </c>
      <c r="AC1728" s="2" t="str">
        <f t="shared" si="4583"/>
        <v/>
      </c>
      <c r="AD1728" s="2" t="str">
        <f t="shared" si="4583"/>
        <v/>
      </c>
      <c r="AE1728" s="2" t="str">
        <f t="shared" si="4583"/>
        <v/>
      </c>
      <c r="AF1728" s="2" t="str">
        <f t="shared" si="4583"/>
        <v/>
      </c>
      <c r="AG1728" s="2" t="str">
        <f t="shared" si="4583"/>
        <v/>
      </c>
      <c r="AH1728" s="2" t="str">
        <f t="shared" si="4583"/>
        <v/>
      </c>
      <c r="AI1728" s="2" t="str">
        <f t="shared" si="4583"/>
        <v/>
      </c>
    </row>
    <row r="1729" spans="2:35" x14ac:dyDescent="0.25">
      <c r="B1729" s="41"/>
      <c r="E1729" s="42"/>
      <c r="H1729" s="7"/>
      <c r="I1729" s="6" t="str">
        <f>IF(H1729="","",INDEX(Systems!F$4:F$981,MATCH($F1729,Systems!D$4:D$981,0),1))</f>
        <v/>
      </c>
      <c r="J1729" s="7" t="str">
        <f>IF(H1729="","",INDEX(Systems!E$4:E$981,MATCH($F1729,Systems!D$4:D$981,0),1))</f>
        <v/>
      </c>
      <c r="N1729" s="6" t="str">
        <f t="shared" si="4523"/>
        <v/>
      </c>
      <c r="O1729" s="7" t="str">
        <f t="shared" si="4524"/>
        <v/>
      </c>
      <c r="P1729" s="2" t="str">
        <f t="shared" ref="P1729:AI1729" si="4584">IF($B1729="","",IF($O1729=P$3,$N1729*(1+(O$2*0.03)),IF(P$3=$O1729+$J1729,$N1729*(1+(O$2*0.03)),IF(P$3=$O1729+2*$J1729,$N1729*(1+(O$2*0.03)),IF(P$3=$O1729+3*$J1729,$N1729*(1+(O$2*0.03)),IF(P$3=$O1729+4*$J1729,$N1729*(1+(O$2*0.03)),IF(P$3=$O1729+5*$J1729,$N1729*(1+(O$2*0.03)),"")))))))</f>
        <v/>
      </c>
      <c r="Q1729" s="2" t="str">
        <f t="shared" si="4584"/>
        <v/>
      </c>
      <c r="R1729" s="2" t="str">
        <f t="shared" si="4584"/>
        <v/>
      </c>
      <c r="S1729" s="2" t="str">
        <f t="shared" si="4584"/>
        <v/>
      </c>
      <c r="T1729" s="2" t="str">
        <f t="shared" si="4584"/>
        <v/>
      </c>
      <c r="U1729" s="2" t="str">
        <f t="shared" si="4584"/>
        <v/>
      </c>
      <c r="V1729" s="2" t="str">
        <f t="shared" si="4584"/>
        <v/>
      </c>
      <c r="W1729" s="2" t="str">
        <f t="shared" si="4584"/>
        <v/>
      </c>
      <c r="X1729" s="2" t="str">
        <f t="shared" si="4584"/>
        <v/>
      </c>
      <c r="Y1729" s="2" t="str">
        <f t="shared" si="4584"/>
        <v/>
      </c>
      <c r="Z1729" s="2" t="str">
        <f t="shared" si="4584"/>
        <v/>
      </c>
      <c r="AA1729" s="2" t="str">
        <f t="shared" si="4584"/>
        <v/>
      </c>
      <c r="AB1729" s="2" t="str">
        <f t="shared" si="4584"/>
        <v/>
      </c>
      <c r="AC1729" s="2" t="str">
        <f t="shared" si="4584"/>
        <v/>
      </c>
      <c r="AD1729" s="2" t="str">
        <f t="shared" si="4584"/>
        <v/>
      </c>
      <c r="AE1729" s="2" t="str">
        <f t="shared" si="4584"/>
        <v/>
      </c>
      <c r="AF1729" s="2" t="str">
        <f t="shared" si="4584"/>
        <v/>
      </c>
      <c r="AG1729" s="2" t="str">
        <f t="shared" si="4584"/>
        <v/>
      </c>
      <c r="AH1729" s="2" t="str">
        <f t="shared" si="4584"/>
        <v/>
      </c>
      <c r="AI1729" s="2" t="str">
        <f t="shared" si="4584"/>
        <v/>
      </c>
    </row>
    <row r="1730" spans="2:35" x14ac:dyDescent="0.25">
      <c r="E1730" s="42"/>
      <c r="H1730" s="7"/>
      <c r="I1730" s="6" t="str">
        <f>IF(H1730="","",INDEX(Systems!F$4:F$981,MATCH($F1730,Systems!D$4:D$981,0),1))</f>
        <v/>
      </c>
      <c r="J1730" s="7" t="str">
        <f>IF(H1730="","",INDEX(Systems!E$4:E$981,MATCH($F1730,Systems!D$4:D$981,0),1))</f>
        <v/>
      </c>
      <c r="N1730" s="6" t="str">
        <f t="shared" si="4523"/>
        <v/>
      </c>
      <c r="O1730" s="7" t="str">
        <f t="shared" si="4524"/>
        <v/>
      </c>
      <c r="P1730" s="2" t="str">
        <f t="shared" ref="P1730:AI1730" si="4585">IF($B1730="","",IF($O1730=P$3,$N1730*(1+(O$2*0.03)),IF(P$3=$O1730+$J1730,$N1730*(1+(O$2*0.03)),IF(P$3=$O1730+2*$J1730,$N1730*(1+(O$2*0.03)),IF(P$3=$O1730+3*$J1730,$N1730*(1+(O$2*0.03)),IF(P$3=$O1730+4*$J1730,$N1730*(1+(O$2*0.03)),IF(P$3=$O1730+5*$J1730,$N1730*(1+(O$2*0.03)),"")))))))</f>
        <v/>
      </c>
      <c r="Q1730" s="2" t="str">
        <f t="shared" si="4585"/>
        <v/>
      </c>
      <c r="R1730" s="2" t="str">
        <f t="shared" si="4585"/>
        <v/>
      </c>
      <c r="S1730" s="2" t="str">
        <f t="shared" si="4585"/>
        <v/>
      </c>
      <c r="T1730" s="2" t="str">
        <f t="shared" si="4585"/>
        <v/>
      </c>
      <c r="U1730" s="2" t="str">
        <f t="shared" si="4585"/>
        <v/>
      </c>
      <c r="V1730" s="2" t="str">
        <f t="shared" si="4585"/>
        <v/>
      </c>
      <c r="W1730" s="2" t="str">
        <f t="shared" si="4585"/>
        <v/>
      </c>
      <c r="X1730" s="2" t="str">
        <f t="shared" si="4585"/>
        <v/>
      </c>
      <c r="Y1730" s="2" t="str">
        <f t="shared" si="4585"/>
        <v/>
      </c>
      <c r="Z1730" s="2" t="str">
        <f t="shared" si="4585"/>
        <v/>
      </c>
      <c r="AA1730" s="2" t="str">
        <f t="shared" si="4585"/>
        <v/>
      </c>
      <c r="AB1730" s="2" t="str">
        <f t="shared" si="4585"/>
        <v/>
      </c>
      <c r="AC1730" s="2" t="str">
        <f t="shared" si="4585"/>
        <v/>
      </c>
      <c r="AD1730" s="2" t="str">
        <f t="shared" si="4585"/>
        <v/>
      </c>
      <c r="AE1730" s="2" t="str">
        <f t="shared" si="4585"/>
        <v/>
      </c>
      <c r="AF1730" s="2" t="str">
        <f t="shared" si="4585"/>
        <v/>
      </c>
      <c r="AG1730" s="2" t="str">
        <f t="shared" si="4585"/>
        <v/>
      </c>
      <c r="AH1730" s="2" t="str">
        <f t="shared" si="4585"/>
        <v/>
      </c>
      <c r="AI1730" s="2" t="str">
        <f t="shared" si="4585"/>
        <v/>
      </c>
    </row>
    <row r="1731" spans="2:35" x14ac:dyDescent="0.25">
      <c r="E1731" s="42"/>
      <c r="H1731" s="7"/>
      <c r="I1731" s="6" t="str">
        <f>IF(H1731="","",INDEX(Systems!F$4:F$981,MATCH($F1731,Systems!D$4:D$981,0),1))</f>
        <v/>
      </c>
      <c r="J1731" s="7" t="str">
        <f>IF(H1731="","",INDEX(Systems!E$4:E$981,MATCH($F1731,Systems!D$4:D$981,0),1))</f>
        <v/>
      </c>
      <c r="N1731" s="6" t="str">
        <f t="shared" si="4523"/>
        <v/>
      </c>
      <c r="O1731" s="7" t="str">
        <f t="shared" si="4524"/>
        <v/>
      </c>
      <c r="P1731" s="2" t="str">
        <f t="shared" ref="P1731:AI1731" si="4586">IF($B1731="","",IF($O1731=P$3,$N1731*(1+(O$2*0.03)),IF(P$3=$O1731+$J1731,$N1731*(1+(O$2*0.03)),IF(P$3=$O1731+2*$J1731,$N1731*(1+(O$2*0.03)),IF(P$3=$O1731+3*$J1731,$N1731*(1+(O$2*0.03)),IF(P$3=$O1731+4*$J1731,$N1731*(1+(O$2*0.03)),IF(P$3=$O1731+5*$J1731,$N1731*(1+(O$2*0.03)),"")))))))</f>
        <v/>
      </c>
      <c r="Q1731" s="2" t="str">
        <f t="shared" si="4586"/>
        <v/>
      </c>
      <c r="R1731" s="2" t="str">
        <f t="shared" si="4586"/>
        <v/>
      </c>
      <c r="S1731" s="2" t="str">
        <f t="shared" si="4586"/>
        <v/>
      </c>
      <c r="T1731" s="2" t="str">
        <f t="shared" si="4586"/>
        <v/>
      </c>
      <c r="U1731" s="2" t="str">
        <f t="shared" si="4586"/>
        <v/>
      </c>
      <c r="V1731" s="2" t="str">
        <f t="shared" si="4586"/>
        <v/>
      </c>
      <c r="W1731" s="2" t="str">
        <f t="shared" si="4586"/>
        <v/>
      </c>
      <c r="X1731" s="2" t="str">
        <f t="shared" si="4586"/>
        <v/>
      </c>
      <c r="Y1731" s="2" t="str">
        <f t="shared" si="4586"/>
        <v/>
      </c>
      <c r="Z1731" s="2" t="str">
        <f t="shared" si="4586"/>
        <v/>
      </c>
      <c r="AA1731" s="2" t="str">
        <f t="shared" si="4586"/>
        <v/>
      </c>
      <c r="AB1731" s="2" t="str">
        <f t="shared" si="4586"/>
        <v/>
      </c>
      <c r="AC1731" s="2" t="str">
        <f t="shared" si="4586"/>
        <v/>
      </c>
      <c r="AD1731" s="2" t="str">
        <f t="shared" si="4586"/>
        <v/>
      </c>
      <c r="AE1731" s="2" t="str">
        <f t="shared" si="4586"/>
        <v/>
      </c>
      <c r="AF1731" s="2" t="str">
        <f t="shared" si="4586"/>
        <v/>
      </c>
      <c r="AG1731" s="2" t="str">
        <f t="shared" si="4586"/>
        <v/>
      </c>
      <c r="AH1731" s="2" t="str">
        <f t="shared" si="4586"/>
        <v/>
      </c>
      <c r="AI1731" s="2" t="str">
        <f t="shared" si="4586"/>
        <v/>
      </c>
    </row>
    <row r="1732" spans="2:35" x14ac:dyDescent="0.25">
      <c r="E1732" s="42"/>
      <c r="H1732" s="7"/>
      <c r="I1732" s="6" t="str">
        <f>IF(H1732="","",INDEX(Systems!F$4:F$981,MATCH($F1732,Systems!D$4:D$981,0),1))</f>
        <v/>
      </c>
      <c r="J1732" s="7" t="str">
        <f>IF(H1732="","",INDEX(Systems!E$4:E$981,MATCH($F1732,Systems!D$4:D$981,0),1))</f>
        <v/>
      </c>
      <c r="N1732" s="6" t="str">
        <f t="shared" si="4523"/>
        <v/>
      </c>
      <c r="O1732" s="7" t="str">
        <f t="shared" si="4524"/>
        <v/>
      </c>
      <c r="P1732" s="2" t="str">
        <f t="shared" ref="P1732:AI1732" si="4587">IF($B1732="","",IF($O1732=P$3,$N1732*(1+(O$2*0.03)),IF(P$3=$O1732+$J1732,$N1732*(1+(O$2*0.03)),IF(P$3=$O1732+2*$J1732,$N1732*(1+(O$2*0.03)),IF(P$3=$O1732+3*$J1732,$N1732*(1+(O$2*0.03)),IF(P$3=$O1732+4*$J1732,$N1732*(1+(O$2*0.03)),IF(P$3=$O1732+5*$J1732,$N1732*(1+(O$2*0.03)),"")))))))</f>
        <v/>
      </c>
      <c r="Q1732" s="2" t="str">
        <f t="shared" si="4587"/>
        <v/>
      </c>
      <c r="R1732" s="2" t="str">
        <f t="shared" si="4587"/>
        <v/>
      </c>
      <c r="S1732" s="2" t="str">
        <f t="shared" si="4587"/>
        <v/>
      </c>
      <c r="T1732" s="2" t="str">
        <f t="shared" si="4587"/>
        <v/>
      </c>
      <c r="U1732" s="2" t="str">
        <f t="shared" si="4587"/>
        <v/>
      </c>
      <c r="V1732" s="2" t="str">
        <f t="shared" si="4587"/>
        <v/>
      </c>
      <c r="W1732" s="2" t="str">
        <f t="shared" si="4587"/>
        <v/>
      </c>
      <c r="X1732" s="2" t="str">
        <f t="shared" si="4587"/>
        <v/>
      </c>
      <c r="Y1732" s="2" t="str">
        <f t="shared" si="4587"/>
        <v/>
      </c>
      <c r="Z1732" s="2" t="str">
        <f t="shared" si="4587"/>
        <v/>
      </c>
      <c r="AA1732" s="2" t="str">
        <f t="shared" si="4587"/>
        <v/>
      </c>
      <c r="AB1732" s="2" t="str">
        <f t="shared" si="4587"/>
        <v/>
      </c>
      <c r="AC1732" s="2" t="str">
        <f t="shared" si="4587"/>
        <v/>
      </c>
      <c r="AD1732" s="2" t="str">
        <f t="shared" si="4587"/>
        <v/>
      </c>
      <c r="AE1732" s="2" t="str">
        <f t="shared" si="4587"/>
        <v/>
      </c>
      <c r="AF1732" s="2" t="str">
        <f t="shared" si="4587"/>
        <v/>
      </c>
      <c r="AG1732" s="2" t="str">
        <f t="shared" si="4587"/>
        <v/>
      </c>
      <c r="AH1732" s="2" t="str">
        <f t="shared" si="4587"/>
        <v/>
      </c>
      <c r="AI1732" s="2" t="str">
        <f t="shared" si="4587"/>
        <v/>
      </c>
    </row>
    <row r="1733" spans="2:35" x14ac:dyDescent="0.25">
      <c r="E1733" s="42"/>
      <c r="H1733" s="7"/>
      <c r="I1733" s="6" t="str">
        <f>IF(H1733="","",INDEX(Systems!F$4:F$981,MATCH($F1733,Systems!D$4:D$981,0),1))</f>
        <v/>
      </c>
      <c r="J1733" s="7" t="str">
        <f>IF(H1733="","",INDEX(Systems!E$4:E$981,MATCH($F1733,Systems!D$4:D$981,0),1))</f>
        <v/>
      </c>
      <c r="N1733" s="6" t="str">
        <f t="shared" si="4523"/>
        <v/>
      </c>
      <c r="O1733" s="7" t="str">
        <f t="shared" si="4524"/>
        <v/>
      </c>
      <c r="P1733" s="2" t="str">
        <f t="shared" ref="P1733:AI1733" si="4588">IF($B1733="","",IF($O1733=P$3,$N1733*(1+(O$2*0.03)),IF(P$3=$O1733+$J1733,$N1733*(1+(O$2*0.03)),IF(P$3=$O1733+2*$J1733,$N1733*(1+(O$2*0.03)),IF(P$3=$O1733+3*$J1733,$N1733*(1+(O$2*0.03)),IF(P$3=$O1733+4*$J1733,$N1733*(1+(O$2*0.03)),IF(P$3=$O1733+5*$J1733,$N1733*(1+(O$2*0.03)),"")))))))</f>
        <v/>
      </c>
      <c r="Q1733" s="2" t="str">
        <f t="shared" si="4588"/>
        <v/>
      </c>
      <c r="R1733" s="2" t="str">
        <f t="shared" si="4588"/>
        <v/>
      </c>
      <c r="S1733" s="2" t="str">
        <f t="shared" si="4588"/>
        <v/>
      </c>
      <c r="T1733" s="2" t="str">
        <f t="shared" si="4588"/>
        <v/>
      </c>
      <c r="U1733" s="2" t="str">
        <f t="shared" si="4588"/>
        <v/>
      </c>
      <c r="V1733" s="2" t="str">
        <f t="shared" si="4588"/>
        <v/>
      </c>
      <c r="W1733" s="2" t="str">
        <f t="shared" si="4588"/>
        <v/>
      </c>
      <c r="X1733" s="2" t="str">
        <f t="shared" si="4588"/>
        <v/>
      </c>
      <c r="Y1733" s="2" t="str">
        <f t="shared" si="4588"/>
        <v/>
      </c>
      <c r="Z1733" s="2" t="str">
        <f t="shared" si="4588"/>
        <v/>
      </c>
      <c r="AA1733" s="2" t="str">
        <f t="shared" si="4588"/>
        <v/>
      </c>
      <c r="AB1733" s="2" t="str">
        <f t="shared" si="4588"/>
        <v/>
      </c>
      <c r="AC1733" s="2" t="str">
        <f t="shared" si="4588"/>
        <v/>
      </c>
      <c r="AD1733" s="2" t="str">
        <f t="shared" si="4588"/>
        <v/>
      </c>
      <c r="AE1733" s="2" t="str">
        <f t="shared" si="4588"/>
        <v/>
      </c>
      <c r="AF1733" s="2" t="str">
        <f t="shared" si="4588"/>
        <v/>
      </c>
      <c r="AG1733" s="2" t="str">
        <f t="shared" si="4588"/>
        <v/>
      </c>
      <c r="AH1733" s="2" t="str">
        <f t="shared" si="4588"/>
        <v/>
      </c>
      <c r="AI1733" s="2" t="str">
        <f t="shared" si="4588"/>
        <v/>
      </c>
    </row>
    <row r="1734" spans="2:35" x14ac:dyDescent="0.25">
      <c r="E1734" s="42"/>
      <c r="H1734" s="7"/>
      <c r="I1734" s="6" t="str">
        <f>IF(H1734="","",INDEX(Systems!F$4:F$981,MATCH($F1734,Systems!D$4:D$981,0),1))</f>
        <v/>
      </c>
      <c r="J1734" s="7" t="str">
        <f>IF(H1734="","",INDEX(Systems!E$4:E$981,MATCH($F1734,Systems!D$4:D$981,0),1))</f>
        <v/>
      </c>
      <c r="N1734" s="6" t="str">
        <f t="shared" si="4523"/>
        <v/>
      </c>
      <c r="O1734" s="7" t="str">
        <f t="shared" si="4524"/>
        <v/>
      </c>
      <c r="P1734" s="2" t="str">
        <f t="shared" ref="P1734:AI1734" si="4589">IF($B1734="","",IF($O1734=P$3,$N1734*(1+(O$2*0.03)),IF(P$3=$O1734+$J1734,$N1734*(1+(O$2*0.03)),IF(P$3=$O1734+2*$J1734,$N1734*(1+(O$2*0.03)),IF(P$3=$O1734+3*$J1734,$N1734*(1+(O$2*0.03)),IF(P$3=$O1734+4*$J1734,$N1734*(1+(O$2*0.03)),IF(P$3=$O1734+5*$J1734,$N1734*(1+(O$2*0.03)),"")))))))</f>
        <v/>
      </c>
      <c r="Q1734" s="2" t="str">
        <f t="shared" si="4589"/>
        <v/>
      </c>
      <c r="R1734" s="2" t="str">
        <f t="shared" si="4589"/>
        <v/>
      </c>
      <c r="S1734" s="2" t="str">
        <f t="shared" si="4589"/>
        <v/>
      </c>
      <c r="T1734" s="2" t="str">
        <f t="shared" si="4589"/>
        <v/>
      </c>
      <c r="U1734" s="2" t="str">
        <f t="shared" si="4589"/>
        <v/>
      </c>
      <c r="V1734" s="2" t="str">
        <f t="shared" si="4589"/>
        <v/>
      </c>
      <c r="W1734" s="2" t="str">
        <f t="shared" si="4589"/>
        <v/>
      </c>
      <c r="X1734" s="2" t="str">
        <f t="shared" si="4589"/>
        <v/>
      </c>
      <c r="Y1734" s="2" t="str">
        <f t="shared" si="4589"/>
        <v/>
      </c>
      <c r="Z1734" s="2" t="str">
        <f t="shared" si="4589"/>
        <v/>
      </c>
      <c r="AA1734" s="2" t="str">
        <f t="shared" si="4589"/>
        <v/>
      </c>
      <c r="AB1734" s="2" t="str">
        <f t="shared" si="4589"/>
        <v/>
      </c>
      <c r="AC1734" s="2" t="str">
        <f t="shared" si="4589"/>
        <v/>
      </c>
      <c r="AD1734" s="2" t="str">
        <f t="shared" si="4589"/>
        <v/>
      </c>
      <c r="AE1734" s="2" t="str">
        <f t="shared" si="4589"/>
        <v/>
      </c>
      <c r="AF1734" s="2" t="str">
        <f t="shared" si="4589"/>
        <v/>
      </c>
      <c r="AG1734" s="2" t="str">
        <f t="shared" si="4589"/>
        <v/>
      </c>
      <c r="AH1734" s="2" t="str">
        <f t="shared" si="4589"/>
        <v/>
      </c>
      <c r="AI1734" s="2" t="str">
        <f t="shared" si="4589"/>
        <v/>
      </c>
    </row>
    <row r="1735" spans="2:35" x14ac:dyDescent="0.25">
      <c r="E1735" s="42"/>
      <c r="H1735" s="7"/>
      <c r="I1735" s="6" t="str">
        <f>IF(H1735="","",INDEX(Systems!F$4:F$981,MATCH($F1735,Systems!D$4:D$981,0),1))</f>
        <v/>
      </c>
      <c r="J1735" s="7" t="str">
        <f>IF(H1735="","",INDEX(Systems!E$4:E$981,MATCH($F1735,Systems!D$4:D$981,0),1))</f>
        <v/>
      </c>
      <c r="N1735" s="6" t="str">
        <f t="shared" si="4523"/>
        <v/>
      </c>
      <c r="O1735" s="7" t="str">
        <f t="shared" si="4524"/>
        <v/>
      </c>
      <c r="P1735" s="2" t="str">
        <f t="shared" ref="P1735:AI1735" si="4590">IF($B1735="","",IF($O1735=P$3,$N1735*(1+(O$2*0.03)),IF(P$3=$O1735+$J1735,$N1735*(1+(O$2*0.03)),IF(P$3=$O1735+2*$J1735,$N1735*(1+(O$2*0.03)),IF(P$3=$O1735+3*$J1735,$N1735*(1+(O$2*0.03)),IF(P$3=$O1735+4*$J1735,$N1735*(1+(O$2*0.03)),IF(P$3=$O1735+5*$J1735,$N1735*(1+(O$2*0.03)),"")))))))</f>
        <v/>
      </c>
      <c r="Q1735" s="2" t="str">
        <f t="shared" si="4590"/>
        <v/>
      </c>
      <c r="R1735" s="2" t="str">
        <f t="shared" si="4590"/>
        <v/>
      </c>
      <c r="S1735" s="2" t="str">
        <f t="shared" si="4590"/>
        <v/>
      </c>
      <c r="T1735" s="2" t="str">
        <f t="shared" si="4590"/>
        <v/>
      </c>
      <c r="U1735" s="2" t="str">
        <f t="shared" si="4590"/>
        <v/>
      </c>
      <c r="V1735" s="2" t="str">
        <f t="shared" si="4590"/>
        <v/>
      </c>
      <c r="W1735" s="2" t="str">
        <f t="shared" si="4590"/>
        <v/>
      </c>
      <c r="X1735" s="2" t="str">
        <f t="shared" si="4590"/>
        <v/>
      </c>
      <c r="Y1735" s="2" t="str">
        <f t="shared" si="4590"/>
        <v/>
      </c>
      <c r="Z1735" s="2" t="str">
        <f t="shared" si="4590"/>
        <v/>
      </c>
      <c r="AA1735" s="2" t="str">
        <f t="shared" si="4590"/>
        <v/>
      </c>
      <c r="AB1735" s="2" t="str">
        <f t="shared" si="4590"/>
        <v/>
      </c>
      <c r="AC1735" s="2" t="str">
        <f t="shared" si="4590"/>
        <v/>
      </c>
      <c r="AD1735" s="2" t="str">
        <f t="shared" si="4590"/>
        <v/>
      </c>
      <c r="AE1735" s="2" t="str">
        <f t="shared" si="4590"/>
        <v/>
      </c>
      <c r="AF1735" s="2" t="str">
        <f t="shared" si="4590"/>
        <v/>
      </c>
      <c r="AG1735" s="2" t="str">
        <f t="shared" si="4590"/>
        <v/>
      </c>
      <c r="AH1735" s="2" t="str">
        <f t="shared" si="4590"/>
        <v/>
      </c>
      <c r="AI1735" s="2" t="str">
        <f t="shared" si="4590"/>
        <v/>
      </c>
    </row>
    <row r="1736" spans="2:35" x14ac:dyDescent="0.25">
      <c r="E1736" s="42"/>
      <c r="H1736" s="7"/>
      <c r="I1736" s="6" t="str">
        <f>IF(H1736="","",INDEX(Systems!F$4:F$981,MATCH($F1736,Systems!D$4:D$981,0),1))</f>
        <v/>
      </c>
      <c r="J1736" s="7" t="str">
        <f>IF(H1736="","",INDEX(Systems!E$4:E$981,MATCH($F1736,Systems!D$4:D$981,0),1))</f>
        <v/>
      </c>
      <c r="N1736" s="6" t="str">
        <f t="shared" si="4523"/>
        <v/>
      </c>
      <c r="O1736" s="7" t="str">
        <f t="shared" si="4524"/>
        <v/>
      </c>
      <c r="P1736" s="2" t="str">
        <f t="shared" ref="P1736:AI1736" si="4591">IF($B1736="","",IF($O1736=P$3,$N1736*(1+(O$2*0.03)),IF(P$3=$O1736+$J1736,$N1736*(1+(O$2*0.03)),IF(P$3=$O1736+2*$J1736,$N1736*(1+(O$2*0.03)),IF(P$3=$O1736+3*$J1736,$N1736*(1+(O$2*0.03)),IF(P$3=$O1736+4*$J1736,$N1736*(1+(O$2*0.03)),IF(P$3=$O1736+5*$J1736,$N1736*(1+(O$2*0.03)),"")))))))</f>
        <v/>
      </c>
      <c r="Q1736" s="2" t="str">
        <f t="shared" si="4591"/>
        <v/>
      </c>
      <c r="R1736" s="2" t="str">
        <f t="shared" si="4591"/>
        <v/>
      </c>
      <c r="S1736" s="2" t="str">
        <f t="shared" si="4591"/>
        <v/>
      </c>
      <c r="T1736" s="2" t="str">
        <f t="shared" si="4591"/>
        <v/>
      </c>
      <c r="U1736" s="2" t="str">
        <f t="shared" si="4591"/>
        <v/>
      </c>
      <c r="V1736" s="2" t="str">
        <f t="shared" si="4591"/>
        <v/>
      </c>
      <c r="W1736" s="2" t="str">
        <f t="shared" si="4591"/>
        <v/>
      </c>
      <c r="X1736" s="2" t="str">
        <f t="shared" si="4591"/>
        <v/>
      </c>
      <c r="Y1736" s="2" t="str">
        <f t="shared" si="4591"/>
        <v/>
      </c>
      <c r="Z1736" s="2" t="str">
        <f t="shared" si="4591"/>
        <v/>
      </c>
      <c r="AA1736" s="2" t="str">
        <f t="shared" si="4591"/>
        <v/>
      </c>
      <c r="AB1736" s="2" t="str">
        <f t="shared" si="4591"/>
        <v/>
      </c>
      <c r="AC1736" s="2" t="str">
        <f t="shared" si="4591"/>
        <v/>
      </c>
      <c r="AD1736" s="2" t="str">
        <f t="shared" si="4591"/>
        <v/>
      </c>
      <c r="AE1736" s="2" t="str">
        <f t="shared" si="4591"/>
        <v/>
      </c>
      <c r="AF1736" s="2" t="str">
        <f t="shared" si="4591"/>
        <v/>
      </c>
      <c r="AG1736" s="2" t="str">
        <f t="shared" si="4591"/>
        <v/>
      </c>
      <c r="AH1736" s="2" t="str">
        <f t="shared" si="4591"/>
        <v/>
      </c>
      <c r="AI1736" s="2" t="str">
        <f t="shared" si="4591"/>
        <v/>
      </c>
    </row>
    <row r="1737" spans="2:35" x14ac:dyDescent="0.25">
      <c r="E1737" s="42"/>
      <c r="H1737" s="7"/>
      <c r="I1737" s="6" t="str">
        <f>IF(H1737="","",INDEX(Systems!F$4:F$981,MATCH($F1737,Systems!D$4:D$981,0),1))</f>
        <v/>
      </c>
      <c r="J1737" s="7" t="str">
        <f>IF(H1737="","",INDEX(Systems!E$4:E$981,MATCH($F1737,Systems!D$4:D$981,0),1))</f>
        <v/>
      </c>
      <c r="N1737" s="6" t="str">
        <f t="shared" si="4523"/>
        <v/>
      </c>
      <c r="O1737" s="7" t="str">
        <f t="shared" si="4524"/>
        <v/>
      </c>
      <c r="P1737" s="2" t="str">
        <f t="shared" ref="P1737:AI1737" si="4592">IF($B1737="","",IF($O1737=P$3,$N1737*(1+(O$2*0.03)),IF(P$3=$O1737+$J1737,$N1737*(1+(O$2*0.03)),IF(P$3=$O1737+2*$J1737,$N1737*(1+(O$2*0.03)),IF(P$3=$O1737+3*$J1737,$N1737*(1+(O$2*0.03)),IF(P$3=$O1737+4*$J1737,$N1737*(1+(O$2*0.03)),IF(P$3=$O1737+5*$J1737,$N1737*(1+(O$2*0.03)),"")))))))</f>
        <v/>
      </c>
      <c r="Q1737" s="2" t="str">
        <f t="shared" si="4592"/>
        <v/>
      </c>
      <c r="R1737" s="2" t="str">
        <f t="shared" si="4592"/>
        <v/>
      </c>
      <c r="S1737" s="2" t="str">
        <f t="shared" si="4592"/>
        <v/>
      </c>
      <c r="T1737" s="2" t="str">
        <f t="shared" si="4592"/>
        <v/>
      </c>
      <c r="U1737" s="2" t="str">
        <f t="shared" si="4592"/>
        <v/>
      </c>
      <c r="V1737" s="2" t="str">
        <f t="shared" si="4592"/>
        <v/>
      </c>
      <c r="W1737" s="2" t="str">
        <f t="shared" si="4592"/>
        <v/>
      </c>
      <c r="X1737" s="2" t="str">
        <f t="shared" si="4592"/>
        <v/>
      </c>
      <c r="Y1737" s="2" t="str">
        <f t="shared" si="4592"/>
        <v/>
      </c>
      <c r="Z1737" s="2" t="str">
        <f t="shared" si="4592"/>
        <v/>
      </c>
      <c r="AA1737" s="2" t="str">
        <f t="shared" si="4592"/>
        <v/>
      </c>
      <c r="AB1737" s="2" t="str">
        <f t="shared" si="4592"/>
        <v/>
      </c>
      <c r="AC1737" s="2" t="str">
        <f t="shared" si="4592"/>
        <v/>
      </c>
      <c r="AD1737" s="2" t="str">
        <f t="shared" si="4592"/>
        <v/>
      </c>
      <c r="AE1737" s="2" t="str">
        <f t="shared" si="4592"/>
        <v/>
      </c>
      <c r="AF1737" s="2" t="str">
        <f t="shared" si="4592"/>
        <v/>
      </c>
      <c r="AG1737" s="2" t="str">
        <f t="shared" si="4592"/>
        <v/>
      </c>
      <c r="AH1737" s="2" t="str">
        <f t="shared" si="4592"/>
        <v/>
      </c>
      <c r="AI1737" s="2" t="str">
        <f t="shared" si="4592"/>
        <v/>
      </c>
    </row>
    <row r="1738" spans="2:35" x14ac:dyDescent="0.25">
      <c r="E1738" s="42"/>
      <c r="H1738" s="7"/>
      <c r="I1738" s="6" t="str">
        <f>IF(H1738="","",INDEX(Systems!F$4:F$981,MATCH($F1738,Systems!D$4:D$981,0),1))</f>
        <v/>
      </c>
      <c r="J1738" s="7" t="str">
        <f>IF(H1738="","",INDEX(Systems!E$4:E$981,MATCH($F1738,Systems!D$4:D$981,0),1))</f>
        <v/>
      </c>
      <c r="N1738" s="6" t="str">
        <f t="shared" si="4523"/>
        <v/>
      </c>
      <c r="O1738" s="7" t="str">
        <f t="shared" si="4524"/>
        <v/>
      </c>
      <c r="P1738" s="2" t="str">
        <f t="shared" ref="P1738:AI1738" si="4593">IF($B1738="","",IF($O1738=P$3,$N1738*(1+(O$2*0.03)),IF(P$3=$O1738+$J1738,$N1738*(1+(O$2*0.03)),IF(P$3=$O1738+2*$J1738,$N1738*(1+(O$2*0.03)),IF(P$3=$O1738+3*$J1738,$N1738*(1+(O$2*0.03)),IF(P$3=$O1738+4*$J1738,$N1738*(1+(O$2*0.03)),IF(P$3=$O1738+5*$J1738,$N1738*(1+(O$2*0.03)),"")))))))</f>
        <v/>
      </c>
      <c r="Q1738" s="2" t="str">
        <f t="shared" si="4593"/>
        <v/>
      </c>
      <c r="R1738" s="2" t="str">
        <f t="shared" si="4593"/>
        <v/>
      </c>
      <c r="S1738" s="2" t="str">
        <f t="shared" si="4593"/>
        <v/>
      </c>
      <c r="T1738" s="2" t="str">
        <f t="shared" si="4593"/>
        <v/>
      </c>
      <c r="U1738" s="2" t="str">
        <f t="shared" si="4593"/>
        <v/>
      </c>
      <c r="V1738" s="2" t="str">
        <f t="shared" si="4593"/>
        <v/>
      </c>
      <c r="W1738" s="2" t="str">
        <f t="shared" si="4593"/>
        <v/>
      </c>
      <c r="X1738" s="2" t="str">
        <f t="shared" si="4593"/>
        <v/>
      </c>
      <c r="Y1738" s="2" t="str">
        <f t="shared" si="4593"/>
        <v/>
      </c>
      <c r="Z1738" s="2" t="str">
        <f t="shared" si="4593"/>
        <v/>
      </c>
      <c r="AA1738" s="2" t="str">
        <f t="shared" si="4593"/>
        <v/>
      </c>
      <c r="AB1738" s="2" t="str">
        <f t="shared" si="4593"/>
        <v/>
      </c>
      <c r="AC1738" s="2" t="str">
        <f t="shared" si="4593"/>
        <v/>
      </c>
      <c r="AD1738" s="2" t="str">
        <f t="shared" si="4593"/>
        <v/>
      </c>
      <c r="AE1738" s="2" t="str">
        <f t="shared" si="4593"/>
        <v/>
      </c>
      <c r="AF1738" s="2" t="str">
        <f t="shared" si="4593"/>
        <v/>
      </c>
      <c r="AG1738" s="2" t="str">
        <f t="shared" si="4593"/>
        <v/>
      </c>
      <c r="AH1738" s="2" t="str">
        <f t="shared" si="4593"/>
        <v/>
      </c>
      <c r="AI1738" s="2" t="str">
        <f t="shared" si="4593"/>
        <v/>
      </c>
    </row>
    <row r="1739" spans="2:35" x14ac:dyDescent="0.25">
      <c r="E1739" s="42"/>
      <c r="H1739" s="7"/>
      <c r="I1739" s="6" t="str">
        <f>IF(H1739="","",INDEX(Systems!F$4:F$981,MATCH($F1739,Systems!D$4:D$981,0),1))</f>
        <v/>
      </c>
      <c r="J1739" s="7" t="str">
        <f>IF(H1739="","",INDEX(Systems!E$4:E$981,MATCH($F1739,Systems!D$4:D$981,0),1))</f>
        <v/>
      </c>
      <c r="N1739" s="6" t="str">
        <f t="shared" si="4523"/>
        <v/>
      </c>
      <c r="O1739" s="7" t="str">
        <f t="shared" si="4524"/>
        <v/>
      </c>
      <c r="P1739" s="2" t="str">
        <f t="shared" ref="P1739:AI1739" si="4594">IF($B1739="","",IF($O1739=P$3,$N1739*(1+(O$2*0.03)),IF(P$3=$O1739+$J1739,$N1739*(1+(O$2*0.03)),IF(P$3=$O1739+2*$J1739,$N1739*(1+(O$2*0.03)),IF(P$3=$O1739+3*$J1739,$N1739*(1+(O$2*0.03)),IF(P$3=$O1739+4*$J1739,$N1739*(1+(O$2*0.03)),IF(P$3=$O1739+5*$J1739,$N1739*(1+(O$2*0.03)),"")))))))</f>
        <v/>
      </c>
      <c r="Q1739" s="2" t="str">
        <f t="shared" si="4594"/>
        <v/>
      </c>
      <c r="R1739" s="2" t="str">
        <f t="shared" si="4594"/>
        <v/>
      </c>
      <c r="S1739" s="2" t="str">
        <f t="shared" si="4594"/>
        <v/>
      </c>
      <c r="T1739" s="2" t="str">
        <f t="shared" si="4594"/>
        <v/>
      </c>
      <c r="U1739" s="2" t="str">
        <f t="shared" si="4594"/>
        <v/>
      </c>
      <c r="V1739" s="2" t="str">
        <f t="shared" si="4594"/>
        <v/>
      </c>
      <c r="W1739" s="2" t="str">
        <f t="shared" si="4594"/>
        <v/>
      </c>
      <c r="X1739" s="2" t="str">
        <f t="shared" si="4594"/>
        <v/>
      </c>
      <c r="Y1739" s="2" t="str">
        <f t="shared" si="4594"/>
        <v/>
      </c>
      <c r="Z1739" s="2" t="str">
        <f t="shared" si="4594"/>
        <v/>
      </c>
      <c r="AA1739" s="2" t="str">
        <f t="shared" si="4594"/>
        <v/>
      </c>
      <c r="AB1739" s="2" t="str">
        <f t="shared" si="4594"/>
        <v/>
      </c>
      <c r="AC1739" s="2" t="str">
        <f t="shared" si="4594"/>
        <v/>
      </c>
      <c r="AD1739" s="2" t="str">
        <f t="shared" si="4594"/>
        <v/>
      </c>
      <c r="AE1739" s="2" t="str">
        <f t="shared" si="4594"/>
        <v/>
      </c>
      <c r="AF1739" s="2" t="str">
        <f t="shared" si="4594"/>
        <v/>
      </c>
      <c r="AG1739" s="2" t="str">
        <f t="shared" si="4594"/>
        <v/>
      </c>
      <c r="AH1739" s="2" t="str">
        <f t="shared" si="4594"/>
        <v/>
      </c>
      <c r="AI1739" s="2" t="str">
        <f t="shared" si="4594"/>
        <v/>
      </c>
    </row>
    <row r="1740" spans="2:35" x14ac:dyDescent="0.25">
      <c r="E1740" s="42"/>
      <c r="H1740" s="7"/>
      <c r="I1740" s="6" t="str">
        <f>IF(H1740="","",INDEX(Systems!F$4:F$981,MATCH($F1740,Systems!D$4:D$981,0),1))</f>
        <v/>
      </c>
      <c r="J1740" s="7" t="str">
        <f>IF(H1740="","",INDEX(Systems!E$4:E$981,MATCH($F1740,Systems!D$4:D$981,0),1))</f>
        <v/>
      </c>
      <c r="N1740" s="6" t="str">
        <f t="shared" si="4523"/>
        <v/>
      </c>
      <c r="O1740" s="7" t="str">
        <f t="shared" si="4524"/>
        <v/>
      </c>
      <c r="P1740" s="2" t="str">
        <f t="shared" ref="P1740:AI1740" si="4595">IF($B1740="","",IF($O1740=P$3,$N1740*(1+(O$2*0.03)),IF(P$3=$O1740+$J1740,$N1740*(1+(O$2*0.03)),IF(P$3=$O1740+2*$J1740,$N1740*(1+(O$2*0.03)),IF(P$3=$O1740+3*$J1740,$N1740*(1+(O$2*0.03)),IF(P$3=$O1740+4*$J1740,$N1740*(1+(O$2*0.03)),IF(P$3=$O1740+5*$J1740,$N1740*(1+(O$2*0.03)),"")))))))</f>
        <v/>
      </c>
      <c r="Q1740" s="2" t="str">
        <f t="shared" si="4595"/>
        <v/>
      </c>
      <c r="R1740" s="2" t="str">
        <f t="shared" si="4595"/>
        <v/>
      </c>
      <c r="S1740" s="2" t="str">
        <f t="shared" si="4595"/>
        <v/>
      </c>
      <c r="T1740" s="2" t="str">
        <f t="shared" si="4595"/>
        <v/>
      </c>
      <c r="U1740" s="2" t="str">
        <f t="shared" si="4595"/>
        <v/>
      </c>
      <c r="V1740" s="2" t="str">
        <f t="shared" si="4595"/>
        <v/>
      </c>
      <c r="W1740" s="2" t="str">
        <f t="shared" si="4595"/>
        <v/>
      </c>
      <c r="X1740" s="2" t="str">
        <f t="shared" si="4595"/>
        <v/>
      </c>
      <c r="Y1740" s="2" t="str">
        <f t="shared" si="4595"/>
        <v/>
      </c>
      <c r="Z1740" s="2" t="str">
        <f t="shared" si="4595"/>
        <v/>
      </c>
      <c r="AA1740" s="2" t="str">
        <f t="shared" si="4595"/>
        <v/>
      </c>
      <c r="AB1740" s="2" t="str">
        <f t="shared" si="4595"/>
        <v/>
      </c>
      <c r="AC1740" s="2" t="str">
        <f t="shared" si="4595"/>
        <v/>
      </c>
      <c r="AD1740" s="2" t="str">
        <f t="shared" si="4595"/>
        <v/>
      </c>
      <c r="AE1740" s="2" t="str">
        <f t="shared" si="4595"/>
        <v/>
      </c>
      <c r="AF1740" s="2" t="str">
        <f t="shared" si="4595"/>
        <v/>
      </c>
      <c r="AG1740" s="2" t="str">
        <f t="shared" si="4595"/>
        <v/>
      </c>
      <c r="AH1740" s="2" t="str">
        <f t="shared" si="4595"/>
        <v/>
      </c>
      <c r="AI1740" s="2" t="str">
        <f t="shared" si="4595"/>
        <v/>
      </c>
    </row>
    <row r="1741" spans="2:35" x14ac:dyDescent="0.25">
      <c r="E1741" s="42"/>
      <c r="H1741" s="7"/>
      <c r="I1741" s="6" t="str">
        <f>IF(H1741="","",INDEX(Systems!F$4:F$981,MATCH($F1741,Systems!D$4:D$981,0),1))</f>
        <v/>
      </c>
      <c r="J1741" s="7" t="str">
        <f>IF(H1741="","",INDEX(Systems!E$4:E$981,MATCH($F1741,Systems!D$4:D$981,0),1))</f>
        <v/>
      </c>
      <c r="N1741" s="6" t="str">
        <f t="shared" si="4523"/>
        <v/>
      </c>
      <c r="O1741" s="7" t="str">
        <f t="shared" si="4524"/>
        <v/>
      </c>
      <c r="P1741" s="2" t="str">
        <f t="shared" ref="P1741:AI1741" si="4596">IF($B1741="","",IF($O1741=P$3,$N1741*(1+(O$2*0.03)),IF(P$3=$O1741+$J1741,$N1741*(1+(O$2*0.03)),IF(P$3=$O1741+2*$J1741,$N1741*(1+(O$2*0.03)),IF(P$3=$O1741+3*$J1741,$N1741*(1+(O$2*0.03)),IF(P$3=$O1741+4*$J1741,$N1741*(1+(O$2*0.03)),IF(P$3=$O1741+5*$J1741,$N1741*(1+(O$2*0.03)),"")))))))</f>
        <v/>
      </c>
      <c r="Q1741" s="2" t="str">
        <f t="shared" si="4596"/>
        <v/>
      </c>
      <c r="R1741" s="2" t="str">
        <f t="shared" si="4596"/>
        <v/>
      </c>
      <c r="S1741" s="2" t="str">
        <f t="shared" si="4596"/>
        <v/>
      </c>
      <c r="T1741" s="2" t="str">
        <f t="shared" si="4596"/>
        <v/>
      </c>
      <c r="U1741" s="2" t="str">
        <f t="shared" si="4596"/>
        <v/>
      </c>
      <c r="V1741" s="2" t="str">
        <f t="shared" si="4596"/>
        <v/>
      </c>
      <c r="W1741" s="2" t="str">
        <f t="shared" si="4596"/>
        <v/>
      </c>
      <c r="X1741" s="2" t="str">
        <f t="shared" si="4596"/>
        <v/>
      </c>
      <c r="Y1741" s="2" t="str">
        <f t="shared" si="4596"/>
        <v/>
      </c>
      <c r="Z1741" s="2" t="str">
        <f t="shared" si="4596"/>
        <v/>
      </c>
      <c r="AA1741" s="2" t="str">
        <f t="shared" si="4596"/>
        <v/>
      </c>
      <c r="AB1741" s="2" t="str">
        <f t="shared" si="4596"/>
        <v/>
      </c>
      <c r="AC1741" s="2" t="str">
        <f t="shared" si="4596"/>
        <v/>
      </c>
      <c r="AD1741" s="2" t="str">
        <f t="shared" si="4596"/>
        <v/>
      </c>
      <c r="AE1741" s="2" t="str">
        <f t="shared" si="4596"/>
        <v/>
      </c>
      <c r="AF1741" s="2" t="str">
        <f t="shared" si="4596"/>
        <v/>
      </c>
      <c r="AG1741" s="2" t="str">
        <f t="shared" si="4596"/>
        <v/>
      </c>
      <c r="AH1741" s="2" t="str">
        <f t="shared" si="4596"/>
        <v/>
      </c>
      <c r="AI1741" s="2" t="str">
        <f t="shared" si="4596"/>
        <v/>
      </c>
    </row>
    <row r="1742" spans="2:35" x14ac:dyDescent="0.25">
      <c r="E1742" s="42"/>
      <c r="H1742" s="7"/>
      <c r="I1742" s="6" t="str">
        <f>IF(H1742="","",INDEX(Systems!F$4:F$981,MATCH($F1742,Systems!D$4:D$981,0),1))</f>
        <v/>
      </c>
      <c r="J1742" s="7" t="str">
        <f>IF(H1742="","",INDEX(Systems!E$4:E$981,MATCH($F1742,Systems!D$4:D$981,0),1))</f>
        <v/>
      </c>
      <c r="N1742" s="6" t="str">
        <f t="shared" si="4523"/>
        <v/>
      </c>
      <c r="O1742" s="7" t="str">
        <f t="shared" si="4524"/>
        <v/>
      </c>
      <c r="P1742" s="2" t="str">
        <f t="shared" ref="P1742:AI1742" si="4597">IF($B1742="","",IF($O1742=P$3,$N1742*(1+(O$2*0.03)),IF(P$3=$O1742+$J1742,$N1742*(1+(O$2*0.03)),IF(P$3=$O1742+2*$J1742,$N1742*(1+(O$2*0.03)),IF(P$3=$O1742+3*$J1742,$N1742*(1+(O$2*0.03)),IF(P$3=$O1742+4*$J1742,$N1742*(1+(O$2*0.03)),IF(P$3=$O1742+5*$J1742,$N1742*(1+(O$2*0.03)),"")))))))</f>
        <v/>
      </c>
      <c r="Q1742" s="2" t="str">
        <f t="shared" si="4597"/>
        <v/>
      </c>
      <c r="R1742" s="2" t="str">
        <f t="shared" si="4597"/>
        <v/>
      </c>
      <c r="S1742" s="2" t="str">
        <f t="shared" si="4597"/>
        <v/>
      </c>
      <c r="T1742" s="2" t="str">
        <f t="shared" si="4597"/>
        <v/>
      </c>
      <c r="U1742" s="2" t="str">
        <f t="shared" si="4597"/>
        <v/>
      </c>
      <c r="V1742" s="2" t="str">
        <f t="shared" si="4597"/>
        <v/>
      </c>
      <c r="W1742" s="2" t="str">
        <f t="shared" si="4597"/>
        <v/>
      </c>
      <c r="X1742" s="2" t="str">
        <f t="shared" si="4597"/>
        <v/>
      </c>
      <c r="Y1742" s="2" t="str">
        <f t="shared" si="4597"/>
        <v/>
      </c>
      <c r="Z1742" s="2" t="str">
        <f t="shared" si="4597"/>
        <v/>
      </c>
      <c r="AA1742" s="2" t="str">
        <f t="shared" si="4597"/>
        <v/>
      </c>
      <c r="AB1742" s="2" t="str">
        <f t="shared" si="4597"/>
        <v/>
      </c>
      <c r="AC1742" s="2" t="str">
        <f t="shared" si="4597"/>
        <v/>
      </c>
      <c r="AD1742" s="2" t="str">
        <f t="shared" si="4597"/>
        <v/>
      </c>
      <c r="AE1742" s="2" t="str">
        <f t="shared" si="4597"/>
        <v/>
      </c>
      <c r="AF1742" s="2" t="str">
        <f t="shared" si="4597"/>
        <v/>
      </c>
      <c r="AG1742" s="2" t="str">
        <f t="shared" si="4597"/>
        <v/>
      </c>
      <c r="AH1742" s="2" t="str">
        <f t="shared" si="4597"/>
        <v/>
      </c>
      <c r="AI1742" s="2" t="str">
        <f t="shared" si="4597"/>
        <v/>
      </c>
    </row>
    <row r="1743" spans="2:35" x14ac:dyDescent="0.25">
      <c r="E1743" s="42"/>
      <c r="H1743" s="7"/>
      <c r="I1743" s="6" t="str">
        <f>IF(H1743="","",INDEX(Systems!F$4:F$981,MATCH($F1743,Systems!D$4:D$981,0),1))</f>
        <v/>
      </c>
      <c r="J1743" s="7" t="str">
        <f>IF(H1743="","",INDEX(Systems!E$4:E$981,MATCH($F1743,Systems!D$4:D$981,0),1))</f>
        <v/>
      </c>
      <c r="N1743" s="6" t="str">
        <f t="shared" si="4523"/>
        <v/>
      </c>
      <c r="O1743" s="7" t="str">
        <f t="shared" si="4524"/>
        <v/>
      </c>
      <c r="P1743" s="2" t="str">
        <f t="shared" ref="P1743:AI1743" si="4598">IF($B1743="","",IF($O1743=P$3,$N1743*(1+(O$2*0.03)),IF(P$3=$O1743+$J1743,$N1743*(1+(O$2*0.03)),IF(P$3=$O1743+2*$J1743,$N1743*(1+(O$2*0.03)),IF(P$3=$O1743+3*$J1743,$N1743*(1+(O$2*0.03)),IF(P$3=$O1743+4*$J1743,$N1743*(1+(O$2*0.03)),IF(P$3=$O1743+5*$J1743,$N1743*(1+(O$2*0.03)),"")))))))</f>
        <v/>
      </c>
      <c r="Q1743" s="2" t="str">
        <f t="shared" si="4598"/>
        <v/>
      </c>
      <c r="R1743" s="2" t="str">
        <f t="shared" si="4598"/>
        <v/>
      </c>
      <c r="S1743" s="2" t="str">
        <f t="shared" si="4598"/>
        <v/>
      </c>
      <c r="T1743" s="2" t="str">
        <f t="shared" si="4598"/>
        <v/>
      </c>
      <c r="U1743" s="2" t="str">
        <f t="shared" si="4598"/>
        <v/>
      </c>
      <c r="V1743" s="2" t="str">
        <f t="shared" si="4598"/>
        <v/>
      </c>
      <c r="W1743" s="2" t="str">
        <f t="shared" si="4598"/>
        <v/>
      </c>
      <c r="X1743" s="2" t="str">
        <f t="shared" si="4598"/>
        <v/>
      </c>
      <c r="Y1743" s="2" t="str">
        <f t="shared" si="4598"/>
        <v/>
      </c>
      <c r="Z1743" s="2" t="str">
        <f t="shared" si="4598"/>
        <v/>
      </c>
      <c r="AA1743" s="2" t="str">
        <f t="shared" si="4598"/>
        <v/>
      </c>
      <c r="AB1743" s="2" t="str">
        <f t="shared" si="4598"/>
        <v/>
      </c>
      <c r="AC1743" s="2" t="str">
        <f t="shared" si="4598"/>
        <v/>
      </c>
      <c r="AD1743" s="2" t="str">
        <f t="shared" si="4598"/>
        <v/>
      </c>
      <c r="AE1743" s="2" t="str">
        <f t="shared" si="4598"/>
        <v/>
      </c>
      <c r="AF1743" s="2" t="str">
        <f t="shared" si="4598"/>
        <v/>
      </c>
      <c r="AG1743" s="2" t="str">
        <f t="shared" si="4598"/>
        <v/>
      </c>
      <c r="AH1743" s="2" t="str">
        <f t="shared" si="4598"/>
        <v/>
      </c>
      <c r="AI1743" s="2" t="str">
        <f t="shared" si="4598"/>
        <v/>
      </c>
    </row>
    <row r="1744" spans="2:35" x14ac:dyDescent="0.25">
      <c r="E1744" s="42"/>
      <c r="H1744" s="7"/>
      <c r="I1744" s="6" t="str">
        <f>IF(H1744="","",INDEX(Systems!F$4:F$981,MATCH($F1744,Systems!D$4:D$981,0),1))</f>
        <v/>
      </c>
      <c r="J1744" s="7" t="str">
        <f>IF(H1744="","",INDEX(Systems!E$4:E$981,MATCH($F1744,Systems!D$4:D$981,0),1))</f>
        <v/>
      </c>
      <c r="N1744" s="6" t="str">
        <f t="shared" si="4523"/>
        <v/>
      </c>
      <c r="O1744" s="7" t="str">
        <f t="shared" si="4524"/>
        <v/>
      </c>
      <c r="P1744" s="2" t="str">
        <f t="shared" ref="P1744:AI1744" si="4599">IF($B1744="","",IF($O1744=P$3,$N1744*(1+(O$2*0.03)),IF(P$3=$O1744+$J1744,$N1744*(1+(O$2*0.03)),IF(P$3=$O1744+2*$J1744,$N1744*(1+(O$2*0.03)),IF(P$3=$O1744+3*$J1744,$N1744*(1+(O$2*0.03)),IF(P$3=$O1744+4*$J1744,$N1744*(1+(O$2*0.03)),IF(P$3=$O1744+5*$J1744,$N1744*(1+(O$2*0.03)),"")))))))</f>
        <v/>
      </c>
      <c r="Q1744" s="2" t="str">
        <f t="shared" si="4599"/>
        <v/>
      </c>
      <c r="R1744" s="2" t="str">
        <f t="shared" si="4599"/>
        <v/>
      </c>
      <c r="S1744" s="2" t="str">
        <f t="shared" si="4599"/>
        <v/>
      </c>
      <c r="T1744" s="2" t="str">
        <f t="shared" si="4599"/>
        <v/>
      </c>
      <c r="U1744" s="2" t="str">
        <f t="shared" si="4599"/>
        <v/>
      </c>
      <c r="V1744" s="2" t="str">
        <f t="shared" si="4599"/>
        <v/>
      </c>
      <c r="W1744" s="2" t="str">
        <f t="shared" si="4599"/>
        <v/>
      </c>
      <c r="X1744" s="2" t="str">
        <f t="shared" si="4599"/>
        <v/>
      </c>
      <c r="Y1744" s="2" t="str">
        <f t="shared" si="4599"/>
        <v/>
      </c>
      <c r="Z1744" s="2" t="str">
        <f t="shared" si="4599"/>
        <v/>
      </c>
      <c r="AA1744" s="2" t="str">
        <f t="shared" si="4599"/>
        <v/>
      </c>
      <c r="AB1744" s="2" t="str">
        <f t="shared" si="4599"/>
        <v/>
      </c>
      <c r="AC1744" s="2" t="str">
        <f t="shared" si="4599"/>
        <v/>
      </c>
      <c r="AD1744" s="2" t="str">
        <f t="shared" si="4599"/>
        <v/>
      </c>
      <c r="AE1744" s="2" t="str">
        <f t="shared" si="4599"/>
        <v/>
      </c>
      <c r="AF1744" s="2" t="str">
        <f t="shared" si="4599"/>
        <v/>
      </c>
      <c r="AG1744" s="2" t="str">
        <f t="shared" si="4599"/>
        <v/>
      </c>
      <c r="AH1744" s="2" t="str">
        <f t="shared" si="4599"/>
        <v/>
      </c>
      <c r="AI1744" s="2" t="str">
        <f t="shared" si="4599"/>
        <v/>
      </c>
    </row>
    <row r="1745" spans="5:35" x14ac:dyDescent="0.25">
      <c r="E1745" s="42"/>
      <c r="H1745" s="7"/>
      <c r="I1745" s="6" t="str">
        <f>IF(H1745="","",INDEX(Systems!F$4:F$981,MATCH($F1745,Systems!D$4:D$981,0),1))</f>
        <v/>
      </c>
      <c r="J1745" s="7" t="str">
        <f>IF(H1745="","",INDEX(Systems!E$4:E$981,MATCH($F1745,Systems!D$4:D$981,0),1))</f>
        <v/>
      </c>
      <c r="N1745" s="6" t="str">
        <f t="shared" si="4523"/>
        <v/>
      </c>
      <c r="O1745" s="7" t="str">
        <f t="shared" si="4524"/>
        <v/>
      </c>
      <c r="P1745" s="2" t="str">
        <f t="shared" ref="P1745:AI1745" si="4600">IF($B1745="","",IF($O1745=P$3,$N1745*(1+(O$2*0.03)),IF(P$3=$O1745+$J1745,$N1745*(1+(O$2*0.03)),IF(P$3=$O1745+2*$J1745,$N1745*(1+(O$2*0.03)),IF(P$3=$O1745+3*$J1745,$N1745*(1+(O$2*0.03)),IF(P$3=$O1745+4*$J1745,$N1745*(1+(O$2*0.03)),IF(P$3=$O1745+5*$J1745,$N1745*(1+(O$2*0.03)),"")))))))</f>
        <v/>
      </c>
      <c r="Q1745" s="2" t="str">
        <f t="shared" si="4600"/>
        <v/>
      </c>
      <c r="R1745" s="2" t="str">
        <f t="shared" si="4600"/>
        <v/>
      </c>
      <c r="S1745" s="2" t="str">
        <f t="shared" si="4600"/>
        <v/>
      </c>
      <c r="T1745" s="2" t="str">
        <f t="shared" si="4600"/>
        <v/>
      </c>
      <c r="U1745" s="2" t="str">
        <f t="shared" si="4600"/>
        <v/>
      </c>
      <c r="V1745" s="2" t="str">
        <f t="shared" si="4600"/>
        <v/>
      </c>
      <c r="W1745" s="2" t="str">
        <f t="shared" si="4600"/>
        <v/>
      </c>
      <c r="X1745" s="2" t="str">
        <f t="shared" si="4600"/>
        <v/>
      </c>
      <c r="Y1745" s="2" t="str">
        <f t="shared" si="4600"/>
        <v/>
      </c>
      <c r="Z1745" s="2" t="str">
        <f t="shared" si="4600"/>
        <v/>
      </c>
      <c r="AA1745" s="2" t="str">
        <f t="shared" si="4600"/>
        <v/>
      </c>
      <c r="AB1745" s="2" t="str">
        <f t="shared" si="4600"/>
        <v/>
      </c>
      <c r="AC1745" s="2" t="str">
        <f t="shared" si="4600"/>
        <v/>
      </c>
      <c r="AD1745" s="2" t="str">
        <f t="shared" si="4600"/>
        <v/>
      </c>
      <c r="AE1745" s="2" t="str">
        <f t="shared" si="4600"/>
        <v/>
      </c>
      <c r="AF1745" s="2" t="str">
        <f t="shared" si="4600"/>
        <v/>
      </c>
      <c r="AG1745" s="2" t="str">
        <f t="shared" si="4600"/>
        <v/>
      </c>
      <c r="AH1745" s="2" t="str">
        <f t="shared" si="4600"/>
        <v/>
      </c>
      <c r="AI1745" s="2" t="str">
        <f t="shared" si="4600"/>
        <v/>
      </c>
    </row>
    <row r="1746" spans="5:35" x14ac:dyDescent="0.25">
      <c r="E1746" s="42"/>
      <c r="H1746" s="7"/>
      <c r="I1746" s="6" t="str">
        <f>IF(H1746="","",INDEX(Systems!F$4:F$981,MATCH($F1746,Systems!D$4:D$981,0),1))</f>
        <v/>
      </c>
      <c r="J1746" s="7" t="str">
        <f>IF(H1746="","",INDEX(Systems!E$4:E$981,MATCH($F1746,Systems!D$4:D$981,0),1))</f>
        <v/>
      </c>
      <c r="N1746" s="6" t="str">
        <f t="shared" si="4523"/>
        <v/>
      </c>
      <c r="O1746" s="7" t="str">
        <f t="shared" si="4524"/>
        <v/>
      </c>
      <c r="P1746" s="2" t="str">
        <f t="shared" ref="P1746:AI1746" si="4601">IF($B1746="","",IF($O1746=P$3,$N1746*(1+(O$2*0.03)),IF(P$3=$O1746+$J1746,$N1746*(1+(O$2*0.03)),IF(P$3=$O1746+2*$J1746,$N1746*(1+(O$2*0.03)),IF(P$3=$O1746+3*$J1746,$N1746*(1+(O$2*0.03)),IF(P$3=$O1746+4*$J1746,$N1746*(1+(O$2*0.03)),IF(P$3=$O1746+5*$J1746,$N1746*(1+(O$2*0.03)),"")))))))</f>
        <v/>
      </c>
      <c r="Q1746" s="2" t="str">
        <f t="shared" si="4601"/>
        <v/>
      </c>
      <c r="R1746" s="2" t="str">
        <f t="shared" si="4601"/>
        <v/>
      </c>
      <c r="S1746" s="2" t="str">
        <f t="shared" si="4601"/>
        <v/>
      </c>
      <c r="T1746" s="2" t="str">
        <f t="shared" si="4601"/>
        <v/>
      </c>
      <c r="U1746" s="2" t="str">
        <f t="shared" si="4601"/>
        <v/>
      </c>
      <c r="V1746" s="2" t="str">
        <f t="shared" si="4601"/>
        <v/>
      </c>
      <c r="W1746" s="2" t="str">
        <f t="shared" si="4601"/>
        <v/>
      </c>
      <c r="X1746" s="2" t="str">
        <f t="shared" si="4601"/>
        <v/>
      </c>
      <c r="Y1746" s="2" t="str">
        <f t="shared" si="4601"/>
        <v/>
      </c>
      <c r="Z1746" s="2" t="str">
        <f t="shared" si="4601"/>
        <v/>
      </c>
      <c r="AA1746" s="2" t="str">
        <f t="shared" si="4601"/>
        <v/>
      </c>
      <c r="AB1746" s="2" t="str">
        <f t="shared" si="4601"/>
        <v/>
      </c>
      <c r="AC1746" s="2" t="str">
        <f t="shared" si="4601"/>
        <v/>
      </c>
      <c r="AD1746" s="2" t="str">
        <f t="shared" si="4601"/>
        <v/>
      </c>
      <c r="AE1746" s="2" t="str">
        <f t="shared" si="4601"/>
        <v/>
      </c>
      <c r="AF1746" s="2" t="str">
        <f t="shared" si="4601"/>
        <v/>
      </c>
      <c r="AG1746" s="2" t="str">
        <f t="shared" si="4601"/>
        <v/>
      </c>
      <c r="AH1746" s="2" t="str">
        <f t="shared" si="4601"/>
        <v/>
      </c>
      <c r="AI1746" s="2" t="str">
        <f t="shared" si="4601"/>
        <v/>
      </c>
    </row>
    <row r="1747" spans="5:35" x14ac:dyDescent="0.25">
      <c r="E1747" s="42"/>
      <c r="H1747" s="7"/>
      <c r="I1747" s="6" t="str">
        <f>IF(H1747="","",INDEX(Systems!F$4:F$981,MATCH($F1747,Systems!D$4:D$981,0),1))</f>
        <v/>
      </c>
      <c r="J1747" s="7" t="str">
        <f>IF(H1747="","",INDEX(Systems!E$4:E$981,MATCH($F1747,Systems!D$4:D$981,0),1))</f>
        <v/>
      </c>
      <c r="N1747" s="6" t="str">
        <f t="shared" si="4523"/>
        <v/>
      </c>
      <c r="O1747" s="7" t="str">
        <f t="shared" si="4524"/>
        <v/>
      </c>
      <c r="P1747" s="2" t="str">
        <f t="shared" ref="P1747:AI1747" si="4602">IF($B1747="","",IF($O1747=P$3,$N1747*(1+(O$2*0.03)),IF(P$3=$O1747+$J1747,$N1747*(1+(O$2*0.03)),IF(P$3=$O1747+2*$J1747,$N1747*(1+(O$2*0.03)),IF(P$3=$O1747+3*$J1747,$N1747*(1+(O$2*0.03)),IF(P$3=$O1747+4*$J1747,$N1747*(1+(O$2*0.03)),IF(P$3=$O1747+5*$J1747,$N1747*(1+(O$2*0.03)),"")))))))</f>
        <v/>
      </c>
      <c r="Q1747" s="2" t="str">
        <f t="shared" si="4602"/>
        <v/>
      </c>
      <c r="R1747" s="2" t="str">
        <f t="shared" si="4602"/>
        <v/>
      </c>
      <c r="S1747" s="2" t="str">
        <f t="shared" si="4602"/>
        <v/>
      </c>
      <c r="T1747" s="2" t="str">
        <f t="shared" si="4602"/>
        <v/>
      </c>
      <c r="U1747" s="2" t="str">
        <f t="shared" si="4602"/>
        <v/>
      </c>
      <c r="V1747" s="2" t="str">
        <f t="shared" si="4602"/>
        <v/>
      </c>
      <c r="W1747" s="2" t="str">
        <f t="shared" si="4602"/>
        <v/>
      </c>
      <c r="X1747" s="2" t="str">
        <f t="shared" si="4602"/>
        <v/>
      </c>
      <c r="Y1747" s="2" t="str">
        <f t="shared" si="4602"/>
        <v/>
      </c>
      <c r="Z1747" s="2" t="str">
        <f t="shared" si="4602"/>
        <v/>
      </c>
      <c r="AA1747" s="2" t="str">
        <f t="shared" si="4602"/>
        <v/>
      </c>
      <c r="AB1747" s="2" t="str">
        <f t="shared" si="4602"/>
        <v/>
      </c>
      <c r="AC1747" s="2" t="str">
        <f t="shared" si="4602"/>
        <v/>
      </c>
      <c r="AD1747" s="2" t="str">
        <f t="shared" si="4602"/>
        <v/>
      </c>
      <c r="AE1747" s="2" t="str">
        <f t="shared" si="4602"/>
        <v/>
      </c>
      <c r="AF1747" s="2" t="str">
        <f t="shared" si="4602"/>
        <v/>
      </c>
      <c r="AG1747" s="2" t="str">
        <f t="shared" si="4602"/>
        <v/>
      </c>
      <c r="AH1747" s="2" t="str">
        <f t="shared" si="4602"/>
        <v/>
      </c>
      <c r="AI1747" s="2" t="str">
        <f t="shared" si="4602"/>
        <v/>
      </c>
    </row>
    <row r="1748" spans="5:35" x14ac:dyDescent="0.25">
      <c r="E1748" s="42"/>
      <c r="H1748" s="7"/>
      <c r="I1748" s="6" t="str">
        <f>IF(H1748="","",INDEX(Systems!F$4:F$981,MATCH($F1748,Systems!D$4:D$981,0),1))</f>
        <v/>
      </c>
      <c r="J1748" s="7" t="str">
        <f>IF(H1748="","",INDEX(Systems!E$4:E$981,MATCH($F1748,Systems!D$4:D$981,0),1))</f>
        <v/>
      </c>
      <c r="N1748" s="6" t="str">
        <f t="shared" si="4523"/>
        <v/>
      </c>
      <c r="O1748" s="7" t="str">
        <f t="shared" si="4524"/>
        <v/>
      </c>
      <c r="P1748" s="2" t="str">
        <f t="shared" ref="P1748:AI1748" si="4603">IF($B1748="","",IF($O1748=P$3,$N1748*(1+(O$2*0.03)),IF(P$3=$O1748+$J1748,$N1748*(1+(O$2*0.03)),IF(P$3=$O1748+2*$J1748,$N1748*(1+(O$2*0.03)),IF(P$3=$O1748+3*$J1748,$N1748*(1+(O$2*0.03)),IF(P$3=$O1748+4*$J1748,$N1748*(1+(O$2*0.03)),IF(P$3=$O1748+5*$J1748,$N1748*(1+(O$2*0.03)),"")))))))</f>
        <v/>
      </c>
      <c r="Q1748" s="2" t="str">
        <f t="shared" si="4603"/>
        <v/>
      </c>
      <c r="R1748" s="2" t="str">
        <f t="shared" si="4603"/>
        <v/>
      </c>
      <c r="S1748" s="2" t="str">
        <f t="shared" si="4603"/>
        <v/>
      </c>
      <c r="T1748" s="2" t="str">
        <f t="shared" si="4603"/>
        <v/>
      </c>
      <c r="U1748" s="2" t="str">
        <f t="shared" si="4603"/>
        <v/>
      </c>
      <c r="V1748" s="2" t="str">
        <f t="shared" si="4603"/>
        <v/>
      </c>
      <c r="W1748" s="2" t="str">
        <f t="shared" si="4603"/>
        <v/>
      </c>
      <c r="X1748" s="2" t="str">
        <f t="shared" si="4603"/>
        <v/>
      </c>
      <c r="Y1748" s="2" t="str">
        <f t="shared" si="4603"/>
        <v/>
      </c>
      <c r="Z1748" s="2" t="str">
        <f t="shared" si="4603"/>
        <v/>
      </c>
      <c r="AA1748" s="2" t="str">
        <f t="shared" si="4603"/>
        <v/>
      </c>
      <c r="AB1748" s="2" t="str">
        <f t="shared" si="4603"/>
        <v/>
      </c>
      <c r="AC1748" s="2" t="str">
        <f t="shared" si="4603"/>
        <v/>
      </c>
      <c r="AD1748" s="2" t="str">
        <f t="shared" si="4603"/>
        <v/>
      </c>
      <c r="AE1748" s="2" t="str">
        <f t="shared" si="4603"/>
        <v/>
      </c>
      <c r="AF1748" s="2" t="str">
        <f t="shared" si="4603"/>
        <v/>
      </c>
      <c r="AG1748" s="2" t="str">
        <f t="shared" si="4603"/>
        <v/>
      </c>
      <c r="AH1748" s="2" t="str">
        <f t="shared" si="4603"/>
        <v/>
      </c>
      <c r="AI1748" s="2" t="str">
        <f t="shared" si="4603"/>
        <v/>
      </c>
    </row>
    <row r="1749" spans="5:35" x14ac:dyDescent="0.25">
      <c r="E1749" s="42"/>
      <c r="H1749" s="7"/>
      <c r="I1749" s="6" t="str">
        <f>IF(H1749="","",INDEX(Systems!F$4:F$981,MATCH($F1749,Systems!D$4:D$981,0),1))</f>
        <v/>
      </c>
      <c r="J1749" s="7" t="str">
        <f>IF(H1749="","",INDEX(Systems!E$4:E$981,MATCH($F1749,Systems!D$4:D$981,0),1))</f>
        <v/>
      </c>
      <c r="N1749" s="6" t="str">
        <f t="shared" si="4523"/>
        <v/>
      </c>
      <c r="O1749" s="7" t="str">
        <f t="shared" si="4524"/>
        <v/>
      </c>
      <c r="P1749" s="2" t="str">
        <f t="shared" ref="P1749:AI1749" si="4604">IF($B1749="","",IF($O1749=P$3,$N1749*(1+(O$2*0.03)),IF(P$3=$O1749+$J1749,$N1749*(1+(O$2*0.03)),IF(P$3=$O1749+2*$J1749,$N1749*(1+(O$2*0.03)),IF(P$3=$O1749+3*$J1749,$N1749*(1+(O$2*0.03)),IF(P$3=$O1749+4*$J1749,$N1749*(1+(O$2*0.03)),IF(P$3=$O1749+5*$J1749,$N1749*(1+(O$2*0.03)),"")))))))</f>
        <v/>
      </c>
      <c r="Q1749" s="2" t="str">
        <f t="shared" si="4604"/>
        <v/>
      </c>
      <c r="R1749" s="2" t="str">
        <f t="shared" si="4604"/>
        <v/>
      </c>
      <c r="S1749" s="2" t="str">
        <f t="shared" si="4604"/>
        <v/>
      </c>
      <c r="T1749" s="2" t="str">
        <f t="shared" si="4604"/>
        <v/>
      </c>
      <c r="U1749" s="2" t="str">
        <f t="shared" si="4604"/>
        <v/>
      </c>
      <c r="V1749" s="2" t="str">
        <f t="shared" si="4604"/>
        <v/>
      </c>
      <c r="W1749" s="2" t="str">
        <f t="shared" si="4604"/>
        <v/>
      </c>
      <c r="X1749" s="2" t="str">
        <f t="shared" si="4604"/>
        <v/>
      </c>
      <c r="Y1749" s="2" t="str">
        <f t="shared" si="4604"/>
        <v/>
      </c>
      <c r="Z1749" s="2" t="str">
        <f t="shared" si="4604"/>
        <v/>
      </c>
      <c r="AA1749" s="2" t="str">
        <f t="shared" si="4604"/>
        <v/>
      </c>
      <c r="AB1749" s="2" t="str">
        <f t="shared" si="4604"/>
        <v/>
      </c>
      <c r="AC1749" s="2" t="str">
        <f t="shared" si="4604"/>
        <v/>
      </c>
      <c r="AD1749" s="2" t="str">
        <f t="shared" si="4604"/>
        <v/>
      </c>
      <c r="AE1749" s="2" t="str">
        <f t="shared" si="4604"/>
        <v/>
      </c>
      <c r="AF1749" s="2" t="str">
        <f t="shared" si="4604"/>
        <v/>
      </c>
      <c r="AG1749" s="2" t="str">
        <f t="shared" si="4604"/>
        <v/>
      </c>
      <c r="AH1749" s="2" t="str">
        <f t="shared" si="4604"/>
        <v/>
      </c>
      <c r="AI1749" s="2" t="str">
        <f t="shared" si="4604"/>
        <v/>
      </c>
    </row>
    <row r="1750" spans="5:35" x14ac:dyDescent="0.25">
      <c r="E1750" s="42"/>
      <c r="H1750" s="7"/>
      <c r="I1750" s="6" t="str">
        <f>IF(H1750="","",INDEX(Systems!F$4:F$981,MATCH($F1750,Systems!D$4:D$981,0),1))</f>
        <v/>
      </c>
      <c r="J1750" s="7" t="str">
        <f>IF(H1750="","",INDEX(Systems!E$4:E$981,MATCH($F1750,Systems!D$4:D$981,0),1))</f>
        <v/>
      </c>
      <c r="N1750" s="6" t="str">
        <f t="shared" si="4523"/>
        <v/>
      </c>
      <c r="O1750" s="7" t="str">
        <f t="shared" si="4524"/>
        <v/>
      </c>
      <c r="P1750" s="2" t="str">
        <f t="shared" ref="P1750:AI1750" si="4605">IF($B1750="","",IF($O1750=P$3,$N1750*(1+(O$2*0.03)),IF(P$3=$O1750+$J1750,$N1750*(1+(O$2*0.03)),IF(P$3=$O1750+2*$J1750,$N1750*(1+(O$2*0.03)),IF(P$3=$O1750+3*$J1750,$N1750*(1+(O$2*0.03)),IF(P$3=$O1750+4*$J1750,$N1750*(1+(O$2*0.03)),IF(P$3=$O1750+5*$J1750,$N1750*(1+(O$2*0.03)),"")))))))</f>
        <v/>
      </c>
      <c r="Q1750" s="2" t="str">
        <f t="shared" si="4605"/>
        <v/>
      </c>
      <c r="R1750" s="2" t="str">
        <f t="shared" si="4605"/>
        <v/>
      </c>
      <c r="S1750" s="2" t="str">
        <f t="shared" si="4605"/>
        <v/>
      </c>
      <c r="T1750" s="2" t="str">
        <f t="shared" si="4605"/>
        <v/>
      </c>
      <c r="U1750" s="2" t="str">
        <f t="shared" si="4605"/>
        <v/>
      </c>
      <c r="V1750" s="2" t="str">
        <f t="shared" si="4605"/>
        <v/>
      </c>
      <c r="W1750" s="2" t="str">
        <f t="shared" si="4605"/>
        <v/>
      </c>
      <c r="X1750" s="2" t="str">
        <f t="shared" si="4605"/>
        <v/>
      </c>
      <c r="Y1750" s="2" t="str">
        <f t="shared" si="4605"/>
        <v/>
      </c>
      <c r="Z1750" s="2" t="str">
        <f t="shared" si="4605"/>
        <v/>
      </c>
      <c r="AA1750" s="2" t="str">
        <f t="shared" si="4605"/>
        <v/>
      </c>
      <c r="AB1750" s="2" t="str">
        <f t="shared" si="4605"/>
        <v/>
      </c>
      <c r="AC1750" s="2" t="str">
        <f t="shared" si="4605"/>
        <v/>
      </c>
      <c r="AD1750" s="2" t="str">
        <f t="shared" si="4605"/>
        <v/>
      </c>
      <c r="AE1750" s="2" t="str">
        <f t="shared" si="4605"/>
        <v/>
      </c>
      <c r="AF1750" s="2" t="str">
        <f t="shared" si="4605"/>
        <v/>
      </c>
      <c r="AG1750" s="2" t="str">
        <f t="shared" si="4605"/>
        <v/>
      </c>
      <c r="AH1750" s="2" t="str">
        <f t="shared" si="4605"/>
        <v/>
      </c>
      <c r="AI1750" s="2" t="str">
        <f t="shared" si="4605"/>
        <v/>
      </c>
    </row>
    <row r="1751" spans="5:35" x14ac:dyDescent="0.25">
      <c r="E1751" s="42"/>
      <c r="H1751" s="7"/>
      <c r="I1751" s="6" t="str">
        <f>IF(H1751="","",INDEX(Systems!F$4:F$981,MATCH($F1751,Systems!D$4:D$981,0),1))</f>
        <v/>
      </c>
      <c r="J1751" s="7" t="str">
        <f>IF(H1751="","",INDEX(Systems!E$4:E$981,MATCH($F1751,Systems!D$4:D$981,0),1))</f>
        <v/>
      </c>
      <c r="N1751" s="6" t="str">
        <f t="shared" si="4523"/>
        <v/>
      </c>
      <c r="O1751" s="7" t="str">
        <f t="shared" si="4524"/>
        <v/>
      </c>
      <c r="P1751" s="2" t="str">
        <f t="shared" ref="P1751:AI1751" si="4606">IF($B1751="","",IF($O1751=P$3,$N1751*(1+(O$2*0.03)),IF(P$3=$O1751+$J1751,$N1751*(1+(O$2*0.03)),IF(P$3=$O1751+2*$J1751,$N1751*(1+(O$2*0.03)),IF(P$3=$O1751+3*$J1751,$N1751*(1+(O$2*0.03)),IF(P$3=$O1751+4*$J1751,$N1751*(1+(O$2*0.03)),IF(P$3=$O1751+5*$J1751,$N1751*(1+(O$2*0.03)),"")))))))</f>
        <v/>
      </c>
      <c r="Q1751" s="2" t="str">
        <f t="shared" si="4606"/>
        <v/>
      </c>
      <c r="R1751" s="2" t="str">
        <f t="shared" si="4606"/>
        <v/>
      </c>
      <c r="S1751" s="2" t="str">
        <f t="shared" si="4606"/>
        <v/>
      </c>
      <c r="T1751" s="2" t="str">
        <f t="shared" si="4606"/>
        <v/>
      </c>
      <c r="U1751" s="2" t="str">
        <f t="shared" si="4606"/>
        <v/>
      </c>
      <c r="V1751" s="2" t="str">
        <f t="shared" si="4606"/>
        <v/>
      </c>
      <c r="W1751" s="2" t="str">
        <f t="shared" si="4606"/>
        <v/>
      </c>
      <c r="X1751" s="2" t="str">
        <f t="shared" si="4606"/>
        <v/>
      </c>
      <c r="Y1751" s="2" t="str">
        <f t="shared" si="4606"/>
        <v/>
      </c>
      <c r="Z1751" s="2" t="str">
        <f t="shared" si="4606"/>
        <v/>
      </c>
      <c r="AA1751" s="2" t="str">
        <f t="shared" si="4606"/>
        <v/>
      </c>
      <c r="AB1751" s="2" t="str">
        <f t="shared" si="4606"/>
        <v/>
      </c>
      <c r="AC1751" s="2" t="str">
        <f t="shared" si="4606"/>
        <v/>
      </c>
      <c r="AD1751" s="2" t="str">
        <f t="shared" si="4606"/>
        <v/>
      </c>
      <c r="AE1751" s="2" t="str">
        <f t="shared" si="4606"/>
        <v/>
      </c>
      <c r="AF1751" s="2" t="str">
        <f t="shared" si="4606"/>
        <v/>
      </c>
      <c r="AG1751" s="2" t="str">
        <f t="shared" si="4606"/>
        <v/>
      </c>
      <c r="AH1751" s="2" t="str">
        <f t="shared" si="4606"/>
        <v/>
      </c>
      <c r="AI1751" s="2" t="str">
        <f t="shared" si="4606"/>
        <v/>
      </c>
    </row>
    <row r="1752" spans="5:35" x14ac:dyDescent="0.25">
      <c r="E1752" s="42"/>
      <c r="H1752" s="7"/>
      <c r="I1752" s="6" t="str">
        <f>IF(H1752="","",INDEX(Systems!F$4:F$981,MATCH($F1752,Systems!D$4:D$981,0),1))</f>
        <v/>
      </c>
      <c r="J1752" s="7" t="str">
        <f>IF(H1752="","",INDEX(Systems!E$4:E$981,MATCH($F1752,Systems!D$4:D$981,0),1))</f>
        <v/>
      </c>
      <c r="N1752" s="6" t="str">
        <f t="shared" si="4523"/>
        <v/>
      </c>
      <c r="O1752" s="7" t="str">
        <f t="shared" si="4524"/>
        <v/>
      </c>
      <c r="P1752" s="2" t="str">
        <f t="shared" ref="P1752:AI1752" si="4607">IF($B1752="","",IF($O1752=P$3,$N1752*(1+(O$2*0.03)),IF(P$3=$O1752+$J1752,$N1752*(1+(O$2*0.03)),IF(P$3=$O1752+2*$J1752,$N1752*(1+(O$2*0.03)),IF(P$3=$O1752+3*$J1752,$N1752*(1+(O$2*0.03)),IF(P$3=$O1752+4*$J1752,$N1752*(1+(O$2*0.03)),IF(P$3=$O1752+5*$J1752,$N1752*(1+(O$2*0.03)),"")))))))</f>
        <v/>
      </c>
      <c r="Q1752" s="2" t="str">
        <f t="shared" si="4607"/>
        <v/>
      </c>
      <c r="R1752" s="2" t="str">
        <f t="shared" si="4607"/>
        <v/>
      </c>
      <c r="S1752" s="2" t="str">
        <f t="shared" si="4607"/>
        <v/>
      </c>
      <c r="T1752" s="2" t="str">
        <f t="shared" si="4607"/>
        <v/>
      </c>
      <c r="U1752" s="2" t="str">
        <f t="shared" si="4607"/>
        <v/>
      </c>
      <c r="V1752" s="2" t="str">
        <f t="shared" si="4607"/>
        <v/>
      </c>
      <c r="W1752" s="2" t="str">
        <f t="shared" si="4607"/>
        <v/>
      </c>
      <c r="X1752" s="2" t="str">
        <f t="shared" si="4607"/>
        <v/>
      </c>
      <c r="Y1752" s="2" t="str">
        <f t="shared" si="4607"/>
        <v/>
      </c>
      <c r="Z1752" s="2" t="str">
        <f t="shared" si="4607"/>
        <v/>
      </c>
      <c r="AA1752" s="2" t="str">
        <f t="shared" si="4607"/>
        <v/>
      </c>
      <c r="AB1752" s="2" t="str">
        <f t="shared" si="4607"/>
        <v/>
      </c>
      <c r="AC1752" s="2" t="str">
        <f t="shared" si="4607"/>
        <v/>
      </c>
      <c r="AD1752" s="2" t="str">
        <f t="shared" si="4607"/>
        <v/>
      </c>
      <c r="AE1752" s="2" t="str">
        <f t="shared" si="4607"/>
        <v/>
      </c>
      <c r="AF1752" s="2" t="str">
        <f t="shared" si="4607"/>
        <v/>
      </c>
      <c r="AG1752" s="2" t="str">
        <f t="shared" si="4607"/>
        <v/>
      </c>
      <c r="AH1752" s="2" t="str">
        <f t="shared" si="4607"/>
        <v/>
      </c>
      <c r="AI1752" s="2" t="str">
        <f t="shared" si="4607"/>
        <v/>
      </c>
    </row>
    <row r="1753" spans="5:35" x14ac:dyDescent="0.25">
      <c r="E1753" s="42"/>
      <c r="H1753" s="7"/>
      <c r="I1753" s="6" t="str">
        <f>IF(H1753="","",INDEX(Systems!F$4:F$981,MATCH($F1753,Systems!D$4:D$981,0),1))</f>
        <v/>
      </c>
      <c r="J1753" s="7" t="str">
        <f>IF(H1753="","",INDEX(Systems!E$4:E$981,MATCH($F1753,Systems!D$4:D$981,0),1))</f>
        <v/>
      </c>
      <c r="N1753" s="6" t="str">
        <f t="shared" si="4523"/>
        <v/>
      </c>
      <c r="O1753" s="7" t="str">
        <f t="shared" si="4524"/>
        <v/>
      </c>
      <c r="P1753" s="2" t="str">
        <f t="shared" ref="P1753:AI1753" si="4608">IF($B1753="","",IF($O1753=P$3,$N1753*(1+(O$2*0.03)),IF(P$3=$O1753+$J1753,$N1753*(1+(O$2*0.03)),IF(P$3=$O1753+2*$J1753,$N1753*(1+(O$2*0.03)),IF(P$3=$O1753+3*$J1753,$N1753*(1+(O$2*0.03)),IF(P$3=$O1753+4*$J1753,$N1753*(1+(O$2*0.03)),IF(P$3=$O1753+5*$J1753,$N1753*(1+(O$2*0.03)),"")))))))</f>
        <v/>
      </c>
      <c r="Q1753" s="2" t="str">
        <f t="shared" si="4608"/>
        <v/>
      </c>
      <c r="R1753" s="2" t="str">
        <f t="shared" si="4608"/>
        <v/>
      </c>
      <c r="S1753" s="2" t="str">
        <f t="shared" si="4608"/>
        <v/>
      </c>
      <c r="T1753" s="2" t="str">
        <f t="shared" si="4608"/>
        <v/>
      </c>
      <c r="U1753" s="2" t="str">
        <f t="shared" si="4608"/>
        <v/>
      </c>
      <c r="V1753" s="2" t="str">
        <f t="shared" si="4608"/>
        <v/>
      </c>
      <c r="W1753" s="2" t="str">
        <f t="shared" si="4608"/>
        <v/>
      </c>
      <c r="X1753" s="2" t="str">
        <f t="shared" si="4608"/>
        <v/>
      </c>
      <c r="Y1753" s="2" t="str">
        <f t="shared" si="4608"/>
        <v/>
      </c>
      <c r="Z1753" s="2" t="str">
        <f t="shared" si="4608"/>
        <v/>
      </c>
      <c r="AA1753" s="2" t="str">
        <f t="shared" si="4608"/>
        <v/>
      </c>
      <c r="AB1753" s="2" t="str">
        <f t="shared" si="4608"/>
        <v/>
      </c>
      <c r="AC1753" s="2" t="str">
        <f t="shared" si="4608"/>
        <v/>
      </c>
      <c r="AD1753" s="2" t="str">
        <f t="shared" si="4608"/>
        <v/>
      </c>
      <c r="AE1753" s="2" t="str">
        <f t="shared" si="4608"/>
        <v/>
      </c>
      <c r="AF1753" s="2" t="str">
        <f t="shared" si="4608"/>
        <v/>
      </c>
      <c r="AG1753" s="2" t="str">
        <f t="shared" si="4608"/>
        <v/>
      </c>
      <c r="AH1753" s="2" t="str">
        <f t="shared" si="4608"/>
        <v/>
      </c>
      <c r="AI1753" s="2" t="str">
        <f t="shared" si="4608"/>
        <v/>
      </c>
    </row>
    <row r="1754" spans="5:35" x14ac:dyDescent="0.25">
      <c r="E1754" s="42"/>
      <c r="H1754" s="7"/>
      <c r="I1754" s="6" t="str">
        <f>IF(H1754="","",INDEX(Systems!F$4:F$981,MATCH($F1754,Systems!D$4:D$981,0),1))</f>
        <v/>
      </c>
      <c r="J1754" s="7" t="str">
        <f>IF(H1754="","",INDEX(Systems!E$4:E$981,MATCH($F1754,Systems!D$4:D$981,0),1))</f>
        <v/>
      </c>
      <c r="N1754" s="6" t="str">
        <f t="shared" si="4523"/>
        <v/>
      </c>
      <c r="O1754" s="7" t="str">
        <f t="shared" si="4524"/>
        <v/>
      </c>
      <c r="P1754" s="2" t="str">
        <f t="shared" ref="P1754:AI1754" si="4609">IF($B1754="","",IF($O1754=P$3,$N1754*(1+(O$2*0.03)),IF(P$3=$O1754+$J1754,$N1754*(1+(O$2*0.03)),IF(P$3=$O1754+2*$J1754,$N1754*(1+(O$2*0.03)),IF(P$3=$O1754+3*$J1754,$N1754*(1+(O$2*0.03)),IF(P$3=$O1754+4*$J1754,$N1754*(1+(O$2*0.03)),IF(P$3=$O1754+5*$J1754,$N1754*(1+(O$2*0.03)),"")))))))</f>
        <v/>
      </c>
      <c r="Q1754" s="2" t="str">
        <f t="shared" si="4609"/>
        <v/>
      </c>
      <c r="R1754" s="2" t="str">
        <f t="shared" si="4609"/>
        <v/>
      </c>
      <c r="S1754" s="2" t="str">
        <f t="shared" si="4609"/>
        <v/>
      </c>
      <c r="T1754" s="2" t="str">
        <f t="shared" si="4609"/>
        <v/>
      </c>
      <c r="U1754" s="2" t="str">
        <f t="shared" si="4609"/>
        <v/>
      </c>
      <c r="V1754" s="2" t="str">
        <f t="shared" si="4609"/>
        <v/>
      </c>
      <c r="W1754" s="2" t="str">
        <f t="shared" si="4609"/>
        <v/>
      </c>
      <c r="X1754" s="2" t="str">
        <f t="shared" si="4609"/>
        <v/>
      </c>
      <c r="Y1754" s="2" t="str">
        <f t="shared" si="4609"/>
        <v/>
      </c>
      <c r="Z1754" s="2" t="str">
        <f t="shared" si="4609"/>
        <v/>
      </c>
      <c r="AA1754" s="2" t="str">
        <f t="shared" si="4609"/>
        <v/>
      </c>
      <c r="AB1754" s="2" t="str">
        <f t="shared" si="4609"/>
        <v/>
      </c>
      <c r="AC1754" s="2" t="str">
        <f t="shared" si="4609"/>
        <v/>
      </c>
      <c r="AD1754" s="2" t="str">
        <f t="shared" si="4609"/>
        <v/>
      </c>
      <c r="AE1754" s="2" t="str">
        <f t="shared" si="4609"/>
        <v/>
      </c>
      <c r="AF1754" s="2" t="str">
        <f t="shared" si="4609"/>
        <v/>
      </c>
      <c r="AG1754" s="2" t="str">
        <f t="shared" si="4609"/>
        <v/>
      </c>
      <c r="AH1754" s="2" t="str">
        <f t="shared" si="4609"/>
        <v/>
      </c>
      <c r="AI1754" s="2" t="str">
        <f t="shared" si="4609"/>
        <v/>
      </c>
    </row>
    <row r="1755" spans="5:35" x14ac:dyDescent="0.25">
      <c r="E1755" s="42"/>
      <c r="H1755" s="7"/>
      <c r="I1755" s="6" t="str">
        <f>IF(H1755="","",INDEX(Systems!F$4:F$981,MATCH($F1755,Systems!D$4:D$981,0),1))</f>
        <v/>
      </c>
      <c r="J1755" s="7" t="str">
        <f>IF(H1755="","",INDEX(Systems!E$4:E$981,MATCH($F1755,Systems!D$4:D$981,0),1))</f>
        <v/>
      </c>
      <c r="N1755" s="6" t="str">
        <f t="shared" si="4523"/>
        <v/>
      </c>
      <c r="O1755" s="7" t="str">
        <f t="shared" si="4524"/>
        <v/>
      </c>
      <c r="P1755" s="2" t="str">
        <f t="shared" ref="P1755:AI1755" si="4610">IF($B1755="","",IF($O1755=P$3,$N1755*(1+(O$2*0.03)),IF(P$3=$O1755+$J1755,$N1755*(1+(O$2*0.03)),IF(P$3=$O1755+2*$J1755,$N1755*(1+(O$2*0.03)),IF(P$3=$O1755+3*$J1755,$N1755*(1+(O$2*0.03)),IF(P$3=$O1755+4*$J1755,$N1755*(1+(O$2*0.03)),IF(P$3=$O1755+5*$J1755,$N1755*(1+(O$2*0.03)),"")))))))</f>
        <v/>
      </c>
      <c r="Q1755" s="2" t="str">
        <f t="shared" si="4610"/>
        <v/>
      </c>
      <c r="R1755" s="2" t="str">
        <f t="shared" si="4610"/>
        <v/>
      </c>
      <c r="S1755" s="2" t="str">
        <f t="shared" si="4610"/>
        <v/>
      </c>
      <c r="T1755" s="2" t="str">
        <f t="shared" si="4610"/>
        <v/>
      </c>
      <c r="U1755" s="2" t="str">
        <f t="shared" si="4610"/>
        <v/>
      </c>
      <c r="V1755" s="2" t="str">
        <f t="shared" si="4610"/>
        <v/>
      </c>
      <c r="W1755" s="2" t="str">
        <f t="shared" si="4610"/>
        <v/>
      </c>
      <c r="X1755" s="2" t="str">
        <f t="shared" si="4610"/>
        <v/>
      </c>
      <c r="Y1755" s="2" t="str">
        <f t="shared" si="4610"/>
        <v/>
      </c>
      <c r="Z1755" s="2" t="str">
        <f t="shared" si="4610"/>
        <v/>
      </c>
      <c r="AA1755" s="2" t="str">
        <f t="shared" si="4610"/>
        <v/>
      </c>
      <c r="AB1755" s="2" t="str">
        <f t="shared" si="4610"/>
        <v/>
      </c>
      <c r="AC1755" s="2" t="str">
        <f t="shared" si="4610"/>
        <v/>
      </c>
      <c r="AD1755" s="2" t="str">
        <f t="shared" si="4610"/>
        <v/>
      </c>
      <c r="AE1755" s="2" t="str">
        <f t="shared" si="4610"/>
        <v/>
      </c>
      <c r="AF1755" s="2" t="str">
        <f t="shared" si="4610"/>
        <v/>
      </c>
      <c r="AG1755" s="2" t="str">
        <f t="shared" si="4610"/>
        <v/>
      </c>
      <c r="AH1755" s="2" t="str">
        <f t="shared" si="4610"/>
        <v/>
      </c>
      <c r="AI1755" s="2" t="str">
        <f t="shared" si="4610"/>
        <v/>
      </c>
    </row>
    <row r="1756" spans="5:35" x14ac:dyDescent="0.25">
      <c r="E1756" s="42"/>
      <c r="H1756" s="7"/>
      <c r="I1756" s="6" t="str">
        <f>IF(H1756="","",INDEX(Systems!F$4:F$981,MATCH($F1756,Systems!D$4:D$981,0),1))</f>
        <v/>
      </c>
      <c r="J1756" s="7" t="str">
        <f>IF(H1756="","",INDEX(Systems!E$4:E$981,MATCH($F1756,Systems!D$4:D$981,0),1))</f>
        <v/>
      </c>
      <c r="N1756" s="6" t="str">
        <f t="shared" si="4523"/>
        <v/>
      </c>
      <c r="O1756" s="7" t="str">
        <f t="shared" si="4524"/>
        <v/>
      </c>
      <c r="P1756" s="2" t="str">
        <f t="shared" ref="P1756:AI1756" si="4611">IF($B1756="","",IF($O1756=P$3,$N1756*(1+(O$2*0.03)),IF(P$3=$O1756+$J1756,$N1756*(1+(O$2*0.03)),IF(P$3=$O1756+2*$J1756,$N1756*(1+(O$2*0.03)),IF(P$3=$O1756+3*$J1756,$N1756*(1+(O$2*0.03)),IF(P$3=$O1756+4*$J1756,$N1756*(1+(O$2*0.03)),IF(P$3=$O1756+5*$J1756,$N1756*(1+(O$2*0.03)),"")))))))</f>
        <v/>
      </c>
      <c r="Q1756" s="2" t="str">
        <f t="shared" si="4611"/>
        <v/>
      </c>
      <c r="R1756" s="2" t="str">
        <f t="shared" si="4611"/>
        <v/>
      </c>
      <c r="S1756" s="2" t="str">
        <f t="shared" si="4611"/>
        <v/>
      </c>
      <c r="T1756" s="2" t="str">
        <f t="shared" si="4611"/>
        <v/>
      </c>
      <c r="U1756" s="2" t="str">
        <f t="shared" si="4611"/>
        <v/>
      </c>
      <c r="V1756" s="2" t="str">
        <f t="shared" si="4611"/>
        <v/>
      </c>
      <c r="W1756" s="2" t="str">
        <f t="shared" si="4611"/>
        <v/>
      </c>
      <c r="X1756" s="2" t="str">
        <f t="shared" si="4611"/>
        <v/>
      </c>
      <c r="Y1756" s="2" t="str">
        <f t="shared" si="4611"/>
        <v/>
      </c>
      <c r="Z1756" s="2" t="str">
        <f t="shared" si="4611"/>
        <v/>
      </c>
      <c r="AA1756" s="2" t="str">
        <f t="shared" si="4611"/>
        <v/>
      </c>
      <c r="AB1756" s="2" t="str">
        <f t="shared" si="4611"/>
        <v/>
      </c>
      <c r="AC1756" s="2" t="str">
        <f t="shared" si="4611"/>
        <v/>
      </c>
      <c r="AD1756" s="2" t="str">
        <f t="shared" si="4611"/>
        <v/>
      </c>
      <c r="AE1756" s="2" t="str">
        <f t="shared" si="4611"/>
        <v/>
      </c>
      <c r="AF1756" s="2" t="str">
        <f t="shared" si="4611"/>
        <v/>
      </c>
      <c r="AG1756" s="2" t="str">
        <f t="shared" si="4611"/>
        <v/>
      </c>
      <c r="AH1756" s="2" t="str">
        <f t="shared" si="4611"/>
        <v/>
      </c>
      <c r="AI1756" s="2" t="str">
        <f t="shared" si="4611"/>
        <v/>
      </c>
    </row>
    <row r="1757" spans="5:35" x14ac:dyDescent="0.25">
      <c r="E1757" s="42"/>
      <c r="H1757" s="7"/>
      <c r="I1757" s="6" t="str">
        <f>IF(H1757="","",INDEX(Systems!F$4:F$981,MATCH($F1757,Systems!D$4:D$981,0),1))</f>
        <v/>
      </c>
      <c r="J1757" s="7" t="str">
        <f>IF(H1757="","",INDEX(Systems!E$4:E$981,MATCH($F1757,Systems!D$4:D$981,0),1))</f>
        <v/>
      </c>
      <c r="N1757" s="6" t="str">
        <f t="shared" si="4523"/>
        <v/>
      </c>
      <c r="O1757" s="7" t="str">
        <f t="shared" si="4524"/>
        <v/>
      </c>
      <c r="P1757" s="2" t="str">
        <f t="shared" ref="P1757:AI1757" si="4612">IF($B1757="","",IF($O1757=P$3,$N1757*(1+(O$2*0.03)),IF(P$3=$O1757+$J1757,$N1757*(1+(O$2*0.03)),IF(P$3=$O1757+2*$J1757,$N1757*(1+(O$2*0.03)),IF(P$3=$O1757+3*$J1757,$N1757*(1+(O$2*0.03)),IF(P$3=$O1757+4*$J1757,$N1757*(1+(O$2*0.03)),IF(P$3=$O1757+5*$J1757,$N1757*(1+(O$2*0.03)),"")))))))</f>
        <v/>
      </c>
      <c r="Q1757" s="2" t="str">
        <f t="shared" si="4612"/>
        <v/>
      </c>
      <c r="R1757" s="2" t="str">
        <f t="shared" si="4612"/>
        <v/>
      </c>
      <c r="S1757" s="2" t="str">
        <f t="shared" si="4612"/>
        <v/>
      </c>
      <c r="T1757" s="2" t="str">
        <f t="shared" si="4612"/>
        <v/>
      </c>
      <c r="U1757" s="2" t="str">
        <f t="shared" si="4612"/>
        <v/>
      </c>
      <c r="V1757" s="2" t="str">
        <f t="shared" si="4612"/>
        <v/>
      </c>
      <c r="W1757" s="2" t="str">
        <f t="shared" si="4612"/>
        <v/>
      </c>
      <c r="X1757" s="2" t="str">
        <f t="shared" si="4612"/>
        <v/>
      </c>
      <c r="Y1757" s="2" t="str">
        <f t="shared" si="4612"/>
        <v/>
      </c>
      <c r="Z1757" s="2" t="str">
        <f t="shared" si="4612"/>
        <v/>
      </c>
      <c r="AA1757" s="2" t="str">
        <f t="shared" si="4612"/>
        <v/>
      </c>
      <c r="AB1757" s="2" t="str">
        <f t="shared" si="4612"/>
        <v/>
      </c>
      <c r="AC1757" s="2" t="str">
        <f t="shared" si="4612"/>
        <v/>
      </c>
      <c r="AD1757" s="2" t="str">
        <f t="shared" si="4612"/>
        <v/>
      </c>
      <c r="AE1757" s="2" t="str">
        <f t="shared" si="4612"/>
        <v/>
      </c>
      <c r="AF1757" s="2" t="str">
        <f t="shared" si="4612"/>
        <v/>
      </c>
      <c r="AG1757" s="2" t="str">
        <f t="shared" si="4612"/>
        <v/>
      </c>
      <c r="AH1757" s="2" t="str">
        <f t="shared" si="4612"/>
        <v/>
      </c>
      <c r="AI1757" s="2" t="str">
        <f t="shared" si="4612"/>
        <v/>
      </c>
    </row>
    <row r="1758" spans="5:35" x14ac:dyDescent="0.25">
      <c r="E1758" s="42"/>
      <c r="H1758" s="7"/>
      <c r="I1758" s="6" t="str">
        <f>IF(H1758="","",INDEX(Systems!F$4:F$981,MATCH($F1758,Systems!D$4:D$981,0),1))</f>
        <v/>
      </c>
      <c r="J1758" s="7" t="str">
        <f>IF(H1758="","",INDEX(Systems!E$4:E$981,MATCH($F1758,Systems!D$4:D$981,0),1))</f>
        <v/>
      </c>
      <c r="N1758" s="6" t="str">
        <f t="shared" si="4523"/>
        <v/>
      </c>
      <c r="O1758" s="7" t="str">
        <f t="shared" si="4524"/>
        <v/>
      </c>
      <c r="P1758" s="2" t="str">
        <f t="shared" ref="P1758:AI1758" si="4613">IF($B1758="","",IF($O1758=P$3,$N1758*(1+(O$2*0.03)),IF(P$3=$O1758+$J1758,$N1758*(1+(O$2*0.03)),IF(P$3=$O1758+2*$J1758,$N1758*(1+(O$2*0.03)),IF(P$3=$O1758+3*$J1758,$N1758*(1+(O$2*0.03)),IF(P$3=$O1758+4*$J1758,$N1758*(1+(O$2*0.03)),IF(P$3=$O1758+5*$J1758,$N1758*(1+(O$2*0.03)),"")))))))</f>
        <v/>
      </c>
      <c r="Q1758" s="2" t="str">
        <f t="shared" si="4613"/>
        <v/>
      </c>
      <c r="R1758" s="2" t="str">
        <f t="shared" si="4613"/>
        <v/>
      </c>
      <c r="S1758" s="2" t="str">
        <f t="shared" si="4613"/>
        <v/>
      </c>
      <c r="T1758" s="2" t="str">
        <f t="shared" si="4613"/>
        <v/>
      </c>
      <c r="U1758" s="2" t="str">
        <f t="shared" si="4613"/>
        <v/>
      </c>
      <c r="V1758" s="2" t="str">
        <f t="shared" si="4613"/>
        <v/>
      </c>
      <c r="W1758" s="2" t="str">
        <f t="shared" si="4613"/>
        <v/>
      </c>
      <c r="X1758" s="2" t="str">
        <f t="shared" si="4613"/>
        <v/>
      </c>
      <c r="Y1758" s="2" t="str">
        <f t="shared" si="4613"/>
        <v/>
      </c>
      <c r="Z1758" s="2" t="str">
        <f t="shared" si="4613"/>
        <v/>
      </c>
      <c r="AA1758" s="2" t="str">
        <f t="shared" si="4613"/>
        <v/>
      </c>
      <c r="AB1758" s="2" t="str">
        <f t="shared" si="4613"/>
        <v/>
      </c>
      <c r="AC1758" s="2" t="str">
        <f t="shared" si="4613"/>
        <v/>
      </c>
      <c r="AD1758" s="2" t="str">
        <f t="shared" si="4613"/>
        <v/>
      </c>
      <c r="AE1758" s="2" t="str">
        <f t="shared" si="4613"/>
        <v/>
      </c>
      <c r="AF1758" s="2" t="str">
        <f t="shared" si="4613"/>
        <v/>
      </c>
      <c r="AG1758" s="2" t="str">
        <f t="shared" si="4613"/>
        <v/>
      </c>
      <c r="AH1758" s="2" t="str">
        <f t="shared" si="4613"/>
        <v/>
      </c>
      <c r="AI1758" s="2" t="str">
        <f t="shared" si="4613"/>
        <v/>
      </c>
    </row>
    <row r="1759" spans="5:35" x14ac:dyDescent="0.25">
      <c r="E1759" s="42"/>
      <c r="H1759" s="7"/>
      <c r="I1759" s="6" t="str">
        <f>IF(H1759="","",INDEX(Systems!F$4:F$981,MATCH($F1759,Systems!D$4:D$981,0),1))</f>
        <v/>
      </c>
      <c r="J1759" s="7" t="str">
        <f>IF(H1759="","",INDEX(Systems!E$4:E$981,MATCH($F1759,Systems!D$4:D$981,0),1))</f>
        <v/>
      </c>
      <c r="N1759" s="6" t="str">
        <f t="shared" si="4523"/>
        <v/>
      </c>
      <c r="O1759" s="7" t="str">
        <f t="shared" si="4524"/>
        <v/>
      </c>
      <c r="P1759" s="2" t="str">
        <f t="shared" ref="P1759:AI1759" si="4614">IF($B1759="","",IF($O1759=P$3,$N1759*(1+(O$2*0.03)),IF(P$3=$O1759+$J1759,$N1759*(1+(O$2*0.03)),IF(P$3=$O1759+2*$J1759,$N1759*(1+(O$2*0.03)),IF(P$3=$O1759+3*$J1759,$N1759*(1+(O$2*0.03)),IF(P$3=$O1759+4*$J1759,$N1759*(1+(O$2*0.03)),IF(P$3=$O1759+5*$J1759,$N1759*(1+(O$2*0.03)),"")))))))</f>
        <v/>
      </c>
      <c r="Q1759" s="2" t="str">
        <f t="shared" si="4614"/>
        <v/>
      </c>
      <c r="R1759" s="2" t="str">
        <f t="shared" si="4614"/>
        <v/>
      </c>
      <c r="S1759" s="2" t="str">
        <f t="shared" si="4614"/>
        <v/>
      </c>
      <c r="T1759" s="2" t="str">
        <f t="shared" si="4614"/>
        <v/>
      </c>
      <c r="U1759" s="2" t="str">
        <f t="shared" si="4614"/>
        <v/>
      </c>
      <c r="V1759" s="2" t="str">
        <f t="shared" si="4614"/>
        <v/>
      </c>
      <c r="W1759" s="2" t="str">
        <f t="shared" si="4614"/>
        <v/>
      </c>
      <c r="X1759" s="2" t="str">
        <f t="shared" si="4614"/>
        <v/>
      </c>
      <c r="Y1759" s="2" t="str">
        <f t="shared" si="4614"/>
        <v/>
      </c>
      <c r="Z1759" s="2" t="str">
        <f t="shared" si="4614"/>
        <v/>
      </c>
      <c r="AA1759" s="2" t="str">
        <f t="shared" si="4614"/>
        <v/>
      </c>
      <c r="AB1759" s="2" t="str">
        <f t="shared" si="4614"/>
        <v/>
      </c>
      <c r="AC1759" s="2" t="str">
        <f t="shared" si="4614"/>
        <v/>
      </c>
      <c r="AD1759" s="2" t="str">
        <f t="shared" si="4614"/>
        <v/>
      </c>
      <c r="AE1759" s="2" t="str">
        <f t="shared" si="4614"/>
        <v/>
      </c>
      <c r="AF1759" s="2" t="str">
        <f t="shared" si="4614"/>
        <v/>
      </c>
      <c r="AG1759" s="2" t="str">
        <f t="shared" si="4614"/>
        <v/>
      </c>
      <c r="AH1759" s="2" t="str">
        <f t="shared" si="4614"/>
        <v/>
      </c>
      <c r="AI1759" s="2" t="str">
        <f t="shared" si="4614"/>
        <v/>
      </c>
    </row>
    <row r="1760" spans="5:35" x14ac:dyDescent="0.25">
      <c r="E1760" s="42"/>
      <c r="H1760" s="7"/>
      <c r="I1760" s="6" t="str">
        <f>IF(H1760="","",INDEX(Systems!F$4:F$981,MATCH($F1760,Systems!D$4:D$981,0),1))</f>
        <v/>
      </c>
      <c r="J1760" s="7" t="str">
        <f>IF(H1760="","",INDEX(Systems!E$4:E$981,MATCH($F1760,Systems!D$4:D$981,0),1))</f>
        <v/>
      </c>
      <c r="N1760" s="6" t="str">
        <f t="shared" si="4523"/>
        <v/>
      </c>
      <c r="O1760" s="7" t="str">
        <f t="shared" si="4524"/>
        <v/>
      </c>
      <c r="P1760" s="2" t="str">
        <f t="shared" ref="P1760:AI1760" si="4615">IF($B1760="","",IF($O1760=P$3,$N1760*(1+(O$2*0.03)),IF(P$3=$O1760+$J1760,$N1760*(1+(O$2*0.03)),IF(P$3=$O1760+2*$J1760,$N1760*(1+(O$2*0.03)),IF(P$3=$O1760+3*$J1760,$N1760*(1+(O$2*0.03)),IF(P$3=$O1760+4*$J1760,$N1760*(1+(O$2*0.03)),IF(P$3=$O1760+5*$J1760,$N1760*(1+(O$2*0.03)),"")))))))</f>
        <v/>
      </c>
      <c r="Q1760" s="2" t="str">
        <f t="shared" si="4615"/>
        <v/>
      </c>
      <c r="R1760" s="2" t="str">
        <f t="shared" si="4615"/>
        <v/>
      </c>
      <c r="S1760" s="2" t="str">
        <f t="shared" si="4615"/>
        <v/>
      </c>
      <c r="T1760" s="2" t="str">
        <f t="shared" si="4615"/>
        <v/>
      </c>
      <c r="U1760" s="2" t="str">
        <f t="shared" si="4615"/>
        <v/>
      </c>
      <c r="V1760" s="2" t="str">
        <f t="shared" si="4615"/>
        <v/>
      </c>
      <c r="W1760" s="2" t="str">
        <f t="shared" si="4615"/>
        <v/>
      </c>
      <c r="X1760" s="2" t="str">
        <f t="shared" si="4615"/>
        <v/>
      </c>
      <c r="Y1760" s="2" t="str">
        <f t="shared" si="4615"/>
        <v/>
      </c>
      <c r="Z1760" s="2" t="str">
        <f t="shared" si="4615"/>
        <v/>
      </c>
      <c r="AA1760" s="2" t="str">
        <f t="shared" si="4615"/>
        <v/>
      </c>
      <c r="AB1760" s="2" t="str">
        <f t="shared" si="4615"/>
        <v/>
      </c>
      <c r="AC1760" s="2" t="str">
        <f t="shared" si="4615"/>
        <v/>
      </c>
      <c r="AD1760" s="2" t="str">
        <f t="shared" si="4615"/>
        <v/>
      </c>
      <c r="AE1760" s="2" t="str">
        <f t="shared" si="4615"/>
        <v/>
      </c>
      <c r="AF1760" s="2" t="str">
        <f t="shared" si="4615"/>
        <v/>
      </c>
      <c r="AG1760" s="2" t="str">
        <f t="shared" si="4615"/>
        <v/>
      </c>
      <c r="AH1760" s="2" t="str">
        <f t="shared" si="4615"/>
        <v/>
      </c>
      <c r="AI1760" s="2" t="str">
        <f t="shared" si="4615"/>
        <v/>
      </c>
    </row>
    <row r="1761" spans="5:35" x14ac:dyDescent="0.25">
      <c r="E1761" s="42"/>
      <c r="H1761" s="7"/>
      <c r="I1761" s="6" t="str">
        <f>IF(H1761="","",INDEX(Systems!F$4:F$981,MATCH($F1761,Systems!D$4:D$981,0),1))</f>
        <v/>
      </c>
      <c r="J1761" s="7" t="str">
        <f>IF(H1761="","",INDEX(Systems!E$4:E$981,MATCH($F1761,Systems!D$4:D$981,0),1))</f>
        <v/>
      </c>
      <c r="N1761" s="6" t="str">
        <f t="shared" si="4523"/>
        <v/>
      </c>
      <c r="O1761" s="7" t="str">
        <f t="shared" si="4524"/>
        <v/>
      </c>
      <c r="P1761" s="2" t="str">
        <f t="shared" ref="P1761:AI1761" si="4616">IF($B1761="","",IF($O1761=P$3,$N1761*(1+(O$2*0.03)),IF(P$3=$O1761+$J1761,$N1761*(1+(O$2*0.03)),IF(P$3=$O1761+2*$J1761,$N1761*(1+(O$2*0.03)),IF(P$3=$O1761+3*$J1761,$N1761*(1+(O$2*0.03)),IF(P$3=$O1761+4*$J1761,$N1761*(1+(O$2*0.03)),IF(P$3=$O1761+5*$J1761,$N1761*(1+(O$2*0.03)),"")))))))</f>
        <v/>
      </c>
      <c r="Q1761" s="2" t="str">
        <f t="shared" si="4616"/>
        <v/>
      </c>
      <c r="R1761" s="2" t="str">
        <f t="shared" si="4616"/>
        <v/>
      </c>
      <c r="S1761" s="2" t="str">
        <f t="shared" si="4616"/>
        <v/>
      </c>
      <c r="T1761" s="2" t="str">
        <f t="shared" si="4616"/>
        <v/>
      </c>
      <c r="U1761" s="2" t="str">
        <f t="shared" si="4616"/>
        <v/>
      </c>
      <c r="V1761" s="2" t="str">
        <f t="shared" si="4616"/>
        <v/>
      </c>
      <c r="W1761" s="2" t="str">
        <f t="shared" si="4616"/>
        <v/>
      </c>
      <c r="X1761" s="2" t="str">
        <f t="shared" si="4616"/>
        <v/>
      </c>
      <c r="Y1761" s="2" t="str">
        <f t="shared" si="4616"/>
        <v/>
      </c>
      <c r="Z1761" s="2" t="str">
        <f t="shared" si="4616"/>
        <v/>
      </c>
      <c r="AA1761" s="2" t="str">
        <f t="shared" si="4616"/>
        <v/>
      </c>
      <c r="AB1761" s="2" t="str">
        <f t="shared" si="4616"/>
        <v/>
      </c>
      <c r="AC1761" s="2" t="str">
        <f t="shared" si="4616"/>
        <v/>
      </c>
      <c r="AD1761" s="2" t="str">
        <f t="shared" si="4616"/>
        <v/>
      </c>
      <c r="AE1761" s="2" t="str">
        <f t="shared" si="4616"/>
        <v/>
      </c>
      <c r="AF1761" s="2" t="str">
        <f t="shared" si="4616"/>
        <v/>
      </c>
      <c r="AG1761" s="2" t="str">
        <f t="shared" si="4616"/>
        <v/>
      </c>
      <c r="AH1761" s="2" t="str">
        <f t="shared" si="4616"/>
        <v/>
      </c>
      <c r="AI1761" s="2" t="str">
        <f t="shared" si="4616"/>
        <v/>
      </c>
    </row>
    <row r="1762" spans="5:35" x14ac:dyDescent="0.25">
      <c r="E1762" s="42"/>
      <c r="H1762" s="7"/>
      <c r="I1762" s="6" t="str">
        <f>IF(H1762="","",INDEX(Systems!F$4:F$981,MATCH($F1762,Systems!D$4:D$981,0),1))</f>
        <v/>
      </c>
      <c r="J1762" s="7" t="str">
        <f>IF(H1762="","",INDEX(Systems!E$4:E$981,MATCH($F1762,Systems!D$4:D$981,0),1))</f>
        <v/>
      </c>
      <c r="N1762" s="6" t="str">
        <f t="shared" si="4523"/>
        <v/>
      </c>
      <c r="O1762" s="7" t="str">
        <f t="shared" si="4524"/>
        <v/>
      </c>
      <c r="P1762" s="2" t="str">
        <f t="shared" ref="P1762:AI1762" si="4617">IF($B1762="","",IF($O1762=P$3,$N1762*(1+(O$2*0.03)),IF(P$3=$O1762+$J1762,$N1762*(1+(O$2*0.03)),IF(P$3=$O1762+2*$J1762,$N1762*(1+(O$2*0.03)),IF(P$3=$O1762+3*$J1762,$N1762*(1+(O$2*0.03)),IF(P$3=$O1762+4*$J1762,$N1762*(1+(O$2*0.03)),IF(P$3=$O1762+5*$J1762,$N1762*(1+(O$2*0.03)),"")))))))</f>
        <v/>
      </c>
      <c r="Q1762" s="2" t="str">
        <f t="shared" si="4617"/>
        <v/>
      </c>
      <c r="R1762" s="2" t="str">
        <f t="shared" si="4617"/>
        <v/>
      </c>
      <c r="S1762" s="2" t="str">
        <f t="shared" si="4617"/>
        <v/>
      </c>
      <c r="T1762" s="2" t="str">
        <f t="shared" si="4617"/>
        <v/>
      </c>
      <c r="U1762" s="2" t="str">
        <f t="shared" si="4617"/>
        <v/>
      </c>
      <c r="V1762" s="2" t="str">
        <f t="shared" si="4617"/>
        <v/>
      </c>
      <c r="W1762" s="2" t="str">
        <f t="shared" si="4617"/>
        <v/>
      </c>
      <c r="X1762" s="2" t="str">
        <f t="shared" si="4617"/>
        <v/>
      </c>
      <c r="Y1762" s="2" t="str">
        <f t="shared" si="4617"/>
        <v/>
      </c>
      <c r="Z1762" s="2" t="str">
        <f t="shared" si="4617"/>
        <v/>
      </c>
      <c r="AA1762" s="2" t="str">
        <f t="shared" si="4617"/>
        <v/>
      </c>
      <c r="AB1762" s="2" t="str">
        <f t="shared" si="4617"/>
        <v/>
      </c>
      <c r="AC1762" s="2" t="str">
        <f t="shared" si="4617"/>
        <v/>
      </c>
      <c r="AD1762" s="2" t="str">
        <f t="shared" si="4617"/>
        <v/>
      </c>
      <c r="AE1762" s="2" t="str">
        <f t="shared" si="4617"/>
        <v/>
      </c>
      <c r="AF1762" s="2" t="str">
        <f t="shared" si="4617"/>
        <v/>
      </c>
      <c r="AG1762" s="2" t="str">
        <f t="shared" si="4617"/>
        <v/>
      </c>
      <c r="AH1762" s="2" t="str">
        <f t="shared" si="4617"/>
        <v/>
      </c>
      <c r="AI1762" s="2" t="str">
        <f t="shared" si="4617"/>
        <v/>
      </c>
    </row>
    <row r="1763" spans="5:35" x14ac:dyDescent="0.25">
      <c r="E1763" s="42"/>
      <c r="H1763" s="7"/>
      <c r="I1763" s="6" t="str">
        <f>IF(H1763="","",INDEX(Systems!F$4:F$981,MATCH($F1763,Systems!D$4:D$981,0),1))</f>
        <v/>
      </c>
      <c r="J1763" s="7" t="str">
        <f>IF(H1763="","",INDEX(Systems!E$4:E$981,MATCH($F1763,Systems!D$4:D$981,0),1))</f>
        <v/>
      </c>
      <c r="N1763" s="6" t="str">
        <f t="shared" si="4523"/>
        <v/>
      </c>
      <c r="O1763" s="7" t="str">
        <f t="shared" si="4524"/>
        <v/>
      </c>
      <c r="P1763" s="2" t="str">
        <f t="shared" ref="P1763:AI1763" si="4618">IF($B1763="","",IF($O1763=P$3,$N1763*(1+(O$2*0.03)),IF(P$3=$O1763+$J1763,$N1763*(1+(O$2*0.03)),IF(P$3=$O1763+2*$J1763,$N1763*(1+(O$2*0.03)),IF(P$3=$O1763+3*$J1763,$N1763*(1+(O$2*0.03)),IF(P$3=$O1763+4*$J1763,$N1763*(1+(O$2*0.03)),IF(P$3=$O1763+5*$J1763,$N1763*(1+(O$2*0.03)),"")))))))</f>
        <v/>
      </c>
      <c r="Q1763" s="2" t="str">
        <f t="shared" si="4618"/>
        <v/>
      </c>
      <c r="R1763" s="2" t="str">
        <f t="shared" si="4618"/>
        <v/>
      </c>
      <c r="S1763" s="2" t="str">
        <f t="shared" si="4618"/>
        <v/>
      </c>
      <c r="T1763" s="2" t="str">
        <f t="shared" si="4618"/>
        <v/>
      </c>
      <c r="U1763" s="2" t="str">
        <f t="shared" si="4618"/>
        <v/>
      </c>
      <c r="V1763" s="2" t="str">
        <f t="shared" si="4618"/>
        <v/>
      </c>
      <c r="W1763" s="2" t="str">
        <f t="shared" si="4618"/>
        <v/>
      </c>
      <c r="X1763" s="2" t="str">
        <f t="shared" si="4618"/>
        <v/>
      </c>
      <c r="Y1763" s="2" t="str">
        <f t="shared" si="4618"/>
        <v/>
      </c>
      <c r="Z1763" s="2" t="str">
        <f t="shared" si="4618"/>
        <v/>
      </c>
      <c r="AA1763" s="2" t="str">
        <f t="shared" si="4618"/>
        <v/>
      </c>
      <c r="AB1763" s="2" t="str">
        <f t="shared" si="4618"/>
        <v/>
      </c>
      <c r="AC1763" s="2" t="str">
        <f t="shared" si="4618"/>
        <v/>
      </c>
      <c r="AD1763" s="2" t="str">
        <f t="shared" si="4618"/>
        <v/>
      </c>
      <c r="AE1763" s="2" t="str">
        <f t="shared" si="4618"/>
        <v/>
      </c>
      <c r="AF1763" s="2" t="str">
        <f t="shared" si="4618"/>
        <v/>
      </c>
      <c r="AG1763" s="2" t="str">
        <f t="shared" si="4618"/>
        <v/>
      </c>
      <c r="AH1763" s="2" t="str">
        <f t="shared" si="4618"/>
        <v/>
      </c>
      <c r="AI1763" s="2" t="str">
        <f t="shared" si="4618"/>
        <v/>
      </c>
    </row>
    <row r="1764" spans="5:35" x14ac:dyDescent="0.25">
      <c r="E1764" s="42"/>
      <c r="H1764" s="7"/>
      <c r="I1764" s="6" t="str">
        <f>IF(H1764="","",INDEX(Systems!F$4:F$981,MATCH($F1764,Systems!D$4:D$981,0),1))</f>
        <v/>
      </c>
      <c r="J1764" s="7" t="str">
        <f>IF(H1764="","",INDEX(Systems!E$4:E$981,MATCH($F1764,Systems!D$4:D$981,0),1))</f>
        <v/>
      </c>
      <c r="N1764" s="6" t="str">
        <f t="shared" si="4523"/>
        <v/>
      </c>
      <c r="O1764" s="7" t="str">
        <f t="shared" si="4524"/>
        <v/>
      </c>
      <c r="P1764" s="2" t="str">
        <f t="shared" ref="P1764:AI1764" si="4619">IF($B1764="","",IF($O1764=P$3,$N1764*(1+(O$2*0.03)),IF(P$3=$O1764+$J1764,$N1764*(1+(O$2*0.03)),IF(P$3=$O1764+2*$J1764,$N1764*(1+(O$2*0.03)),IF(P$3=$O1764+3*$J1764,$N1764*(1+(O$2*0.03)),IF(P$3=$O1764+4*$J1764,$N1764*(1+(O$2*0.03)),IF(P$3=$O1764+5*$J1764,$N1764*(1+(O$2*0.03)),"")))))))</f>
        <v/>
      </c>
      <c r="Q1764" s="2" t="str">
        <f t="shared" si="4619"/>
        <v/>
      </c>
      <c r="R1764" s="2" t="str">
        <f t="shared" si="4619"/>
        <v/>
      </c>
      <c r="S1764" s="2" t="str">
        <f t="shared" si="4619"/>
        <v/>
      </c>
      <c r="T1764" s="2" t="str">
        <f t="shared" si="4619"/>
        <v/>
      </c>
      <c r="U1764" s="2" t="str">
        <f t="shared" si="4619"/>
        <v/>
      </c>
      <c r="V1764" s="2" t="str">
        <f t="shared" si="4619"/>
        <v/>
      </c>
      <c r="W1764" s="2" t="str">
        <f t="shared" si="4619"/>
        <v/>
      </c>
      <c r="X1764" s="2" t="str">
        <f t="shared" si="4619"/>
        <v/>
      </c>
      <c r="Y1764" s="2" t="str">
        <f t="shared" si="4619"/>
        <v/>
      </c>
      <c r="Z1764" s="2" t="str">
        <f t="shared" si="4619"/>
        <v/>
      </c>
      <c r="AA1764" s="2" t="str">
        <f t="shared" si="4619"/>
        <v/>
      </c>
      <c r="AB1764" s="2" t="str">
        <f t="shared" si="4619"/>
        <v/>
      </c>
      <c r="AC1764" s="2" t="str">
        <f t="shared" si="4619"/>
        <v/>
      </c>
      <c r="AD1764" s="2" t="str">
        <f t="shared" si="4619"/>
        <v/>
      </c>
      <c r="AE1764" s="2" t="str">
        <f t="shared" si="4619"/>
        <v/>
      </c>
      <c r="AF1764" s="2" t="str">
        <f t="shared" si="4619"/>
        <v/>
      </c>
      <c r="AG1764" s="2" t="str">
        <f t="shared" si="4619"/>
        <v/>
      </c>
      <c r="AH1764" s="2" t="str">
        <f t="shared" si="4619"/>
        <v/>
      </c>
      <c r="AI1764" s="2" t="str">
        <f t="shared" si="4619"/>
        <v/>
      </c>
    </row>
    <row r="1765" spans="5:35" x14ac:dyDescent="0.25">
      <c r="E1765" s="42"/>
      <c r="H1765" s="7"/>
      <c r="I1765" s="6" t="str">
        <f>IF(H1765="","",INDEX(Systems!F$4:F$981,MATCH($F1765,Systems!D$4:D$981,0),1))</f>
        <v/>
      </c>
      <c r="J1765" s="7" t="str">
        <f>IF(H1765="","",INDEX(Systems!E$4:E$981,MATCH($F1765,Systems!D$4:D$981,0),1))</f>
        <v/>
      </c>
      <c r="N1765" s="6" t="str">
        <f t="shared" si="4523"/>
        <v/>
      </c>
      <c r="O1765" s="7" t="str">
        <f t="shared" si="4524"/>
        <v/>
      </c>
      <c r="P1765" s="2" t="str">
        <f t="shared" ref="P1765:AI1765" si="4620">IF($B1765="","",IF($O1765=P$3,$N1765*(1+(O$2*0.03)),IF(P$3=$O1765+$J1765,$N1765*(1+(O$2*0.03)),IF(P$3=$O1765+2*$J1765,$N1765*(1+(O$2*0.03)),IF(P$3=$O1765+3*$J1765,$N1765*(1+(O$2*0.03)),IF(P$3=$O1765+4*$J1765,$N1765*(1+(O$2*0.03)),IF(P$3=$O1765+5*$J1765,$N1765*(1+(O$2*0.03)),"")))))))</f>
        <v/>
      </c>
      <c r="Q1765" s="2" t="str">
        <f t="shared" si="4620"/>
        <v/>
      </c>
      <c r="R1765" s="2" t="str">
        <f t="shared" si="4620"/>
        <v/>
      </c>
      <c r="S1765" s="2" t="str">
        <f t="shared" si="4620"/>
        <v/>
      </c>
      <c r="T1765" s="2" t="str">
        <f t="shared" si="4620"/>
        <v/>
      </c>
      <c r="U1765" s="2" t="str">
        <f t="shared" si="4620"/>
        <v/>
      </c>
      <c r="V1765" s="2" t="str">
        <f t="shared" si="4620"/>
        <v/>
      </c>
      <c r="W1765" s="2" t="str">
        <f t="shared" si="4620"/>
        <v/>
      </c>
      <c r="X1765" s="2" t="str">
        <f t="shared" si="4620"/>
        <v/>
      </c>
      <c r="Y1765" s="2" t="str">
        <f t="shared" si="4620"/>
        <v/>
      </c>
      <c r="Z1765" s="2" t="str">
        <f t="shared" si="4620"/>
        <v/>
      </c>
      <c r="AA1765" s="2" t="str">
        <f t="shared" si="4620"/>
        <v/>
      </c>
      <c r="AB1765" s="2" t="str">
        <f t="shared" si="4620"/>
        <v/>
      </c>
      <c r="AC1765" s="2" t="str">
        <f t="shared" si="4620"/>
        <v/>
      </c>
      <c r="AD1765" s="2" t="str">
        <f t="shared" si="4620"/>
        <v/>
      </c>
      <c r="AE1765" s="2" t="str">
        <f t="shared" si="4620"/>
        <v/>
      </c>
      <c r="AF1765" s="2" t="str">
        <f t="shared" si="4620"/>
        <v/>
      </c>
      <c r="AG1765" s="2" t="str">
        <f t="shared" si="4620"/>
        <v/>
      </c>
      <c r="AH1765" s="2" t="str">
        <f t="shared" si="4620"/>
        <v/>
      </c>
      <c r="AI1765" s="2" t="str">
        <f t="shared" si="4620"/>
        <v/>
      </c>
    </row>
    <row r="1766" spans="5:35" x14ac:dyDescent="0.25">
      <c r="E1766" s="42"/>
      <c r="H1766" s="7"/>
      <c r="I1766" s="6" t="str">
        <f>IF(H1766="","",INDEX(Systems!F$4:F$981,MATCH($F1766,Systems!D$4:D$981,0),1))</f>
        <v/>
      </c>
      <c r="J1766" s="7" t="str">
        <f>IF(H1766="","",INDEX(Systems!E$4:E$981,MATCH($F1766,Systems!D$4:D$981,0),1))</f>
        <v/>
      </c>
      <c r="N1766" s="6" t="str">
        <f t="shared" si="4523"/>
        <v/>
      </c>
      <c r="O1766" s="7" t="str">
        <f t="shared" si="4524"/>
        <v/>
      </c>
      <c r="P1766" s="2" t="str">
        <f t="shared" ref="P1766:AI1766" si="4621">IF($B1766="","",IF($O1766=P$3,$N1766*(1+(O$2*0.03)),IF(P$3=$O1766+$J1766,$N1766*(1+(O$2*0.03)),IF(P$3=$O1766+2*$J1766,$N1766*(1+(O$2*0.03)),IF(P$3=$O1766+3*$J1766,$N1766*(1+(O$2*0.03)),IF(P$3=$O1766+4*$J1766,$N1766*(1+(O$2*0.03)),IF(P$3=$O1766+5*$J1766,$N1766*(1+(O$2*0.03)),"")))))))</f>
        <v/>
      </c>
      <c r="Q1766" s="2" t="str">
        <f t="shared" si="4621"/>
        <v/>
      </c>
      <c r="R1766" s="2" t="str">
        <f t="shared" si="4621"/>
        <v/>
      </c>
      <c r="S1766" s="2" t="str">
        <f t="shared" si="4621"/>
        <v/>
      </c>
      <c r="T1766" s="2" t="str">
        <f t="shared" si="4621"/>
        <v/>
      </c>
      <c r="U1766" s="2" t="str">
        <f t="shared" si="4621"/>
        <v/>
      </c>
      <c r="V1766" s="2" t="str">
        <f t="shared" si="4621"/>
        <v/>
      </c>
      <c r="W1766" s="2" t="str">
        <f t="shared" si="4621"/>
        <v/>
      </c>
      <c r="X1766" s="2" t="str">
        <f t="shared" si="4621"/>
        <v/>
      </c>
      <c r="Y1766" s="2" t="str">
        <f t="shared" si="4621"/>
        <v/>
      </c>
      <c r="Z1766" s="2" t="str">
        <f t="shared" si="4621"/>
        <v/>
      </c>
      <c r="AA1766" s="2" t="str">
        <f t="shared" si="4621"/>
        <v/>
      </c>
      <c r="AB1766" s="2" t="str">
        <f t="shared" si="4621"/>
        <v/>
      </c>
      <c r="AC1766" s="2" t="str">
        <f t="shared" si="4621"/>
        <v/>
      </c>
      <c r="AD1766" s="2" t="str">
        <f t="shared" si="4621"/>
        <v/>
      </c>
      <c r="AE1766" s="2" t="str">
        <f t="shared" si="4621"/>
        <v/>
      </c>
      <c r="AF1766" s="2" t="str">
        <f t="shared" si="4621"/>
        <v/>
      </c>
      <c r="AG1766" s="2" t="str">
        <f t="shared" si="4621"/>
        <v/>
      </c>
      <c r="AH1766" s="2" t="str">
        <f t="shared" si="4621"/>
        <v/>
      </c>
      <c r="AI1766" s="2" t="str">
        <f t="shared" si="4621"/>
        <v/>
      </c>
    </row>
    <row r="1767" spans="5:35" x14ac:dyDescent="0.25">
      <c r="E1767" s="42"/>
      <c r="H1767" s="7"/>
      <c r="I1767" s="6" t="str">
        <f>IF(H1767="","",INDEX(Systems!F$4:F$981,MATCH($F1767,Systems!D$4:D$981,0),1))</f>
        <v/>
      </c>
      <c r="J1767" s="7" t="str">
        <f>IF(H1767="","",INDEX(Systems!E$4:E$981,MATCH($F1767,Systems!D$4:D$981,0),1))</f>
        <v/>
      </c>
      <c r="N1767" s="6" t="str">
        <f t="shared" si="4523"/>
        <v/>
      </c>
      <c r="O1767" s="7" t="str">
        <f t="shared" si="4524"/>
        <v/>
      </c>
      <c r="P1767" s="2" t="str">
        <f t="shared" ref="P1767:AI1767" si="4622">IF($B1767="","",IF($O1767=P$3,$N1767*(1+(O$2*0.03)),IF(P$3=$O1767+$J1767,$N1767*(1+(O$2*0.03)),IF(P$3=$O1767+2*$J1767,$N1767*(1+(O$2*0.03)),IF(P$3=$O1767+3*$J1767,$N1767*(1+(O$2*0.03)),IF(P$3=$O1767+4*$J1767,$N1767*(1+(O$2*0.03)),IF(P$3=$O1767+5*$J1767,$N1767*(1+(O$2*0.03)),"")))))))</f>
        <v/>
      </c>
      <c r="Q1767" s="2" t="str">
        <f t="shared" si="4622"/>
        <v/>
      </c>
      <c r="R1767" s="2" t="str">
        <f t="shared" si="4622"/>
        <v/>
      </c>
      <c r="S1767" s="2" t="str">
        <f t="shared" si="4622"/>
        <v/>
      </c>
      <c r="T1767" s="2" t="str">
        <f t="shared" si="4622"/>
        <v/>
      </c>
      <c r="U1767" s="2" t="str">
        <f t="shared" si="4622"/>
        <v/>
      </c>
      <c r="V1767" s="2" t="str">
        <f t="shared" si="4622"/>
        <v/>
      </c>
      <c r="W1767" s="2" t="str">
        <f t="shared" si="4622"/>
        <v/>
      </c>
      <c r="X1767" s="2" t="str">
        <f t="shared" si="4622"/>
        <v/>
      </c>
      <c r="Y1767" s="2" t="str">
        <f t="shared" si="4622"/>
        <v/>
      </c>
      <c r="Z1767" s="2" t="str">
        <f t="shared" si="4622"/>
        <v/>
      </c>
      <c r="AA1767" s="2" t="str">
        <f t="shared" si="4622"/>
        <v/>
      </c>
      <c r="AB1767" s="2" t="str">
        <f t="shared" si="4622"/>
        <v/>
      </c>
      <c r="AC1767" s="2" t="str">
        <f t="shared" si="4622"/>
        <v/>
      </c>
      <c r="AD1767" s="2" t="str">
        <f t="shared" si="4622"/>
        <v/>
      </c>
      <c r="AE1767" s="2" t="str">
        <f t="shared" si="4622"/>
        <v/>
      </c>
      <c r="AF1767" s="2" t="str">
        <f t="shared" si="4622"/>
        <v/>
      </c>
      <c r="AG1767" s="2" t="str">
        <f t="shared" si="4622"/>
        <v/>
      </c>
      <c r="AH1767" s="2" t="str">
        <f t="shared" si="4622"/>
        <v/>
      </c>
      <c r="AI1767" s="2" t="str">
        <f t="shared" si="4622"/>
        <v/>
      </c>
    </row>
    <row r="1768" spans="5:35" x14ac:dyDescent="0.25">
      <c r="E1768" s="42"/>
      <c r="H1768" s="7"/>
      <c r="I1768" s="6" t="str">
        <f>IF(H1768="","",INDEX(Systems!F$4:F$981,MATCH($F1768,Systems!D$4:D$981,0),1))</f>
        <v/>
      </c>
      <c r="J1768" s="7" t="str">
        <f>IF(H1768="","",INDEX(Systems!E$4:E$981,MATCH($F1768,Systems!D$4:D$981,0),1))</f>
        <v/>
      </c>
      <c r="N1768" s="6" t="str">
        <f t="shared" si="4523"/>
        <v/>
      </c>
      <c r="O1768" s="7" t="str">
        <f t="shared" si="4524"/>
        <v/>
      </c>
      <c r="P1768" s="2" t="str">
        <f t="shared" ref="P1768:AI1768" si="4623">IF($B1768="","",IF($O1768=P$3,$N1768*(1+(O$2*0.03)),IF(P$3=$O1768+$J1768,$N1768*(1+(O$2*0.03)),IF(P$3=$O1768+2*$J1768,$N1768*(1+(O$2*0.03)),IF(P$3=$O1768+3*$J1768,$N1768*(1+(O$2*0.03)),IF(P$3=$O1768+4*$J1768,$N1768*(1+(O$2*0.03)),IF(P$3=$O1768+5*$J1768,$N1768*(1+(O$2*0.03)),"")))))))</f>
        <v/>
      </c>
      <c r="Q1768" s="2" t="str">
        <f t="shared" si="4623"/>
        <v/>
      </c>
      <c r="R1768" s="2" t="str">
        <f t="shared" si="4623"/>
        <v/>
      </c>
      <c r="S1768" s="2" t="str">
        <f t="shared" si="4623"/>
        <v/>
      </c>
      <c r="T1768" s="2" t="str">
        <f t="shared" si="4623"/>
        <v/>
      </c>
      <c r="U1768" s="2" t="str">
        <f t="shared" si="4623"/>
        <v/>
      </c>
      <c r="V1768" s="2" t="str">
        <f t="shared" si="4623"/>
        <v/>
      </c>
      <c r="W1768" s="2" t="str">
        <f t="shared" si="4623"/>
        <v/>
      </c>
      <c r="X1768" s="2" t="str">
        <f t="shared" si="4623"/>
        <v/>
      </c>
      <c r="Y1768" s="2" t="str">
        <f t="shared" si="4623"/>
        <v/>
      </c>
      <c r="Z1768" s="2" t="str">
        <f t="shared" si="4623"/>
        <v/>
      </c>
      <c r="AA1768" s="2" t="str">
        <f t="shared" si="4623"/>
        <v/>
      </c>
      <c r="AB1768" s="2" t="str">
        <f t="shared" si="4623"/>
        <v/>
      </c>
      <c r="AC1768" s="2" t="str">
        <f t="shared" si="4623"/>
        <v/>
      </c>
      <c r="AD1768" s="2" t="str">
        <f t="shared" si="4623"/>
        <v/>
      </c>
      <c r="AE1768" s="2" t="str">
        <f t="shared" si="4623"/>
        <v/>
      </c>
      <c r="AF1768" s="2" t="str">
        <f t="shared" si="4623"/>
        <v/>
      </c>
      <c r="AG1768" s="2" t="str">
        <f t="shared" si="4623"/>
        <v/>
      </c>
      <c r="AH1768" s="2" t="str">
        <f t="shared" si="4623"/>
        <v/>
      </c>
      <c r="AI1768" s="2" t="str">
        <f t="shared" si="4623"/>
        <v/>
      </c>
    </row>
    <row r="1769" spans="5:35" x14ac:dyDescent="0.25">
      <c r="E1769" s="42"/>
      <c r="H1769" s="7"/>
      <c r="I1769" s="6" t="str">
        <f>IF(H1769="","",INDEX(Systems!F$4:F$981,MATCH($F1769,Systems!D$4:D$981,0),1))</f>
        <v/>
      </c>
      <c r="J1769" s="7" t="str">
        <f>IF(H1769="","",INDEX(Systems!E$4:E$981,MATCH($F1769,Systems!D$4:D$981,0),1))</f>
        <v/>
      </c>
      <c r="N1769" s="6" t="str">
        <f t="shared" si="4523"/>
        <v/>
      </c>
      <c r="O1769" s="7" t="str">
        <f t="shared" si="4524"/>
        <v/>
      </c>
      <c r="P1769" s="2" t="str">
        <f t="shared" ref="P1769:AI1769" si="4624">IF($B1769="","",IF($O1769=P$3,$N1769*(1+(O$2*0.03)),IF(P$3=$O1769+$J1769,$N1769*(1+(O$2*0.03)),IF(P$3=$O1769+2*$J1769,$N1769*(1+(O$2*0.03)),IF(P$3=$O1769+3*$J1769,$N1769*(1+(O$2*0.03)),IF(P$3=$O1769+4*$J1769,$N1769*(1+(O$2*0.03)),IF(P$3=$O1769+5*$J1769,$N1769*(1+(O$2*0.03)),"")))))))</f>
        <v/>
      </c>
      <c r="Q1769" s="2" t="str">
        <f t="shared" si="4624"/>
        <v/>
      </c>
      <c r="R1769" s="2" t="str">
        <f t="shared" si="4624"/>
        <v/>
      </c>
      <c r="S1769" s="2" t="str">
        <f t="shared" si="4624"/>
        <v/>
      </c>
      <c r="T1769" s="2" t="str">
        <f t="shared" si="4624"/>
        <v/>
      </c>
      <c r="U1769" s="2" t="str">
        <f t="shared" si="4624"/>
        <v/>
      </c>
      <c r="V1769" s="2" t="str">
        <f t="shared" si="4624"/>
        <v/>
      </c>
      <c r="W1769" s="2" t="str">
        <f t="shared" si="4624"/>
        <v/>
      </c>
      <c r="X1769" s="2" t="str">
        <f t="shared" si="4624"/>
        <v/>
      </c>
      <c r="Y1769" s="2" t="str">
        <f t="shared" si="4624"/>
        <v/>
      </c>
      <c r="Z1769" s="2" t="str">
        <f t="shared" si="4624"/>
        <v/>
      </c>
      <c r="AA1769" s="2" t="str">
        <f t="shared" si="4624"/>
        <v/>
      </c>
      <c r="AB1769" s="2" t="str">
        <f t="shared" si="4624"/>
        <v/>
      </c>
      <c r="AC1769" s="2" t="str">
        <f t="shared" si="4624"/>
        <v/>
      </c>
      <c r="AD1769" s="2" t="str">
        <f t="shared" si="4624"/>
        <v/>
      </c>
      <c r="AE1769" s="2" t="str">
        <f t="shared" si="4624"/>
        <v/>
      </c>
      <c r="AF1769" s="2" t="str">
        <f t="shared" si="4624"/>
        <v/>
      </c>
      <c r="AG1769" s="2" t="str">
        <f t="shared" si="4624"/>
        <v/>
      </c>
      <c r="AH1769" s="2" t="str">
        <f t="shared" si="4624"/>
        <v/>
      </c>
      <c r="AI1769" s="2" t="str">
        <f t="shared" si="4624"/>
        <v/>
      </c>
    </row>
    <row r="1770" spans="5:35" x14ac:dyDescent="0.25">
      <c r="E1770" s="42"/>
      <c r="H1770" s="7"/>
      <c r="I1770" s="6" t="str">
        <f>IF(H1770="","",INDEX(Systems!F$4:F$981,MATCH($F1770,Systems!D$4:D$981,0),1))</f>
        <v/>
      </c>
      <c r="J1770" s="7" t="str">
        <f>IF(H1770="","",INDEX(Systems!E$4:E$981,MATCH($F1770,Systems!D$4:D$981,0),1))</f>
        <v/>
      </c>
      <c r="N1770" s="6" t="str">
        <f t="shared" si="4523"/>
        <v/>
      </c>
      <c r="O1770" s="7" t="str">
        <f t="shared" si="4524"/>
        <v/>
      </c>
      <c r="P1770" s="2" t="str">
        <f t="shared" ref="P1770:AI1770" si="4625">IF($B1770="","",IF($O1770=P$3,$N1770*(1+(O$2*0.03)),IF(P$3=$O1770+$J1770,$N1770*(1+(O$2*0.03)),IF(P$3=$O1770+2*$J1770,$N1770*(1+(O$2*0.03)),IF(P$3=$O1770+3*$J1770,$N1770*(1+(O$2*0.03)),IF(P$3=$O1770+4*$J1770,$N1770*(1+(O$2*0.03)),IF(P$3=$O1770+5*$J1770,$N1770*(1+(O$2*0.03)),"")))))))</f>
        <v/>
      </c>
      <c r="Q1770" s="2" t="str">
        <f t="shared" si="4625"/>
        <v/>
      </c>
      <c r="R1770" s="2" t="str">
        <f t="shared" si="4625"/>
        <v/>
      </c>
      <c r="S1770" s="2" t="str">
        <f t="shared" si="4625"/>
        <v/>
      </c>
      <c r="T1770" s="2" t="str">
        <f t="shared" si="4625"/>
        <v/>
      </c>
      <c r="U1770" s="2" t="str">
        <f t="shared" si="4625"/>
        <v/>
      </c>
      <c r="V1770" s="2" t="str">
        <f t="shared" si="4625"/>
        <v/>
      </c>
      <c r="W1770" s="2" t="str">
        <f t="shared" si="4625"/>
        <v/>
      </c>
      <c r="X1770" s="2" t="str">
        <f t="shared" si="4625"/>
        <v/>
      </c>
      <c r="Y1770" s="2" t="str">
        <f t="shared" si="4625"/>
        <v/>
      </c>
      <c r="Z1770" s="2" t="str">
        <f t="shared" si="4625"/>
        <v/>
      </c>
      <c r="AA1770" s="2" t="str">
        <f t="shared" si="4625"/>
        <v/>
      </c>
      <c r="AB1770" s="2" t="str">
        <f t="shared" si="4625"/>
        <v/>
      </c>
      <c r="AC1770" s="2" t="str">
        <f t="shared" si="4625"/>
        <v/>
      </c>
      <c r="AD1770" s="2" t="str">
        <f t="shared" si="4625"/>
        <v/>
      </c>
      <c r="AE1770" s="2" t="str">
        <f t="shared" si="4625"/>
        <v/>
      </c>
      <c r="AF1770" s="2" t="str">
        <f t="shared" si="4625"/>
        <v/>
      </c>
      <c r="AG1770" s="2" t="str">
        <f t="shared" si="4625"/>
        <v/>
      </c>
      <c r="AH1770" s="2" t="str">
        <f t="shared" si="4625"/>
        <v/>
      </c>
      <c r="AI1770" s="2" t="str">
        <f t="shared" si="4625"/>
        <v/>
      </c>
    </row>
    <row r="1771" spans="5:35" x14ac:dyDescent="0.25">
      <c r="E1771" s="42"/>
      <c r="H1771" s="7"/>
      <c r="I1771" s="6" t="str">
        <f>IF(H1771="","",INDEX(Systems!F$4:F$981,MATCH($F1771,Systems!D$4:D$981,0),1))</f>
        <v/>
      </c>
      <c r="J1771" s="7" t="str">
        <f>IF(H1771="","",INDEX(Systems!E$4:E$981,MATCH($F1771,Systems!D$4:D$981,0),1))</f>
        <v/>
      </c>
      <c r="N1771" s="6" t="str">
        <f t="shared" si="4523"/>
        <v/>
      </c>
      <c r="O1771" s="7" t="str">
        <f t="shared" si="4524"/>
        <v/>
      </c>
      <c r="P1771" s="2" t="str">
        <f t="shared" ref="P1771:AI1771" si="4626">IF($B1771="","",IF($O1771=P$3,$N1771*(1+(O$2*0.03)),IF(P$3=$O1771+$J1771,$N1771*(1+(O$2*0.03)),IF(P$3=$O1771+2*$J1771,$N1771*(1+(O$2*0.03)),IF(P$3=$O1771+3*$J1771,$N1771*(1+(O$2*0.03)),IF(P$3=$O1771+4*$J1771,$N1771*(1+(O$2*0.03)),IF(P$3=$O1771+5*$J1771,$N1771*(1+(O$2*0.03)),"")))))))</f>
        <v/>
      </c>
      <c r="Q1771" s="2" t="str">
        <f t="shared" si="4626"/>
        <v/>
      </c>
      <c r="R1771" s="2" t="str">
        <f t="shared" si="4626"/>
        <v/>
      </c>
      <c r="S1771" s="2" t="str">
        <f t="shared" si="4626"/>
        <v/>
      </c>
      <c r="T1771" s="2" t="str">
        <f t="shared" si="4626"/>
        <v/>
      </c>
      <c r="U1771" s="2" t="str">
        <f t="shared" si="4626"/>
        <v/>
      </c>
      <c r="V1771" s="2" t="str">
        <f t="shared" si="4626"/>
        <v/>
      </c>
      <c r="W1771" s="2" t="str">
        <f t="shared" si="4626"/>
        <v/>
      </c>
      <c r="X1771" s="2" t="str">
        <f t="shared" si="4626"/>
        <v/>
      </c>
      <c r="Y1771" s="2" t="str">
        <f t="shared" si="4626"/>
        <v/>
      </c>
      <c r="Z1771" s="2" t="str">
        <f t="shared" si="4626"/>
        <v/>
      </c>
      <c r="AA1771" s="2" t="str">
        <f t="shared" si="4626"/>
        <v/>
      </c>
      <c r="AB1771" s="2" t="str">
        <f t="shared" si="4626"/>
        <v/>
      </c>
      <c r="AC1771" s="2" t="str">
        <f t="shared" si="4626"/>
        <v/>
      </c>
      <c r="AD1771" s="2" t="str">
        <f t="shared" si="4626"/>
        <v/>
      </c>
      <c r="AE1771" s="2" t="str">
        <f t="shared" si="4626"/>
        <v/>
      </c>
      <c r="AF1771" s="2" t="str">
        <f t="shared" si="4626"/>
        <v/>
      </c>
      <c r="AG1771" s="2" t="str">
        <f t="shared" si="4626"/>
        <v/>
      </c>
      <c r="AH1771" s="2" t="str">
        <f t="shared" si="4626"/>
        <v/>
      </c>
      <c r="AI1771" s="2" t="str">
        <f t="shared" si="4626"/>
        <v/>
      </c>
    </row>
    <row r="1772" spans="5:35" x14ac:dyDescent="0.25">
      <c r="E1772" s="42"/>
      <c r="H1772" s="7"/>
      <c r="I1772" s="6" t="str">
        <f>IF(H1772="","",INDEX(Systems!F$4:F$981,MATCH($F1772,Systems!D$4:D$981,0),1))</f>
        <v/>
      </c>
      <c r="J1772" s="7" t="str">
        <f>IF(H1772="","",INDEX(Systems!E$4:E$981,MATCH($F1772,Systems!D$4:D$981,0),1))</f>
        <v/>
      </c>
      <c r="N1772" s="6" t="str">
        <f t="shared" si="4523"/>
        <v/>
      </c>
      <c r="O1772" s="7" t="str">
        <f t="shared" si="4524"/>
        <v/>
      </c>
      <c r="P1772" s="2" t="str">
        <f t="shared" ref="P1772:AI1772" si="4627">IF($B1772="","",IF($O1772=P$3,$N1772*(1+(O$2*0.03)),IF(P$3=$O1772+$J1772,$N1772*(1+(O$2*0.03)),IF(P$3=$O1772+2*$J1772,$N1772*(1+(O$2*0.03)),IF(P$3=$O1772+3*$J1772,$N1772*(1+(O$2*0.03)),IF(P$3=$O1772+4*$J1772,$N1772*(1+(O$2*0.03)),IF(P$3=$O1772+5*$J1772,$N1772*(1+(O$2*0.03)),"")))))))</f>
        <v/>
      </c>
      <c r="Q1772" s="2" t="str">
        <f t="shared" si="4627"/>
        <v/>
      </c>
      <c r="R1772" s="2" t="str">
        <f t="shared" si="4627"/>
        <v/>
      </c>
      <c r="S1772" s="2" t="str">
        <f t="shared" si="4627"/>
        <v/>
      </c>
      <c r="T1772" s="2" t="str">
        <f t="shared" si="4627"/>
        <v/>
      </c>
      <c r="U1772" s="2" t="str">
        <f t="shared" si="4627"/>
        <v/>
      </c>
      <c r="V1772" s="2" t="str">
        <f t="shared" si="4627"/>
        <v/>
      </c>
      <c r="W1772" s="2" t="str">
        <f t="shared" si="4627"/>
        <v/>
      </c>
      <c r="X1772" s="2" t="str">
        <f t="shared" si="4627"/>
        <v/>
      </c>
      <c r="Y1772" s="2" t="str">
        <f t="shared" si="4627"/>
        <v/>
      </c>
      <c r="Z1772" s="2" t="str">
        <f t="shared" si="4627"/>
        <v/>
      </c>
      <c r="AA1772" s="2" t="str">
        <f t="shared" si="4627"/>
        <v/>
      </c>
      <c r="AB1772" s="2" t="str">
        <f t="shared" si="4627"/>
        <v/>
      </c>
      <c r="AC1772" s="2" t="str">
        <f t="shared" si="4627"/>
        <v/>
      </c>
      <c r="AD1772" s="2" t="str">
        <f t="shared" si="4627"/>
        <v/>
      </c>
      <c r="AE1772" s="2" t="str">
        <f t="shared" si="4627"/>
        <v/>
      </c>
      <c r="AF1772" s="2" t="str">
        <f t="shared" si="4627"/>
        <v/>
      </c>
      <c r="AG1772" s="2" t="str">
        <f t="shared" si="4627"/>
        <v/>
      </c>
      <c r="AH1772" s="2" t="str">
        <f t="shared" si="4627"/>
        <v/>
      </c>
      <c r="AI1772" s="2" t="str">
        <f t="shared" si="4627"/>
        <v/>
      </c>
    </row>
    <row r="1773" spans="5:35" x14ac:dyDescent="0.25">
      <c r="E1773" s="42"/>
      <c r="H1773" s="7"/>
      <c r="I1773" s="6" t="str">
        <f>IF(H1773="","",INDEX(Systems!F$4:F$981,MATCH($F1773,Systems!D$4:D$981,0),1))</f>
        <v/>
      </c>
      <c r="J1773" s="7" t="str">
        <f>IF(H1773="","",INDEX(Systems!E$4:E$981,MATCH($F1773,Systems!D$4:D$981,0),1))</f>
        <v/>
      </c>
      <c r="N1773" s="6" t="str">
        <f t="shared" si="4523"/>
        <v/>
      </c>
      <c r="O1773" s="7" t="str">
        <f t="shared" si="4524"/>
        <v/>
      </c>
      <c r="P1773" s="2" t="str">
        <f t="shared" ref="P1773:AI1773" si="4628">IF($B1773="","",IF($O1773=P$3,$N1773*(1+(O$2*0.03)),IF(P$3=$O1773+$J1773,$N1773*(1+(O$2*0.03)),IF(P$3=$O1773+2*$J1773,$N1773*(1+(O$2*0.03)),IF(P$3=$O1773+3*$J1773,$N1773*(1+(O$2*0.03)),IF(P$3=$O1773+4*$J1773,$N1773*(1+(O$2*0.03)),IF(P$3=$O1773+5*$J1773,$N1773*(1+(O$2*0.03)),"")))))))</f>
        <v/>
      </c>
      <c r="Q1773" s="2" t="str">
        <f t="shared" si="4628"/>
        <v/>
      </c>
      <c r="R1773" s="2" t="str">
        <f t="shared" si="4628"/>
        <v/>
      </c>
      <c r="S1773" s="2" t="str">
        <f t="shared" si="4628"/>
        <v/>
      </c>
      <c r="T1773" s="2" t="str">
        <f t="shared" si="4628"/>
        <v/>
      </c>
      <c r="U1773" s="2" t="str">
        <f t="shared" si="4628"/>
        <v/>
      </c>
      <c r="V1773" s="2" t="str">
        <f t="shared" si="4628"/>
        <v/>
      </c>
      <c r="W1773" s="2" t="str">
        <f t="shared" si="4628"/>
        <v/>
      </c>
      <c r="X1773" s="2" t="str">
        <f t="shared" si="4628"/>
        <v/>
      </c>
      <c r="Y1773" s="2" t="str">
        <f t="shared" si="4628"/>
        <v/>
      </c>
      <c r="Z1773" s="2" t="str">
        <f t="shared" si="4628"/>
        <v/>
      </c>
      <c r="AA1773" s="2" t="str">
        <f t="shared" si="4628"/>
        <v/>
      </c>
      <c r="AB1773" s="2" t="str">
        <f t="shared" si="4628"/>
        <v/>
      </c>
      <c r="AC1773" s="2" t="str">
        <f t="shared" si="4628"/>
        <v/>
      </c>
      <c r="AD1773" s="2" t="str">
        <f t="shared" si="4628"/>
        <v/>
      </c>
      <c r="AE1773" s="2" t="str">
        <f t="shared" si="4628"/>
        <v/>
      </c>
      <c r="AF1773" s="2" t="str">
        <f t="shared" si="4628"/>
        <v/>
      </c>
      <c r="AG1773" s="2" t="str">
        <f t="shared" si="4628"/>
        <v/>
      </c>
      <c r="AH1773" s="2" t="str">
        <f t="shared" si="4628"/>
        <v/>
      </c>
      <c r="AI1773" s="2" t="str">
        <f t="shared" si="4628"/>
        <v/>
      </c>
    </row>
    <row r="1774" spans="5:35" x14ac:dyDescent="0.25">
      <c r="E1774" s="42"/>
      <c r="H1774" s="7"/>
      <c r="I1774" s="6" t="str">
        <f>IF(H1774="","",INDEX(Systems!F$4:F$981,MATCH($F1774,Systems!D$4:D$981,0),1))</f>
        <v/>
      </c>
      <c r="J1774" s="7" t="str">
        <f>IF(H1774="","",INDEX(Systems!E$4:E$981,MATCH($F1774,Systems!D$4:D$981,0),1))</f>
        <v/>
      </c>
      <c r="N1774" s="6" t="str">
        <f t="shared" si="4523"/>
        <v/>
      </c>
      <c r="O1774" s="7" t="str">
        <f t="shared" si="4524"/>
        <v/>
      </c>
      <c r="P1774" s="2" t="str">
        <f t="shared" ref="P1774:AI1774" si="4629">IF($B1774="","",IF($O1774=P$3,$N1774*(1+(O$2*0.03)),IF(P$3=$O1774+$J1774,$N1774*(1+(O$2*0.03)),IF(P$3=$O1774+2*$J1774,$N1774*(1+(O$2*0.03)),IF(P$3=$O1774+3*$J1774,$N1774*(1+(O$2*0.03)),IF(P$3=$O1774+4*$J1774,$N1774*(1+(O$2*0.03)),IF(P$3=$O1774+5*$J1774,$N1774*(1+(O$2*0.03)),"")))))))</f>
        <v/>
      </c>
      <c r="Q1774" s="2" t="str">
        <f t="shared" si="4629"/>
        <v/>
      </c>
      <c r="R1774" s="2" t="str">
        <f t="shared" si="4629"/>
        <v/>
      </c>
      <c r="S1774" s="2" t="str">
        <f t="shared" si="4629"/>
        <v/>
      </c>
      <c r="T1774" s="2" t="str">
        <f t="shared" si="4629"/>
        <v/>
      </c>
      <c r="U1774" s="2" t="str">
        <f t="shared" si="4629"/>
        <v/>
      </c>
      <c r="V1774" s="2" t="str">
        <f t="shared" si="4629"/>
        <v/>
      </c>
      <c r="W1774" s="2" t="str">
        <f t="shared" si="4629"/>
        <v/>
      </c>
      <c r="X1774" s="2" t="str">
        <f t="shared" si="4629"/>
        <v/>
      </c>
      <c r="Y1774" s="2" t="str">
        <f t="shared" si="4629"/>
        <v/>
      </c>
      <c r="Z1774" s="2" t="str">
        <f t="shared" si="4629"/>
        <v/>
      </c>
      <c r="AA1774" s="2" t="str">
        <f t="shared" si="4629"/>
        <v/>
      </c>
      <c r="AB1774" s="2" t="str">
        <f t="shared" si="4629"/>
        <v/>
      </c>
      <c r="AC1774" s="2" t="str">
        <f t="shared" si="4629"/>
        <v/>
      </c>
      <c r="AD1774" s="2" t="str">
        <f t="shared" si="4629"/>
        <v/>
      </c>
      <c r="AE1774" s="2" t="str">
        <f t="shared" si="4629"/>
        <v/>
      </c>
      <c r="AF1774" s="2" t="str">
        <f t="shared" si="4629"/>
        <v/>
      </c>
      <c r="AG1774" s="2" t="str">
        <f t="shared" si="4629"/>
        <v/>
      </c>
      <c r="AH1774" s="2" t="str">
        <f t="shared" si="4629"/>
        <v/>
      </c>
      <c r="AI1774" s="2" t="str">
        <f t="shared" si="4629"/>
        <v/>
      </c>
    </row>
    <row r="1775" spans="5:35" x14ac:dyDescent="0.25">
      <c r="E1775" s="42"/>
      <c r="H1775" s="7"/>
      <c r="I1775" s="6" t="str">
        <f>IF(H1775="","",INDEX(Systems!F$4:F$981,MATCH($F1775,Systems!D$4:D$981,0),1))</f>
        <v/>
      </c>
      <c r="J1775" s="7" t="str">
        <f>IF(H1775="","",INDEX(Systems!E$4:E$981,MATCH($F1775,Systems!D$4:D$981,0),1))</f>
        <v/>
      </c>
      <c r="N1775" s="6" t="str">
        <f t="shared" si="4523"/>
        <v/>
      </c>
      <c r="O1775" s="7" t="str">
        <f t="shared" si="4524"/>
        <v/>
      </c>
      <c r="P1775" s="2" t="str">
        <f t="shared" ref="P1775:AI1775" si="4630">IF($B1775="","",IF($O1775=P$3,$N1775*(1+(O$2*0.03)),IF(P$3=$O1775+$J1775,$N1775*(1+(O$2*0.03)),IF(P$3=$O1775+2*$J1775,$N1775*(1+(O$2*0.03)),IF(P$3=$O1775+3*$J1775,$N1775*(1+(O$2*0.03)),IF(P$3=$O1775+4*$J1775,$N1775*(1+(O$2*0.03)),IF(P$3=$O1775+5*$J1775,$N1775*(1+(O$2*0.03)),"")))))))</f>
        <v/>
      </c>
      <c r="Q1775" s="2" t="str">
        <f t="shared" si="4630"/>
        <v/>
      </c>
      <c r="R1775" s="2" t="str">
        <f t="shared" si="4630"/>
        <v/>
      </c>
      <c r="S1775" s="2" t="str">
        <f t="shared" si="4630"/>
        <v/>
      </c>
      <c r="T1775" s="2" t="str">
        <f t="shared" si="4630"/>
        <v/>
      </c>
      <c r="U1775" s="2" t="str">
        <f t="shared" si="4630"/>
        <v/>
      </c>
      <c r="V1775" s="2" t="str">
        <f t="shared" si="4630"/>
        <v/>
      </c>
      <c r="W1775" s="2" t="str">
        <f t="shared" si="4630"/>
        <v/>
      </c>
      <c r="X1775" s="2" t="str">
        <f t="shared" si="4630"/>
        <v/>
      </c>
      <c r="Y1775" s="2" t="str">
        <f t="shared" si="4630"/>
        <v/>
      </c>
      <c r="Z1775" s="2" t="str">
        <f t="shared" si="4630"/>
        <v/>
      </c>
      <c r="AA1775" s="2" t="str">
        <f t="shared" si="4630"/>
        <v/>
      </c>
      <c r="AB1775" s="2" t="str">
        <f t="shared" si="4630"/>
        <v/>
      </c>
      <c r="AC1775" s="2" t="str">
        <f t="shared" si="4630"/>
        <v/>
      </c>
      <c r="AD1775" s="2" t="str">
        <f t="shared" si="4630"/>
        <v/>
      </c>
      <c r="AE1775" s="2" t="str">
        <f t="shared" si="4630"/>
        <v/>
      </c>
      <c r="AF1775" s="2" t="str">
        <f t="shared" si="4630"/>
        <v/>
      </c>
      <c r="AG1775" s="2" t="str">
        <f t="shared" si="4630"/>
        <v/>
      </c>
      <c r="AH1775" s="2" t="str">
        <f t="shared" si="4630"/>
        <v/>
      </c>
      <c r="AI1775" s="2" t="str">
        <f t="shared" si="4630"/>
        <v/>
      </c>
    </row>
    <row r="1776" spans="5:35" x14ac:dyDescent="0.25">
      <c r="E1776" s="42"/>
      <c r="H1776" s="7"/>
      <c r="I1776" s="6" t="str">
        <f>IF(H1776="","",INDEX(Systems!F$4:F$981,MATCH($F1776,Systems!D$4:D$981,0),1))</f>
        <v/>
      </c>
      <c r="J1776" s="7" t="str">
        <f>IF(H1776="","",INDEX(Systems!E$4:E$981,MATCH($F1776,Systems!D$4:D$981,0),1))</f>
        <v/>
      </c>
      <c r="N1776" s="6" t="str">
        <f t="shared" si="4523"/>
        <v/>
      </c>
      <c r="O1776" s="7" t="str">
        <f t="shared" si="4524"/>
        <v/>
      </c>
      <c r="P1776" s="2" t="str">
        <f t="shared" ref="P1776:AI1776" si="4631">IF($B1776="","",IF($O1776=P$3,$N1776*(1+(O$2*0.03)),IF(P$3=$O1776+$J1776,$N1776*(1+(O$2*0.03)),IF(P$3=$O1776+2*$J1776,$N1776*(1+(O$2*0.03)),IF(P$3=$O1776+3*$J1776,$N1776*(1+(O$2*0.03)),IF(P$3=$O1776+4*$J1776,$N1776*(1+(O$2*0.03)),IF(P$3=$O1776+5*$J1776,$N1776*(1+(O$2*0.03)),"")))))))</f>
        <v/>
      </c>
      <c r="Q1776" s="2" t="str">
        <f t="shared" si="4631"/>
        <v/>
      </c>
      <c r="R1776" s="2" t="str">
        <f t="shared" si="4631"/>
        <v/>
      </c>
      <c r="S1776" s="2" t="str">
        <f t="shared" si="4631"/>
        <v/>
      </c>
      <c r="T1776" s="2" t="str">
        <f t="shared" si="4631"/>
        <v/>
      </c>
      <c r="U1776" s="2" t="str">
        <f t="shared" si="4631"/>
        <v/>
      </c>
      <c r="V1776" s="2" t="str">
        <f t="shared" si="4631"/>
        <v/>
      </c>
      <c r="W1776" s="2" t="str">
        <f t="shared" si="4631"/>
        <v/>
      </c>
      <c r="X1776" s="2" t="str">
        <f t="shared" si="4631"/>
        <v/>
      </c>
      <c r="Y1776" s="2" t="str">
        <f t="shared" si="4631"/>
        <v/>
      </c>
      <c r="Z1776" s="2" t="str">
        <f t="shared" si="4631"/>
        <v/>
      </c>
      <c r="AA1776" s="2" t="str">
        <f t="shared" si="4631"/>
        <v/>
      </c>
      <c r="AB1776" s="2" t="str">
        <f t="shared" si="4631"/>
        <v/>
      </c>
      <c r="AC1776" s="2" t="str">
        <f t="shared" si="4631"/>
        <v/>
      </c>
      <c r="AD1776" s="2" t="str">
        <f t="shared" si="4631"/>
        <v/>
      </c>
      <c r="AE1776" s="2" t="str">
        <f t="shared" si="4631"/>
        <v/>
      </c>
      <c r="AF1776" s="2" t="str">
        <f t="shared" si="4631"/>
        <v/>
      </c>
      <c r="AG1776" s="2" t="str">
        <f t="shared" si="4631"/>
        <v/>
      </c>
      <c r="AH1776" s="2" t="str">
        <f t="shared" si="4631"/>
        <v/>
      </c>
      <c r="AI1776" s="2" t="str">
        <f t="shared" si="4631"/>
        <v/>
      </c>
    </row>
    <row r="1777" spans="5:35" x14ac:dyDescent="0.25">
      <c r="E1777" s="42"/>
      <c r="H1777" s="7"/>
      <c r="I1777" s="6" t="str">
        <f>IF(H1777="","",INDEX(Systems!F$4:F$981,MATCH($F1777,Systems!D$4:D$981,0),1))</f>
        <v/>
      </c>
      <c r="J1777" s="7" t="str">
        <f>IF(H1777="","",INDEX(Systems!E$4:E$981,MATCH($F1777,Systems!D$4:D$981,0),1))</f>
        <v/>
      </c>
      <c r="N1777" s="6" t="str">
        <f t="shared" si="4523"/>
        <v/>
      </c>
      <c r="O1777" s="7" t="str">
        <f t="shared" si="4524"/>
        <v/>
      </c>
      <c r="P1777" s="2" t="str">
        <f t="shared" ref="P1777:AI1777" si="4632">IF($B1777="","",IF($O1777=P$3,$N1777*(1+(O$2*0.03)),IF(P$3=$O1777+$J1777,$N1777*(1+(O$2*0.03)),IF(P$3=$O1777+2*$J1777,$N1777*(1+(O$2*0.03)),IF(P$3=$O1777+3*$J1777,$N1777*(1+(O$2*0.03)),IF(P$3=$O1777+4*$J1777,$N1777*(1+(O$2*0.03)),IF(P$3=$O1777+5*$J1777,$N1777*(1+(O$2*0.03)),"")))))))</f>
        <v/>
      </c>
      <c r="Q1777" s="2" t="str">
        <f t="shared" si="4632"/>
        <v/>
      </c>
      <c r="R1777" s="2" t="str">
        <f t="shared" si="4632"/>
        <v/>
      </c>
      <c r="S1777" s="2" t="str">
        <f t="shared" si="4632"/>
        <v/>
      </c>
      <c r="T1777" s="2" t="str">
        <f t="shared" si="4632"/>
        <v/>
      </c>
      <c r="U1777" s="2" t="str">
        <f t="shared" si="4632"/>
        <v/>
      </c>
      <c r="V1777" s="2" t="str">
        <f t="shared" si="4632"/>
        <v/>
      </c>
      <c r="W1777" s="2" t="str">
        <f t="shared" si="4632"/>
        <v/>
      </c>
      <c r="X1777" s="2" t="str">
        <f t="shared" si="4632"/>
        <v/>
      </c>
      <c r="Y1777" s="2" t="str">
        <f t="shared" si="4632"/>
        <v/>
      </c>
      <c r="Z1777" s="2" t="str">
        <f t="shared" si="4632"/>
        <v/>
      </c>
      <c r="AA1777" s="2" t="str">
        <f t="shared" si="4632"/>
        <v/>
      </c>
      <c r="AB1777" s="2" t="str">
        <f t="shared" si="4632"/>
        <v/>
      </c>
      <c r="AC1777" s="2" t="str">
        <f t="shared" si="4632"/>
        <v/>
      </c>
      <c r="AD1777" s="2" t="str">
        <f t="shared" si="4632"/>
        <v/>
      </c>
      <c r="AE1777" s="2" t="str">
        <f t="shared" si="4632"/>
        <v/>
      </c>
      <c r="AF1777" s="2" t="str">
        <f t="shared" si="4632"/>
        <v/>
      </c>
      <c r="AG1777" s="2" t="str">
        <f t="shared" si="4632"/>
        <v/>
      </c>
      <c r="AH1777" s="2" t="str">
        <f t="shared" si="4632"/>
        <v/>
      </c>
      <c r="AI1777" s="2" t="str">
        <f t="shared" si="4632"/>
        <v/>
      </c>
    </row>
    <row r="1778" spans="5:35" x14ac:dyDescent="0.25">
      <c r="E1778" s="42"/>
      <c r="H1778" s="7"/>
      <c r="I1778" s="6" t="str">
        <f>IF(H1778="","",INDEX(Systems!F$4:F$981,MATCH($F1778,Systems!D$4:D$981,0),1))</f>
        <v/>
      </c>
      <c r="J1778" s="7" t="str">
        <f>IF(H1778="","",INDEX(Systems!E$4:E$981,MATCH($F1778,Systems!D$4:D$981,0),1))</f>
        <v/>
      </c>
      <c r="N1778" s="6" t="str">
        <f t="shared" ref="N1778:N1841" si="4633">IF(H1778="","",H1778*I1778)</f>
        <v/>
      </c>
      <c r="O1778" s="7" t="str">
        <f t="shared" ref="O1778:O1841" si="4634">IF(M1778="","",IF(IF(M1778=1,$C$1,IF(M1778=2,L1778+(0.8*J1778),IF(M1778=3,L1778+J1778)))&lt;$C$1,$C$1,(IF(M1778=1,$C$1,IF(M1778=2,L1778+(0.8*J1778),IF(M1778=3,L1778+J1778))))))</f>
        <v/>
      </c>
      <c r="P1778" s="2" t="str">
        <f t="shared" ref="P1778:AI1778" si="4635">IF($B1778="","",IF($O1778=P$3,$N1778*(1+(O$2*0.03)),IF(P$3=$O1778+$J1778,$N1778*(1+(O$2*0.03)),IF(P$3=$O1778+2*$J1778,$N1778*(1+(O$2*0.03)),IF(P$3=$O1778+3*$J1778,$N1778*(1+(O$2*0.03)),IF(P$3=$O1778+4*$J1778,$N1778*(1+(O$2*0.03)),IF(P$3=$O1778+5*$J1778,$N1778*(1+(O$2*0.03)),"")))))))</f>
        <v/>
      </c>
      <c r="Q1778" s="2" t="str">
        <f t="shared" si="4635"/>
        <v/>
      </c>
      <c r="R1778" s="2" t="str">
        <f t="shared" si="4635"/>
        <v/>
      </c>
      <c r="S1778" s="2" t="str">
        <f t="shared" si="4635"/>
        <v/>
      </c>
      <c r="T1778" s="2" t="str">
        <f t="shared" si="4635"/>
        <v/>
      </c>
      <c r="U1778" s="2" t="str">
        <f t="shared" si="4635"/>
        <v/>
      </c>
      <c r="V1778" s="2" t="str">
        <f t="shared" si="4635"/>
        <v/>
      </c>
      <c r="W1778" s="2" t="str">
        <f t="shared" si="4635"/>
        <v/>
      </c>
      <c r="X1778" s="2" t="str">
        <f t="shared" si="4635"/>
        <v/>
      </c>
      <c r="Y1778" s="2" t="str">
        <f t="shared" si="4635"/>
        <v/>
      </c>
      <c r="Z1778" s="2" t="str">
        <f t="shared" si="4635"/>
        <v/>
      </c>
      <c r="AA1778" s="2" t="str">
        <f t="shared" si="4635"/>
        <v/>
      </c>
      <c r="AB1778" s="2" t="str">
        <f t="shared" si="4635"/>
        <v/>
      </c>
      <c r="AC1778" s="2" t="str">
        <f t="shared" si="4635"/>
        <v/>
      </c>
      <c r="AD1778" s="2" t="str">
        <f t="shared" si="4635"/>
        <v/>
      </c>
      <c r="AE1778" s="2" t="str">
        <f t="shared" si="4635"/>
        <v/>
      </c>
      <c r="AF1778" s="2" t="str">
        <f t="shared" si="4635"/>
        <v/>
      </c>
      <c r="AG1778" s="2" t="str">
        <f t="shared" si="4635"/>
        <v/>
      </c>
      <c r="AH1778" s="2" t="str">
        <f t="shared" si="4635"/>
        <v/>
      </c>
      <c r="AI1778" s="2" t="str">
        <f t="shared" si="4635"/>
        <v/>
      </c>
    </row>
    <row r="1779" spans="5:35" x14ac:dyDescent="0.25">
      <c r="E1779" s="42"/>
      <c r="H1779" s="7"/>
      <c r="I1779" s="6" t="str">
        <f>IF(H1779="","",INDEX(Systems!F$4:F$981,MATCH($F1779,Systems!D$4:D$981,0),1))</f>
        <v/>
      </c>
      <c r="J1779" s="7" t="str">
        <f>IF(H1779="","",INDEX(Systems!E$4:E$981,MATCH($F1779,Systems!D$4:D$981,0),1))</f>
        <v/>
      </c>
      <c r="N1779" s="6" t="str">
        <f t="shared" si="4633"/>
        <v/>
      </c>
      <c r="O1779" s="7" t="str">
        <f t="shared" si="4634"/>
        <v/>
      </c>
      <c r="P1779" s="2" t="str">
        <f t="shared" ref="P1779:AI1779" si="4636">IF($B1779="","",IF($O1779=P$3,$N1779*(1+(O$2*0.03)),IF(P$3=$O1779+$J1779,$N1779*(1+(O$2*0.03)),IF(P$3=$O1779+2*$J1779,$N1779*(1+(O$2*0.03)),IF(P$3=$O1779+3*$J1779,$N1779*(1+(O$2*0.03)),IF(P$3=$O1779+4*$J1779,$N1779*(1+(O$2*0.03)),IF(P$3=$O1779+5*$J1779,$N1779*(1+(O$2*0.03)),"")))))))</f>
        <v/>
      </c>
      <c r="Q1779" s="2" t="str">
        <f t="shared" si="4636"/>
        <v/>
      </c>
      <c r="R1779" s="2" t="str">
        <f t="shared" si="4636"/>
        <v/>
      </c>
      <c r="S1779" s="2" t="str">
        <f t="shared" si="4636"/>
        <v/>
      </c>
      <c r="T1779" s="2" t="str">
        <f t="shared" si="4636"/>
        <v/>
      </c>
      <c r="U1779" s="2" t="str">
        <f t="shared" si="4636"/>
        <v/>
      </c>
      <c r="V1779" s="2" t="str">
        <f t="shared" si="4636"/>
        <v/>
      </c>
      <c r="W1779" s="2" t="str">
        <f t="shared" si="4636"/>
        <v/>
      </c>
      <c r="X1779" s="2" t="str">
        <f t="shared" si="4636"/>
        <v/>
      </c>
      <c r="Y1779" s="2" t="str">
        <f t="shared" si="4636"/>
        <v/>
      </c>
      <c r="Z1779" s="2" t="str">
        <f t="shared" si="4636"/>
        <v/>
      </c>
      <c r="AA1779" s="2" t="str">
        <f t="shared" si="4636"/>
        <v/>
      </c>
      <c r="AB1779" s="2" t="str">
        <f t="shared" si="4636"/>
        <v/>
      </c>
      <c r="AC1779" s="2" t="str">
        <f t="shared" si="4636"/>
        <v/>
      </c>
      <c r="AD1779" s="2" t="str">
        <f t="shared" si="4636"/>
        <v/>
      </c>
      <c r="AE1779" s="2" t="str">
        <f t="shared" si="4636"/>
        <v/>
      </c>
      <c r="AF1779" s="2" t="str">
        <f t="shared" si="4636"/>
        <v/>
      </c>
      <c r="AG1779" s="2" t="str">
        <f t="shared" si="4636"/>
        <v/>
      </c>
      <c r="AH1779" s="2" t="str">
        <f t="shared" si="4636"/>
        <v/>
      </c>
      <c r="AI1779" s="2" t="str">
        <f t="shared" si="4636"/>
        <v/>
      </c>
    </row>
    <row r="1780" spans="5:35" x14ac:dyDescent="0.25">
      <c r="E1780" s="42"/>
      <c r="H1780" s="7"/>
      <c r="I1780" s="6" t="str">
        <f>IF(H1780="","",INDEX(Systems!F$4:F$981,MATCH($F1780,Systems!D$4:D$981,0),1))</f>
        <v/>
      </c>
      <c r="J1780" s="7" t="str">
        <f>IF(H1780="","",INDEX(Systems!E$4:E$981,MATCH($F1780,Systems!D$4:D$981,0),1))</f>
        <v/>
      </c>
      <c r="N1780" s="6" t="str">
        <f t="shared" si="4633"/>
        <v/>
      </c>
      <c r="O1780" s="7" t="str">
        <f t="shared" si="4634"/>
        <v/>
      </c>
      <c r="P1780" s="2" t="str">
        <f t="shared" ref="P1780:AI1780" si="4637">IF($B1780="","",IF($O1780=P$3,$N1780*(1+(O$2*0.03)),IF(P$3=$O1780+$J1780,$N1780*(1+(O$2*0.03)),IF(P$3=$O1780+2*$J1780,$N1780*(1+(O$2*0.03)),IF(P$3=$O1780+3*$J1780,$N1780*(1+(O$2*0.03)),IF(P$3=$O1780+4*$J1780,$N1780*(1+(O$2*0.03)),IF(P$3=$O1780+5*$J1780,$N1780*(1+(O$2*0.03)),"")))))))</f>
        <v/>
      </c>
      <c r="Q1780" s="2" t="str">
        <f t="shared" si="4637"/>
        <v/>
      </c>
      <c r="R1780" s="2" t="str">
        <f t="shared" si="4637"/>
        <v/>
      </c>
      <c r="S1780" s="2" t="str">
        <f t="shared" si="4637"/>
        <v/>
      </c>
      <c r="T1780" s="2" t="str">
        <f t="shared" si="4637"/>
        <v/>
      </c>
      <c r="U1780" s="2" t="str">
        <f t="shared" si="4637"/>
        <v/>
      </c>
      <c r="V1780" s="2" t="str">
        <f t="shared" si="4637"/>
        <v/>
      </c>
      <c r="W1780" s="2" t="str">
        <f t="shared" si="4637"/>
        <v/>
      </c>
      <c r="X1780" s="2" t="str">
        <f t="shared" si="4637"/>
        <v/>
      </c>
      <c r="Y1780" s="2" t="str">
        <f t="shared" si="4637"/>
        <v/>
      </c>
      <c r="Z1780" s="2" t="str">
        <f t="shared" si="4637"/>
        <v/>
      </c>
      <c r="AA1780" s="2" t="str">
        <f t="shared" si="4637"/>
        <v/>
      </c>
      <c r="AB1780" s="2" t="str">
        <f t="shared" si="4637"/>
        <v/>
      </c>
      <c r="AC1780" s="2" t="str">
        <f t="shared" si="4637"/>
        <v/>
      </c>
      <c r="AD1780" s="2" t="str">
        <f t="shared" si="4637"/>
        <v/>
      </c>
      <c r="AE1780" s="2" t="str">
        <f t="shared" si="4637"/>
        <v/>
      </c>
      <c r="AF1780" s="2" t="str">
        <f t="shared" si="4637"/>
        <v/>
      </c>
      <c r="AG1780" s="2" t="str">
        <f t="shared" si="4637"/>
        <v/>
      </c>
      <c r="AH1780" s="2" t="str">
        <f t="shared" si="4637"/>
        <v/>
      </c>
      <c r="AI1780" s="2" t="str">
        <f t="shared" si="4637"/>
        <v/>
      </c>
    </row>
    <row r="1781" spans="5:35" x14ac:dyDescent="0.25">
      <c r="E1781" s="42"/>
      <c r="H1781" s="7"/>
      <c r="I1781" s="6" t="str">
        <f>IF(H1781="","",INDEX(Systems!F$4:F$981,MATCH($F1781,Systems!D$4:D$981,0),1))</f>
        <v/>
      </c>
      <c r="J1781" s="7" t="str">
        <f>IF(H1781="","",INDEX(Systems!E$4:E$981,MATCH($F1781,Systems!D$4:D$981,0),1))</f>
        <v/>
      </c>
      <c r="N1781" s="6" t="str">
        <f t="shared" si="4633"/>
        <v/>
      </c>
      <c r="O1781" s="7" t="str">
        <f t="shared" si="4634"/>
        <v/>
      </c>
      <c r="P1781" s="2" t="str">
        <f t="shared" ref="P1781:AI1781" si="4638">IF($B1781="","",IF($O1781=P$3,$N1781*(1+(O$2*0.03)),IF(P$3=$O1781+$J1781,$N1781*(1+(O$2*0.03)),IF(P$3=$O1781+2*$J1781,$N1781*(1+(O$2*0.03)),IF(P$3=$O1781+3*$J1781,$N1781*(1+(O$2*0.03)),IF(P$3=$O1781+4*$J1781,$N1781*(1+(O$2*0.03)),IF(P$3=$O1781+5*$J1781,$N1781*(1+(O$2*0.03)),"")))))))</f>
        <v/>
      </c>
      <c r="Q1781" s="2" t="str">
        <f t="shared" si="4638"/>
        <v/>
      </c>
      <c r="R1781" s="2" t="str">
        <f t="shared" si="4638"/>
        <v/>
      </c>
      <c r="S1781" s="2" t="str">
        <f t="shared" si="4638"/>
        <v/>
      </c>
      <c r="T1781" s="2" t="str">
        <f t="shared" si="4638"/>
        <v/>
      </c>
      <c r="U1781" s="2" t="str">
        <f t="shared" si="4638"/>
        <v/>
      </c>
      <c r="V1781" s="2" t="str">
        <f t="shared" si="4638"/>
        <v/>
      </c>
      <c r="W1781" s="2" t="str">
        <f t="shared" si="4638"/>
        <v/>
      </c>
      <c r="X1781" s="2" t="str">
        <f t="shared" si="4638"/>
        <v/>
      </c>
      <c r="Y1781" s="2" t="str">
        <f t="shared" si="4638"/>
        <v/>
      </c>
      <c r="Z1781" s="2" t="str">
        <f t="shared" si="4638"/>
        <v/>
      </c>
      <c r="AA1781" s="2" t="str">
        <f t="shared" si="4638"/>
        <v/>
      </c>
      <c r="AB1781" s="2" t="str">
        <f t="shared" si="4638"/>
        <v/>
      </c>
      <c r="AC1781" s="2" t="str">
        <f t="shared" si="4638"/>
        <v/>
      </c>
      <c r="AD1781" s="2" t="str">
        <f t="shared" si="4638"/>
        <v/>
      </c>
      <c r="AE1781" s="2" t="str">
        <f t="shared" si="4638"/>
        <v/>
      </c>
      <c r="AF1781" s="2" t="str">
        <f t="shared" si="4638"/>
        <v/>
      </c>
      <c r="AG1781" s="2" t="str">
        <f t="shared" si="4638"/>
        <v/>
      </c>
      <c r="AH1781" s="2" t="str">
        <f t="shared" si="4638"/>
        <v/>
      </c>
      <c r="AI1781" s="2" t="str">
        <f t="shared" si="4638"/>
        <v/>
      </c>
    </row>
    <row r="1782" spans="5:35" x14ac:dyDescent="0.25">
      <c r="E1782" s="42"/>
      <c r="H1782" s="7"/>
      <c r="I1782" s="6" t="str">
        <f>IF(H1782="","",INDEX(Systems!F$4:F$981,MATCH($F1782,Systems!D$4:D$981,0),1))</f>
        <v/>
      </c>
      <c r="J1782" s="7" t="str">
        <f>IF(H1782="","",INDEX(Systems!E$4:E$981,MATCH($F1782,Systems!D$4:D$981,0),1))</f>
        <v/>
      </c>
      <c r="N1782" s="6" t="str">
        <f t="shared" si="4633"/>
        <v/>
      </c>
      <c r="O1782" s="7" t="str">
        <f t="shared" si="4634"/>
        <v/>
      </c>
      <c r="P1782" s="2" t="str">
        <f t="shared" ref="P1782:AI1782" si="4639">IF($B1782="","",IF($O1782=P$3,$N1782*(1+(O$2*0.03)),IF(P$3=$O1782+$J1782,$N1782*(1+(O$2*0.03)),IF(P$3=$O1782+2*$J1782,$N1782*(1+(O$2*0.03)),IF(P$3=$O1782+3*$J1782,$N1782*(1+(O$2*0.03)),IF(P$3=$O1782+4*$J1782,$N1782*(1+(O$2*0.03)),IF(P$3=$O1782+5*$J1782,$N1782*(1+(O$2*0.03)),"")))))))</f>
        <v/>
      </c>
      <c r="Q1782" s="2" t="str">
        <f t="shared" si="4639"/>
        <v/>
      </c>
      <c r="R1782" s="2" t="str">
        <f t="shared" si="4639"/>
        <v/>
      </c>
      <c r="S1782" s="2" t="str">
        <f t="shared" si="4639"/>
        <v/>
      </c>
      <c r="T1782" s="2" t="str">
        <f t="shared" si="4639"/>
        <v/>
      </c>
      <c r="U1782" s="2" t="str">
        <f t="shared" si="4639"/>
        <v/>
      </c>
      <c r="V1782" s="2" t="str">
        <f t="shared" si="4639"/>
        <v/>
      </c>
      <c r="W1782" s="2" t="str">
        <f t="shared" si="4639"/>
        <v/>
      </c>
      <c r="X1782" s="2" t="str">
        <f t="shared" si="4639"/>
        <v/>
      </c>
      <c r="Y1782" s="2" t="str">
        <f t="shared" si="4639"/>
        <v/>
      </c>
      <c r="Z1782" s="2" t="str">
        <f t="shared" si="4639"/>
        <v/>
      </c>
      <c r="AA1782" s="2" t="str">
        <f t="shared" si="4639"/>
        <v/>
      </c>
      <c r="AB1782" s="2" t="str">
        <f t="shared" si="4639"/>
        <v/>
      </c>
      <c r="AC1782" s="2" t="str">
        <f t="shared" si="4639"/>
        <v/>
      </c>
      <c r="AD1782" s="2" t="str">
        <f t="shared" si="4639"/>
        <v/>
      </c>
      <c r="AE1782" s="2" t="str">
        <f t="shared" si="4639"/>
        <v/>
      </c>
      <c r="AF1782" s="2" t="str">
        <f t="shared" si="4639"/>
        <v/>
      </c>
      <c r="AG1782" s="2" t="str">
        <f t="shared" si="4639"/>
        <v/>
      </c>
      <c r="AH1782" s="2" t="str">
        <f t="shared" si="4639"/>
        <v/>
      </c>
      <c r="AI1782" s="2" t="str">
        <f t="shared" si="4639"/>
        <v/>
      </c>
    </row>
    <row r="1783" spans="5:35" x14ac:dyDescent="0.25">
      <c r="E1783" s="42"/>
      <c r="H1783" s="7"/>
      <c r="I1783" s="6" t="str">
        <f>IF(H1783="","",INDEX(Systems!F$4:F$981,MATCH($F1783,Systems!D$4:D$981,0),1))</f>
        <v/>
      </c>
      <c r="J1783" s="7" t="str">
        <f>IF(H1783="","",INDEX(Systems!E$4:E$981,MATCH($F1783,Systems!D$4:D$981,0),1))</f>
        <v/>
      </c>
      <c r="N1783" s="6" t="str">
        <f t="shared" si="4633"/>
        <v/>
      </c>
      <c r="O1783" s="7" t="str">
        <f t="shared" si="4634"/>
        <v/>
      </c>
      <c r="P1783" s="2" t="str">
        <f t="shared" ref="P1783:AI1783" si="4640">IF($B1783="","",IF($O1783=P$3,$N1783*(1+(O$2*0.03)),IF(P$3=$O1783+$J1783,$N1783*(1+(O$2*0.03)),IF(P$3=$O1783+2*$J1783,$N1783*(1+(O$2*0.03)),IF(P$3=$O1783+3*$J1783,$N1783*(1+(O$2*0.03)),IF(P$3=$O1783+4*$J1783,$N1783*(1+(O$2*0.03)),IF(P$3=$O1783+5*$J1783,$N1783*(1+(O$2*0.03)),"")))))))</f>
        <v/>
      </c>
      <c r="Q1783" s="2" t="str">
        <f t="shared" si="4640"/>
        <v/>
      </c>
      <c r="R1783" s="2" t="str">
        <f t="shared" si="4640"/>
        <v/>
      </c>
      <c r="S1783" s="2" t="str">
        <f t="shared" si="4640"/>
        <v/>
      </c>
      <c r="T1783" s="2" t="str">
        <f t="shared" si="4640"/>
        <v/>
      </c>
      <c r="U1783" s="2" t="str">
        <f t="shared" si="4640"/>
        <v/>
      </c>
      <c r="V1783" s="2" t="str">
        <f t="shared" si="4640"/>
        <v/>
      </c>
      <c r="W1783" s="2" t="str">
        <f t="shared" si="4640"/>
        <v/>
      </c>
      <c r="X1783" s="2" t="str">
        <f t="shared" si="4640"/>
        <v/>
      </c>
      <c r="Y1783" s="2" t="str">
        <f t="shared" si="4640"/>
        <v/>
      </c>
      <c r="Z1783" s="2" t="str">
        <f t="shared" si="4640"/>
        <v/>
      </c>
      <c r="AA1783" s="2" t="str">
        <f t="shared" si="4640"/>
        <v/>
      </c>
      <c r="AB1783" s="2" t="str">
        <f t="shared" si="4640"/>
        <v/>
      </c>
      <c r="AC1783" s="2" t="str">
        <f t="shared" si="4640"/>
        <v/>
      </c>
      <c r="AD1783" s="2" t="str">
        <f t="shared" si="4640"/>
        <v/>
      </c>
      <c r="AE1783" s="2" t="str">
        <f t="shared" si="4640"/>
        <v/>
      </c>
      <c r="AF1783" s="2" t="str">
        <f t="shared" si="4640"/>
        <v/>
      </c>
      <c r="AG1783" s="2" t="str">
        <f t="shared" si="4640"/>
        <v/>
      </c>
      <c r="AH1783" s="2" t="str">
        <f t="shared" si="4640"/>
        <v/>
      </c>
      <c r="AI1783" s="2" t="str">
        <f t="shared" si="4640"/>
        <v/>
      </c>
    </row>
    <row r="1784" spans="5:35" x14ac:dyDescent="0.25">
      <c r="E1784" s="42"/>
      <c r="H1784" s="7"/>
      <c r="I1784" s="6" t="str">
        <f>IF(H1784="","",INDEX(Systems!F$4:F$981,MATCH($F1784,Systems!D$4:D$981,0),1))</f>
        <v/>
      </c>
      <c r="J1784" s="7" t="str">
        <f>IF(H1784="","",INDEX(Systems!E$4:E$981,MATCH($F1784,Systems!D$4:D$981,0),1))</f>
        <v/>
      </c>
      <c r="N1784" s="6" t="str">
        <f t="shared" si="4633"/>
        <v/>
      </c>
      <c r="O1784" s="7" t="str">
        <f t="shared" si="4634"/>
        <v/>
      </c>
      <c r="P1784" s="2" t="str">
        <f t="shared" ref="P1784:AI1784" si="4641">IF($B1784="","",IF($O1784=P$3,$N1784*(1+(O$2*0.03)),IF(P$3=$O1784+$J1784,$N1784*(1+(O$2*0.03)),IF(P$3=$O1784+2*$J1784,$N1784*(1+(O$2*0.03)),IF(P$3=$O1784+3*$J1784,$N1784*(1+(O$2*0.03)),IF(P$3=$O1784+4*$J1784,$N1784*(1+(O$2*0.03)),IF(P$3=$O1784+5*$J1784,$N1784*(1+(O$2*0.03)),"")))))))</f>
        <v/>
      </c>
      <c r="Q1784" s="2" t="str">
        <f t="shared" si="4641"/>
        <v/>
      </c>
      <c r="R1784" s="2" t="str">
        <f t="shared" si="4641"/>
        <v/>
      </c>
      <c r="S1784" s="2" t="str">
        <f t="shared" si="4641"/>
        <v/>
      </c>
      <c r="T1784" s="2" t="str">
        <f t="shared" si="4641"/>
        <v/>
      </c>
      <c r="U1784" s="2" t="str">
        <f t="shared" si="4641"/>
        <v/>
      </c>
      <c r="V1784" s="2" t="str">
        <f t="shared" si="4641"/>
        <v/>
      </c>
      <c r="W1784" s="2" t="str">
        <f t="shared" si="4641"/>
        <v/>
      </c>
      <c r="X1784" s="2" t="str">
        <f t="shared" si="4641"/>
        <v/>
      </c>
      <c r="Y1784" s="2" t="str">
        <f t="shared" si="4641"/>
        <v/>
      </c>
      <c r="Z1784" s="2" t="str">
        <f t="shared" si="4641"/>
        <v/>
      </c>
      <c r="AA1784" s="2" t="str">
        <f t="shared" si="4641"/>
        <v/>
      </c>
      <c r="AB1784" s="2" t="str">
        <f t="shared" si="4641"/>
        <v/>
      </c>
      <c r="AC1784" s="2" t="str">
        <f t="shared" si="4641"/>
        <v/>
      </c>
      <c r="AD1784" s="2" t="str">
        <f t="shared" si="4641"/>
        <v/>
      </c>
      <c r="AE1784" s="2" t="str">
        <f t="shared" si="4641"/>
        <v/>
      </c>
      <c r="AF1784" s="2" t="str">
        <f t="shared" si="4641"/>
        <v/>
      </c>
      <c r="AG1784" s="2" t="str">
        <f t="shared" si="4641"/>
        <v/>
      </c>
      <c r="AH1784" s="2" t="str">
        <f t="shared" si="4641"/>
        <v/>
      </c>
      <c r="AI1784" s="2" t="str">
        <f t="shared" si="4641"/>
        <v/>
      </c>
    </row>
    <row r="1785" spans="5:35" x14ac:dyDescent="0.25">
      <c r="E1785" s="42"/>
      <c r="H1785" s="7"/>
      <c r="I1785" s="6" t="str">
        <f>IF(H1785="","",INDEX(Systems!F$4:F$981,MATCH($F1785,Systems!D$4:D$981,0),1))</f>
        <v/>
      </c>
      <c r="J1785" s="7" t="str">
        <f>IF(H1785="","",INDEX(Systems!E$4:E$981,MATCH($F1785,Systems!D$4:D$981,0),1))</f>
        <v/>
      </c>
      <c r="N1785" s="6" t="str">
        <f t="shared" si="4633"/>
        <v/>
      </c>
      <c r="O1785" s="7" t="str">
        <f t="shared" si="4634"/>
        <v/>
      </c>
      <c r="P1785" s="2" t="str">
        <f t="shared" ref="P1785:AI1785" si="4642">IF($B1785="","",IF($O1785=P$3,$N1785*(1+(O$2*0.03)),IF(P$3=$O1785+$J1785,$N1785*(1+(O$2*0.03)),IF(P$3=$O1785+2*$J1785,$N1785*(1+(O$2*0.03)),IF(P$3=$O1785+3*$J1785,$N1785*(1+(O$2*0.03)),IF(P$3=$O1785+4*$J1785,$N1785*(1+(O$2*0.03)),IF(P$3=$O1785+5*$J1785,$N1785*(1+(O$2*0.03)),"")))))))</f>
        <v/>
      </c>
      <c r="Q1785" s="2" t="str">
        <f t="shared" si="4642"/>
        <v/>
      </c>
      <c r="R1785" s="2" t="str">
        <f t="shared" si="4642"/>
        <v/>
      </c>
      <c r="S1785" s="2" t="str">
        <f t="shared" si="4642"/>
        <v/>
      </c>
      <c r="T1785" s="2" t="str">
        <f t="shared" si="4642"/>
        <v/>
      </c>
      <c r="U1785" s="2" t="str">
        <f t="shared" si="4642"/>
        <v/>
      </c>
      <c r="V1785" s="2" t="str">
        <f t="shared" si="4642"/>
        <v/>
      </c>
      <c r="W1785" s="2" t="str">
        <f t="shared" si="4642"/>
        <v/>
      </c>
      <c r="X1785" s="2" t="str">
        <f t="shared" si="4642"/>
        <v/>
      </c>
      <c r="Y1785" s="2" t="str">
        <f t="shared" si="4642"/>
        <v/>
      </c>
      <c r="Z1785" s="2" t="str">
        <f t="shared" si="4642"/>
        <v/>
      </c>
      <c r="AA1785" s="2" t="str">
        <f t="shared" si="4642"/>
        <v/>
      </c>
      <c r="AB1785" s="2" t="str">
        <f t="shared" si="4642"/>
        <v/>
      </c>
      <c r="AC1785" s="2" t="str">
        <f t="shared" si="4642"/>
        <v/>
      </c>
      <c r="AD1785" s="2" t="str">
        <f t="shared" si="4642"/>
        <v/>
      </c>
      <c r="AE1785" s="2" t="str">
        <f t="shared" si="4642"/>
        <v/>
      </c>
      <c r="AF1785" s="2" t="str">
        <f t="shared" si="4642"/>
        <v/>
      </c>
      <c r="AG1785" s="2" t="str">
        <f t="shared" si="4642"/>
        <v/>
      </c>
      <c r="AH1785" s="2" t="str">
        <f t="shared" si="4642"/>
        <v/>
      </c>
      <c r="AI1785" s="2" t="str">
        <f t="shared" si="4642"/>
        <v/>
      </c>
    </row>
    <row r="1786" spans="5:35" x14ac:dyDescent="0.25">
      <c r="E1786" s="42"/>
      <c r="H1786" s="7"/>
      <c r="I1786" s="6" t="str">
        <f>IF(H1786="","",INDEX(Systems!F$4:F$981,MATCH($F1786,Systems!D$4:D$981,0),1))</f>
        <v/>
      </c>
      <c r="J1786" s="7" t="str">
        <f>IF(H1786="","",INDEX(Systems!E$4:E$981,MATCH($F1786,Systems!D$4:D$981,0),1))</f>
        <v/>
      </c>
      <c r="N1786" s="6" t="str">
        <f t="shared" si="4633"/>
        <v/>
      </c>
      <c r="O1786" s="7" t="str">
        <f t="shared" si="4634"/>
        <v/>
      </c>
      <c r="P1786" s="2" t="str">
        <f t="shared" ref="P1786:AI1786" si="4643">IF($B1786="","",IF($O1786=P$3,$N1786*(1+(O$2*0.03)),IF(P$3=$O1786+$J1786,$N1786*(1+(O$2*0.03)),IF(P$3=$O1786+2*$J1786,$N1786*(1+(O$2*0.03)),IF(P$3=$O1786+3*$J1786,$N1786*(1+(O$2*0.03)),IF(P$3=$O1786+4*$J1786,$N1786*(1+(O$2*0.03)),IF(P$3=$O1786+5*$J1786,$N1786*(1+(O$2*0.03)),"")))))))</f>
        <v/>
      </c>
      <c r="Q1786" s="2" t="str">
        <f t="shared" si="4643"/>
        <v/>
      </c>
      <c r="R1786" s="2" t="str">
        <f t="shared" si="4643"/>
        <v/>
      </c>
      <c r="S1786" s="2" t="str">
        <f t="shared" si="4643"/>
        <v/>
      </c>
      <c r="T1786" s="2" t="str">
        <f t="shared" si="4643"/>
        <v/>
      </c>
      <c r="U1786" s="2" t="str">
        <f t="shared" si="4643"/>
        <v/>
      </c>
      <c r="V1786" s="2" t="str">
        <f t="shared" si="4643"/>
        <v/>
      </c>
      <c r="W1786" s="2" t="str">
        <f t="shared" si="4643"/>
        <v/>
      </c>
      <c r="X1786" s="2" t="str">
        <f t="shared" si="4643"/>
        <v/>
      </c>
      <c r="Y1786" s="2" t="str">
        <f t="shared" si="4643"/>
        <v/>
      </c>
      <c r="Z1786" s="2" t="str">
        <f t="shared" si="4643"/>
        <v/>
      </c>
      <c r="AA1786" s="2" t="str">
        <f t="shared" si="4643"/>
        <v/>
      </c>
      <c r="AB1786" s="2" t="str">
        <f t="shared" si="4643"/>
        <v/>
      </c>
      <c r="AC1786" s="2" t="str">
        <f t="shared" si="4643"/>
        <v/>
      </c>
      <c r="AD1786" s="2" t="str">
        <f t="shared" si="4643"/>
        <v/>
      </c>
      <c r="AE1786" s="2" t="str">
        <f t="shared" si="4643"/>
        <v/>
      </c>
      <c r="AF1786" s="2" t="str">
        <f t="shared" si="4643"/>
        <v/>
      </c>
      <c r="AG1786" s="2" t="str">
        <f t="shared" si="4643"/>
        <v/>
      </c>
      <c r="AH1786" s="2" t="str">
        <f t="shared" si="4643"/>
        <v/>
      </c>
      <c r="AI1786" s="2" t="str">
        <f t="shared" si="4643"/>
        <v/>
      </c>
    </row>
    <row r="1787" spans="5:35" x14ac:dyDescent="0.25">
      <c r="E1787" s="42"/>
      <c r="H1787" s="7"/>
      <c r="I1787" s="6" t="str">
        <f>IF(H1787="","",INDEX(Systems!F$4:F$981,MATCH($F1787,Systems!D$4:D$981,0),1))</f>
        <v/>
      </c>
      <c r="J1787" s="7" t="str">
        <f>IF(H1787="","",INDEX(Systems!E$4:E$981,MATCH($F1787,Systems!D$4:D$981,0),1))</f>
        <v/>
      </c>
      <c r="N1787" s="6" t="str">
        <f t="shared" si="4633"/>
        <v/>
      </c>
      <c r="O1787" s="7" t="str">
        <f t="shared" si="4634"/>
        <v/>
      </c>
      <c r="P1787" s="2" t="str">
        <f t="shared" ref="P1787:AI1787" si="4644">IF($B1787="","",IF($O1787=P$3,$N1787*(1+(O$2*0.03)),IF(P$3=$O1787+$J1787,$N1787*(1+(O$2*0.03)),IF(P$3=$O1787+2*$J1787,$N1787*(1+(O$2*0.03)),IF(P$3=$O1787+3*$J1787,$N1787*(1+(O$2*0.03)),IF(P$3=$O1787+4*$J1787,$N1787*(1+(O$2*0.03)),IF(P$3=$O1787+5*$J1787,$N1787*(1+(O$2*0.03)),"")))))))</f>
        <v/>
      </c>
      <c r="Q1787" s="2" t="str">
        <f t="shared" si="4644"/>
        <v/>
      </c>
      <c r="R1787" s="2" t="str">
        <f t="shared" si="4644"/>
        <v/>
      </c>
      <c r="S1787" s="2" t="str">
        <f t="shared" si="4644"/>
        <v/>
      </c>
      <c r="T1787" s="2" t="str">
        <f t="shared" si="4644"/>
        <v/>
      </c>
      <c r="U1787" s="2" t="str">
        <f t="shared" si="4644"/>
        <v/>
      </c>
      <c r="V1787" s="2" t="str">
        <f t="shared" si="4644"/>
        <v/>
      </c>
      <c r="W1787" s="2" t="str">
        <f t="shared" si="4644"/>
        <v/>
      </c>
      <c r="X1787" s="2" t="str">
        <f t="shared" si="4644"/>
        <v/>
      </c>
      <c r="Y1787" s="2" t="str">
        <f t="shared" si="4644"/>
        <v/>
      </c>
      <c r="Z1787" s="2" t="str">
        <f t="shared" si="4644"/>
        <v/>
      </c>
      <c r="AA1787" s="2" t="str">
        <f t="shared" si="4644"/>
        <v/>
      </c>
      <c r="AB1787" s="2" t="str">
        <f t="shared" si="4644"/>
        <v/>
      </c>
      <c r="AC1787" s="2" t="str">
        <f t="shared" si="4644"/>
        <v/>
      </c>
      <c r="AD1787" s="2" t="str">
        <f t="shared" si="4644"/>
        <v/>
      </c>
      <c r="AE1787" s="2" t="str">
        <f t="shared" si="4644"/>
        <v/>
      </c>
      <c r="AF1787" s="2" t="str">
        <f t="shared" si="4644"/>
        <v/>
      </c>
      <c r="AG1787" s="2" t="str">
        <f t="shared" si="4644"/>
        <v/>
      </c>
      <c r="AH1787" s="2" t="str">
        <f t="shared" si="4644"/>
        <v/>
      </c>
      <c r="AI1787" s="2" t="str">
        <f t="shared" si="4644"/>
        <v/>
      </c>
    </row>
    <row r="1788" spans="5:35" x14ac:dyDescent="0.25">
      <c r="E1788" s="42"/>
      <c r="H1788" s="7"/>
      <c r="I1788" s="6" t="str">
        <f>IF(H1788="","",INDEX(Systems!F$4:F$981,MATCH($F1788,Systems!D$4:D$981,0),1))</f>
        <v/>
      </c>
      <c r="J1788" s="7" t="str">
        <f>IF(H1788="","",INDEX(Systems!E$4:E$981,MATCH($F1788,Systems!D$4:D$981,0),1))</f>
        <v/>
      </c>
      <c r="N1788" s="6" t="str">
        <f t="shared" si="4633"/>
        <v/>
      </c>
      <c r="O1788" s="7" t="str">
        <f t="shared" si="4634"/>
        <v/>
      </c>
      <c r="P1788" s="2" t="str">
        <f t="shared" ref="P1788:AI1788" si="4645">IF($B1788="","",IF($O1788=P$3,$N1788*(1+(O$2*0.03)),IF(P$3=$O1788+$J1788,$N1788*(1+(O$2*0.03)),IF(P$3=$O1788+2*$J1788,$N1788*(1+(O$2*0.03)),IF(P$3=$O1788+3*$J1788,$N1788*(1+(O$2*0.03)),IF(P$3=$O1788+4*$J1788,$N1788*(1+(O$2*0.03)),IF(P$3=$O1788+5*$J1788,$N1788*(1+(O$2*0.03)),"")))))))</f>
        <v/>
      </c>
      <c r="Q1788" s="2" t="str">
        <f t="shared" si="4645"/>
        <v/>
      </c>
      <c r="R1788" s="2" t="str">
        <f t="shared" si="4645"/>
        <v/>
      </c>
      <c r="S1788" s="2" t="str">
        <f t="shared" si="4645"/>
        <v/>
      </c>
      <c r="T1788" s="2" t="str">
        <f t="shared" si="4645"/>
        <v/>
      </c>
      <c r="U1788" s="2" t="str">
        <f t="shared" si="4645"/>
        <v/>
      </c>
      <c r="V1788" s="2" t="str">
        <f t="shared" si="4645"/>
        <v/>
      </c>
      <c r="W1788" s="2" t="str">
        <f t="shared" si="4645"/>
        <v/>
      </c>
      <c r="X1788" s="2" t="str">
        <f t="shared" si="4645"/>
        <v/>
      </c>
      <c r="Y1788" s="2" t="str">
        <f t="shared" si="4645"/>
        <v/>
      </c>
      <c r="Z1788" s="2" t="str">
        <f t="shared" si="4645"/>
        <v/>
      </c>
      <c r="AA1788" s="2" t="str">
        <f t="shared" si="4645"/>
        <v/>
      </c>
      <c r="AB1788" s="2" t="str">
        <f t="shared" si="4645"/>
        <v/>
      </c>
      <c r="AC1788" s="2" t="str">
        <f t="shared" si="4645"/>
        <v/>
      </c>
      <c r="AD1788" s="2" t="str">
        <f t="shared" si="4645"/>
        <v/>
      </c>
      <c r="AE1788" s="2" t="str">
        <f t="shared" si="4645"/>
        <v/>
      </c>
      <c r="AF1788" s="2" t="str">
        <f t="shared" si="4645"/>
        <v/>
      </c>
      <c r="AG1788" s="2" t="str">
        <f t="shared" si="4645"/>
        <v/>
      </c>
      <c r="AH1788" s="2" t="str">
        <f t="shared" si="4645"/>
        <v/>
      </c>
      <c r="AI1788" s="2" t="str">
        <f t="shared" si="4645"/>
        <v/>
      </c>
    </row>
    <row r="1789" spans="5:35" x14ac:dyDescent="0.25">
      <c r="E1789" s="42"/>
      <c r="H1789" s="7"/>
      <c r="I1789" s="6" t="str">
        <f>IF(H1789="","",INDEX(Systems!F$4:F$981,MATCH($F1789,Systems!D$4:D$981,0),1))</f>
        <v/>
      </c>
      <c r="J1789" s="7" t="str">
        <f>IF(H1789="","",INDEX(Systems!E$4:E$981,MATCH($F1789,Systems!D$4:D$981,0),1))</f>
        <v/>
      </c>
      <c r="N1789" s="6" t="str">
        <f t="shared" si="4633"/>
        <v/>
      </c>
      <c r="O1789" s="7" t="str">
        <f t="shared" si="4634"/>
        <v/>
      </c>
      <c r="P1789" s="2" t="str">
        <f t="shared" ref="P1789:AI1789" si="4646">IF($B1789="","",IF($O1789=P$3,$N1789*(1+(O$2*0.03)),IF(P$3=$O1789+$J1789,$N1789*(1+(O$2*0.03)),IF(P$3=$O1789+2*$J1789,$N1789*(1+(O$2*0.03)),IF(P$3=$O1789+3*$J1789,$N1789*(1+(O$2*0.03)),IF(P$3=$O1789+4*$J1789,$N1789*(1+(O$2*0.03)),IF(P$3=$O1789+5*$J1789,$N1789*(1+(O$2*0.03)),"")))))))</f>
        <v/>
      </c>
      <c r="Q1789" s="2" t="str">
        <f t="shared" si="4646"/>
        <v/>
      </c>
      <c r="R1789" s="2" t="str">
        <f t="shared" si="4646"/>
        <v/>
      </c>
      <c r="S1789" s="2" t="str">
        <f t="shared" si="4646"/>
        <v/>
      </c>
      <c r="T1789" s="2" t="str">
        <f t="shared" si="4646"/>
        <v/>
      </c>
      <c r="U1789" s="2" t="str">
        <f t="shared" si="4646"/>
        <v/>
      </c>
      <c r="V1789" s="2" t="str">
        <f t="shared" si="4646"/>
        <v/>
      </c>
      <c r="W1789" s="2" t="str">
        <f t="shared" si="4646"/>
        <v/>
      </c>
      <c r="X1789" s="2" t="str">
        <f t="shared" si="4646"/>
        <v/>
      </c>
      <c r="Y1789" s="2" t="str">
        <f t="shared" si="4646"/>
        <v/>
      </c>
      <c r="Z1789" s="2" t="str">
        <f t="shared" si="4646"/>
        <v/>
      </c>
      <c r="AA1789" s="2" t="str">
        <f t="shared" si="4646"/>
        <v/>
      </c>
      <c r="AB1789" s="2" t="str">
        <f t="shared" si="4646"/>
        <v/>
      </c>
      <c r="AC1789" s="2" t="str">
        <f t="shared" si="4646"/>
        <v/>
      </c>
      <c r="AD1789" s="2" t="str">
        <f t="shared" si="4646"/>
        <v/>
      </c>
      <c r="AE1789" s="2" t="str">
        <f t="shared" si="4646"/>
        <v/>
      </c>
      <c r="AF1789" s="2" t="str">
        <f t="shared" si="4646"/>
        <v/>
      </c>
      <c r="AG1789" s="2" t="str">
        <f t="shared" si="4646"/>
        <v/>
      </c>
      <c r="AH1789" s="2" t="str">
        <f t="shared" si="4646"/>
        <v/>
      </c>
      <c r="AI1789" s="2" t="str">
        <f t="shared" si="4646"/>
        <v/>
      </c>
    </row>
    <row r="1790" spans="5:35" x14ac:dyDescent="0.25">
      <c r="E1790" s="42"/>
      <c r="H1790" s="7"/>
      <c r="I1790" s="6" t="str">
        <f>IF(H1790="","",INDEX(Systems!F$4:F$981,MATCH($F1790,Systems!D$4:D$981,0),1))</f>
        <v/>
      </c>
      <c r="J1790" s="7" t="str">
        <f>IF(H1790="","",INDEX(Systems!E$4:E$981,MATCH($F1790,Systems!D$4:D$981,0),1))</f>
        <v/>
      </c>
      <c r="N1790" s="6" t="str">
        <f t="shared" si="4633"/>
        <v/>
      </c>
      <c r="O1790" s="7" t="str">
        <f t="shared" si="4634"/>
        <v/>
      </c>
      <c r="P1790" s="2" t="str">
        <f t="shared" ref="P1790:AI1790" si="4647">IF($B1790="","",IF($O1790=P$3,$N1790*(1+(O$2*0.03)),IF(P$3=$O1790+$J1790,$N1790*(1+(O$2*0.03)),IF(P$3=$O1790+2*$J1790,$N1790*(1+(O$2*0.03)),IF(P$3=$O1790+3*$J1790,$N1790*(1+(O$2*0.03)),IF(P$3=$O1790+4*$J1790,$N1790*(1+(O$2*0.03)),IF(P$3=$O1790+5*$J1790,$N1790*(1+(O$2*0.03)),"")))))))</f>
        <v/>
      </c>
      <c r="Q1790" s="2" t="str">
        <f t="shared" si="4647"/>
        <v/>
      </c>
      <c r="R1790" s="2" t="str">
        <f t="shared" si="4647"/>
        <v/>
      </c>
      <c r="S1790" s="2" t="str">
        <f t="shared" si="4647"/>
        <v/>
      </c>
      <c r="T1790" s="2" t="str">
        <f t="shared" si="4647"/>
        <v/>
      </c>
      <c r="U1790" s="2" t="str">
        <f t="shared" si="4647"/>
        <v/>
      </c>
      <c r="V1790" s="2" t="str">
        <f t="shared" si="4647"/>
        <v/>
      </c>
      <c r="W1790" s="2" t="str">
        <f t="shared" si="4647"/>
        <v/>
      </c>
      <c r="X1790" s="2" t="str">
        <f t="shared" si="4647"/>
        <v/>
      </c>
      <c r="Y1790" s="2" t="str">
        <f t="shared" si="4647"/>
        <v/>
      </c>
      <c r="Z1790" s="2" t="str">
        <f t="shared" si="4647"/>
        <v/>
      </c>
      <c r="AA1790" s="2" t="str">
        <f t="shared" si="4647"/>
        <v/>
      </c>
      <c r="AB1790" s="2" t="str">
        <f t="shared" si="4647"/>
        <v/>
      </c>
      <c r="AC1790" s="2" t="str">
        <f t="shared" si="4647"/>
        <v/>
      </c>
      <c r="AD1790" s="2" t="str">
        <f t="shared" si="4647"/>
        <v/>
      </c>
      <c r="AE1790" s="2" t="str">
        <f t="shared" si="4647"/>
        <v/>
      </c>
      <c r="AF1790" s="2" t="str">
        <f t="shared" si="4647"/>
        <v/>
      </c>
      <c r="AG1790" s="2" t="str">
        <f t="shared" si="4647"/>
        <v/>
      </c>
      <c r="AH1790" s="2" t="str">
        <f t="shared" si="4647"/>
        <v/>
      </c>
      <c r="AI1790" s="2" t="str">
        <f t="shared" si="4647"/>
        <v/>
      </c>
    </row>
    <row r="1791" spans="5:35" x14ac:dyDescent="0.25">
      <c r="E1791" s="42"/>
      <c r="H1791" s="7"/>
      <c r="I1791" s="6" t="str">
        <f>IF(H1791="","",INDEX(Systems!F$4:F$981,MATCH($F1791,Systems!D$4:D$981,0),1))</f>
        <v/>
      </c>
      <c r="J1791" s="7" t="str">
        <f>IF(H1791="","",INDEX(Systems!E$4:E$981,MATCH($F1791,Systems!D$4:D$981,0),1))</f>
        <v/>
      </c>
      <c r="N1791" s="6" t="str">
        <f t="shared" si="4633"/>
        <v/>
      </c>
      <c r="O1791" s="7" t="str">
        <f t="shared" si="4634"/>
        <v/>
      </c>
      <c r="P1791" s="2" t="str">
        <f t="shared" ref="P1791:AI1791" si="4648">IF($B1791="","",IF($O1791=P$3,$N1791*(1+(O$2*0.03)),IF(P$3=$O1791+$J1791,$N1791*(1+(O$2*0.03)),IF(P$3=$O1791+2*$J1791,$N1791*(1+(O$2*0.03)),IF(P$3=$O1791+3*$J1791,$N1791*(1+(O$2*0.03)),IF(P$3=$O1791+4*$J1791,$N1791*(1+(O$2*0.03)),IF(P$3=$O1791+5*$J1791,$N1791*(1+(O$2*0.03)),"")))))))</f>
        <v/>
      </c>
      <c r="Q1791" s="2" t="str">
        <f t="shared" si="4648"/>
        <v/>
      </c>
      <c r="R1791" s="2" t="str">
        <f t="shared" si="4648"/>
        <v/>
      </c>
      <c r="S1791" s="2" t="str">
        <f t="shared" si="4648"/>
        <v/>
      </c>
      <c r="T1791" s="2" t="str">
        <f t="shared" si="4648"/>
        <v/>
      </c>
      <c r="U1791" s="2" t="str">
        <f t="shared" si="4648"/>
        <v/>
      </c>
      <c r="V1791" s="2" t="str">
        <f t="shared" si="4648"/>
        <v/>
      </c>
      <c r="W1791" s="2" t="str">
        <f t="shared" si="4648"/>
        <v/>
      </c>
      <c r="X1791" s="2" t="str">
        <f t="shared" si="4648"/>
        <v/>
      </c>
      <c r="Y1791" s="2" t="str">
        <f t="shared" si="4648"/>
        <v/>
      </c>
      <c r="Z1791" s="2" t="str">
        <f t="shared" si="4648"/>
        <v/>
      </c>
      <c r="AA1791" s="2" t="str">
        <f t="shared" si="4648"/>
        <v/>
      </c>
      <c r="AB1791" s="2" t="str">
        <f t="shared" si="4648"/>
        <v/>
      </c>
      <c r="AC1791" s="2" t="str">
        <f t="shared" si="4648"/>
        <v/>
      </c>
      <c r="AD1791" s="2" t="str">
        <f t="shared" si="4648"/>
        <v/>
      </c>
      <c r="AE1791" s="2" t="str">
        <f t="shared" si="4648"/>
        <v/>
      </c>
      <c r="AF1791" s="2" t="str">
        <f t="shared" si="4648"/>
        <v/>
      </c>
      <c r="AG1791" s="2" t="str">
        <f t="shared" si="4648"/>
        <v/>
      </c>
      <c r="AH1791" s="2" t="str">
        <f t="shared" si="4648"/>
        <v/>
      </c>
      <c r="AI1791" s="2" t="str">
        <f t="shared" si="4648"/>
        <v/>
      </c>
    </row>
    <row r="1792" spans="5:35" x14ac:dyDescent="0.25">
      <c r="E1792" s="42"/>
      <c r="H1792" s="7"/>
      <c r="I1792" s="6" t="str">
        <f>IF(H1792="","",INDEX(Systems!F$4:F$981,MATCH($F1792,Systems!D$4:D$981,0),1))</f>
        <v/>
      </c>
      <c r="J1792" s="7" t="str">
        <f>IF(H1792="","",INDEX(Systems!E$4:E$981,MATCH($F1792,Systems!D$4:D$981,0),1))</f>
        <v/>
      </c>
      <c r="N1792" s="6" t="str">
        <f t="shared" si="4633"/>
        <v/>
      </c>
      <c r="O1792" s="7" t="str">
        <f t="shared" si="4634"/>
        <v/>
      </c>
      <c r="P1792" s="2" t="str">
        <f t="shared" ref="P1792:AI1792" si="4649">IF($B1792="","",IF($O1792=P$3,$N1792*(1+(O$2*0.03)),IF(P$3=$O1792+$J1792,$N1792*(1+(O$2*0.03)),IF(P$3=$O1792+2*$J1792,$N1792*(1+(O$2*0.03)),IF(P$3=$O1792+3*$J1792,$N1792*(1+(O$2*0.03)),IF(P$3=$O1792+4*$J1792,$N1792*(1+(O$2*0.03)),IF(P$3=$O1792+5*$J1792,$N1792*(1+(O$2*0.03)),"")))))))</f>
        <v/>
      </c>
      <c r="Q1792" s="2" t="str">
        <f t="shared" si="4649"/>
        <v/>
      </c>
      <c r="R1792" s="2" t="str">
        <f t="shared" si="4649"/>
        <v/>
      </c>
      <c r="S1792" s="2" t="str">
        <f t="shared" si="4649"/>
        <v/>
      </c>
      <c r="T1792" s="2" t="str">
        <f t="shared" si="4649"/>
        <v/>
      </c>
      <c r="U1792" s="2" t="str">
        <f t="shared" si="4649"/>
        <v/>
      </c>
      <c r="V1792" s="2" t="str">
        <f t="shared" si="4649"/>
        <v/>
      </c>
      <c r="W1792" s="2" t="str">
        <f t="shared" si="4649"/>
        <v/>
      </c>
      <c r="X1792" s="2" t="str">
        <f t="shared" si="4649"/>
        <v/>
      </c>
      <c r="Y1792" s="2" t="str">
        <f t="shared" si="4649"/>
        <v/>
      </c>
      <c r="Z1792" s="2" t="str">
        <f t="shared" si="4649"/>
        <v/>
      </c>
      <c r="AA1792" s="2" t="str">
        <f t="shared" si="4649"/>
        <v/>
      </c>
      <c r="AB1792" s="2" t="str">
        <f t="shared" si="4649"/>
        <v/>
      </c>
      <c r="AC1792" s="2" t="str">
        <f t="shared" si="4649"/>
        <v/>
      </c>
      <c r="AD1792" s="2" t="str">
        <f t="shared" si="4649"/>
        <v/>
      </c>
      <c r="AE1792" s="2" t="str">
        <f t="shared" si="4649"/>
        <v/>
      </c>
      <c r="AF1792" s="2" t="str">
        <f t="shared" si="4649"/>
        <v/>
      </c>
      <c r="AG1792" s="2" t="str">
        <f t="shared" si="4649"/>
        <v/>
      </c>
      <c r="AH1792" s="2" t="str">
        <f t="shared" si="4649"/>
        <v/>
      </c>
      <c r="AI1792" s="2" t="str">
        <f t="shared" si="4649"/>
        <v/>
      </c>
    </row>
    <row r="1793" spans="5:35" x14ac:dyDescent="0.25">
      <c r="E1793" s="42"/>
      <c r="H1793" s="7"/>
      <c r="I1793" s="6" t="str">
        <f>IF(H1793="","",INDEX(Systems!F$4:F$981,MATCH($F1793,Systems!D$4:D$981,0),1))</f>
        <v/>
      </c>
      <c r="J1793" s="7" t="str">
        <f>IF(H1793="","",INDEX(Systems!E$4:E$981,MATCH($F1793,Systems!D$4:D$981,0),1))</f>
        <v/>
      </c>
      <c r="N1793" s="6" t="str">
        <f t="shared" si="4633"/>
        <v/>
      </c>
      <c r="O1793" s="7" t="str">
        <f t="shared" si="4634"/>
        <v/>
      </c>
      <c r="P1793" s="2" t="str">
        <f t="shared" ref="P1793:AI1793" si="4650">IF($B1793="","",IF($O1793=P$3,$N1793*(1+(O$2*0.03)),IF(P$3=$O1793+$J1793,$N1793*(1+(O$2*0.03)),IF(P$3=$O1793+2*$J1793,$N1793*(1+(O$2*0.03)),IF(P$3=$O1793+3*$J1793,$N1793*(1+(O$2*0.03)),IF(P$3=$O1793+4*$J1793,$N1793*(1+(O$2*0.03)),IF(P$3=$O1793+5*$J1793,$N1793*(1+(O$2*0.03)),"")))))))</f>
        <v/>
      </c>
      <c r="Q1793" s="2" t="str">
        <f t="shared" si="4650"/>
        <v/>
      </c>
      <c r="R1793" s="2" t="str">
        <f t="shared" si="4650"/>
        <v/>
      </c>
      <c r="S1793" s="2" t="str">
        <f t="shared" si="4650"/>
        <v/>
      </c>
      <c r="T1793" s="2" t="str">
        <f t="shared" si="4650"/>
        <v/>
      </c>
      <c r="U1793" s="2" t="str">
        <f t="shared" si="4650"/>
        <v/>
      </c>
      <c r="V1793" s="2" t="str">
        <f t="shared" si="4650"/>
        <v/>
      </c>
      <c r="W1793" s="2" t="str">
        <f t="shared" si="4650"/>
        <v/>
      </c>
      <c r="X1793" s="2" t="str">
        <f t="shared" si="4650"/>
        <v/>
      </c>
      <c r="Y1793" s="2" t="str">
        <f t="shared" si="4650"/>
        <v/>
      </c>
      <c r="Z1793" s="2" t="str">
        <f t="shared" si="4650"/>
        <v/>
      </c>
      <c r="AA1793" s="2" t="str">
        <f t="shared" si="4650"/>
        <v/>
      </c>
      <c r="AB1793" s="2" t="str">
        <f t="shared" si="4650"/>
        <v/>
      </c>
      <c r="AC1793" s="2" t="str">
        <f t="shared" si="4650"/>
        <v/>
      </c>
      <c r="AD1793" s="2" t="str">
        <f t="shared" si="4650"/>
        <v/>
      </c>
      <c r="AE1793" s="2" t="str">
        <f t="shared" si="4650"/>
        <v/>
      </c>
      <c r="AF1793" s="2" t="str">
        <f t="shared" si="4650"/>
        <v/>
      </c>
      <c r="AG1793" s="2" t="str">
        <f t="shared" si="4650"/>
        <v/>
      </c>
      <c r="AH1793" s="2" t="str">
        <f t="shared" si="4650"/>
        <v/>
      </c>
      <c r="AI1793" s="2" t="str">
        <f t="shared" si="4650"/>
        <v/>
      </c>
    </row>
    <row r="1794" spans="5:35" x14ac:dyDescent="0.25">
      <c r="E1794" s="42"/>
      <c r="H1794" s="7"/>
      <c r="I1794" s="6" t="str">
        <f>IF(H1794="","",INDEX(Systems!F$4:F$981,MATCH($F1794,Systems!D$4:D$981,0),1))</f>
        <v/>
      </c>
      <c r="J1794" s="7" t="str">
        <f>IF(H1794="","",INDEX(Systems!E$4:E$981,MATCH($F1794,Systems!D$4:D$981,0),1))</f>
        <v/>
      </c>
      <c r="N1794" s="6" t="str">
        <f t="shared" si="4633"/>
        <v/>
      </c>
      <c r="O1794" s="7" t="str">
        <f t="shared" si="4634"/>
        <v/>
      </c>
      <c r="P1794" s="2" t="str">
        <f t="shared" ref="P1794:AI1794" si="4651">IF($B1794="","",IF($O1794=P$3,$N1794*(1+(O$2*0.03)),IF(P$3=$O1794+$J1794,$N1794*(1+(O$2*0.03)),IF(P$3=$O1794+2*$J1794,$N1794*(1+(O$2*0.03)),IF(P$3=$O1794+3*$J1794,$N1794*(1+(O$2*0.03)),IF(P$3=$O1794+4*$J1794,$N1794*(1+(O$2*0.03)),IF(P$3=$O1794+5*$J1794,$N1794*(1+(O$2*0.03)),"")))))))</f>
        <v/>
      </c>
      <c r="Q1794" s="2" t="str">
        <f t="shared" si="4651"/>
        <v/>
      </c>
      <c r="R1794" s="2" t="str">
        <f t="shared" si="4651"/>
        <v/>
      </c>
      <c r="S1794" s="2" t="str">
        <f t="shared" si="4651"/>
        <v/>
      </c>
      <c r="T1794" s="2" t="str">
        <f t="shared" si="4651"/>
        <v/>
      </c>
      <c r="U1794" s="2" t="str">
        <f t="shared" si="4651"/>
        <v/>
      </c>
      <c r="V1794" s="2" t="str">
        <f t="shared" si="4651"/>
        <v/>
      </c>
      <c r="W1794" s="2" t="str">
        <f t="shared" si="4651"/>
        <v/>
      </c>
      <c r="X1794" s="2" t="str">
        <f t="shared" si="4651"/>
        <v/>
      </c>
      <c r="Y1794" s="2" t="str">
        <f t="shared" si="4651"/>
        <v/>
      </c>
      <c r="Z1794" s="2" t="str">
        <f t="shared" si="4651"/>
        <v/>
      </c>
      <c r="AA1794" s="2" t="str">
        <f t="shared" si="4651"/>
        <v/>
      </c>
      <c r="AB1794" s="2" t="str">
        <f t="shared" si="4651"/>
        <v/>
      </c>
      <c r="AC1794" s="2" t="str">
        <f t="shared" si="4651"/>
        <v/>
      </c>
      <c r="AD1794" s="2" t="str">
        <f t="shared" si="4651"/>
        <v/>
      </c>
      <c r="AE1794" s="2" t="str">
        <f t="shared" si="4651"/>
        <v/>
      </c>
      <c r="AF1794" s="2" t="str">
        <f t="shared" si="4651"/>
        <v/>
      </c>
      <c r="AG1794" s="2" t="str">
        <f t="shared" si="4651"/>
        <v/>
      </c>
      <c r="AH1794" s="2" t="str">
        <f t="shared" si="4651"/>
        <v/>
      </c>
      <c r="AI1794" s="2" t="str">
        <f t="shared" si="4651"/>
        <v/>
      </c>
    </row>
    <row r="1795" spans="5:35" x14ac:dyDescent="0.25">
      <c r="E1795" s="42"/>
      <c r="H1795" s="7"/>
      <c r="I1795" s="6" t="str">
        <f>IF(H1795="","",INDEX(Systems!F$4:F$981,MATCH($F1795,Systems!D$4:D$981,0),1))</f>
        <v/>
      </c>
      <c r="J1795" s="7" t="str">
        <f>IF(H1795="","",INDEX(Systems!E$4:E$981,MATCH($F1795,Systems!D$4:D$981,0),1))</f>
        <v/>
      </c>
      <c r="N1795" s="6" t="str">
        <f t="shared" si="4633"/>
        <v/>
      </c>
      <c r="O1795" s="7" t="str">
        <f t="shared" si="4634"/>
        <v/>
      </c>
      <c r="P1795" s="2" t="str">
        <f t="shared" ref="P1795:AI1795" si="4652">IF($B1795="","",IF($O1795=P$3,$N1795*(1+(O$2*0.03)),IF(P$3=$O1795+$J1795,$N1795*(1+(O$2*0.03)),IF(P$3=$O1795+2*$J1795,$N1795*(1+(O$2*0.03)),IF(P$3=$O1795+3*$J1795,$N1795*(1+(O$2*0.03)),IF(P$3=$O1795+4*$J1795,$N1795*(1+(O$2*0.03)),IF(P$3=$O1795+5*$J1795,$N1795*(1+(O$2*0.03)),"")))))))</f>
        <v/>
      </c>
      <c r="Q1795" s="2" t="str">
        <f t="shared" si="4652"/>
        <v/>
      </c>
      <c r="R1795" s="2" t="str">
        <f t="shared" si="4652"/>
        <v/>
      </c>
      <c r="S1795" s="2" t="str">
        <f t="shared" si="4652"/>
        <v/>
      </c>
      <c r="T1795" s="2" t="str">
        <f t="shared" si="4652"/>
        <v/>
      </c>
      <c r="U1795" s="2" t="str">
        <f t="shared" si="4652"/>
        <v/>
      </c>
      <c r="V1795" s="2" t="str">
        <f t="shared" si="4652"/>
        <v/>
      </c>
      <c r="W1795" s="2" t="str">
        <f t="shared" si="4652"/>
        <v/>
      </c>
      <c r="X1795" s="2" t="str">
        <f t="shared" si="4652"/>
        <v/>
      </c>
      <c r="Y1795" s="2" t="str">
        <f t="shared" si="4652"/>
        <v/>
      </c>
      <c r="Z1795" s="2" t="str">
        <f t="shared" si="4652"/>
        <v/>
      </c>
      <c r="AA1795" s="2" t="str">
        <f t="shared" si="4652"/>
        <v/>
      </c>
      <c r="AB1795" s="2" t="str">
        <f t="shared" si="4652"/>
        <v/>
      </c>
      <c r="AC1795" s="2" t="str">
        <f t="shared" si="4652"/>
        <v/>
      </c>
      <c r="AD1795" s="2" t="str">
        <f t="shared" si="4652"/>
        <v/>
      </c>
      <c r="AE1795" s="2" t="str">
        <f t="shared" si="4652"/>
        <v/>
      </c>
      <c r="AF1795" s="2" t="str">
        <f t="shared" si="4652"/>
        <v/>
      </c>
      <c r="AG1795" s="2" t="str">
        <f t="shared" si="4652"/>
        <v/>
      </c>
      <c r="AH1795" s="2" t="str">
        <f t="shared" si="4652"/>
        <v/>
      </c>
      <c r="AI1795" s="2" t="str">
        <f t="shared" si="4652"/>
        <v/>
      </c>
    </row>
    <row r="1796" spans="5:35" x14ac:dyDescent="0.25">
      <c r="E1796" s="42"/>
      <c r="H1796" s="7"/>
      <c r="I1796" s="6" t="str">
        <f>IF(H1796="","",INDEX(Systems!F$4:F$981,MATCH($F1796,Systems!D$4:D$981,0),1))</f>
        <v/>
      </c>
      <c r="J1796" s="7" t="str">
        <f>IF(H1796="","",INDEX(Systems!E$4:E$981,MATCH($F1796,Systems!D$4:D$981,0),1))</f>
        <v/>
      </c>
      <c r="N1796" s="6" t="str">
        <f t="shared" si="4633"/>
        <v/>
      </c>
      <c r="O1796" s="7" t="str">
        <f t="shared" si="4634"/>
        <v/>
      </c>
      <c r="P1796" s="2" t="str">
        <f t="shared" ref="P1796:AI1796" si="4653">IF($B1796="","",IF($O1796=P$3,$N1796*(1+(O$2*0.03)),IF(P$3=$O1796+$J1796,$N1796*(1+(O$2*0.03)),IF(P$3=$O1796+2*$J1796,$N1796*(1+(O$2*0.03)),IF(P$3=$O1796+3*$J1796,$N1796*(1+(O$2*0.03)),IF(P$3=$O1796+4*$J1796,$N1796*(1+(O$2*0.03)),IF(P$3=$O1796+5*$J1796,$N1796*(1+(O$2*0.03)),"")))))))</f>
        <v/>
      </c>
      <c r="Q1796" s="2" t="str">
        <f t="shared" si="4653"/>
        <v/>
      </c>
      <c r="R1796" s="2" t="str">
        <f t="shared" si="4653"/>
        <v/>
      </c>
      <c r="S1796" s="2" t="str">
        <f t="shared" si="4653"/>
        <v/>
      </c>
      <c r="T1796" s="2" t="str">
        <f t="shared" si="4653"/>
        <v/>
      </c>
      <c r="U1796" s="2" t="str">
        <f t="shared" si="4653"/>
        <v/>
      </c>
      <c r="V1796" s="2" t="str">
        <f t="shared" si="4653"/>
        <v/>
      </c>
      <c r="W1796" s="2" t="str">
        <f t="shared" si="4653"/>
        <v/>
      </c>
      <c r="X1796" s="2" t="str">
        <f t="shared" si="4653"/>
        <v/>
      </c>
      <c r="Y1796" s="2" t="str">
        <f t="shared" si="4653"/>
        <v/>
      </c>
      <c r="Z1796" s="2" t="str">
        <f t="shared" si="4653"/>
        <v/>
      </c>
      <c r="AA1796" s="2" t="str">
        <f t="shared" si="4653"/>
        <v/>
      </c>
      <c r="AB1796" s="2" t="str">
        <f t="shared" si="4653"/>
        <v/>
      </c>
      <c r="AC1796" s="2" t="str">
        <f t="shared" si="4653"/>
        <v/>
      </c>
      <c r="AD1796" s="2" t="str">
        <f t="shared" si="4653"/>
        <v/>
      </c>
      <c r="AE1796" s="2" t="str">
        <f t="shared" si="4653"/>
        <v/>
      </c>
      <c r="AF1796" s="2" t="str">
        <f t="shared" si="4653"/>
        <v/>
      </c>
      <c r="AG1796" s="2" t="str">
        <f t="shared" si="4653"/>
        <v/>
      </c>
      <c r="AH1796" s="2" t="str">
        <f t="shared" si="4653"/>
        <v/>
      </c>
      <c r="AI1796" s="2" t="str">
        <f t="shared" si="4653"/>
        <v/>
      </c>
    </row>
    <row r="1797" spans="5:35" x14ac:dyDescent="0.25">
      <c r="E1797" s="42"/>
      <c r="H1797" s="7"/>
      <c r="I1797" s="6" t="str">
        <f>IF(H1797="","",INDEX(Systems!F$4:F$981,MATCH($F1797,Systems!D$4:D$981,0),1))</f>
        <v/>
      </c>
      <c r="J1797" s="7" t="str">
        <f>IF(H1797="","",INDEX(Systems!E$4:E$981,MATCH($F1797,Systems!D$4:D$981,0),1))</f>
        <v/>
      </c>
      <c r="N1797" s="6" t="str">
        <f t="shared" si="4633"/>
        <v/>
      </c>
      <c r="O1797" s="7" t="str">
        <f t="shared" si="4634"/>
        <v/>
      </c>
      <c r="P1797" s="2" t="str">
        <f t="shared" ref="P1797:AI1797" si="4654">IF($B1797="","",IF($O1797=P$3,$N1797*(1+(O$2*0.03)),IF(P$3=$O1797+$J1797,$N1797*(1+(O$2*0.03)),IF(P$3=$O1797+2*$J1797,$N1797*(1+(O$2*0.03)),IF(P$3=$O1797+3*$J1797,$N1797*(1+(O$2*0.03)),IF(P$3=$O1797+4*$J1797,$N1797*(1+(O$2*0.03)),IF(P$3=$O1797+5*$J1797,$N1797*(1+(O$2*0.03)),"")))))))</f>
        <v/>
      </c>
      <c r="Q1797" s="2" t="str">
        <f t="shared" si="4654"/>
        <v/>
      </c>
      <c r="R1797" s="2" t="str">
        <f t="shared" si="4654"/>
        <v/>
      </c>
      <c r="S1797" s="2" t="str">
        <f t="shared" si="4654"/>
        <v/>
      </c>
      <c r="T1797" s="2" t="str">
        <f t="shared" si="4654"/>
        <v/>
      </c>
      <c r="U1797" s="2" t="str">
        <f t="shared" si="4654"/>
        <v/>
      </c>
      <c r="V1797" s="2" t="str">
        <f t="shared" si="4654"/>
        <v/>
      </c>
      <c r="W1797" s="2" t="str">
        <f t="shared" si="4654"/>
        <v/>
      </c>
      <c r="X1797" s="2" t="str">
        <f t="shared" si="4654"/>
        <v/>
      </c>
      <c r="Y1797" s="2" t="str">
        <f t="shared" si="4654"/>
        <v/>
      </c>
      <c r="Z1797" s="2" t="str">
        <f t="shared" si="4654"/>
        <v/>
      </c>
      <c r="AA1797" s="2" t="str">
        <f t="shared" si="4654"/>
        <v/>
      </c>
      <c r="AB1797" s="2" t="str">
        <f t="shared" si="4654"/>
        <v/>
      </c>
      <c r="AC1797" s="2" t="str">
        <f t="shared" si="4654"/>
        <v/>
      </c>
      <c r="AD1797" s="2" t="str">
        <f t="shared" si="4654"/>
        <v/>
      </c>
      <c r="AE1797" s="2" t="str">
        <f t="shared" si="4654"/>
        <v/>
      </c>
      <c r="AF1797" s="2" t="str">
        <f t="shared" si="4654"/>
        <v/>
      </c>
      <c r="AG1797" s="2" t="str">
        <f t="shared" si="4654"/>
        <v/>
      </c>
      <c r="AH1797" s="2" t="str">
        <f t="shared" si="4654"/>
        <v/>
      </c>
      <c r="AI1797" s="2" t="str">
        <f t="shared" si="4654"/>
        <v/>
      </c>
    </row>
    <row r="1798" spans="5:35" x14ac:dyDescent="0.25">
      <c r="E1798" s="42"/>
      <c r="H1798" s="7"/>
      <c r="I1798" s="6" t="str">
        <f>IF(H1798="","",INDEX(Systems!F$4:F$981,MATCH($F1798,Systems!D$4:D$981,0),1))</f>
        <v/>
      </c>
      <c r="J1798" s="7" t="str">
        <f>IF(H1798="","",INDEX(Systems!E$4:E$981,MATCH($F1798,Systems!D$4:D$981,0),1))</f>
        <v/>
      </c>
      <c r="N1798" s="6" t="str">
        <f t="shared" si="4633"/>
        <v/>
      </c>
      <c r="O1798" s="7" t="str">
        <f t="shared" si="4634"/>
        <v/>
      </c>
      <c r="P1798" s="2" t="str">
        <f t="shared" ref="P1798:AI1798" si="4655">IF($B1798="","",IF($O1798=P$3,$N1798*(1+(O$2*0.03)),IF(P$3=$O1798+$J1798,$N1798*(1+(O$2*0.03)),IF(P$3=$O1798+2*$J1798,$N1798*(1+(O$2*0.03)),IF(P$3=$O1798+3*$J1798,$N1798*(1+(O$2*0.03)),IF(P$3=$O1798+4*$J1798,$N1798*(1+(O$2*0.03)),IF(P$3=$O1798+5*$J1798,$N1798*(1+(O$2*0.03)),"")))))))</f>
        <v/>
      </c>
      <c r="Q1798" s="2" t="str">
        <f t="shared" si="4655"/>
        <v/>
      </c>
      <c r="R1798" s="2" t="str">
        <f t="shared" si="4655"/>
        <v/>
      </c>
      <c r="S1798" s="2" t="str">
        <f t="shared" si="4655"/>
        <v/>
      </c>
      <c r="T1798" s="2" t="str">
        <f t="shared" si="4655"/>
        <v/>
      </c>
      <c r="U1798" s="2" t="str">
        <f t="shared" si="4655"/>
        <v/>
      </c>
      <c r="V1798" s="2" t="str">
        <f t="shared" si="4655"/>
        <v/>
      </c>
      <c r="W1798" s="2" t="str">
        <f t="shared" si="4655"/>
        <v/>
      </c>
      <c r="X1798" s="2" t="str">
        <f t="shared" si="4655"/>
        <v/>
      </c>
      <c r="Y1798" s="2" t="str">
        <f t="shared" si="4655"/>
        <v/>
      </c>
      <c r="Z1798" s="2" t="str">
        <f t="shared" si="4655"/>
        <v/>
      </c>
      <c r="AA1798" s="2" t="str">
        <f t="shared" si="4655"/>
        <v/>
      </c>
      <c r="AB1798" s="2" t="str">
        <f t="shared" si="4655"/>
        <v/>
      </c>
      <c r="AC1798" s="2" t="str">
        <f t="shared" si="4655"/>
        <v/>
      </c>
      <c r="AD1798" s="2" t="str">
        <f t="shared" si="4655"/>
        <v/>
      </c>
      <c r="AE1798" s="2" t="str">
        <f t="shared" si="4655"/>
        <v/>
      </c>
      <c r="AF1798" s="2" t="str">
        <f t="shared" si="4655"/>
        <v/>
      </c>
      <c r="AG1798" s="2" t="str">
        <f t="shared" si="4655"/>
        <v/>
      </c>
      <c r="AH1798" s="2" t="str">
        <f t="shared" si="4655"/>
        <v/>
      </c>
      <c r="AI1798" s="2" t="str">
        <f t="shared" si="4655"/>
        <v/>
      </c>
    </row>
    <row r="1799" spans="5:35" x14ac:dyDescent="0.25">
      <c r="E1799" s="42"/>
      <c r="H1799" s="7"/>
      <c r="I1799" s="6" t="str">
        <f>IF(H1799="","",INDEX(Systems!F$4:F$981,MATCH($F1799,Systems!D$4:D$981,0),1))</f>
        <v/>
      </c>
      <c r="J1799" s="7" t="str">
        <f>IF(H1799="","",INDEX(Systems!E$4:E$981,MATCH($F1799,Systems!D$4:D$981,0),1))</f>
        <v/>
      </c>
      <c r="N1799" s="6" t="str">
        <f t="shared" si="4633"/>
        <v/>
      </c>
      <c r="O1799" s="7" t="str">
        <f t="shared" si="4634"/>
        <v/>
      </c>
      <c r="P1799" s="2" t="str">
        <f t="shared" ref="P1799:AI1799" si="4656">IF($B1799="","",IF($O1799=P$3,$N1799*(1+(O$2*0.03)),IF(P$3=$O1799+$J1799,$N1799*(1+(O$2*0.03)),IF(P$3=$O1799+2*$J1799,$N1799*(1+(O$2*0.03)),IF(P$3=$O1799+3*$J1799,$N1799*(1+(O$2*0.03)),IF(P$3=$O1799+4*$J1799,$N1799*(1+(O$2*0.03)),IF(P$3=$O1799+5*$J1799,$N1799*(1+(O$2*0.03)),"")))))))</f>
        <v/>
      </c>
      <c r="Q1799" s="2" t="str">
        <f t="shared" si="4656"/>
        <v/>
      </c>
      <c r="R1799" s="2" t="str">
        <f t="shared" si="4656"/>
        <v/>
      </c>
      <c r="S1799" s="2" t="str">
        <f t="shared" si="4656"/>
        <v/>
      </c>
      <c r="T1799" s="2" t="str">
        <f t="shared" si="4656"/>
        <v/>
      </c>
      <c r="U1799" s="2" t="str">
        <f t="shared" si="4656"/>
        <v/>
      </c>
      <c r="V1799" s="2" t="str">
        <f t="shared" si="4656"/>
        <v/>
      </c>
      <c r="W1799" s="2" t="str">
        <f t="shared" si="4656"/>
        <v/>
      </c>
      <c r="X1799" s="2" t="str">
        <f t="shared" si="4656"/>
        <v/>
      </c>
      <c r="Y1799" s="2" t="str">
        <f t="shared" si="4656"/>
        <v/>
      </c>
      <c r="Z1799" s="2" t="str">
        <f t="shared" si="4656"/>
        <v/>
      </c>
      <c r="AA1799" s="2" t="str">
        <f t="shared" si="4656"/>
        <v/>
      </c>
      <c r="AB1799" s="2" t="str">
        <f t="shared" si="4656"/>
        <v/>
      </c>
      <c r="AC1799" s="2" t="str">
        <f t="shared" si="4656"/>
        <v/>
      </c>
      <c r="AD1799" s="2" t="str">
        <f t="shared" si="4656"/>
        <v/>
      </c>
      <c r="AE1799" s="2" t="str">
        <f t="shared" si="4656"/>
        <v/>
      </c>
      <c r="AF1799" s="2" t="str">
        <f t="shared" si="4656"/>
        <v/>
      </c>
      <c r="AG1799" s="2" t="str">
        <f t="shared" si="4656"/>
        <v/>
      </c>
      <c r="AH1799" s="2" t="str">
        <f t="shared" si="4656"/>
        <v/>
      </c>
      <c r="AI1799" s="2" t="str">
        <f t="shared" si="4656"/>
        <v/>
      </c>
    </row>
    <row r="1800" spans="5:35" x14ac:dyDescent="0.25">
      <c r="E1800" s="42"/>
      <c r="H1800" s="7"/>
      <c r="I1800" s="6" t="str">
        <f>IF(H1800="","",INDEX(Systems!F$4:F$981,MATCH($F1800,Systems!D$4:D$981,0),1))</f>
        <v/>
      </c>
      <c r="J1800" s="7" t="str">
        <f>IF(H1800="","",INDEX(Systems!E$4:E$981,MATCH($F1800,Systems!D$4:D$981,0),1))</f>
        <v/>
      </c>
      <c r="N1800" s="6" t="str">
        <f t="shared" si="4633"/>
        <v/>
      </c>
      <c r="O1800" s="7" t="str">
        <f t="shared" si="4634"/>
        <v/>
      </c>
      <c r="P1800" s="2" t="str">
        <f t="shared" ref="P1800:AI1800" si="4657">IF($B1800="","",IF($O1800=P$3,$N1800*(1+(O$2*0.03)),IF(P$3=$O1800+$J1800,$N1800*(1+(O$2*0.03)),IF(P$3=$O1800+2*$J1800,$N1800*(1+(O$2*0.03)),IF(P$3=$O1800+3*$J1800,$N1800*(1+(O$2*0.03)),IF(P$3=$O1800+4*$J1800,$N1800*(1+(O$2*0.03)),IF(P$3=$O1800+5*$J1800,$N1800*(1+(O$2*0.03)),"")))))))</f>
        <v/>
      </c>
      <c r="Q1800" s="2" t="str">
        <f t="shared" si="4657"/>
        <v/>
      </c>
      <c r="R1800" s="2" t="str">
        <f t="shared" si="4657"/>
        <v/>
      </c>
      <c r="S1800" s="2" t="str">
        <f t="shared" si="4657"/>
        <v/>
      </c>
      <c r="T1800" s="2" t="str">
        <f t="shared" si="4657"/>
        <v/>
      </c>
      <c r="U1800" s="2" t="str">
        <f t="shared" si="4657"/>
        <v/>
      </c>
      <c r="V1800" s="2" t="str">
        <f t="shared" si="4657"/>
        <v/>
      </c>
      <c r="W1800" s="2" t="str">
        <f t="shared" si="4657"/>
        <v/>
      </c>
      <c r="X1800" s="2" t="str">
        <f t="shared" si="4657"/>
        <v/>
      </c>
      <c r="Y1800" s="2" t="str">
        <f t="shared" si="4657"/>
        <v/>
      </c>
      <c r="Z1800" s="2" t="str">
        <f t="shared" si="4657"/>
        <v/>
      </c>
      <c r="AA1800" s="2" t="str">
        <f t="shared" si="4657"/>
        <v/>
      </c>
      <c r="AB1800" s="2" t="str">
        <f t="shared" si="4657"/>
        <v/>
      </c>
      <c r="AC1800" s="2" t="str">
        <f t="shared" si="4657"/>
        <v/>
      </c>
      <c r="AD1800" s="2" t="str">
        <f t="shared" si="4657"/>
        <v/>
      </c>
      <c r="AE1800" s="2" t="str">
        <f t="shared" si="4657"/>
        <v/>
      </c>
      <c r="AF1800" s="2" t="str">
        <f t="shared" si="4657"/>
        <v/>
      </c>
      <c r="AG1800" s="2" t="str">
        <f t="shared" si="4657"/>
        <v/>
      </c>
      <c r="AH1800" s="2" t="str">
        <f t="shared" si="4657"/>
        <v/>
      </c>
      <c r="AI1800" s="2" t="str">
        <f t="shared" si="4657"/>
        <v/>
      </c>
    </row>
    <row r="1801" spans="5:35" x14ac:dyDescent="0.25">
      <c r="E1801" s="42"/>
      <c r="H1801" s="7"/>
      <c r="I1801" s="6" t="str">
        <f>IF(H1801="","",INDEX(Systems!F$4:F$981,MATCH($F1801,Systems!D$4:D$981,0),1))</f>
        <v/>
      </c>
      <c r="J1801" s="7" t="str">
        <f>IF(H1801="","",INDEX(Systems!E$4:E$981,MATCH($F1801,Systems!D$4:D$981,0),1))</f>
        <v/>
      </c>
      <c r="N1801" s="6" t="str">
        <f t="shared" si="4633"/>
        <v/>
      </c>
      <c r="O1801" s="7" t="str">
        <f t="shared" si="4634"/>
        <v/>
      </c>
      <c r="P1801" s="2" t="str">
        <f t="shared" ref="P1801:AI1801" si="4658">IF($B1801="","",IF($O1801=P$3,$N1801*(1+(O$2*0.03)),IF(P$3=$O1801+$J1801,$N1801*(1+(O$2*0.03)),IF(P$3=$O1801+2*$J1801,$N1801*(1+(O$2*0.03)),IF(P$3=$O1801+3*$J1801,$N1801*(1+(O$2*0.03)),IF(P$3=$O1801+4*$J1801,$N1801*(1+(O$2*0.03)),IF(P$3=$O1801+5*$J1801,$N1801*(1+(O$2*0.03)),"")))))))</f>
        <v/>
      </c>
      <c r="Q1801" s="2" t="str">
        <f t="shared" si="4658"/>
        <v/>
      </c>
      <c r="R1801" s="2" t="str">
        <f t="shared" si="4658"/>
        <v/>
      </c>
      <c r="S1801" s="2" t="str">
        <f t="shared" si="4658"/>
        <v/>
      </c>
      <c r="T1801" s="2" t="str">
        <f t="shared" si="4658"/>
        <v/>
      </c>
      <c r="U1801" s="2" t="str">
        <f t="shared" si="4658"/>
        <v/>
      </c>
      <c r="V1801" s="2" t="str">
        <f t="shared" si="4658"/>
        <v/>
      </c>
      <c r="W1801" s="2" t="str">
        <f t="shared" si="4658"/>
        <v/>
      </c>
      <c r="X1801" s="2" t="str">
        <f t="shared" si="4658"/>
        <v/>
      </c>
      <c r="Y1801" s="2" t="str">
        <f t="shared" si="4658"/>
        <v/>
      </c>
      <c r="Z1801" s="2" t="str">
        <f t="shared" si="4658"/>
        <v/>
      </c>
      <c r="AA1801" s="2" t="str">
        <f t="shared" si="4658"/>
        <v/>
      </c>
      <c r="AB1801" s="2" t="str">
        <f t="shared" si="4658"/>
        <v/>
      </c>
      <c r="AC1801" s="2" t="str">
        <f t="shared" si="4658"/>
        <v/>
      </c>
      <c r="AD1801" s="2" t="str">
        <f t="shared" si="4658"/>
        <v/>
      </c>
      <c r="AE1801" s="2" t="str">
        <f t="shared" si="4658"/>
        <v/>
      </c>
      <c r="AF1801" s="2" t="str">
        <f t="shared" si="4658"/>
        <v/>
      </c>
      <c r="AG1801" s="2" t="str">
        <f t="shared" si="4658"/>
        <v/>
      </c>
      <c r="AH1801" s="2" t="str">
        <f t="shared" si="4658"/>
        <v/>
      </c>
      <c r="AI1801" s="2" t="str">
        <f t="shared" si="4658"/>
        <v/>
      </c>
    </row>
    <row r="1802" spans="5:35" x14ac:dyDescent="0.25">
      <c r="E1802" s="42"/>
      <c r="H1802" s="7"/>
      <c r="I1802" s="6" t="str">
        <f>IF(H1802="","",INDEX(Systems!F$4:F$981,MATCH($F1802,Systems!D$4:D$981,0),1))</f>
        <v/>
      </c>
      <c r="J1802" s="7" t="str">
        <f>IF(H1802="","",INDEX(Systems!E$4:E$981,MATCH($F1802,Systems!D$4:D$981,0),1))</f>
        <v/>
      </c>
      <c r="N1802" s="6" t="str">
        <f t="shared" si="4633"/>
        <v/>
      </c>
      <c r="O1802" s="7" t="str">
        <f t="shared" si="4634"/>
        <v/>
      </c>
      <c r="P1802" s="2" t="str">
        <f t="shared" ref="P1802:AI1802" si="4659">IF($B1802="","",IF($O1802=P$3,$N1802*(1+(O$2*0.03)),IF(P$3=$O1802+$J1802,$N1802*(1+(O$2*0.03)),IF(P$3=$O1802+2*$J1802,$N1802*(1+(O$2*0.03)),IF(P$3=$O1802+3*$J1802,$N1802*(1+(O$2*0.03)),IF(P$3=$O1802+4*$J1802,$N1802*(1+(O$2*0.03)),IF(P$3=$O1802+5*$J1802,$N1802*(1+(O$2*0.03)),"")))))))</f>
        <v/>
      </c>
      <c r="Q1802" s="2" t="str">
        <f t="shared" si="4659"/>
        <v/>
      </c>
      <c r="R1802" s="2" t="str">
        <f t="shared" si="4659"/>
        <v/>
      </c>
      <c r="S1802" s="2" t="str">
        <f t="shared" si="4659"/>
        <v/>
      </c>
      <c r="T1802" s="2" t="str">
        <f t="shared" si="4659"/>
        <v/>
      </c>
      <c r="U1802" s="2" t="str">
        <f t="shared" si="4659"/>
        <v/>
      </c>
      <c r="V1802" s="2" t="str">
        <f t="shared" si="4659"/>
        <v/>
      </c>
      <c r="W1802" s="2" t="str">
        <f t="shared" si="4659"/>
        <v/>
      </c>
      <c r="X1802" s="2" t="str">
        <f t="shared" si="4659"/>
        <v/>
      </c>
      <c r="Y1802" s="2" t="str">
        <f t="shared" si="4659"/>
        <v/>
      </c>
      <c r="Z1802" s="2" t="str">
        <f t="shared" si="4659"/>
        <v/>
      </c>
      <c r="AA1802" s="2" t="str">
        <f t="shared" si="4659"/>
        <v/>
      </c>
      <c r="AB1802" s="2" t="str">
        <f t="shared" si="4659"/>
        <v/>
      </c>
      <c r="AC1802" s="2" t="str">
        <f t="shared" si="4659"/>
        <v/>
      </c>
      <c r="AD1802" s="2" t="str">
        <f t="shared" si="4659"/>
        <v/>
      </c>
      <c r="AE1802" s="2" t="str">
        <f t="shared" si="4659"/>
        <v/>
      </c>
      <c r="AF1802" s="2" t="str">
        <f t="shared" si="4659"/>
        <v/>
      </c>
      <c r="AG1802" s="2" t="str">
        <f t="shared" si="4659"/>
        <v/>
      </c>
      <c r="AH1802" s="2" t="str">
        <f t="shared" si="4659"/>
        <v/>
      </c>
      <c r="AI1802" s="2" t="str">
        <f t="shared" si="4659"/>
        <v/>
      </c>
    </row>
    <row r="1803" spans="5:35" x14ac:dyDescent="0.25">
      <c r="E1803" s="42"/>
      <c r="H1803" s="7"/>
      <c r="I1803" s="6" t="str">
        <f>IF(H1803="","",INDEX(Systems!F$4:F$981,MATCH($F1803,Systems!D$4:D$981,0),1))</f>
        <v/>
      </c>
      <c r="J1803" s="7" t="str">
        <f>IF(H1803="","",INDEX(Systems!E$4:E$981,MATCH($F1803,Systems!D$4:D$981,0),1))</f>
        <v/>
      </c>
      <c r="N1803" s="6" t="str">
        <f t="shared" si="4633"/>
        <v/>
      </c>
      <c r="O1803" s="7" t="str">
        <f t="shared" si="4634"/>
        <v/>
      </c>
      <c r="P1803" s="2" t="str">
        <f t="shared" ref="P1803:AI1803" si="4660">IF($B1803="","",IF($O1803=P$3,$N1803*(1+(O$2*0.03)),IF(P$3=$O1803+$J1803,$N1803*(1+(O$2*0.03)),IF(P$3=$O1803+2*$J1803,$N1803*(1+(O$2*0.03)),IF(P$3=$O1803+3*$J1803,$N1803*(1+(O$2*0.03)),IF(P$3=$O1803+4*$J1803,$N1803*(1+(O$2*0.03)),IF(P$3=$O1803+5*$J1803,$N1803*(1+(O$2*0.03)),"")))))))</f>
        <v/>
      </c>
      <c r="Q1803" s="2" t="str">
        <f t="shared" si="4660"/>
        <v/>
      </c>
      <c r="R1803" s="2" t="str">
        <f t="shared" si="4660"/>
        <v/>
      </c>
      <c r="S1803" s="2" t="str">
        <f t="shared" si="4660"/>
        <v/>
      </c>
      <c r="T1803" s="2" t="str">
        <f t="shared" si="4660"/>
        <v/>
      </c>
      <c r="U1803" s="2" t="str">
        <f t="shared" si="4660"/>
        <v/>
      </c>
      <c r="V1803" s="2" t="str">
        <f t="shared" si="4660"/>
        <v/>
      </c>
      <c r="W1803" s="2" t="str">
        <f t="shared" si="4660"/>
        <v/>
      </c>
      <c r="X1803" s="2" t="str">
        <f t="shared" si="4660"/>
        <v/>
      </c>
      <c r="Y1803" s="2" t="str">
        <f t="shared" si="4660"/>
        <v/>
      </c>
      <c r="Z1803" s="2" t="str">
        <f t="shared" si="4660"/>
        <v/>
      </c>
      <c r="AA1803" s="2" t="str">
        <f t="shared" si="4660"/>
        <v/>
      </c>
      <c r="AB1803" s="2" t="str">
        <f t="shared" si="4660"/>
        <v/>
      </c>
      <c r="AC1803" s="2" t="str">
        <f t="shared" si="4660"/>
        <v/>
      </c>
      <c r="AD1803" s="2" t="str">
        <f t="shared" si="4660"/>
        <v/>
      </c>
      <c r="AE1803" s="2" t="str">
        <f t="shared" si="4660"/>
        <v/>
      </c>
      <c r="AF1803" s="2" t="str">
        <f t="shared" si="4660"/>
        <v/>
      </c>
      <c r="AG1803" s="2" t="str">
        <f t="shared" si="4660"/>
        <v/>
      </c>
      <c r="AH1803" s="2" t="str">
        <f t="shared" si="4660"/>
        <v/>
      </c>
      <c r="AI1803" s="2" t="str">
        <f t="shared" si="4660"/>
        <v/>
      </c>
    </row>
    <row r="1804" spans="5:35" x14ac:dyDescent="0.25">
      <c r="E1804" s="42"/>
      <c r="H1804" s="7"/>
      <c r="I1804" s="6" t="str">
        <f>IF(H1804="","",INDEX(Systems!F$4:F$981,MATCH($F1804,Systems!D$4:D$981,0),1))</f>
        <v/>
      </c>
      <c r="J1804" s="7" t="str">
        <f>IF(H1804="","",INDEX(Systems!E$4:E$981,MATCH($F1804,Systems!D$4:D$981,0),1))</f>
        <v/>
      </c>
      <c r="N1804" s="6" t="str">
        <f t="shared" si="4633"/>
        <v/>
      </c>
      <c r="O1804" s="7" t="str">
        <f t="shared" si="4634"/>
        <v/>
      </c>
      <c r="P1804" s="2" t="str">
        <f t="shared" ref="P1804:AI1804" si="4661">IF($B1804="","",IF($O1804=P$3,$N1804*(1+(O$2*0.03)),IF(P$3=$O1804+$J1804,$N1804*(1+(O$2*0.03)),IF(P$3=$O1804+2*$J1804,$N1804*(1+(O$2*0.03)),IF(P$3=$O1804+3*$J1804,$N1804*(1+(O$2*0.03)),IF(P$3=$O1804+4*$J1804,$N1804*(1+(O$2*0.03)),IF(P$3=$O1804+5*$J1804,$N1804*(1+(O$2*0.03)),"")))))))</f>
        <v/>
      </c>
      <c r="Q1804" s="2" t="str">
        <f t="shared" si="4661"/>
        <v/>
      </c>
      <c r="R1804" s="2" t="str">
        <f t="shared" si="4661"/>
        <v/>
      </c>
      <c r="S1804" s="2" t="str">
        <f t="shared" si="4661"/>
        <v/>
      </c>
      <c r="T1804" s="2" t="str">
        <f t="shared" si="4661"/>
        <v/>
      </c>
      <c r="U1804" s="2" t="str">
        <f t="shared" si="4661"/>
        <v/>
      </c>
      <c r="V1804" s="2" t="str">
        <f t="shared" si="4661"/>
        <v/>
      </c>
      <c r="W1804" s="2" t="str">
        <f t="shared" si="4661"/>
        <v/>
      </c>
      <c r="X1804" s="2" t="str">
        <f t="shared" si="4661"/>
        <v/>
      </c>
      <c r="Y1804" s="2" t="str">
        <f t="shared" si="4661"/>
        <v/>
      </c>
      <c r="Z1804" s="2" t="str">
        <f t="shared" si="4661"/>
        <v/>
      </c>
      <c r="AA1804" s="2" t="str">
        <f t="shared" si="4661"/>
        <v/>
      </c>
      <c r="AB1804" s="2" t="str">
        <f t="shared" si="4661"/>
        <v/>
      </c>
      <c r="AC1804" s="2" t="str">
        <f t="shared" si="4661"/>
        <v/>
      </c>
      <c r="AD1804" s="2" t="str">
        <f t="shared" si="4661"/>
        <v/>
      </c>
      <c r="AE1804" s="2" t="str">
        <f t="shared" si="4661"/>
        <v/>
      </c>
      <c r="AF1804" s="2" t="str">
        <f t="shared" si="4661"/>
        <v/>
      </c>
      <c r="AG1804" s="2" t="str">
        <f t="shared" si="4661"/>
        <v/>
      </c>
      <c r="AH1804" s="2" t="str">
        <f t="shared" si="4661"/>
        <v/>
      </c>
      <c r="AI1804" s="2" t="str">
        <f t="shared" si="4661"/>
        <v/>
      </c>
    </row>
    <row r="1805" spans="5:35" x14ac:dyDescent="0.25">
      <c r="E1805" s="42"/>
      <c r="H1805" s="7"/>
      <c r="I1805" s="6" t="str">
        <f>IF(H1805="","",INDEX(Systems!F$4:F$981,MATCH($F1805,Systems!D$4:D$981,0),1))</f>
        <v/>
      </c>
      <c r="J1805" s="7" t="str">
        <f>IF(H1805="","",INDEX(Systems!E$4:E$981,MATCH($F1805,Systems!D$4:D$981,0),1))</f>
        <v/>
      </c>
      <c r="N1805" s="6" t="str">
        <f t="shared" si="4633"/>
        <v/>
      </c>
      <c r="O1805" s="7" t="str">
        <f t="shared" si="4634"/>
        <v/>
      </c>
      <c r="P1805" s="2" t="str">
        <f t="shared" ref="P1805:AI1805" si="4662">IF($B1805="","",IF($O1805=P$3,$N1805*(1+(O$2*0.03)),IF(P$3=$O1805+$J1805,$N1805*(1+(O$2*0.03)),IF(P$3=$O1805+2*$J1805,$N1805*(1+(O$2*0.03)),IF(P$3=$O1805+3*$J1805,$N1805*(1+(O$2*0.03)),IF(P$3=$O1805+4*$J1805,$N1805*(1+(O$2*0.03)),IF(P$3=$O1805+5*$J1805,$N1805*(1+(O$2*0.03)),"")))))))</f>
        <v/>
      </c>
      <c r="Q1805" s="2" t="str">
        <f t="shared" si="4662"/>
        <v/>
      </c>
      <c r="R1805" s="2" t="str">
        <f t="shared" si="4662"/>
        <v/>
      </c>
      <c r="S1805" s="2" t="str">
        <f t="shared" si="4662"/>
        <v/>
      </c>
      <c r="T1805" s="2" t="str">
        <f t="shared" si="4662"/>
        <v/>
      </c>
      <c r="U1805" s="2" t="str">
        <f t="shared" si="4662"/>
        <v/>
      </c>
      <c r="V1805" s="2" t="str">
        <f t="shared" si="4662"/>
        <v/>
      </c>
      <c r="W1805" s="2" t="str">
        <f t="shared" si="4662"/>
        <v/>
      </c>
      <c r="X1805" s="2" t="str">
        <f t="shared" si="4662"/>
        <v/>
      </c>
      <c r="Y1805" s="2" t="str">
        <f t="shared" si="4662"/>
        <v/>
      </c>
      <c r="Z1805" s="2" t="str">
        <f t="shared" si="4662"/>
        <v/>
      </c>
      <c r="AA1805" s="2" t="str">
        <f t="shared" si="4662"/>
        <v/>
      </c>
      <c r="AB1805" s="2" t="str">
        <f t="shared" si="4662"/>
        <v/>
      </c>
      <c r="AC1805" s="2" t="str">
        <f t="shared" si="4662"/>
        <v/>
      </c>
      <c r="AD1805" s="2" t="str">
        <f t="shared" si="4662"/>
        <v/>
      </c>
      <c r="AE1805" s="2" t="str">
        <f t="shared" si="4662"/>
        <v/>
      </c>
      <c r="AF1805" s="2" t="str">
        <f t="shared" si="4662"/>
        <v/>
      </c>
      <c r="AG1805" s="2" t="str">
        <f t="shared" si="4662"/>
        <v/>
      </c>
      <c r="AH1805" s="2" t="str">
        <f t="shared" si="4662"/>
        <v/>
      </c>
      <c r="AI1805" s="2" t="str">
        <f t="shared" si="4662"/>
        <v/>
      </c>
    </row>
    <row r="1806" spans="5:35" x14ac:dyDescent="0.25">
      <c r="E1806" s="42"/>
      <c r="H1806" s="7"/>
      <c r="I1806" s="6" t="str">
        <f>IF(H1806="","",INDEX(Systems!F$4:F$981,MATCH($F1806,Systems!D$4:D$981,0),1))</f>
        <v/>
      </c>
      <c r="J1806" s="7" t="str">
        <f>IF(H1806="","",INDEX(Systems!E$4:E$981,MATCH($F1806,Systems!D$4:D$981,0),1))</f>
        <v/>
      </c>
      <c r="N1806" s="6" t="str">
        <f t="shared" si="4633"/>
        <v/>
      </c>
      <c r="O1806" s="7" t="str">
        <f t="shared" si="4634"/>
        <v/>
      </c>
      <c r="P1806" s="2" t="str">
        <f t="shared" ref="P1806:AI1806" si="4663">IF($B1806="","",IF($O1806=P$3,$N1806*(1+(O$2*0.03)),IF(P$3=$O1806+$J1806,$N1806*(1+(O$2*0.03)),IF(P$3=$O1806+2*$J1806,$N1806*(1+(O$2*0.03)),IF(P$3=$O1806+3*$J1806,$N1806*(1+(O$2*0.03)),IF(P$3=$O1806+4*$J1806,$N1806*(1+(O$2*0.03)),IF(P$3=$O1806+5*$J1806,$N1806*(1+(O$2*0.03)),"")))))))</f>
        <v/>
      </c>
      <c r="Q1806" s="2" t="str">
        <f t="shared" si="4663"/>
        <v/>
      </c>
      <c r="R1806" s="2" t="str">
        <f t="shared" si="4663"/>
        <v/>
      </c>
      <c r="S1806" s="2" t="str">
        <f t="shared" si="4663"/>
        <v/>
      </c>
      <c r="T1806" s="2" t="str">
        <f t="shared" si="4663"/>
        <v/>
      </c>
      <c r="U1806" s="2" t="str">
        <f t="shared" si="4663"/>
        <v/>
      </c>
      <c r="V1806" s="2" t="str">
        <f t="shared" si="4663"/>
        <v/>
      </c>
      <c r="W1806" s="2" t="str">
        <f t="shared" si="4663"/>
        <v/>
      </c>
      <c r="X1806" s="2" t="str">
        <f t="shared" si="4663"/>
        <v/>
      </c>
      <c r="Y1806" s="2" t="str">
        <f t="shared" si="4663"/>
        <v/>
      </c>
      <c r="Z1806" s="2" t="str">
        <f t="shared" si="4663"/>
        <v/>
      </c>
      <c r="AA1806" s="2" t="str">
        <f t="shared" si="4663"/>
        <v/>
      </c>
      <c r="AB1806" s="2" t="str">
        <f t="shared" si="4663"/>
        <v/>
      </c>
      <c r="AC1806" s="2" t="str">
        <f t="shared" si="4663"/>
        <v/>
      </c>
      <c r="AD1806" s="2" t="str">
        <f t="shared" si="4663"/>
        <v/>
      </c>
      <c r="AE1806" s="2" t="str">
        <f t="shared" si="4663"/>
        <v/>
      </c>
      <c r="AF1806" s="2" t="str">
        <f t="shared" si="4663"/>
        <v/>
      </c>
      <c r="AG1806" s="2" t="str">
        <f t="shared" si="4663"/>
        <v/>
      </c>
      <c r="AH1806" s="2" t="str">
        <f t="shared" si="4663"/>
        <v/>
      </c>
      <c r="AI1806" s="2" t="str">
        <f t="shared" si="4663"/>
        <v/>
      </c>
    </row>
    <row r="1807" spans="5:35" x14ac:dyDescent="0.25">
      <c r="E1807" s="42"/>
      <c r="H1807" s="7"/>
      <c r="I1807" s="6" t="str">
        <f>IF(H1807="","",INDEX(Systems!F$4:F$981,MATCH($F1807,Systems!D$4:D$981,0),1))</f>
        <v/>
      </c>
      <c r="J1807" s="7" t="str">
        <f>IF(H1807="","",INDEX(Systems!E$4:E$981,MATCH($F1807,Systems!D$4:D$981,0),1))</f>
        <v/>
      </c>
      <c r="N1807" s="6" t="str">
        <f t="shared" si="4633"/>
        <v/>
      </c>
      <c r="O1807" s="7" t="str">
        <f t="shared" si="4634"/>
        <v/>
      </c>
      <c r="P1807" s="2" t="str">
        <f t="shared" ref="P1807:AI1807" si="4664">IF($B1807="","",IF($O1807=P$3,$N1807*(1+(O$2*0.03)),IF(P$3=$O1807+$J1807,$N1807*(1+(O$2*0.03)),IF(P$3=$O1807+2*$J1807,$N1807*(1+(O$2*0.03)),IF(P$3=$O1807+3*$J1807,$N1807*(1+(O$2*0.03)),IF(P$3=$O1807+4*$J1807,$N1807*(1+(O$2*0.03)),IF(P$3=$O1807+5*$J1807,$N1807*(1+(O$2*0.03)),"")))))))</f>
        <v/>
      </c>
      <c r="Q1807" s="2" t="str">
        <f t="shared" si="4664"/>
        <v/>
      </c>
      <c r="R1807" s="2" t="str">
        <f t="shared" si="4664"/>
        <v/>
      </c>
      <c r="S1807" s="2" t="str">
        <f t="shared" si="4664"/>
        <v/>
      </c>
      <c r="T1807" s="2" t="str">
        <f t="shared" si="4664"/>
        <v/>
      </c>
      <c r="U1807" s="2" t="str">
        <f t="shared" si="4664"/>
        <v/>
      </c>
      <c r="V1807" s="2" t="str">
        <f t="shared" si="4664"/>
        <v/>
      </c>
      <c r="W1807" s="2" t="str">
        <f t="shared" si="4664"/>
        <v/>
      </c>
      <c r="X1807" s="2" t="str">
        <f t="shared" si="4664"/>
        <v/>
      </c>
      <c r="Y1807" s="2" t="str">
        <f t="shared" si="4664"/>
        <v/>
      </c>
      <c r="Z1807" s="2" t="str">
        <f t="shared" si="4664"/>
        <v/>
      </c>
      <c r="AA1807" s="2" t="str">
        <f t="shared" si="4664"/>
        <v/>
      </c>
      <c r="AB1807" s="2" t="str">
        <f t="shared" si="4664"/>
        <v/>
      </c>
      <c r="AC1807" s="2" t="str">
        <f t="shared" si="4664"/>
        <v/>
      </c>
      <c r="AD1807" s="2" t="str">
        <f t="shared" si="4664"/>
        <v/>
      </c>
      <c r="AE1807" s="2" t="str">
        <f t="shared" si="4664"/>
        <v/>
      </c>
      <c r="AF1807" s="2" t="str">
        <f t="shared" si="4664"/>
        <v/>
      </c>
      <c r="AG1807" s="2" t="str">
        <f t="shared" si="4664"/>
        <v/>
      </c>
      <c r="AH1807" s="2" t="str">
        <f t="shared" si="4664"/>
        <v/>
      </c>
      <c r="AI1807" s="2" t="str">
        <f t="shared" si="4664"/>
        <v/>
      </c>
    </row>
    <row r="1808" spans="5:35" x14ac:dyDescent="0.25">
      <c r="E1808" s="42"/>
      <c r="H1808" s="7"/>
      <c r="I1808" s="6" t="str">
        <f>IF(H1808="","",INDEX(Systems!F$4:F$981,MATCH($F1808,Systems!D$4:D$981,0),1))</f>
        <v/>
      </c>
      <c r="J1808" s="7" t="str">
        <f>IF(H1808="","",INDEX(Systems!E$4:E$981,MATCH($F1808,Systems!D$4:D$981,0),1))</f>
        <v/>
      </c>
      <c r="N1808" s="6" t="str">
        <f t="shared" si="4633"/>
        <v/>
      </c>
      <c r="O1808" s="7" t="str">
        <f t="shared" si="4634"/>
        <v/>
      </c>
      <c r="P1808" s="2" t="str">
        <f t="shared" ref="P1808:AI1808" si="4665">IF($B1808="","",IF($O1808=P$3,$N1808*(1+(O$2*0.03)),IF(P$3=$O1808+$J1808,$N1808*(1+(O$2*0.03)),IF(P$3=$O1808+2*$J1808,$N1808*(1+(O$2*0.03)),IF(P$3=$O1808+3*$J1808,$N1808*(1+(O$2*0.03)),IF(P$3=$O1808+4*$J1808,$N1808*(1+(O$2*0.03)),IF(P$3=$O1808+5*$J1808,$N1808*(1+(O$2*0.03)),"")))))))</f>
        <v/>
      </c>
      <c r="Q1808" s="2" t="str">
        <f t="shared" si="4665"/>
        <v/>
      </c>
      <c r="R1808" s="2" t="str">
        <f t="shared" si="4665"/>
        <v/>
      </c>
      <c r="S1808" s="2" t="str">
        <f t="shared" si="4665"/>
        <v/>
      </c>
      <c r="T1808" s="2" t="str">
        <f t="shared" si="4665"/>
        <v/>
      </c>
      <c r="U1808" s="2" t="str">
        <f t="shared" si="4665"/>
        <v/>
      </c>
      <c r="V1808" s="2" t="str">
        <f t="shared" si="4665"/>
        <v/>
      </c>
      <c r="W1808" s="2" t="str">
        <f t="shared" si="4665"/>
        <v/>
      </c>
      <c r="X1808" s="2" t="str">
        <f t="shared" si="4665"/>
        <v/>
      </c>
      <c r="Y1808" s="2" t="str">
        <f t="shared" si="4665"/>
        <v/>
      </c>
      <c r="Z1808" s="2" t="str">
        <f t="shared" si="4665"/>
        <v/>
      </c>
      <c r="AA1808" s="2" t="str">
        <f t="shared" si="4665"/>
        <v/>
      </c>
      <c r="AB1808" s="2" t="str">
        <f t="shared" si="4665"/>
        <v/>
      </c>
      <c r="AC1808" s="2" t="str">
        <f t="shared" si="4665"/>
        <v/>
      </c>
      <c r="AD1808" s="2" t="str">
        <f t="shared" si="4665"/>
        <v/>
      </c>
      <c r="AE1808" s="2" t="str">
        <f t="shared" si="4665"/>
        <v/>
      </c>
      <c r="AF1808" s="2" t="str">
        <f t="shared" si="4665"/>
        <v/>
      </c>
      <c r="AG1808" s="2" t="str">
        <f t="shared" si="4665"/>
        <v/>
      </c>
      <c r="AH1808" s="2" t="str">
        <f t="shared" si="4665"/>
        <v/>
      </c>
      <c r="AI1808" s="2" t="str">
        <f t="shared" si="4665"/>
        <v/>
      </c>
    </row>
    <row r="1809" spans="5:35" x14ac:dyDescent="0.25">
      <c r="E1809" s="42"/>
      <c r="H1809" s="7"/>
      <c r="I1809" s="6" t="str">
        <f>IF(H1809="","",INDEX(Systems!F$4:F$981,MATCH($F1809,Systems!D$4:D$981,0),1))</f>
        <v/>
      </c>
      <c r="J1809" s="7" t="str">
        <f>IF(H1809="","",INDEX(Systems!E$4:E$981,MATCH($F1809,Systems!D$4:D$981,0),1))</f>
        <v/>
      </c>
      <c r="N1809" s="6" t="str">
        <f t="shared" si="4633"/>
        <v/>
      </c>
      <c r="O1809" s="7" t="str">
        <f t="shared" si="4634"/>
        <v/>
      </c>
      <c r="P1809" s="2" t="str">
        <f t="shared" ref="P1809:AI1809" si="4666">IF($B1809="","",IF($O1809=P$3,$N1809*(1+(O$2*0.03)),IF(P$3=$O1809+$J1809,$N1809*(1+(O$2*0.03)),IF(P$3=$O1809+2*$J1809,$N1809*(1+(O$2*0.03)),IF(P$3=$O1809+3*$J1809,$N1809*(1+(O$2*0.03)),IF(P$3=$O1809+4*$J1809,$N1809*(1+(O$2*0.03)),IF(P$3=$O1809+5*$J1809,$N1809*(1+(O$2*0.03)),"")))))))</f>
        <v/>
      </c>
      <c r="Q1809" s="2" t="str">
        <f t="shared" si="4666"/>
        <v/>
      </c>
      <c r="R1809" s="2" t="str">
        <f t="shared" si="4666"/>
        <v/>
      </c>
      <c r="S1809" s="2" t="str">
        <f t="shared" si="4666"/>
        <v/>
      </c>
      <c r="T1809" s="2" t="str">
        <f t="shared" si="4666"/>
        <v/>
      </c>
      <c r="U1809" s="2" t="str">
        <f t="shared" si="4666"/>
        <v/>
      </c>
      <c r="V1809" s="2" t="str">
        <f t="shared" si="4666"/>
        <v/>
      </c>
      <c r="W1809" s="2" t="str">
        <f t="shared" si="4666"/>
        <v/>
      </c>
      <c r="X1809" s="2" t="str">
        <f t="shared" si="4666"/>
        <v/>
      </c>
      <c r="Y1809" s="2" t="str">
        <f t="shared" si="4666"/>
        <v/>
      </c>
      <c r="Z1809" s="2" t="str">
        <f t="shared" si="4666"/>
        <v/>
      </c>
      <c r="AA1809" s="2" t="str">
        <f t="shared" si="4666"/>
        <v/>
      </c>
      <c r="AB1809" s="2" t="str">
        <f t="shared" si="4666"/>
        <v/>
      </c>
      <c r="AC1809" s="2" t="str">
        <f t="shared" si="4666"/>
        <v/>
      </c>
      <c r="AD1809" s="2" t="str">
        <f t="shared" si="4666"/>
        <v/>
      </c>
      <c r="AE1809" s="2" t="str">
        <f t="shared" si="4666"/>
        <v/>
      </c>
      <c r="AF1809" s="2" t="str">
        <f t="shared" si="4666"/>
        <v/>
      </c>
      <c r="AG1809" s="2" t="str">
        <f t="shared" si="4666"/>
        <v/>
      </c>
      <c r="AH1809" s="2" t="str">
        <f t="shared" si="4666"/>
        <v/>
      </c>
      <c r="AI1809" s="2" t="str">
        <f t="shared" si="4666"/>
        <v/>
      </c>
    </row>
    <row r="1810" spans="5:35" x14ac:dyDescent="0.25">
      <c r="E1810" s="42"/>
      <c r="H1810" s="7"/>
      <c r="I1810" s="6" t="str">
        <f>IF(H1810="","",INDEX(Systems!F$4:F$981,MATCH($F1810,Systems!D$4:D$981,0),1))</f>
        <v/>
      </c>
      <c r="J1810" s="7" t="str">
        <f>IF(H1810="","",INDEX(Systems!E$4:E$981,MATCH($F1810,Systems!D$4:D$981,0),1))</f>
        <v/>
      </c>
      <c r="N1810" s="6" t="str">
        <f t="shared" si="4633"/>
        <v/>
      </c>
      <c r="O1810" s="7" t="str">
        <f t="shared" si="4634"/>
        <v/>
      </c>
      <c r="P1810" s="2" t="str">
        <f t="shared" ref="P1810:AI1810" si="4667">IF($B1810="","",IF($O1810=P$3,$N1810*(1+(O$2*0.03)),IF(P$3=$O1810+$J1810,$N1810*(1+(O$2*0.03)),IF(P$3=$O1810+2*$J1810,$N1810*(1+(O$2*0.03)),IF(P$3=$O1810+3*$J1810,$N1810*(1+(O$2*0.03)),IF(P$3=$O1810+4*$J1810,$N1810*(1+(O$2*0.03)),IF(P$3=$O1810+5*$J1810,$N1810*(1+(O$2*0.03)),"")))))))</f>
        <v/>
      </c>
      <c r="Q1810" s="2" t="str">
        <f t="shared" si="4667"/>
        <v/>
      </c>
      <c r="R1810" s="2" t="str">
        <f t="shared" si="4667"/>
        <v/>
      </c>
      <c r="S1810" s="2" t="str">
        <f t="shared" si="4667"/>
        <v/>
      </c>
      <c r="T1810" s="2" t="str">
        <f t="shared" si="4667"/>
        <v/>
      </c>
      <c r="U1810" s="2" t="str">
        <f t="shared" si="4667"/>
        <v/>
      </c>
      <c r="V1810" s="2" t="str">
        <f t="shared" si="4667"/>
        <v/>
      </c>
      <c r="W1810" s="2" t="str">
        <f t="shared" si="4667"/>
        <v/>
      </c>
      <c r="X1810" s="2" t="str">
        <f t="shared" si="4667"/>
        <v/>
      </c>
      <c r="Y1810" s="2" t="str">
        <f t="shared" si="4667"/>
        <v/>
      </c>
      <c r="Z1810" s="2" t="str">
        <f t="shared" si="4667"/>
        <v/>
      </c>
      <c r="AA1810" s="2" t="str">
        <f t="shared" si="4667"/>
        <v/>
      </c>
      <c r="AB1810" s="2" t="str">
        <f t="shared" si="4667"/>
        <v/>
      </c>
      <c r="AC1810" s="2" t="str">
        <f t="shared" si="4667"/>
        <v/>
      </c>
      <c r="AD1810" s="2" t="str">
        <f t="shared" si="4667"/>
        <v/>
      </c>
      <c r="AE1810" s="2" t="str">
        <f t="shared" si="4667"/>
        <v/>
      </c>
      <c r="AF1810" s="2" t="str">
        <f t="shared" si="4667"/>
        <v/>
      </c>
      <c r="AG1810" s="2" t="str">
        <f t="shared" si="4667"/>
        <v/>
      </c>
      <c r="AH1810" s="2" t="str">
        <f t="shared" si="4667"/>
        <v/>
      </c>
      <c r="AI1810" s="2" t="str">
        <f t="shared" si="4667"/>
        <v/>
      </c>
    </row>
    <row r="1811" spans="5:35" x14ac:dyDescent="0.25">
      <c r="E1811" s="42"/>
      <c r="H1811" s="7"/>
      <c r="I1811" s="6" t="str">
        <f>IF(H1811="","",INDEX(Systems!F$4:F$981,MATCH($F1811,Systems!D$4:D$981,0),1))</f>
        <v/>
      </c>
      <c r="J1811" s="7" t="str">
        <f>IF(H1811="","",INDEX(Systems!E$4:E$981,MATCH($F1811,Systems!D$4:D$981,0),1))</f>
        <v/>
      </c>
      <c r="N1811" s="6" t="str">
        <f t="shared" si="4633"/>
        <v/>
      </c>
      <c r="O1811" s="7" t="str">
        <f t="shared" si="4634"/>
        <v/>
      </c>
      <c r="P1811" s="2" t="str">
        <f t="shared" ref="P1811:AI1811" si="4668">IF($B1811="","",IF($O1811=P$3,$N1811*(1+(O$2*0.03)),IF(P$3=$O1811+$J1811,$N1811*(1+(O$2*0.03)),IF(P$3=$O1811+2*$J1811,$N1811*(1+(O$2*0.03)),IF(P$3=$O1811+3*$J1811,$N1811*(1+(O$2*0.03)),IF(P$3=$O1811+4*$J1811,$N1811*(1+(O$2*0.03)),IF(P$3=$O1811+5*$J1811,$N1811*(1+(O$2*0.03)),"")))))))</f>
        <v/>
      </c>
      <c r="Q1811" s="2" t="str">
        <f t="shared" si="4668"/>
        <v/>
      </c>
      <c r="R1811" s="2" t="str">
        <f t="shared" si="4668"/>
        <v/>
      </c>
      <c r="S1811" s="2" t="str">
        <f t="shared" si="4668"/>
        <v/>
      </c>
      <c r="T1811" s="2" t="str">
        <f t="shared" si="4668"/>
        <v/>
      </c>
      <c r="U1811" s="2" t="str">
        <f t="shared" si="4668"/>
        <v/>
      </c>
      <c r="V1811" s="2" t="str">
        <f t="shared" si="4668"/>
        <v/>
      </c>
      <c r="W1811" s="2" t="str">
        <f t="shared" si="4668"/>
        <v/>
      </c>
      <c r="X1811" s="2" t="str">
        <f t="shared" si="4668"/>
        <v/>
      </c>
      <c r="Y1811" s="2" t="str">
        <f t="shared" si="4668"/>
        <v/>
      </c>
      <c r="Z1811" s="2" t="str">
        <f t="shared" si="4668"/>
        <v/>
      </c>
      <c r="AA1811" s="2" t="str">
        <f t="shared" si="4668"/>
        <v/>
      </c>
      <c r="AB1811" s="2" t="str">
        <f t="shared" si="4668"/>
        <v/>
      </c>
      <c r="AC1811" s="2" t="str">
        <f t="shared" si="4668"/>
        <v/>
      </c>
      <c r="AD1811" s="2" t="str">
        <f t="shared" si="4668"/>
        <v/>
      </c>
      <c r="AE1811" s="2" t="str">
        <f t="shared" si="4668"/>
        <v/>
      </c>
      <c r="AF1811" s="2" t="str">
        <f t="shared" si="4668"/>
        <v/>
      </c>
      <c r="AG1811" s="2" t="str">
        <f t="shared" si="4668"/>
        <v/>
      </c>
      <c r="AH1811" s="2" t="str">
        <f t="shared" si="4668"/>
        <v/>
      </c>
      <c r="AI1811" s="2" t="str">
        <f t="shared" si="4668"/>
        <v/>
      </c>
    </row>
    <row r="1812" spans="5:35" x14ac:dyDescent="0.25">
      <c r="E1812" s="42"/>
      <c r="H1812" s="7"/>
      <c r="I1812" s="6" t="str">
        <f>IF(H1812="","",INDEX(Systems!F$4:F$981,MATCH($F1812,Systems!D$4:D$981,0),1))</f>
        <v/>
      </c>
      <c r="J1812" s="7" t="str">
        <f>IF(H1812="","",INDEX(Systems!E$4:E$981,MATCH($F1812,Systems!D$4:D$981,0),1))</f>
        <v/>
      </c>
      <c r="N1812" s="6" t="str">
        <f t="shared" si="4633"/>
        <v/>
      </c>
      <c r="O1812" s="7" t="str">
        <f t="shared" si="4634"/>
        <v/>
      </c>
      <c r="P1812" s="2" t="str">
        <f t="shared" ref="P1812:AI1812" si="4669">IF($B1812="","",IF($O1812=P$3,$N1812*(1+(O$2*0.03)),IF(P$3=$O1812+$J1812,$N1812*(1+(O$2*0.03)),IF(P$3=$O1812+2*$J1812,$N1812*(1+(O$2*0.03)),IF(P$3=$O1812+3*$J1812,$N1812*(1+(O$2*0.03)),IF(P$3=$O1812+4*$J1812,$N1812*(1+(O$2*0.03)),IF(P$3=$O1812+5*$J1812,$N1812*(1+(O$2*0.03)),"")))))))</f>
        <v/>
      </c>
      <c r="Q1812" s="2" t="str">
        <f t="shared" si="4669"/>
        <v/>
      </c>
      <c r="R1812" s="2" t="str">
        <f t="shared" si="4669"/>
        <v/>
      </c>
      <c r="S1812" s="2" t="str">
        <f t="shared" si="4669"/>
        <v/>
      </c>
      <c r="T1812" s="2" t="str">
        <f t="shared" si="4669"/>
        <v/>
      </c>
      <c r="U1812" s="2" t="str">
        <f t="shared" si="4669"/>
        <v/>
      </c>
      <c r="V1812" s="2" t="str">
        <f t="shared" si="4669"/>
        <v/>
      </c>
      <c r="W1812" s="2" t="str">
        <f t="shared" si="4669"/>
        <v/>
      </c>
      <c r="X1812" s="2" t="str">
        <f t="shared" si="4669"/>
        <v/>
      </c>
      <c r="Y1812" s="2" t="str">
        <f t="shared" si="4669"/>
        <v/>
      </c>
      <c r="Z1812" s="2" t="str">
        <f t="shared" si="4669"/>
        <v/>
      </c>
      <c r="AA1812" s="2" t="str">
        <f t="shared" si="4669"/>
        <v/>
      </c>
      <c r="AB1812" s="2" t="str">
        <f t="shared" si="4669"/>
        <v/>
      </c>
      <c r="AC1812" s="2" t="str">
        <f t="shared" si="4669"/>
        <v/>
      </c>
      <c r="AD1812" s="2" t="str">
        <f t="shared" si="4669"/>
        <v/>
      </c>
      <c r="AE1812" s="2" t="str">
        <f t="shared" si="4669"/>
        <v/>
      </c>
      <c r="AF1812" s="2" t="str">
        <f t="shared" si="4669"/>
        <v/>
      </c>
      <c r="AG1812" s="2" t="str">
        <f t="shared" si="4669"/>
        <v/>
      </c>
      <c r="AH1812" s="2" t="str">
        <f t="shared" si="4669"/>
        <v/>
      </c>
      <c r="AI1812" s="2" t="str">
        <f t="shared" si="4669"/>
        <v/>
      </c>
    </row>
    <row r="1813" spans="5:35" x14ac:dyDescent="0.25">
      <c r="E1813" s="42"/>
      <c r="H1813" s="7"/>
      <c r="I1813" s="6" t="str">
        <f>IF(H1813="","",INDEX(Systems!F$4:F$981,MATCH($F1813,Systems!D$4:D$981,0),1))</f>
        <v/>
      </c>
      <c r="J1813" s="7" t="str">
        <f>IF(H1813="","",INDEX(Systems!E$4:E$981,MATCH($F1813,Systems!D$4:D$981,0),1))</f>
        <v/>
      </c>
      <c r="N1813" s="6" t="str">
        <f t="shared" si="4633"/>
        <v/>
      </c>
      <c r="O1813" s="7" t="str">
        <f t="shared" si="4634"/>
        <v/>
      </c>
      <c r="P1813" s="2" t="str">
        <f t="shared" ref="P1813:AI1813" si="4670">IF($B1813="","",IF($O1813=P$3,$N1813*(1+(O$2*0.03)),IF(P$3=$O1813+$J1813,$N1813*(1+(O$2*0.03)),IF(P$3=$O1813+2*$J1813,$N1813*(1+(O$2*0.03)),IF(P$3=$O1813+3*$J1813,$N1813*(1+(O$2*0.03)),IF(P$3=$O1813+4*$J1813,$N1813*(1+(O$2*0.03)),IF(P$3=$O1813+5*$J1813,$N1813*(1+(O$2*0.03)),"")))))))</f>
        <v/>
      </c>
      <c r="Q1813" s="2" t="str">
        <f t="shared" si="4670"/>
        <v/>
      </c>
      <c r="R1813" s="2" t="str">
        <f t="shared" si="4670"/>
        <v/>
      </c>
      <c r="S1813" s="2" t="str">
        <f t="shared" si="4670"/>
        <v/>
      </c>
      <c r="T1813" s="2" t="str">
        <f t="shared" si="4670"/>
        <v/>
      </c>
      <c r="U1813" s="2" t="str">
        <f t="shared" si="4670"/>
        <v/>
      </c>
      <c r="V1813" s="2" t="str">
        <f t="shared" si="4670"/>
        <v/>
      </c>
      <c r="W1813" s="2" t="str">
        <f t="shared" si="4670"/>
        <v/>
      </c>
      <c r="X1813" s="2" t="str">
        <f t="shared" si="4670"/>
        <v/>
      </c>
      <c r="Y1813" s="2" t="str">
        <f t="shared" si="4670"/>
        <v/>
      </c>
      <c r="Z1813" s="2" t="str">
        <f t="shared" si="4670"/>
        <v/>
      </c>
      <c r="AA1813" s="2" t="str">
        <f t="shared" si="4670"/>
        <v/>
      </c>
      <c r="AB1813" s="2" t="str">
        <f t="shared" si="4670"/>
        <v/>
      </c>
      <c r="AC1813" s="2" t="str">
        <f t="shared" si="4670"/>
        <v/>
      </c>
      <c r="AD1813" s="2" t="str">
        <f t="shared" si="4670"/>
        <v/>
      </c>
      <c r="AE1813" s="2" t="str">
        <f t="shared" si="4670"/>
        <v/>
      </c>
      <c r="AF1813" s="2" t="str">
        <f t="shared" si="4670"/>
        <v/>
      </c>
      <c r="AG1813" s="2" t="str">
        <f t="shared" si="4670"/>
        <v/>
      </c>
      <c r="AH1813" s="2" t="str">
        <f t="shared" si="4670"/>
        <v/>
      </c>
      <c r="AI1813" s="2" t="str">
        <f t="shared" si="4670"/>
        <v/>
      </c>
    </row>
    <row r="1814" spans="5:35" x14ac:dyDescent="0.25">
      <c r="E1814" s="42"/>
      <c r="H1814" s="7"/>
      <c r="I1814" s="6" t="str">
        <f>IF(H1814="","",INDEX(Systems!F$4:F$981,MATCH($F1814,Systems!D$4:D$981,0),1))</f>
        <v/>
      </c>
      <c r="J1814" s="7" t="str">
        <f>IF(H1814="","",INDEX(Systems!E$4:E$981,MATCH($F1814,Systems!D$4:D$981,0),1))</f>
        <v/>
      </c>
      <c r="N1814" s="6" t="str">
        <f t="shared" si="4633"/>
        <v/>
      </c>
      <c r="O1814" s="7" t="str">
        <f t="shared" si="4634"/>
        <v/>
      </c>
      <c r="P1814" s="2" t="str">
        <f t="shared" ref="P1814:AI1814" si="4671">IF($B1814="","",IF($O1814=P$3,$N1814*(1+(O$2*0.03)),IF(P$3=$O1814+$J1814,$N1814*(1+(O$2*0.03)),IF(P$3=$O1814+2*$J1814,$N1814*(1+(O$2*0.03)),IF(P$3=$O1814+3*$J1814,$N1814*(1+(O$2*0.03)),IF(P$3=$O1814+4*$J1814,$N1814*(1+(O$2*0.03)),IF(P$3=$O1814+5*$J1814,$N1814*(1+(O$2*0.03)),"")))))))</f>
        <v/>
      </c>
      <c r="Q1814" s="2" t="str">
        <f t="shared" si="4671"/>
        <v/>
      </c>
      <c r="R1814" s="2" t="str">
        <f t="shared" si="4671"/>
        <v/>
      </c>
      <c r="S1814" s="2" t="str">
        <f t="shared" si="4671"/>
        <v/>
      </c>
      <c r="T1814" s="2" t="str">
        <f t="shared" si="4671"/>
        <v/>
      </c>
      <c r="U1814" s="2" t="str">
        <f t="shared" si="4671"/>
        <v/>
      </c>
      <c r="V1814" s="2" t="str">
        <f t="shared" si="4671"/>
        <v/>
      </c>
      <c r="W1814" s="2" t="str">
        <f t="shared" si="4671"/>
        <v/>
      </c>
      <c r="X1814" s="2" t="str">
        <f t="shared" si="4671"/>
        <v/>
      </c>
      <c r="Y1814" s="2" t="str">
        <f t="shared" si="4671"/>
        <v/>
      </c>
      <c r="Z1814" s="2" t="str">
        <f t="shared" si="4671"/>
        <v/>
      </c>
      <c r="AA1814" s="2" t="str">
        <f t="shared" si="4671"/>
        <v/>
      </c>
      <c r="AB1814" s="2" t="str">
        <f t="shared" si="4671"/>
        <v/>
      </c>
      <c r="AC1814" s="2" t="str">
        <f t="shared" si="4671"/>
        <v/>
      </c>
      <c r="AD1814" s="2" t="str">
        <f t="shared" si="4671"/>
        <v/>
      </c>
      <c r="AE1814" s="2" t="str">
        <f t="shared" si="4671"/>
        <v/>
      </c>
      <c r="AF1814" s="2" t="str">
        <f t="shared" si="4671"/>
        <v/>
      </c>
      <c r="AG1814" s="2" t="str">
        <f t="shared" si="4671"/>
        <v/>
      </c>
      <c r="AH1814" s="2" t="str">
        <f t="shared" si="4671"/>
        <v/>
      </c>
      <c r="AI1814" s="2" t="str">
        <f t="shared" si="4671"/>
        <v/>
      </c>
    </row>
    <row r="1815" spans="5:35" x14ac:dyDescent="0.25">
      <c r="E1815" s="42"/>
      <c r="H1815" s="7"/>
      <c r="I1815" s="6" t="str">
        <f>IF(H1815="","",INDEX(Systems!F$4:F$981,MATCH($F1815,Systems!D$4:D$981,0),1))</f>
        <v/>
      </c>
      <c r="J1815" s="7" t="str">
        <f>IF(H1815="","",INDEX(Systems!E$4:E$981,MATCH($F1815,Systems!D$4:D$981,0),1))</f>
        <v/>
      </c>
      <c r="N1815" s="6" t="str">
        <f t="shared" si="4633"/>
        <v/>
      </c>
      <c r="O1815" s="7" t="str">
        <f t="shared" si="4634"/>
        <v/>
      </c>
      <c r="P1815" s="2" t="str">
        <f t="shared" ref="P1815:AI1815" si="4672">IF($B1815="","",IF($O1815=P$3,$N1815*(1+(O$2*0.03)),IF(P$3=$O1815+$J1815,$N1815*(1+(O$2*0.03)),IF(P$3=$O1815+2*$J1815,$N1815*(1+(O$2*0.03)),IF(P$3=$O1815+3*$J1815,$N1815*(1+(O$2*0.03)),IF(P$3=$O1815+4*$J1815,$N1815*(1+(O$2*0.03)),IF(P$3=$O1815+5*$J1815,$N1815*(1+(O$2*0.03)),"")))))))</f>
        <v/>
      </c>
      <c r="Q1815" s="2" t="str">
        <f t="shared" si="4672"/>
        <v/>
      </c>
      <c r="R1815" s="2" t="str">
        <f t="shared" si="4672"/>
        <v/>
      </c>
      <c r="S1815" s="2" t="str">
        <f t="shared" si="4672"/>
        <v/>
      </c>
      <c r="T1815" s="2" t="str">
        <f t="shared" si="4672"/>
        <v/>
      </c>
      <c r="U1815" s="2" t="str">
        <f t="shared" si="4672"/>
        <v/>
      </c>
      <c r="V1815" s="2" t="str">
        <f t="shared" si="4672"/>
        <v/>
      </c>
      <c r="W1815" s="2" t="str">
        <f t="shared" si="4672"/>
        <v/>
      </c>
      <c r="X1815" s="2" t="str">
        <f t="shared" si="4672"/>
        <v/>
      </c>
      <c r="Y1815" s="2" t="str">
        <f t="shared" si="4672"/>
        <v/>
      </c>
      <c r="Z1815" s="2" t="str">
        <f t="shared" si="4672"/>
        <v/>
      </c>
      <c r="AA1815" s="2" t="str">
        <f t="shared" si="4672"/>
        <v/>
      </c>
      <c r="AB1815" s="2" t="str">
        <f t="shared" si="4672"/>
        <v/>
      </c>
      <c r="AC1815" s="2" t="str">
        <f t="shared" si="4672"/>
        <v/>
      </c>
      <c r="AD1815" s="2" t="str">
        <f t="shared" si="4672"/>
        <v/>
      </c>
      <c r="AE1815" s="2" t="str">
        <f t="shared" si="4672"/>
        <v/>
      </c>
      <c r="AF1815" s="2" t="str">
        <f t="shared" si="4672"/>
        <v/>
      </c>
      <c r="AG1815" s="2" t="str">
        <f t="shared" si="4672"/>
        <v/>
      </c>
      <c r="AH1815" s="2" t="str">
        <f t="shared" si="4672"/>
        <v/>
      </c>
      <c r="AI1815" s="2" t="str">
        <f t="shared" si="4672"/>
        <v/>
      </c>
    </row>
    <row r="1816" spans="5:35" x14ac:dyDescent="0.25">
      <c r="E1816" s="42"/>
      <c r="H1816" s="7"/>
      <c r="I1816" s="6" t="str">
        <f>IF(H1816="","",INDEX(Systems!F$4:F$981,MATCH($F1816,Systems!D$4:D$981,0),1))</f>
        <v/>
      </c>
      <c r="J1816" s="7" t="str">
        <f>IF(H1816="","",INDEX(Systems!E$4:E$981,MATCH($F1816,Systems!D$4:D$981,0),1))</f>
        <v/>
      </c>
      <c r="N1816" s="6" t="str">
        <f t="shared" si="4633"/>
        <v/>
      </c>
      <c r="O1816" s="7" t="str">
        <f t="shared" si="4634"/>
        <v/>
      </c>
      <c r="P1816" s="2" t="str">
        <f t="shared" ref="P1816:AI1816" si="4673">IF($B1816="","",IF($O1816=P$3,$N1816*(1+(O$2*0.03)),IF(P$3=$O1816+$J1816,$N1816*(1+(O$2*0.03)),IF(P$3=$O1816+2*$J1816,$N1816*(1+(O$2*0.03)),IF(P$3=$O1816+3*$J1816,$N1816*(1+(O$2*0.03)),IF(P$3=$O1816+4*$J1816,$N1816*(1+(O$2*0.03)),IF(P$3=$O1816+5*$J1816,$N1816*(1+(O$2*0.03)),"")))))))</f>
        <v/>
      </c>
      <c r="Q1816" s="2" t="str">
        <f t="shared" si="4673"/>
        <v/>
      </c>
      <c r="R1816" s="2" t="str">
        <f t="shared" si="4673"/>
        <v/>
      </c>
      <c r="S1816" s="2" t="str">
        <f t="shared" si="4673"/>
        <v/>
      </c>
      <c r="T1816" s="2" t="str">
        <f t="shared" si="4673"/>
        <v/>
      </c>
      <c r="U1816" s="2" t="str">
        <f t="shared" si="4673"/>
        <v/>
      </c>
      <c r="V1816" s="2" t="str">
        <f t="shared" si="4673"/>
        <v/>
      </c>
      <c r="W1816" s="2" t="str">
        <f t="shared" si="4673"/>
        <v/>
      </c>
      <c r="X1816" s="2" t="str">
        <f t="shared" si="4673"/>
        <v/>
      </c>
      <c r="Y1816" s="2" t="str">
        <f t="shared" si="4673"/>
        <v/>
      </c>
      <c r="Z1816" s="2" t="str">
        <f t="shared" si="4673"/>
        <v/>
      </c>
      <c r="AA1816" s="2" t="str">
        <f t="shared" si="4673"/>
        <v/>
      </c>
      <c r="AB1816" s="2" t="str">
        <f t="shared" si="4673"/>
        <v/>
      </c>
      <c r="AC1816" s="2" t="str">
        <f t="shared" si="4673"/>
        <v/>
      </c>
      <c r="AD1816" s="2" t="str">
        <f t="shared" si="4673"/>
        <v/>
      </c>
      <c r="AE1816" s="2" t="str">
        <f t="shared" si="4673"/>
        <v/>
      </c>
      <c r="AF1816" s="2" t="str">
        <f t="shared" si="4673"/>
        <v/>
      </c>
      <c r="AG1816" s="2" t="str">
        <f t="shared" si="4673"/>
        <v/>
      </c>
      <c r="AH1816" s="2" t="str">
        <f t="shared" si="4673"/>
        <v/>
      </c>
      <c r="AI1816" s="2" t="str">
        <f t="shared" si="4673"/>
        <v/>
      </c>
    </row>
    <row r="1817" spans="5:35" x14ac:dyDescent="0.25">
      <c r="E1817" s="42"/>
      <c r="H1817" s="7"/>
      <c r="I1817" s="6" t="str">
        <f>IF(H1817="","",INDEX(Systems!F$4:F$981,MATCH($F1817,Systems!D$4:D$981,0),1))</f>
        <v/>
      </c>
      <c r="J1817" s="7" t="str">
        <f>IF(H1817="","",INDEX(Systems!E$4:E$981,MATCH($F1817,Systems!D$4:D$981,0),1))</f>
        <v/>
      </c>
      <c r="N1817" s="6" t="str">
        <f t="shared" si="4633"/>
        <v/>
      </c>
      <c r="O1817" s="7" t="str">
        <f t="shared" si="4634"/>
        <v/>
      </c>
      <c r="P1817" s="2" t="str">
        <f t="shared" ref="P1817:AI1817" si="4674">IF($B1817="","",IF($O1817=P$3,$N1817*(1+(O$2*0.03)),IF(P$3=$O1817+$J1817,$N1817*(1+(O$2*0.03)),IF(P$3=$O1817+2*$J1817,$N1817*(1+(O$2*0.03)),IF(P$3=$O1817+3*$J1817,$N1817*(1+(O$2*0.03)),IF(P$3=$O1817+4*$J1817,$N1817*(1+(O$2*0.03)),IF(P$3=$O1817+5*$J1817,$N1817*(1+(O$2*0.03)),"")))))))</f>
        <v/>
      </c>
      <c r="Q1817" s="2" t="str">
        <f t="shared" si="4674"/>
        <v/>
      </c>
      <c r="R1817" s="2" t="str">
        <f t="shared" si="4674"/>
        <v/>
      </c>
      <c r="S1817" s="2" t="str">
        <f t="shared" si="4674"/>
        <v/>
      </c>
      <c r="T1817" s="2" t="str">
        <f t="shared" si="4674"/>
        <v/>
      </c>
      <c r="U1817" s="2" t="str">
        <f t="shared" si="4674"/>
        <v/>
      </c>
      <c r="V1817" s="2" t="str">
        <f t="shared" si="4674"/>
        <v/>
      </c>
      <c r="W1817" s="2" t="str">
        <f t="shared" si="4674"/>
        <v/>
      </c>
      <c r="X1817" s="2" t="str">
        <f t="shared" si="4674"/>
        <v/>
      </c>
      <c r="Y1817" s="2" t="str">
        <f t="shared" si="4674"/>
        <v/>
      </c>
      <c r="Z1817" s="2" t="str">
        <f t="shared" si="4674"/>
        <v/>
      </c>
      <c r="AA1817" s="2" t="str">
        <f t="shared" si="4674"/>
        <v/>
      </c>
      <c r="AB1817" s="2" t="str">
        <f t="shared" si="4674"/>
        <v/>
      </c>
      <c r="AC1817" s="2" t="str">
        <f t="shared" si="4674"/>
        <v/>
      </c>
      <c r="AD1817" s="2" t="str">
        <f t="shared" si="4674"/>
        <v/>
      </c>
      <c r="AE1817" s="2" t="str">
        <f t="shared" si="4674"/>
        <v/>
      </c>
      <c r="AF1817" s="2" t="str">
        <f t="shared" si="4674"/>
        <v/>
      </c>
      <c r="AG1817" s="2" t="str">
        <f t="shared" si="4674"/>
        <v/>
      </c>
      <c r="AH1817" s="2" t="str">
        <f t="shared" si="4674"/>
        <v/>
      </c>
      <c r="AI1817" s="2" t="str">
        <f t="shared" si="4674"/>
        <v/>
      </c>
    </row>
    <row r="1818" spans="5:35" x14ac:dyDescent="0.25">
      <c r="E1818" s="42"/>
      <c r="H1818" s="7"/>
      <c r="I1818" s="6" t="str">
        <f>IF(H1818="","",INDEX(Systems!F$4:F$981,MATCH($F1818,Systems!D$4:D$981,0),1))</f>
        <v/>
      </c>
      <c r="J1818" s="7" t="str">
        <f>IF(H1818="","",INDEX(Systems!E$4:E$981,MATCH($F1818,Systems!D$4:D$981,0),1))</f>
        <v/>
      </c>
      <c r="N1818" s="6" t="str">
        <f t="shared" si="4633"/>
        <v/>
      </c>
      <c r="O1818" s="7" t="str">
        <f t="shared" si="4634"/>
        <v/>
      </c>
      <c r="P1818" s="2" t="str">
        <f t="shared" ref="P1818:AI1818" si="4675">IF($B1818="","",IF($O1818=P$3,$N1818*(1+(O$2*0.03)),IF(P$3=$O1818+$J1818,$N1818*(1+(O$2*0.03)),IF(P$3=$O1818+2*$J1818,$N1818*(1+(O$2*0.03)),IF(P$3=$O1818+3*$J1818,$N1818*(1+(O$2*0.03)),IF(P$3=$O1818+4*$J1818,$N1818*(1+(O$2*0.03)),IF(P$3=$O1818+5*$J1818,$N1818*(1+(O$2*0.03)),"")))))))</f>
        <v/>
      </c>
      <c r="Q1818" s="2" t="str">
        <f t="shared" si="4675"/>
        <v/>
      </c>
      <c r="R1818" s="2" t="str">
        <f t="shared" si="4675"/>
        <v/>
      </c>
      <c r="S1818" s="2" t="str">
        <f t="shared" si="4675"/>
        <v/>
      </c>
      <c r="T1818" s="2" t="str">
        <f t="shared" si="4675"/>
        <v/>
      </c>
      <c r="U1818" s="2" t="str">
        <f t="shared" si="4675"/>
        <v/>
      </c>
      <c r="V1818" s="2" t="str">
        <f t="shared" si="4675"/>
        <v/>
      </c>
      <c r="W1818" s="2" t="str">
        <f t="shared" si="4675"/>
        <v/>
      </c>
      <c r="X1818" s="2" t="str">
        <f t="shared" si="4675"/>
        <v/>
      </c>
      <c r="Y1818" s="2" t="str">
        <f t="shared" si="4675"/>
        <v/>
      </c>
      <c r="Z1818" s="2" t="str">
        <f t="shared" si="4675"/>
        <v/>
      </c>
      <c r="AA1818" s="2" t="str">
        <f t="shared" si="4675"/>
        <v/>
      </c>
      <c r="AB1818" s="2" t="str">
        <f t="shared" si="4675"/>
        <v/>
      </c>
      <c r="AC1818" s="2" t="str">
        <f t="shared" si="4675"/>
        <v/>
      </c>
      <c r="AD1818" s="2" t="str">
        <f t="shared" si="4675"/>
        <v/>
      </c>
      <c r="AE1818" s="2" t="str">
        <f t="shared" si="4675"/>
        <v/>
      </c>
      <c r="AF1818" s="2" t="str">
        <f t="shared" si="4675"/>
        <v/>
      </c>
      <c r="AG1818" s="2" t="str">
        <f t="shared" si="4675"/>
        <v/>
      </c>
      <c r="AH1818" s="2" t="str">
        <f t="shared" si="4675"/>
        <v/>
      </c>
      <c r="AI1818" s="2" t="str">
        <f t="shared" si="4675"/>
        <v/>
      </c>
    </row>
    <row r="1819" spans="5:35" x14ac:dyDescent="0.25">
      <c r="E1819" s="42"/>
      <c r="H1819" s="7"/>
      <c r="I1819" s="6" t="str">
        <f>IF(H1819="","",INDEX(Systems!F$4:F$981,MATCH($F1819,Systems!D$4:D$981,0),1))</f>
        <v/>
      </c>
      <c r="J1819" s="7" t="str">
        <f>IF(H1819="","",INDEX(Systems!E$4:E$981,MATCH($F1819,Systems!D$4:D$981,0),1))</f>
        <v/>
      </c>
      <c r="N1819" s="6" t="str">
        <f t="shared" si="4633"/>
        <v/>
      </c>
      <c r="O1819" s="7" t="str">
        <f t="shared" si="4634"/>
        <v/>
      </c>
      <c r="P1819" s="2" t="str">
        <f t="shared" ref="P1819:AI1819" si="4676">IF($B1819="","",IF($O1819=P$3,$N1819*(1+(O$2*0.03)),IF(P$3=$O1819+$J1819,$N1819*(1+(O$2*0.03)),IF(P$3=$O1819+2*$J1819,$N1819*(1+(O$2*0.03)),IF(P$3=$O1819+3*$J1819,$N1819*(1+(O$2*0.03)),IF(P$3=$O1819+4*$J1819,$N1819*(1+(O$2*0.03)),IF(P$3=$O1819+5*$J1819,$N1819*(1+(O$2*0.03)),"")))))))</f>
        <v/>
      </c>
      <c r="Q1819" s="2" t="str">
        <f t="shared" si="4676"/>
        <v/>
      </c>
      <c r="R1819" s="2" t="str">
        <f t="shared" si="4676"/>
        <v/>
      </c>
      <c r="S1819" s="2" t="str">
        <f t="shared" si="4676"/>
        <v/>
      </c>
      <c r="T1819" s="2" t="str">
        <f t="shared" si="4676"/>
        <v/>
      </c>
      <c r="U1819" s="2" t="str">
        <f t="shared" si="4676"/>
        <v/>
      </c>
      <c r="V1819" s="2" t="str">
        <f t="shared" si="4676"/>
        <v/>
      </c>
      <c r="W1819" s="2" t="str">
        <f t="shared" si="4676"/>
        <v/>
      </c>
      <c r="X1819" s="2" t="str">
        <f t="shared" si="4676"/>
        <v/>
      </c>
      <c r="Y1819" s="2" t="str">
        <f t="shared" si="4676"/>
        <v/>
      </c>
      <c r="Z1819" s="2" t="str">
        <f t="shared" si="4676"/>
        <v/>
      </c>
      <c r="AA1819" s="2" t="str">
        <f t="shared" si="4676"/>
        <v/>
      </c>
      <c r="AB1819" s="2" t="str">
        <f t="shared" si="4676"/>
        <v/>
      </c>
      <c r="AC1819" s="2" t="str">
        <f t="shared" si="4676"/>
        <v/>
      </c>
      <c r="AD1819" s="2" t="str">
        <f t="shared" si="4676"/>
        <v/>
      </c>
      <c r="AE1819" s="2" t="str">
        <f t="shared" si="4676"/>
        <v/>
      </c>
      <c r="AF1819" s="2" t="str">
        <f t="shared" si="4676"/>
        <v/>
      </c>
      <c r="AG1819" s="2" t="str">
        <f t="shared" si="4676"/>
        <v/>
      </c>
      <c r="AH1819" s="2" t="str">
        <f t="shared" si="4676"/>
        <v/>
      </c>
      <c r="AI1819" s="2" t="str">
        <f t="shared" si="4676"/>
        <v/>
      </c>
    </row>
    <row r="1820" spans="5:35" x14ac:dyDescent="0.25">
      <c r="E1820" s="42"/>
      <c r="H1820" s="7"/>
      <c r="I1820" s="6" t="str">
        <f>IF(H1820="","",INDEX(Systems!F$4:F$981,MATCH($F1820,Systems!D$4:D$981,0),1))</f>
        <v/>
      </c>
      <c r="J1820" s="7" t="str">
        <f>IF(H1820="","",INDEX(Systems!E$4:E$981,MATCH($F1820,Systems!D$4:D$981,0),1))</f>
        <v/>
      </c>
      <c r="N1820" s="6" t="str">
        <f t="shared" si="4633"/>
        <v/>
      </c>
      <c r="O1820" s="7" t="str">
        <f t="shared" si="4634"/>
        <v/>
      </c>
      <c r="P1820" s="2" t="str">
        <f t="shared" ref="P1820:AI1820" si="4677">IF($B1820="","",IF($O1820=P$3,$N1820*(1+(O$2*0.03)),IF(P$3=$O1820+$J1820,$N1820*(1+(O$2*0.03)),IF(P$3=$O1820+2*$J1820,$N1820*(1+(O$2*0.03)),IF(P$3=$O1820+3*$J1820,$N1820*(1+(O$2*0.03)),IF(P$3=$O1820+4*$J1820,$N1820*(1+(O$2*0.03)),IF(P$3=$O1820+5*$J1820,$N1820*(1+(O$2*0.03)),"")))))))</f>
        <v/>
      </c>
      <c r="Q1820" s="2" t="str">
        <f t="shared" si="4677"/>
        <v/>
      </c>
      <c r="R1820" s="2" t="str">
        <f t="shared" si="4677"/>
        <v/>
      </c>
      <c r="S1820" s="2" t="str">
        <f t="shared" si="4677"/>
        <v/>
      </c>
      <c r="T1820" s="2" t="str">
        <f t="shared" si="4677"/>
        <v/>
      </c>
      <c r="U1820" s="2" t="str">
        <f t="shared" si="4677"/>
        <v/>
      </c>
      <c r="V1820" s="2" t="str">
        <f t="shared" si="4677"/>
        <v/>
      </c>
      <c r="W1820" s="2" t="str">
        <f t="shared" si="4677"/>
        <v/>
      </c>
      <c r="X1820" s="2" t="str">
        <f t="shared" si="4677"/>
        <v/>
      </c>
      <c r="Y1820" s="2" t="str">
        <f t="shared" si="4677"/>
        <v/>
      </c>
      <c r="Z1820" s="2" t="str">
        <f t="shared" si="4677"/>
        <v/>
      </c>
      <c r="AA1820" s="2" t="str">
        <f t="shared" si="4677"/>
        <v/>
      </c>
      <c r="AB1820" s="2" t="str">
        <f t="shared" si="4677"/>
        <v/>
      </c>
      <c r="AC1820" s="2" t="str">
        <f t="shared" si="4677"/>
        <v/>
      </c>
      <c r="AD1820" s="2" t="str">
        <f t="shared" si="4677"/>
        <v/>
      </c>
      <c r="AE1820" s="2" t="str">
        <f t="shared" si="4677"/>
        <v/>
      </c>
      <c r="AF1820" s="2" t="str">
        <f t="shared" si="4677"/>
        <v/>
      </c>
      <c r="AG1820" s="2" t="str">
        <f t="shared" si="4677"/>
        <v/>
      </c>
      <c r="AH1820" s="2" t="str">
        <f t="shared" si="4677"/>
        <v/>
      </c>
      <c r="AI1820" s="2" t="str">
        <f t="shared" si="4677"/>
        <v/>
      </c>
    </row>
    <row r="1821" spans="5:35" x14ac:dyDescent="0.25">
      <c r="E1821" s="42"/>
      <c r="H1821" s="7"/>
      <c r="I1821" s="6" t="str">
        <f>IF(H1821="","",INDEX(Systems!F$4:F$981,MATCH($F1821,Systems!D$4:D$981,0),1))</f>
        <v/>
      </c>
      <c r="J1821" s="7" t="str">
        <f>IF(H1821="","",INDEX(Systems!E$4:E$981,MATCH($F1821,Systems!D$4:D$981,0),1))</f>
        <v/>
      </c>
      <c r="N1821" s="6" t="str">
        <f t="shared" si="4633"/>
        <v/>
      </c>
      <c r="O1821" s="7" t="str">
        <f t="shared" si="4634"/>
        <v/>
      </c>
      <c r="P1821" s="2" t="str">
        <f t="shared" ref="P1821:AI1821" si="4678">IF($B1821="","",IF($O1821=P$3,$N1821*(1+(O$2*0.03)),IF(P$3=$O1821+$J1821,$N1821*(1+(O$2*0.03)),IF(P$3=$O1821+2*$J1821,$N1821*(1+(O$2*0.03)),IF(P$3=$O1821+3*$J1821,$N1821*(1+(O$2*0.03)),IF(P$3=$O1821+4*$J1821,$N1821*(1+(O$2*0.03)),IF(P$3=$O1821+5*$J1821,$N1821*(1+(O$2*0.03)),"")))))))</f>
        <v/>
      </c>
      <c r="Q1821" s="2" t="str">
        <f t="shared" si="4678"/>
        <v/>
      </c>
      <c r="R1821" s="2" t="str">
        <f t="shared" si="4678"/>
        <v/>
      </c>
      <c r="S1821" s="2" t="str">
        <f t="shared" si="4678"/>
        <v/>
      </c>
      <c r="T1821" s="2" t="str">
        <f t="shared" si="4678"/>
        <v/>
      </c>
      <c r="U1821" s="2" t="str">
        <f t="shared" si="4678"/>
        <v/>
      </c>
      <c r="V1821" s="2" t="str">
        <f t="shared" si="4678"/>
        <v/>
      </c>
      <c r="W1821" s="2" t="str">
        <f t="shared" si="4678"/>
        <v/>
      </c>
      <c r="X1821" s="2" t="str">
        <f t="shared" si="4678"/>
        <v/>
      </c>
      <c r="Y1821" s="2" t="str">
        <f t="shared" si="4678"/>
        <v/>
      </c>
      <c r="Z1821" s="2" t="str">
        <f t="shared" si="4678"/>
        <v/>
      </c>
      <c r="AA1821" s="2" t="str">
        <f t="shared" si="4678"/>
        <v/>
      </c>
      <c r="AB1821" s="2" t="str">
        <f t="shared" si="4678"/>
        <v/>
      </c>
      <c r="AC1821" s="2" t="str">
        <f t="shared" si="4678"/>
        <v/>
      </c>
      <c r="AD1821" s="2" t="str">
        <f t="shared" si="4678"/>
        <v/>
      </c>
      <c r="AE1821" s="2" t="str">
        <f t="shared" si="4678"/>
        <v/>
      </c>
      <c r="AF1821" s="2" t="str">
        <f t="shared" si="4678"/>
        <v/>
      </c>
      <c r="AG1821" s="2" t="str">
        <f t="shared" si="4678"/>
        <v/>
      </c>
      <c r="AH1821" s="2" t="str">
        <f t="shared" si="4678"/>
        <v/>
      </c>
      <c r="AI1821" s="2" t="str">
        <f t="shared" si="4678"/>
        <v/>
      </c>
    </row>
    <row r="1822" spans="5:35" x14ac:dyDescent="0.25">
      <c r="E1822" s="42"/>
      <c r="H1822" s="7"/>
      <c r="I1822" s="6" t="str">
        <f>IF(H1822="","",INDEX(Systems!F$4:F$981,MATCH($F1822,Systems!D$4:D$981,0),1))</f>
        <v/>
      </c>
      <c r="J1822" s="7" t="str">
        <f>IF(H1822="","",INDEX(Systems!E$4:E$981,MATCH($F1822,Systems!D$4:D$981,0),1))</f>
        <v/>
      </c>
      <c r="N1822" s="6" t="str">
        <f t="shared" si="4633"/>
        <v/>
      </c>
      <c r="O1822" s="7" t="str">
        <f t="shared" si="4634"/>
        <v/>
      </c>
      <c r="P1822" s="2" t="str">
        <f t="shared" ref="P1822:AI1822" si="4679">IF($B1822="","",IF($O1822=P$3,$N1822*(1+(O$2*0.03)),IF(P$3=$O1822+$J1822,$N1822*(1+(O$2*0.03)),IF(P$3=$O1822+2*$J1822,$N1822*(1+(O$2*0.03)),IF(P$3=$O1822+3*$J1822,$N1822*(1+(O$2*0.03)),IF(P$3=$O1822+4*$J1822,$N1822*(1+(O$2*0.03)),IF(P$3=$O1822+5*$J1822,$N1822*(1+(O$2*0.03)),"")))))))</f>
        <v/>
      </c>
      <c r="Q1822" s="2" t="str">
        <f t="shared" si="4679"/>
        <v/>
      </c>
      <c r="R1822" s="2" t="str">
        <f t="shared" si="4679"/>
        <v/>
      </c>
      <c r="S1822" s="2" t="str">
        <f t="shared" si="4679"/>
        <v/>
      </c>
      <c r="T1822" s="2" t="str">
        <f t="shared" si="4679"/>
        <v/>
      </c>
      <c r="U1822" s="2" t="str">
        <f t="shared" si="4679"/>
        <v/>
      </c>
      <c r="V1822" s="2" t="str">
        <f t="shared" si="4679"/>
        <v/>
      </c>
      <c r="W1822" s="2" t="str">
        <f t="shared" si="4679"/>
        <v/>
      </c>
      <c r="X1822" s="2" t="str">
        <f t="shared" si="4679"/>
        <v/>
      </c>
      <c r="Y1822" s="2" t="str">
        <f t="shared" si="4679"/>
        <v/>
      </c>
      <c r="Z1822" s="2" t="str">
        <f t="shared" si="4679"/>
        <v/>
      </c>
      <c r="AA1822" s="2" t="str">
        <f t="shared" si="4679"/>
        <v/>
      </c>
      <c r="AB1822" s="2" t="str">
        <f t="shared" si="4679"/>
        <v/>
      </c>
      <c r="AC1822" s="2" t="str">
        <f t="shared" si="4679"/>
        <v/>
      </c>
      <c r="AD1822" s="2" t="str">
        <f t="shared" si="4679"/>
        <v/>
      </c>
      <c r="AE1822" s="2" t="str">
        <f t="shared" si="4679"/>
        <v/>
      </c>
      <c r="AF1822" s="2" t="str">
        <f t="shared" si="4679"/>
        <v/>
      </c>
      <c r="AG1822" s="2" t="str">
        <f t="shared" si="4679"/>
        <v/>
      </c>
      <c r="AH1822" s="2" t="str">
        <f t="shared" si="4679"/>
        <v/>
      </c>
      <c r="AI1822" s="2" t="str">
        <f t="shared" si="4679"/>
        <v/>
      </c>
    </row>
    <row r="1823" spans="5:35" x14ac:dyDescent="0.25">
      <c r="E1823" s="42"/>
      <c r="H1823" s="7"/>
      <c r="I1823" s="6" t="str">
        <f>IF(H1823="","",INDEX(Systems!F$4:F$981,MATCH($F1823,Systems!D$4:D$981,0),1))</f>
        <v/>
      </c>
      <c r="J1823" s="7" t="str">
        <f>IF(H1823="","",INDEX(Systems!E$4:E$981,MATCH($F1823,Systems!D$4:D$981,0),1))</f>
        <v/>
      </c>
      <c r="N1823" s="6" t="str">
        <f t="shared" si="4633"/>
        <v/>
      </c>
      <c r="O1823" s="7" t="str">
        <f t="shared" si="4634"/>
        <v/>
      </c>
      <c r="P1823" s="2" t="str">
        <f t="shared" ref="P1823:AI1823" si="4680">IF($B1823="","",IF($O1823=P$3,$N1823*(1+(O$2*0.03)),IF(P$3=$O1823+$J1823,$N1823*(1+(O$2*0.03)),IF(P$3=$O1823+2*$J1823,$N1823*(1+(O$2*0.03)),IF(P$3=$O1823+3*$J1823,$N1823*(1+(O$2*0.03)),IF(P$3=$O1823+4*$J1823,$N1823*(1+(O$2*0.03)),IF(P$3=$O1823+5*$J1823,$N1823*(1+(O$2*0.03)),"")))))))</f>
        <v/>
      </c>
      <c r="Q1823" s="2" t="str">
        <f t="shared" si="4680"/>
        <v/>
      </c>
      <c r="R1823" s="2" t="str">
        <f t="shared" si="4680"/>
        <v/>
      </c>
      <c r="S1823" s="2" t="str">
        <f t="shared" si="4680"/>
        <v/>
      </c>
      <c r="T1823" s="2" t="str">
        <f t="shared" si="4680"/>
        <v/>
      </c>
      <c r="U1823" s="2" t="str">
        <f t="shared" si="4680"/>
        <v/>
      </c>
      <c r="V1823" s="2" t="str">
        <f t="shared" si="4680"/>
        <v/>
      </c>
      <c r="W1823" s="2" t="str">
        <f t="shared" si="4680"/>
        <v/>
      </c>
      <c r="X1823" s="2" t="str">
        <f t="shared" si="4680"/>
        <v/>
      </c>
      <c r="Y1823" s="2" t="str">
        <f t="shared" si="4680"/>
        <v/>
      </c>
      <c r="Z1823" s="2" t="str">
        <f t="shared" si="4680"/>
        <v/>
      </c>
      <c r="AA1823" s="2" t="str">
        <f t="shared" si="4680"/>
        <v/>
      </c>
      <c r="AB1823" s="2" t="str">
        <f t="shared" si="4680"/>
        <v/>
      </c>
      <c r="AC1823" s="2" t="str">
        <f t="shared" si="4680"/>
        <v/>
      </c>
      <c r="AD1823" s="2" t="str">
        <f t="shared" si="4680"/>
        <v/>
      </c>
      <c r="AE1823" s="2" t="str">
        <f t="shared" si="4680"/>
        <v/>
      </c>
      <c r="AF1823" s="2" t="str">
        <f t="shared" si="4680"/>
        <v/>
      </c>
      <c r="AG1823" s="2" t="str">
        <f t="shared" si="4680"/>
        <v/>
      </c>
      <c r="AH1823" s="2" t="str">
        <f t="shared" si="4680"/>
        <v/>
      </c>
      <c r="AI1823" s="2" t="str">
        <f t="shared" si="4680"/>
        <v/>
      </c>
    </row>
    <row r="1824" spans="5:35" x14ac:dyDescent="0.25">
      <c r="E1824" s="42"/>
      <c r="H1824" s="7"/>
      <c r="I1824" s="6" t="str">
        <f>IF(H1824="","",INDEX(Systems!F$4:F$981,MATCH($F1824,Systems!D$4:D$981,0),1))</f>
        <v/>
      </c>
      <c r="J1824" s="7" t="str">
        <f>IF(H1824="","",INDEX(Systems!E$4:E$981,MATCH($F1824,Systems!D$4:D$981,0),1))</f>
        <v/>
      </c>
      <c r="N1824" s="6" t="str">
        <f t="shared" si="4633"/>
        <v/>
      </c>
      <c r="O1824" s="7" t="str">
        <f t="shared" si="4634"/>
        <v/>
      </c>
      <c r="P1824" s="2" t="str">
        <f t="shared" ref="P1824:AI1824" si="4681">IF($B1824="","",IF($O1824=P$3,$N1824*(1+(O$2*0.03)),IF(P$3=$O1824+$J1824,$N1824*(1+(O$2*0.03)),IF(P$3=$O1824+2*$J1824,$N1824*(1+(O$2*0.03)),IF(P$3=$O1824+3*$J1824,$N1824*(1+(O$2*0.03)),IF(P$3=$O1824+4*$J1824,$N1824*(1+(O$2*0.03)),IF(P$3=$O1824+5*$J1824,$N1824*(1+(O$2*0.03)),"")))))))</f>
        <v/>
      </c>
      <c r="Q1824" s="2" t="str">
        <f t="shared" si="4681"/>
        <v/>
      </c>
      <c r="R1824" s="2" t="str">
        <f t="shared" si="4681"/>
        <v/>
      </c>
      <c r="S1824" s="2" t="str">
        <f t="shared" si="4681"/>
        <v/>
      </c>
      <c r="T1824" s="2" t="str">
        <f t="shared" si="4681"/>
        <v/>
      </c>
      <c r="U1824" s="2" t="str">
        <f t="shared" si="4681"/>
        <v/>
      </c>
      <c r="V1824" s="2" t="str">
        <f t="shared" si="4681"/>
        <v/>
      </c>
      <c r="W1824" s="2" t="str">
        <f t="shared" si="4681"/>
        <v/>
      </c>
      <c r="X1824" s="2" t="str">
        <f t="shared" si="4681"/>
        <v/>
      </c>
      <c r="Y1824" s="2" t="str">
        <f t="shared" si="4681"/>
        <v/>
      </c>
      <c r="Z1824" s="2" t="str">
        <f t="shared" si="4681"/>
        <v/>
      </c>
      <c r="AA1824" s="2" t="str">
        <f t="shared" si="4681"/>
        <v/>
      </c>
      <c r="AB1824" s="2" t="str">
        <f t="shared" si="4681"/>
        <v/>
      </c>
      <c r="AC1824" s="2" t="str">
        <f t="shared" si="4681"/>
        <v/>
      </c>
      <c r="AD1824" s="2" t="str">
        <f t="shared" si="4681"/>
        <v/>
      </c>
      <c r="AE1824" s="2" t="str">
        <f t="shared" si="4681"/>
        <v/>
      </c>
      <c r="AF1824" s="2" t="str">
        <f t="shared" si="4681"/>
        <v/>
      </c>
      <c r="AG1824" s="2" t="str">
        <f t="shared" si="4681"/>
        <v/>
      </c>
      <c r="AH1824" s="2" t="str">
        <f t="shared" si="4681"/>
        <v/>
      </c>
      <c r="AI1824" s="2" t="str">
        <f t="shared" si="4681"/>
        <v/>
      </c>
    </row>
    <row r="1825" spans="5:35" x14ac:dyDescent="0.25">
      <c r="E1825" s="42"/>
      <c r="H1825" s="7"/>
      <c r="I1825" s="6" t="str">
        <f>IF(H1825="","",INDEX(Systems!F$4:F$981,MATCH($F1825,Systems!D$4:D$981,0),1))</f>
        <v/>
      </c>
      <c r="J1825" s="7" t="str">
        <f>IF(H1825="","",INDEX(Systems!E$4:E$981,MATCH($F1825,Systems!D$4:D$981,0),1))</f>
        <v/>
      </c>
      <c r="N1825" s="6" t="str">
        <f t="shared" si="4633"/>
        <v/>
      </c>
      <c r="O1825" s="7" t="str">
        <f t="shared" si="4634"/>
        <v/>
      </c>
      <c r="P1825" s="2" t="str">
        <f t="shared" ref="P1825:AI1825" si="4682">IF($B1825="","",IF($O1825=P$3,$N1825*(1+(O$2*0.03)),IF(P$3=$O1825+$J1825,$N1825*(1+(O$2*0.03)),IF(P$3=$O1825+2*$J1825,$N1825*(1+(O$2*0.03)),IF(P$3=$O1825+3*$J1825,$N1825*(1+(O$2*0.03)),IF(P$3=$O1825+4*$J1825,$N1825*(1+(O$2*0.03)),IF(P$3=$O1825+5*$J1825,$N1825*(1+(O$2*0.03)),"")))))))</f>
        <v/>
      </c>
      <c r="Q1825" s="2" t="str">
        <f t="shared" si="4682"/>
        <v/>
      </c>
      <c r="R1825" s="2" t="str">
        <f t="shared" si="4682"/>
        <v/>
      </c>
      <c r="S1825" s="2" t="str">
        <f t="shared" si="4682"/>
        <v/>
      </c>
      <c r="T1825" s="2" t="str">
        <f t="shared" si="4682"/>
        <v/>
      </c>
      <c r="U1825" s="2" t="str">
        <f t="shared" si="4682"/>
        <v/>
      </c>
      <c r="V1825" s="2" t="str">
        <f t="shared" si="4682"/>
        <v/>
      </c>
      <c r="W1825" s="2" t="str">
        <f t="shared" si="4682"/>
        <v/>
      </c>
      <c r="X1825" s="2" t="str">
        <f t="shared" si="4682"/>
        <v/>
      </c>
      <c r="Y1825" s="2" t="str">
        <f t="shared" si="4682"/>
        <v/>
      </c>
      <c r="Z1825" s="2" t="str">
        <f t="shared" si="4682"/>
        <v/>
      </c>
      <c r="AA1825" s="2" t="str">
        <f t="shared" si="4682"/>
        <v/>
      </c>
      <c r="AB1825" s="2" t="str">
        <f t="shared" si="4682"/>
        <v/>
      </c>
      <c r="AC1825" s="2" t="str">
        <f t="shared" si="4682"/>
        <v/>
      </c>
      <c r="AD1825" s="2" t="str">
        <f t="shared" si="4682"/>
        <v/>
      </c>
      <c r="AE1825" s="2" t="str">
        <f t="shared" si="4682"/>
        <v/>
      </c>
      <c r="AF1825" s="2" t="str">
        <f t="shared" si="4682"/>
        <v/>
      </c>
      <c r="AG1825" s="2" t="str">
        <f t="shared" si="4682"/>
        <v/>
      </c>
      <c r="AH1825" s="2" t="str">
        <f t="shared" si="4682"/>
        <v/>
      </c>
      <c r="AI1825" s="2" t="str">
        <f t="shared" si="4682"/>
        <v/>
      </c>
    </row>
    <row r="1826" spans="5:35" x14ac:dyDescent="0.25">
      <c r="E1826" s="42"/>
      <c r="H1826" s="7"/>
      <c r="I1826" s="6" t="str">
        <f>IF(H1826="","",INDEX(Systems!F$4:F$981,MATCH($F1826,Systems!D$4:D$981,0),1))</f>
        <v/>
      </c>
      <c r="J1826" s="7" t="str">
        <f>IF(H1826="","",INDEX(Systems!E$4:E$981,MATCH($F1826,Systems!D$4:D$981,0),1))</f>
        <v/>
      </c>
      <c r="N1826" s="6" t="str">
        <f t="shared" si="4633"/>
        <v/>
      </c>
      <c r="O1826" s="7" t="str">
        <f t="shared" si="4634"/>
        <v/>
      </c>
      <c r="P1826" s="2" t="str">
        <f t="shared" ref="P1826:AI1826" si="4683">IF($B1826="","",IF($O1826=P$3,$N1826*(1+(O$2*0.03)),IF(P$3=$O1826+$J1826,$N1826*(1+(O$2*0.03)),IF(P$3=$O1826+2*$J1826,$N1826*(1+(O$2*0.03)),IF(P$3=$O1826+3*$J1826,$N1826*(1+(O$2*0.03)),IF(P$3=$O1826+4*$J1826,$N1826*(1+(O$2*0.03)),IF(P$3=$O1826+5*$J1826,$N1826*(1+(O$2*0.03)),"")))))))</f>
        <v/>
      </c>
      <c r="Q1826" s="2" t="str">
        <f t="shared" si="4683"/>
        <v/>
      </c>
      <c r="R1826" s="2" t="str">
        <f t="shared" si="4683"/>
        <v/>
      </c>
      <c r="S1826" s="2" t="str">
        <f t="shared" si="4683"/>
        <v/>
      </c>
      <c r="T1826" s="2" t="str">
        <f t="shared" si="4683"/>
        <v/>
      </c>
      <c r="U1826" s="2" t="str">
        <f t="shared" si="4683"/>
        <v/>
      </c>
      <c r="V1826" s="2" t="str">
        <f t="shared" si="4683"/>
        <v/>
      </c>
      <c r="W1826" s="2" t="str">
        <f t="shared" si="4683"/>
        <v/>
      </c>
      <c r="X1826" s="2" t="str">
        <f t="shared" si="4683"/>
        <v/>
      </c>
      <c r="Y1826" s="2" t="str">
        <f t="shared" si="4683"/>
        <v/>
      </c>
      <c r="Z1826" s="2" t="str">
        <f t="shared" si="4683"/>
        <v/>
      </c>
      <c r="AA1826" s="2" t="str">
        <f t="shared" si="4683"/>
        <v/>
      </c>
      <c r="AB1826" s="2" t="str">
        <f t="shared" si="4683"/>
        <v/>
      </c>
      <c r="AC1826" s="2" t="str">
        <f t="shared" si="4683"/>
        <v/>
      </c>
      <c r="AD1826" s="2" t="str">
        <f t="shared" si="4683"/>
        <v/>
      </c>
      <c r="AE1826" s="2" t="str">
        <f t="shared" si="4683"/>
        <v/>
      </c>
      <c r="AF1826" s="2" t="str">
        <f t="shared" si="4683"/>
        <v/>
      </c>
      <c r="AG1826" s="2" t="str">
        <f t="shared" si="4683"/>
        <v/>
      </c>
      <c r="AH1826" s="2" t="str">
        <f t="shared" si="4683"/>
        <v/>
      </c>
      <c r="AI1826" s="2" t="str">
        <f t="shared" si="4683"/>
        <v/>
      </c>
    </row>
    <row r="1827" spans="5:35" x14ac:dyDescent="0.25">
      <c r="E1827" s="42"/>
      <c r="H1827" s="7"/>
      <c r="I1827" s="6" t="str">
        <f>IF(H1827="","",INDEX(Systems!F$4:F$981,MATCH($F1827,Systems!D$4:D$981,0),1))</f>
        <v/>
      </c>
      <c r="J1827" s="7" t="str">
        <f>IF(H1827="","",INDEX(Systems!E$4:E$981,MATCH($F1827,Systems!D$4:D$981,0),1))</f>
        <v/>
      </c>
      <c r="N1827" s="6" t="str">
        <f t="shared" si="4633"/>
        <v/>
      </c>
      <c r="O1827" s="7" t="str">
        <f t="shared" si="4634"/>
        <v/>
      </c>
      <c r="P1827" s="2" t="str">
        <f t="shared" ref="P1827:AI1827" si="4684">IF($B1827="","",IF($O1827=P$3,$N1827*(1+(O$2*0.03)),IF(P$3=$O1827+$J1827,$N1827*(1+(O$2*0.03)),IF(P$3=$O1827+2*$J1827,$N1827*(1+(O$2*0.03)),IF(P$3=$O1827+3*$J1827,$N1827*(1+(O$2*0.03)),IF(P$3=$O1827+4*$J1827,$N1827*(1+(O$2*0.03)),IF(P$3=$O1827+5*$J1827,$N1827*(1+(O$2*0.03)),"")))))))</f>
        <v/>
      </c>
      <c r="Q1827" s="2" t="str">
        <f t="shared" si="4684"/>
        <v/>
      </c>
      <c r="R1827" s="2" t="str">
        <f t="shared" si="4684"/>
        <v/>
      </c>
      <c r="S1827" s="2" t="str">
        <f t="shared" si="4684"/>
        <v/>
      </c>
      <c r="T1827" s="2" t="str">
        <f t="shared" si="4684"/>
        <v/>
      </c>
      <c r="U1827" s="2" t="str">
        <f t="shared" si="4684"/>
        <v/>
      </c>
      <c r="V1827" s="2" t="str">
        <f t="shared" si="4684"/>
        <v/>
      </c>
      <c r="W1827" s="2" t="str">
        <f t="shared" si="4684"/>
        <v/>
      </c>
      <c r="X1827" s="2" t="str">
        <f t="shared" si="4684"/>
        <v/>
      </c>
      <c r="Y1827" s="2" t="str">
        <f t="shared" si="4684"/>
        <v/>
      </c>
      <c r="Z1827" s="2" t="str">
        <f t="shared" si="4684"/>
        <v/>
      </c>
      <c r="AA1827" s="2" t="str">
        <f t="shared" si="4684"/>
        <v/>
      </c>
      <c r="AB1827" s="2" t="str">
        <f t="shared" si="4684"/>
        <v/>
      </c>
      <c r="AC1827" s="2" t="str">
        <f t="shared" si="4684"/>
        <v/>
      </c>
      <c r="AD1827" s="2" t="str">
        <f t="shared" si="4684"/>
        <v/>
      </c>
      <c r="AE1827" s="2" t="str">
        <f t="shared" si="4684"/>
        <v/>
      </c>
      <c r="AF1827" s="2" t="str">
        <f t="shared" si="4684"/>
        <v/>
      </c>
      <c r="AG1827" s="2" t="str">
        <f t="shared" si="4684"/>
        <v/>
      </c>
      <c r="AH1827" s="2" t="str">
        <f t="shared" si="4684"/>
        <v/>
      </c>
      <c r="AI1827" s="2" t="str">
        <f t="shared" si="4684"/>
        <v/>
      </c>
    </row>
    <row r="1828" spans="5:35" x14ac:dyDescent="0.25">
      <c r="E1828" s="42"/>
      <c r="H1828" s="7"/>
      <c r="I1828" s="6" t="str">
        <f>IF(H1828="","",INDEX(Systems!F$4:F$981,MATCH($F1828,Systems!D$4:D$981,0),1))</f>
        <v/>
      </c>
      <c r="J1828" s="7" t="str">
        <f>IF(H1828="","",INDEX(Systems!E$4:E$981,MATCH($F1828,Systems!D$4:D$981,0),1))</f>
        <v/>
      </c>
      <c r="N1828" s="6" t="str">
        <f t="shared" si="4633"/>
        <v/>
      </c>
      <c r="O1828" s="7" t="str">
        <f t="shared" si="4634"/>
        <v/>
      </c>
      <c r="P1828" s="2" t="str">
        <f t="shared" ref="P1828:AI1828" si="4685">IF($B1828="","",IF($O1828=P$3,$N1828*(1+(O$2*0.03)),IF(P$3=$O1828+$J1828,$N1828*(1+(O$2*0.03)),IF(P$3=$O1828+2*$J1828,$N1828*(1+(O$2*0.03)),IF(P$3=$O1828+3*$J1828,$N1828*(1+(O$2*0.03)),IF(P$3=$O1828+4*$J1828,$N1828*(1+(O$2*0.03)),IF(P$3=$O1828+5*$J1828,$N1828*(1+(O$2*0.03)),"")))))))</f>
        <v/>
      </c>
      <c r="Q1828" s="2" t="str">
        <f t="shared" si="4685"/>
        <v/>
      </c>
      <c r="R1828" s="2" t="str">
        <f t="shared" si="4685"/>
        <v/>
      </c>
      <c r="S1828" s="2" t="str">
        <f t="shared" si="4685"/>
        <v/>
      </c>
      <c r="T1828" s="2" t="str">
        <f t="shared" si="4685"/>
        <v/>
      </c>
      <c r="U1828" s="2" t="str">
        <f t="shared" si="4685"/>
        <v/>
      </c>
      <c r="V1828" s="2" t="str">
        <f t="shared" si="4685"/>
        <v/>
      </c>
      <c r="W1828" s="2" t="str">
        <f t="shared" si="4685"/>
        <v/>
      </c>
      <c r="X1828" s="2" t="str">
        <f t="shared" si="4685"/>
        <v/>
      </c>
      <c r="Y1828" s="2" t="str">
        <f t="shared" si="4685"/>
        <v/>
      </c>
      <c r="Z1828" s="2" t="str">
        <f t="shared" si="4685"/>
        <v/>
      </c>
      <c r="AA1828" s="2" t="str">
        <f t="shared" si="4685"/>
        <v/>
      </c>
      <c r="AB1828" s="2" t="str">
        <f t="shared" si="4685"/>
        <v/>
      </c>
      <c r="AC1828" s="2" t="str">
        <f t="shared" si="4685"/>
        <v/>
      </c>
      <c r="AD1828" s="2" t="str">
        <f t="shared" si="4685"/>
        <v/>
      </c>
      <c r="AE1828" s="2" t="str">
        <f t="shared" si="4685"/>
        <v/>
      </c>
      <c r="AF1828" s="2" t="str">
        <f t="shared" si="4685"/>
        <v/>
      </c>
      <c r="AG1828" s="2" t="str">
        <f t="shared" si="4685"/>
        <v/>
      </c>
      <c r="AH1828" s="2" t="str">
        <f t="shared" si="4685"/>
        <v/>
      </c>
      <c r="AI1828" s="2" t="str">
        <f t="shared" si="4685"/>
        <v/>
      </c>
    </row>
    <row r="1829" spans="5:35" x14ac:dyDescent="0.25">
      <c r="E1829" s="42"/>
      <c r="H1829" s="7"/>
      <c r="I1829" s="6" t="str">
        <f>IF(H1829="","",INDEX(Systems!F$4:F$981,MATCH($F1829,Systems!D$4:D$981,0),1))</f>
        <v/>
      </c>
      <c r="J1829" s="7" t="str">
        <f>IF(H1829="","",INDEX(Systems!E$4:E$981,MATCH($F1829,Systems!D$4:D$981,0),1))</f>
        <v/>
      </c>
      <c r="N1829" s="6" t="str">
        <f t="shared" si="4633"/>
        <v/>
      </c>
      <c r="O1829" s="7" t="str">
        <f t="shared" si="4634"/>
        <v/>
      </c>
      <c r="P1829" s="2" t="str">
        <f t="shared" ref="P1829:AI1829" si="4686">IF($B1829="","",IF($O1829=P$3,$N1829*(1+(O$2*0.03)),IF(P$3=$O1829+$J1829,$N1829*(1+(O$2*0.03)),IF(P$3=$O1829+2*$J1829,$N1829*(1+(O$2*0.03)),IF(P$3=$O1829+3*$J1829,$N1829*(1+(O$2*0.03)),IF(P$3=$O1829+4*$J1829,$N1829*(1+(O$2*0.03)),IF(P$3=$O1829+5*$J1829,$N1829*(1+(O$2*0.03)),"")))))))</f>
        <v/>
      </c>
      <c r="Q1829" s="2" t="str">
        <f t="shared" si="4686"/>
        <v/>
      </c>
      <c r="R1829" s="2" t="str">
        <f t="shared" si="4686"/>
        <v/>
      </c>
      <c r="S1829" s="2" t="str">
        <f t="shared" si="4686"/>
        <v/>
      </c>
      <c r="T1829" s="2" t="str">
        <f t="shared" si="4686"/>
        <v/>
      </c>
      <c r="U1829" s="2" t="str">
        <f t="shared" si="4686"/>
        <v/>
      </c>
      <c r="V1829" s="2" t="str">
        <f t="shared" si="4686"/>
        <v/>
      </c>
      <c r="W1829" s="2" t="str">
        <f t="shared" si="4686"/>
        <v/>
      </c>
      <c r="X1829" s="2" t="str">
        <f t="shared" si="4686"/>
        <v/>
      </c>
      <c r="Y1829" s="2" t="str">
        <f t="shared" si="4686"/>
        <v/>
      </c>
      <c r="Z1829" s="2" t="str">
        <f t="shared" si="4686"/>
        <v/>
      </c>
      <c r="AA1829" s="2" t="str">
        <f t="shared" si="4686"/>
        <v/>
      </c>
      <c r="AB1829" s="2" t="str">
        <f t="shared" si="4686"/>
        <v/>
      </c>
      <c r="AC1829" s="2" t="str">
        <f t="shared" si="4686"/>
        <v/>
      </c>
      <c r="AD1829" s="2" t="str">
        <f t="shared" si="4686"/>
        <v/>
      </c>
      <c r="AE1829" s="2" t="str">
        <f t="shared" si="4686"/>
        <v/>
      </c>
      <c r="AF1829" s="2" t="str">
        <f t="shared" si="4686"/>
        <v/>
      </c>
      <c r="AG1829" s="2" t="str">
        <f t="shared" si="4686"/>
        <v/>
      </c>
      <c r="AH1829" s="2" t="str">
        <f t="shared" si="4686"/>
        <v/>
      </c>
      <c r="AI1829" s="2" t="str">
        <f t="shared" si="4686"/>
        <v/>
      </c>
    </row>
    <row r="1830" spans="5:35" x14ac:dyDescent="0.25">
      <c r="E1830" s="42"/>
      <c r="H1830" s="7"/>
      <c r="I1830" s="6" t="str">
        <f>IF(H1830="","",INDEX(Systems!F$4:F$981,MATCH($F1830,Systems!D$4:D$981,0),1))</f>
        <v/>
      </c>
      <c r="J1830" s="7" t="str">
        <f>IF(H1830="","",INDEX(Systems!E$4:E$981,MATCH($F1830,Systems!D$4:D$981,0),1))</f>
        <v/>
      </c>
      <c r="N1830" s="6" t="str">
        <f t="shared" si="4633"/>
        <v/>
      </c>
      <c r="O1830" s="7" t="str">
        <f t="shared" si="4634"/>
        <v/>
      </c>
      <c r="P1830" s="2" t="str">
        <f t="shared" ref="P1830:AI1830" si="4687">IF($B1830="","",IF($O1830=P$3,$N1830*(1+(O$2*0.03)),IF(P$3=$O1830+$J1830,$N1830*(1+(O$2*0.03)),IF(P$3=$O1830+2*$J1830,$N1830*(1+(O$2*0.03)),IF(P$3=$O1830+3*$J1830,$N1830*(1+(O$2*0.03)),IF(P$3=$O1830+4*$J1830,$N1830*(1+(O$2*0.03)),IF(P$3=$O1830+5*$J1830,$N1830*(1+(O$2*0.03)),"")))))))</f>
        <v/>
      </c>
      <c r="Q1830" s="2" t="str">
        <f t="shared" si="4687"/>
        <v/>
      </c>
      <c r="R1830" s="2" t="str">
        <f t="shared" si="4687"/>
        <v/>
      </c>
      <c r="S1830" s="2" t="str">
        <f t="shared" si="4687"/>
        <v/>
      </c>
      <c r="T1830" s="2" t="str">
        <f t="shared" si="4687"/>
        <v/>
      </c>
      <c r="U1830" s="2" t="str">
        <f t="shared" si="4687"/>
        <v/>
      </c>
      <c r="V1830" s="2" t="str">
        <f t="shared" si="4687"/>
        <v/>
      </c>
      <c r="W1830" s="2" t="str">
        <f t="shared" si="4687"/>
        <v/>
      </c>
      <c r="X1830" s="2" t="str">
        <f t="shared" si="4687"/>
        <v/>
      </c>
      <c r="Y1830" s="2" t="str">
        <f t="shared" si="4687"/>
        <v/>
      </c>
      <c r="Z1830" s="2" t="str">
        <f t="shared" si="4687"/>
        <v/>
      </c>
      <c r="AA1830" s="2" t="str">
        <f t="shared" si="4687"/>
        <v/>
      </c>
      <c r="AB1830" s="2" t="str">
        <f t="shared" si="4687"/>
        <v/>
      </c>
      <c r="AC1830" s="2" t="str">
        <f t="shared" si="4687"/>
        <v/>
      </c>
      <c r="AD1830" s="2" t="str">
        <f t="shared" si="4687"/>
        <v/>
      </c>
      <c r="AE1830" s="2" t="str">
        <f t="shared" si="4687"/>
        <v/>
      </c>
      <c r="AF1830" s="2" t="str">
        <f t="shared" si="4687"/>
        <v/>
      </c>
      <c r="AG1830" s="2" t="str">
        <f t="shared" si="4687"/>
        <v/>
      </c>
      <c r="AH1830" s="2" t="str">
        <f t="shared" si="4687"/>
        <v/>
      </c>
      <c r="AI1830" s="2" t="str">
        <f t="shared" si="4687"/>
        <v/>
      </c>
    </row>
    <row r="1831" spans="5:35" x14ac:dyDescent="0.25">
      <c r="E1831" s="42"/>
      <c r="H1831" s="7"/>
      <c r="I1831" s="6" t="str">
        <f>IF(H1831="","",INDEX(Systems!F$4:F$981,MATCH($F1831,Systems!D$4:D$981,0),1))</f>
        <v/>
      </c>
      <c r="J1831" s="7" t="str">
        <f>IF(H1831="","",INDEX(Systems!E$4:E$981,MATCH($F1831,Systems!D$4:D$981,0),1))</f>
        <v/>
      </c>
      <c r="N1831" s="6" t="str">
        <f t="shared" si="4633"/>
        <v/>
      </c>
      <c r="O1831" s="7" t="str">
        <f t="shared" si="4634"/>
        <v/>
      </c>
      <c r="P1831" s="2" t="str">
        <f t="shared" ref="P1831:AI1831" si="4688">IF($B1831="","",IF($O1831=P$3,$N1831*(1+(O$2*0.03)),IF(P$3=$O1831+$J1831,$N1831*(1+(O$2*0.03)),IF(P$3=$O1831+2*$J1831,$N1831*(1+(O$2*0.03)),IF(P$3=$O1831+3*$J1831,$N1831*(1+(O$2*0.03)),IF(P$3=$O1831+4*$J1831,$N1831*(1+(O$2*0.03)),IF(P$3=$O1831+5*$J1831,$N1831*(1+(O$2*0.03)),"")))))))</f>
        <v/>
      </c>
      <c r="Q1831" s="2" t="str">
        <f t="shared" si="4688"/>
        <v/>
      </c>
      <c r="R1831" s="2" t="str">
        <f t="shared" si="4688"/>
        <v/>
      </c>
      <c r="S1831" s="2" t="str">
        <f t="shared" si="4688"/>
        <v/>
      </c>
      <c r="T1831" s="2" t="str">
        <f t="shared" si="4688"/>
        <v/>
      </c>
      <c r="U1831" s="2" t="str">
        <f t="shared" si="4688"/>
        <v/>
      </c>
      <c r="V1831" s="2" t="str">
        <f t="shared" si="4688"/>
        <v/>
      </c>
      <c r="W1831" s="2" t="str">
        <f t="shared" si="4688"/>
        <v/>
      </c>
      <c r="X1831" s="2" t="str">
        <f t="shared" si="4688"/>
        <v/>
      </c>
      <c r="Y1831" s="2" t="str">
        <f t="shared" si="4688"/>
        <v/>
      </c>
      <c r="Z1831" s="2" t="str">
        <f t="shared" si="4688"/>
        <v/>
      </c>
      <c r="AA1831" s="2" t="str">
        <f t="shared" si="4688"/>
        <v/>
      </c>
      <c r="AB1831" s="2" t="str">
        <f t="shared" si="4688"/>
        <v/>
      </c>
      <c r="AC1831" s="2" t="str">
        <f t="shared" si="4688"/>
        <v/>
      </c>
      <c r="AD1831" s="2" t="str">
        <f t="shared" si="4688"/>
        <v/>
      </c>
      <c r="AE1831" s="2" t="str">
        <f t="shared" si="4688"/>
        <v/>
      </c>
      <c r="AF1831" s="2" t="str">
        <f t="shared" si="4688"/>
        <v/>
      </c>
      <c r="AG1831" s="2" t="str">
        <f t="shared" si="4688"/>
        <v/>
      </c>
      <c r="AH1831" s="2" t="str">
        <f t="shared" si="4688"/>
        <v/>
      </c>
      <c r="AI1831" s="2" t="str">
        <f t="shared" si="4688"/>
        <v/>
      </c>
    </row>
    <row r="1832" spans="5:35" x14ac:dyDescent="0.25">
      <c r="E1832" s="42"/>
      <c r="H1832" s="7"/>
      <c r="I1832" s="6" t="str">
        <f>IF(H1832="","",INDEX(Systems!F$4:F$981,MATCH($F1832,Systems!D$4:D$981,0),1))</f>
        <v/>
      </c>
      <c r="J1832" s="7" t="str">
        <f>IF(H1832="","",INDEX(Systems!E$4:E$981,MATCH($F1832,Systems!D$4:D$981,0),1))</f>
        <v/>
      </c>
      <c r="N1832" s="6" t="str">
        <f t="shared" si="4633"/>
        <v/>
      </c>
      <c r="O1832" s="7" t="str">
        <f t="shared" si="4634"/>
        <v/>
      </c>
      <c r="P1832" s="2" t="str">
        <f t="shared" ref="P1832:AI1832" si="4689">IF($B1832="","",IF($O1832=P$3,$N1832*(1+(O$2*0.03)),IF(P$3=$O1832+$J1832,$N1832*(1+(O$2*0.03)),IF(P$3=$O1832+2*$J1832,$N1832*(1+(O$2*0.03)),IF(P$3=$O1832+3*$J1832,$N1832*(1+(O$2*0.03)),IF(P$3=$O1832+4*$J1832,$N1832*(1+(O$2*0.03)),IF(P$3=$O1832+5*$J1832,$N1832*(1+(O$2*0.03)),"")))))))</f>
        <v/>
      </c>
      <c r="Q1832" s="2" t="str">
        <f t="shared" si="4689"/>
        <v/>
      </c>
      <c r="R1832" s="2" t="str">
        <f t="shared" si="4689"/>
        <v/>
      </c>
      <c r="S1832" s="2" t="str">
        <f t="shared" si="4689"/>
        <v/>
      </c>
      <c r="T1832" s="2" t="str">
        <f t="shared" si="4689"/>
        <v/>
      </c>
      <c r="U1832" s="2" t="str">
        <f t="shared" si="4689"/>
        <v/>
      </c>
      <c r="V1832" s="2" t="str">
        <f t="shared" si="4689"/>
        <v/>
      </c>
      <c r="W1832" s="2" t="str">
        <f t="shared" si="4689"/>
        <v/>
      </c>
      <c r="X1832" s="2" t="str">
        <f t="shared" si="4689"/>
        <v/>
      </c>
      <c r="Y1832" s="2" t="str">
        <f t="shared" si="4689"/>
        <v/>
      </c>
      <c r="Z1832" s="2" t="str">
        <f t="shared" si="4689"/>
        <v/>
      </c>
      <c r="AA1832" s="2" t="str">
        <f t="shared" si="4689"/>
        <v/>
      </c>
      <c r="AB1832" s="2" t="str">
        <f t="shared" si="4689"/>
        <v/>
      </c>
      <c r="AC1832" s="2" t="str">
        <f t="shared" si="4689"/>
        <v/>
      </c>
      <c r="AD1832" s="2" t="str">
        <f t="shared" si="4689"/>
        <v/>
      </c>
      <c r="AE1832" s="2" t="str">
        <f t="shared" si="4689"/>
        <v/>
      </c>
      <c r="AF1832" s="2" t="str">
        <f t="shared" si="4689"/>
        <v/>
      </c>
      <c r="AG1832" s="2" t="str">
        <f t="shared" si="4689"/>
        <v/>
      </c>
      <c r="AH1832" s="2" t="str">
        <f t="shared" si="4689"/>
        <v/>
      </c>
      <c r="AI1832" s="2" t="str">
        <f t="shared" si="4689"/>
        <v/>
      </c>
    </row>
    <row r="1833" spans="5:35" x14ac:dyDescent="0.25">
      <c r="E1833" s="42"/>
      <c r="H1833" s="7"/>
      <c r="I1833" s="6" t="str">
        <f>IF(H1833="","",INDEX(Systems!F$4:F$981,MATCH($F1833,Systems!D$4:D$981,0),1))</f>
        <v/>
      </c>
      <c r="J1833" s="7" t="str">
        <f>IF(H1833="","",INDEX(Systems!E$4:E$981,MATCH($F1833,Systems!D$4:D$981,0),1))</f>
        <v/>
      </c>
      <c r="N1833" s="6" t="str">
        <f t="shared" si="4633"/>
        <v/>
      </c>
      <c r="O1833" s="7" t="str">
        <f t="shared" si="4634"/>
        <v/>
      </c>
      <c r="P1833" s="2" t="str">
        <f t="shared" ref="P1833:AI1833" si="4690">IF($B1833="","",IF($O1833=P$3,$N1833*(1+(O$2*0.03)),IF(P$3=$O1833+$J1833,$N1833*(1+(O$2*0.03)),IF(P$3=$O1833+2*$J1833,$N1833*(1+(O$2*0.03)),IF(P$3=$O1833+3*$J1833,$N1833*(1+(O$2*0.03)),IF(P$3=$O1833+4*$J1833,$N1833*(1+(O$2*0.03)),IF(P$3=$O1833+5*$J1833,$N1833*(1+(O$2*0.03)),"")))))))</f>
        <v/>
      </c>
      <c r="Q1833" s="2" t="str">
        <f t="shared" si="4690"/>
        <v/>
      </c>
      <c r="R1833" s="2" t="str">
        <f t="shared" si="4690"/>
        <v/>
      </c>
      <c r="S1833" s="2" t="str">
        <f t="shared" si="4690"/>
        <v/>
      </c>
      <c r="T1833" s="2" t="str">
        <f t="shared" si="4690"/>
        <v/>
      </c>
      <c r="U1833" s="2" t="str">
        <f t="shared" si="4690"/>
        <v/>
      </c>
      <c r="V1833" s="2" t="str">
        <f t="shared" si="4690"/>
        <v/>
      </c>
      <c r="W1833" s="2" t="str">
        <f t="shared" si="4690"/>
        <v/>
      </c>
      <c r="X1833" s="2" t="str">
        <f t="shared" si="4690"/>
        <v/>
      </c>
      <c r="Y1833" s="2" t="str">
        <f t="shared" si="4690"/>
        <v/>
      </c>
      <c r="Z1833" s="2" t="str">
        <f t="shared" si="4690"/>
        <v/>
      </c>
      <c r="AA1833" s="2" t="str">
        <f t="shared" si="4690"/>
        <v/>
      </c>
      <c r="AB1833" s="2" t="str">
        <f t="shared" si="4690"/>
        <v/>
      </c>
      <c r="AC1833" s="2" t="str">
        <f t="shared" si="4690"/>
        <v/>
      </c>
      <c r="AD1833" s="2" t="str">
        <f t="shared" si="4690"/>
        <v/>
      </c>
      <c r="AE1833" s="2" t="str">
        <f t="shared" si="4690"/>
        <v/>
      </c>
      <c r="AF1833" s="2" t="str">
        <f t="shared" si="4690"/>
        <v/>
      </c>
      <c r="AG1833" s="2" t="str">
        <f t="shared" si="4690"/>
        <v/>
      </c>
      <c r="AH1833" s="2" t="str">
        <f t="shared" si="4690"/>
        <v/>
      </c>
      <c r="AI1833" s="2" t="str">
        <f t="shared" si="4690"/>
        <v/>
      </c>
    </row>
    <row r="1834" spans="5:35" x14ac:dyDescent="0.25">
      <c r="E1834" s="42"/>
      <c r="H1834" s="7"/>
      <c r="I1834" s="6" t="str">
        <f>IF(H1834="","",INDEX(Systems!F$4:F$981,MATCH($F1834,Systems!D$4:D$981,0),1))</f>
        <v/>
      </c>
      <c r="J1834" s="7" t="str">
        <f>IF(H1834="","",INDEX(Systems!E$4:E$981,MATCH($F1834,Systems!D$4:D$981,0),1))</f>
        <v/>
      </c>
      <c r="N1834" s="6" t="str">
        <f t="shared" si="4633"/>
        <v/>
      </c>
      <c r="O1834" s="7" t="str">
        <f t="shared" si="4634"/>
        <v/>
      </c>
      <c r="P1834" s="2" t="str">
        <f t="shared" ref="P1834:AI1834" si="4691">IF($B1834="","",IF($O1834=P$3,$N1834*(1+(O$2*0.03)),IF(P$3=$O1834+$J1834,$N1834*(1+(O$2*0.03)),IF(P$3=$O1834+2*$J1834,$N1834*(1+(O$2*0.03)),IF(P$3=$O1834+3*$J1834,$N1834*(1+(O$2*0.03)),IF(P$3=$O1834+4*$J1834,$N1834*(1+(O$2*0.03)),IF(P$3=$O1834+5*$J1834,$N1834*(1+(O$2*0.03)),"")))))))</f>
        <v/>
      </c>
      <c r="Q1834" s="2" t="str">
        <f t="shared" si="4691"/>
        <v/>
      </c>
      <c r="R1834" s="2" t="str">
        <f t="shared" si="4691"/>
        <v/>
      </c>
      <c r="S1834" s="2" t="str">
        <f t="shared" si="4691"/>
        <v/>
      </c>
      <c r="T1834" s="2" t="str">
        <f t="shared" si="4691"/>
        <v/>
      </c>
      <c r="U1834" s="2" t="str">
        <f t="shared" si="4691"/>
        <v/>
      </c>
      <c r="V1834" s="2" t="str">
        <f t="shared" si="4691"/>
        <v/>
      </c>
      <c r="W1834" s="2" t="str">
        <f t="shared" si="4691"/>
        <v/>
      </c>
      <c r="X1834" s="2" t="str">
        <f t="shared" si="4691"/>
        <v/>
      </c>
      <c r="Y1834" s="2" t="str">
        <f t="shared" si="4691"/>
        <v/>
      </c>
      <c r="Z1834" s="2" t="str">
        <f t="shared" si="4691"/>
        <v/>
      </c>
      <c r="AA1834" s="2" t="str">
        <f t="shared" si="4691"/>
        <v/>
      </c>
      <c r="AB1834" s="2" t="str">
        <f t="shared" si="4691"/>
        <v/>
      </c>
      <c r="AC1834" s="2" t="str">
        <f t="shared" si="4691"/>
        <v/>
      </c>
      <c r="AD1834" s="2" t="str">
        <f t="shared" si="4691"/>
        <v/>
      </c>
      <c r="AE1834" s="2" t="str">
        <f t="shared" si="4691"/>
        <v/>
      </c>
      <c r="AF1834" s="2" t="str">
        <f t="shared" si="4691"/>
        <v/>
      </c>
      <c r="AG1834" s="2" t="str">
        <f t="shared" si="4691"/>
        <v/>
      </c>
      <c r="AH1834" s="2" t="str">
        <f t="shared" si="4691"/>
        <v/>
      </c>
      <c r="AI1834" s="2" t="str">
        <f t="shared" si="4691"/>
        <v/>
      </c>
    </row>
    <row r="1835" spans="5:35" x14ac:dyDescent="0.25">
      <c r="E1835" s="42"/>
      <c r="H1835" s="7"/>
      <c r="I1835" s="6" t="str">
        <f>IF(H1835="","",INDEX(Systems!F$4:F$981,MATCH($F1835,Systems!D$4:D$981,0),1))</f>
        <v/>
      </c>
      <c r="J1835" s="7" t="str">
        <f>IF(H1835="","",INDEX(Systems!E$4:E$981,MATCH($F1835,Systems!D$4:D$981,0),1))</f>
        <v/>
      </c>
      <c r="N1835" s="6" t="str">
        <f t="shared" si="4633"/>
        <v/>
      </c>
      <c r="O1835" s="7" t="str">
        <f t="shared" si="4634"/>
        <v/>
      </c>
      <c r="P1835" s="2" t="str">
        <f t="shared" ref="P1835:AI1835" si="4692">IF($B1835="","",IF($O1835=P$3,$N1835*(1+(O$2*0.03)),IF(P$3=$O1835+$J1835,$N1835*(1+(O$2*0.03)),IF(P$3=$O1835+2*$J1835,$N1835*(1+(O$2*0.03)),IF(P$3=$O1835+3*$J1835,$N1835*(1+(O$2*0.03)),IF(P$3=$O1835+4*$J1835,$N1835*(1+(O$2*0.03)),IF(P$3=$O1835+5*$J1835,$N1835*(1+(O$2*0.03)),"")))))))</f>
        <v/>
      </c>
      <c r="Q1835" s="2" t="str">
        <f t="shared" si="4692"/>
        <v/>
      </c>
      <c r="R1835" s="2" t="str">
        <f t="shared" si="4692"/>
        <v/>
      </c>
      <c r="S1835" s="2" t="str">
        <f t="shared" si="4692"/>
        <v/>
      </c>
      <c r="T1835" s="2" t="str">
        <f t="shared" si="4692"/>
        <v/>
      </c>
      <c r="U1835" s="2" t="str">
        <f t="shared" si="4692"/>
        <v/>
      </c>
      <c r="V1835" s="2" t="str">
        <f t="shared" si="4692"/>
        <v/>
      </c>
      <c r="W1835" s="2" t="str">
        <f t="shared" si="4692"/>
        <v/>
      </c>
      <c r="X1835" s="2" t="str">
        <f t="shared" si="4692"/>
        <v/>
      </c>
      <c r="Y1835" s="2" t="str">
        <f t="shared" si="4692"/>
        <v/>
      </c>
      <c r="Z1835" s="2" t="str">
        <f t="shared" si="4692"/>
        <v/>
      </c>
      <c r="AA1835" s="2" t="str">
        <f t="shared" si="4692"/>
        <v/>
      </c>
      <c r="AB1835" s="2" t="str">
        <f t="shared" si="4692"/>
        <v/>
      </c>
      <c r="AC1835" s="2" t="str">
        <f t="shared" si="4692"/>
        <v/>
      </c>
      <c r="AD1835" s="2" t="str">
        <f t="shared" si="4692"/>
        <v/>
      </c>
      <c r="AE1835" s="2" t="str">
        <f t="shared" si="4692"/>
        <v/>
      </c>
      <c r="AF1835" s="2" t="str">
        <f t="shared" si="4692"/>
        <v/>
      </c>
      <c r="AG1835" s="2" t="str">
        <f t="shared" si="4692"/>
        <v/>
      </c>
      <c r="AH1835" s="2" t="str">
        <f t="shared" si="4692"/>
        <v/>
      </c>
      <c r="AI1835" s="2" t="str">
        <f t="shared" si="4692"/>
        <v/>
      </c>
    </row>
    <row r="1836" spans="5:35" x14ac:dyDescent="0.25">
      <c r="E1836" s="42"/>
      <c r="H1836" s="7"/>
      <c r="I1836" s="6" t="str">
        <f>IF(H1836="","",INDEX(Systems!F$4:F$981,MATCH($F1836,Systems!D$4:D$981,0),1))</f>
        <v/>
      </c>
      <c r="J1836" s="7" t="str">
        <f>IF(H1836="","",INDEX(Systems!E$4:E$981,MATCH($F1836,Systems!D$4:D$981,0),1))</f>
        <v/>
      </c>
      <c r="N1836" s="6" t="str">
        <f t="shared" si="4633"/>
        <v/>
      </c>
      <c r="O1836" s="7" t="str">
        <f t="shared" si="4634"/>
        <v/>
      </c>
      <c r="P1836" s="2" t="str">
        <f t="shared" ref="P1836:AI1836" si="4693">IF($B1836="","",IF($O1836=P$3,$N1836*(1+(O$2*0.03)),IF(P$3=$O1836+$J1836,$N1836*(1+(O$2*0.03)),IF(P$3=$O1836+2*$J1836,$N1836*(1+(O$2*0.03)),IF(P$3=$O1836+3*$J1836,$N1836*(1+(O$2*0.03)),IF(P$3=$O1836+4*$J1836,$N1836*(1+(O$2*0.03)),IF(P$3=$O1836+5*$J1836,$N1836*(1+(O$2*0.03)),"")))))))</f>
        <v/>
      </c>
      <c r="Q1836" s="2" t="str">
        <f t="shared" si="4693"/>
        <v/>
      </c>
      <c r="R1836" s="2" t="str">
        <f t="shared" si="4693"/>
        <v/>
      </c>
      <c r="S1836" s="2" t="str">
        <f t="shared" si="4693"/>
        <v/>
      </c>
      <c r="T1836" s="2" t="str">
        <f t="shared" si="4693"/>
        <v/>
      </c>
      <c r="U1836" s="2" t="str">
        <f t="shared" si="4693"/>
        <v/>
      </c>
      <c r="V1836" s="2" t="str">
        <f t="shared" si="4693"/>
        <v/>
      </c>
      <c r="W1836" s="2" t="str">
        <f t="shared" si="4693"/>
        <v/>
      </c>
      <c r="X1836" s="2" t="str">
        <f t="shared" si="4693"/>
        <v/>
      </c>
      <c r="Y1836" s="2" t="str">
        <f t="shared" si="4693"/>
        <v/>
      </c>
      <c r="Z1836" s="2" t="str">
        <f t="shared" si="4693"/>
        <v/>
      </c>
      <c r="AA1836" s="2" t="str">
        <f t="shared" si="4693"/>
        <v/>
      </c>
      <c r="AB1836" s="2" t="str">
        <f t="shared" si="4693"/>
        <v/>
      </c>
      <c r="AC1836" s="2" t="str">
        <f t="shared" si="4693"/>
        <v/>
      </c>
      <c r="AD1836" s="2" t="str">
        <f t="shared" si="4693"/>
        <v/>
      </c>
      <c r="AE1836" s="2" t="str">
        <f t="shared" si="4693"/>
        <v/>
      </c>
      <c r="AF1836" s="2" t="str">
        <f t="shared" si="4693"/>
        <v/>
      </c>
      <c r="AG1836" s="2" t="str">
        <f t="shared" si="4693"/>
        <v/>
      </c>
      <c r="AH1836" s="2" t="str">
        <f t="shared" si="4693"/>
        <v/>
      </c>
      <c r="AI1836" s="2" t="str">
        <f t="shared" si="4693"/>
        <v/>
      </c>
    </row>
    <row r="1837" spans="5:35" x14ac:dyDescent="0.25">
      <c r="E1837" s="42"/>
      <c r="H1837" s="7"/>
      <c r="I1837" s="6" t="str">
        <f>IF(H1837="","",INDEX(Systems!F$4:F$981,MATCH($F1837,Systems!D$4:D$981,0),1))</f>
        <v/>
      </c>
      <c r="J1837" s="7" t="str">
        <f>IF(H1837="","",INDEX(Systems!E$4:E$981,MATCH($F1837,Systems!D$4:D$981,0),1))</f>
        <v/>
      </c>
      <c r="N1837" s="6" t="str">
        <f t="shared" si="4633"/>
        <v/>
      </c>
      <c r="O1837" s="7" t="str">
        <f t="shared" si="4634"/>
        <v/>
      </c>
      <c r="P1837" s="2" t="str">
        <f t="shared" ref="P1837:AI1837" si="4694">IF($B1837="","",IF($O1837=P$3,$N1837*(1+(O$2*0.03)),IF(P$3=$O1837+$J1837,$N1837*(1+(O$2*0.03)),IF(P$3=$O1837+2*$J1837,$N1837*(1+(O$2*0.03)),IF(P$3=$O1837+3*$J1837,$N1837*(1+(O$2*0.03)),IF(P$3=$O1837+4*$J1837,$N1837*(1+(O$2*0.03)),IF(P$3=$O1837+5*$J1837,$N1837*(1+(O$2*0.03)),"")))))))</f>
        <v/>
      </c>
      <c r="Q1837" s="2" t="str">
        <f t="shared" si="4694"/>
        <v/>
      </c>
      <c r="R1837" s="2" t="str">
        <f t="shared" si="4694"/>
        <v/>
      </c>
      <c r="S1837" s="2" t="str">
        <f t="shared" si="4694"/>
        <v/>
      </c>
      <c r="T1837" s="2" t="str">
        <f t="shared" si="4694"/>
        <v/>
      </c>
      <c r="U1837" s="2" t="str">
        <f t="shared" si="4694"/>
        <v/>
      </c>
      <c r="V1837" s="2" t="str">
        <f t="shared" si="4694"/>
        <v/>
      </c>
      <c r="W1837" s="2" t="str">
        <f t="shared" si="4694"/>
        <v/>
      </c>
      <c r="X1837" s="2" t="str">
        <f t="shared" si="4694"/>
        <v/>
      </c>
      <c r="Y1837" s="2" t="str">
        <f t="shared" si="4694"/>
        <v/>
      </c>
      <c r="Z1837" s="2" t="str">
        <f t="shared" si="4694"/>
        <v/>
      </c>
      <c r="AA1837" s="2" t="str">
        <f t="shared" si="4694"/>
        <v/>
      </c>
      <c r="AB1837" s="2" t="str">
        <f t="shared" si="4694"/>
        <v/>
      </c>
      <c r="AC1837" s="2" t="str">
        <f t="shared" si="4694"/>
        <v/>
      </c>
      <c r="AD1837" s="2" t="str">
        <f t="shared" si="4694"/>
        <v/>
      </c>
      <c r="AE1837" s="2" t="str">
        <f t="shared" si="4694"/>
        <v/>
      </c>
      <c r="AF1837" s="2" t="str">
        <f t="shared" si="4694"/>
        <v/>
      </c>
      <c r="AG1837" s="2" t="str">
        <f t="shared" si="4694"/>
        <v/>
      </c>
      <c r="AH1837" s="2" t="str">
        <f t="shared" si="4694"/>
        <v/>
      </c>
      <c r="AI1837" s="2" t="str">
        <f t="shared" si="4694"/>
        <v/>
      </c>
    </row>
    <row r="1838" spans="5:35" x14ac:dyDescent="0.25">
      <c r="E1838" s="42"/>
      <c r="H1838" s="7"/>
      <c r="I1838" s="6" t="str">
        <f>IF(H1838="","",INDEX(Systems!F$4:F$981,MATCH($F1838,Systems!D$4:D$981,0),1))</f>
        <v/>
      </c>
      <c r="J1838" s="7" t="str">
        <f>IF(H1838="","",INDEX(Systems!E$4:E$981,MATCH($F1838,Systems!D$4:D$981,0),1))</f>
        <v/>
      </c>
      <c r="N1838" s="6" t="str">
        <f t="shared" si="4633"/>
        <v/>
      </c>
      <c r="O1838" s="7" t="str">
        <f t="shared" si="4634"/>
        <v/>
      </c>
      <c r="P1838" s="2" t="str">
        <f t="shared" ref="P1838:AI1838" si="4695">IF($B1838="","",IF($O1838=P$3,$N1838*(1+(O$2*0.03)),IF(P$3=$O1838+$J1838,$N1838*(1+(O$2*0.03)),IF(P$3=$O1838+2*$J1838,$N1838*(1+(O$2*0.03)),IF(P$3=$O1838+3*$J1838,$N1838*(1+(O$2*0.03)),IF(P$3=$O1838+4*$J1838,$N1838*(1+(O$2*0.03)),IF(P$3=$O1838+5*$J1838,$N1838*(1+(O$2*0.03)),"")))))))</f>
        <v/>
      </c>
      <c r="Q1838" s="2" t="str">
        <f t="shared" si="4695"/>
        <v/>
      </c>
      <c r="R1838" s="2" t="str">
        <f t="shared" si="4695"/>
        <v/>
      </c>
      <c r="S1838" s="2" t="str">
        <f t="shared" si="4695"/>
        <v/>
      </c>
      <c r="T1838" s="2" t="str">
        <f t="shared" si="4695"/>
        <v/>
      </c>
      <c r="U1838" s="2" t="str">
        <f t="shared" si="4695"/>
        <v/>
      </c>
      <c r="V1838" s="2" t="str">
        <f t="shared" si="4695"/>
        <v/>
      </c>
      <c r="W1838" s="2" t="str">
        <f t="shared" si="4695"/>
        <v/>
      </c>
      <c r="X1838" s="2" t="str">
        <f t="shared" si="4695"/>
        <v/>
      </c>
      <c r="Y1838" s="2" t="str">
        <f t="shared" si="4695"/>
        <v/>
      </c>
      <c r="Z1838" s="2" t="str">
        <f t="shared" si="4695"/>
        <v/>
      </c>
      <c r="AA1838" s="2" t="str">
        <f t="shared" si="4695"/>
        <v/>
      </c>
      <c r="AB1838" s="2" t="str">
        <f t="shared" si="4695"/>
        <v/>
      </c>
      <c r="AC1838" s="2" t="str">
        <f t="shared" si="4695"/>
        <v/>
      </c>
      <c r="AD1838" s="2" t="str">
        <f t="shared" si="4695"/>
        <v/>
      </c>
      <c r="AE1838" s="2" t="str">
        <f t="shared" si="4695"/>
        <v/>
      </c>
      <c r="AF1838" s="2" t="str">
        <f t="shared" si="4695"/>
        <v/>
      </c>
      <c r="AG1838" s="2" t="str">
        <f t="shared" si="4695"/>
        <v/>
      </c>
      <c r="AH1838" s="2" t="str">
        <f t="shared" si="4695"/>
        <v/>
      </c>
      <c r="AI1838" s="2" t="str">
        <f t="shared" si="4695"/>
        <v/>
      </c>
    </row>
    <row r="1839" spans="5:35" x14ac:dyDescent="0.25">
      <c r="E1839" s="42"/>
      <c r="H1839" s="7"/>
      <c r="I1839" s="6" t="str">
        <f>IF(H1839="","",INDEX(Systems!F$4:F$981,MATCH($F1839,Systems!D$4:D$981,0),1))</f>
        <v/>
      </c>
      <c r="J1839" s="7" t="str">
        <f>IF(H1839="","",INDEX(Systems!E$4:E$981,MATCH($F1839,Systems!D$4:D$981,0),1))</f>
        <v/>
      </c>
      <c r="N1839" s="6" t="str">
        <f t="shared" si="4633"/>
        <v/>
      </c>
      <c r="O1839" s="7" t="str">
        <f t="shared" si="4634"/>
        <v/>
      </c>
      <c r="P1839" s="2" t="str">
        <f t="shared" ref="P1839:AI1839" si="4696">IF($B1839="","",IF($O1839=P$3,$N1839*(1+(O$2*0.03)),IF(P$3=$O1839+$J1839,$N1839*(1+(O$2*0.03)),IF(P$3=$O1839+2*$J1839,$N1839*(1+(O$2*0.03)),IF(P$3=$O1839+3*$J1839,$N1839*(1+(O$2*0.03)),IF(P$3=$O1839+4*$J1839,$N1839*(1+(O$2*0.03)),IF(P$3=$O1839+5*$J1839,$N1839*(1+(O$2*0.03)),"")))))))</f>
        <v/>
      </c>
      <c r="Q1839" s="2" t="str">
        <f t="shared" si="4696"/>
        <v/>
      </c>
      <c r="R1839" s="2" t="str">
        <f t="shared" si="4696"/>
        <v/>
      </c>
      <c r="S1839" s="2" t="str">
        <f t="shared" si="4696"/>
        <v/>
      </c>
      <c r="T1839" s="2" t="str">
        <f t="shared" si="4696"/>
        <v/>
      </c>
      <c r="U1839" s="2" t="str">
        <f t="shared" si="4696"/>
        <v/>
      </c>
      <c r="V1839" s="2" t="str">
        <f t="shared" si="4696"/>
        <v/>
      </c>
      <c r="W1839" s="2" t="str">
        <f t="shared" si="4696"/>
        <v/>
      </c>
      <c r="X1839" s="2" t="str">
        <f t="shared" si="4696"/>
        <v/>
      </c>
      <c r="Y1839" s="2" t="str">
        <f t="shared" si="4696"/>
        <v/>
      </c>
      <c r="Z1839" s="2" t="str">
        <f t="shared" si="4696"/>
        <v/>
      </c>
      <c r="AA1839" s="2" t="str">
        <f t="shared" si="4696"/>
        <v/>
      </c>
      <c r="AB1839" s="2" t="str">
        <f t="shared" si="4696"/>
        <v/>
      </c>
      <c r="AC1839" s="2" t="str">
        <f t="shared" si="4696"/>
        <v/>
      </c>
      <c r="AD1839" s="2" t="str">
        <f t="shared" si="4696"/>
        <v/>
      </c>
      <c r="AE1839" s="2" t="str">
        <f t="shared" si="4696"/>
        <v/>
      </c>
      <c r="AF1839" s="2" t="str">
        <f t="shared" si="4696"/>
        <v/>
      </c>
      <c r="AG1839" s="2" t="str">
        <f t="shared" si="4696"/>
        <v/>
      </c>
      <c r="AH1839" s="2" t="str">
        <f t="shared" si="4696"/>
        <v/>
      </c>
      <c r="AI1839" s="2" t="str">
        <f t="shared" si="4696"/>
        <v/>
      </c>
    </row>
    <row r="1840" spans="5:35" x14ac:dyDescent="0.25">
      <c r="E1840" s="42"/>
      <c r="H1840" s="7"/>
      <c r="I1840" s="6" t="str">
        <f>IF(H1840="","",INDEX(Systems!F$4:F$981,MATCH($F1840,Systems!D$4:D$981,0),1))</f>
        <v/>
      </c>
      <c r="J1840" s="7" t="str">
        <f>IF(H1840="","",INDEX(Systems!E$4:E$981,MATCH($F1840,Systems!D$4:D$981,0),1))</f>
        <v/>
      </c>
      <c r="N1840" s="6" t="str">
        <f t="shared" si="4633"/>
        <v/>
      </c>
      <c r="O1840" s="7" t="str">
        <f t="shared" si="4634"/>
        <v/>
      </c>
      <c r="P1840" s="2" t="str">
        <f t="shared" ref="P1840:AI1840" si="4697">IF($B1840="","",IF($O1840=P$3,$N1840*(1+(O$2*0.03)),IF(P$3=$O1840+$J1840,$N1840*(1+(O$2*0.03)),IF(P$3=$O1840+2*$J1840,$N1840*(1+(O$2*0.03)),IF(P$3=$O1840+3*$J1840,$N1840*(1+(O$2*0.03)),IF(P$3=$O1840+4*$J1840,$N1840*(1+(O$2*0.03)),IF(P$3=$O1840+5*$J1840,$N1840*(1+(O$2*0.03)),"")))))))</f>
        <v/>
      </c>
      <c r="Q1840" s="2" t="str">
        <f t="shared" si="4697"/>
        <v/>
      </c>
      <c r="R1840" s="2" t="str">
        <f t="shared" si="4697"/>
        <v/>
      </c>
      <c r="S1840" s="2" t="str">
        <f t="shared" si="4697"/>
        <v/>
      </c>
      <c r="T1840" s="2" t="str">
        <f t="shared" si="4697"/>
        <v/>
      </c>
      <c r="U1840" s="2" t="str">
        <f t="shared" si="4697"/>
        <v/>
      </c>
      <c r="V1840" s="2" t="str">
        <f t="shared" si="4697"/>
        <v/>
      </c>
      <c r="W1840" s="2" t="str">
        <f t="shared" si="4697"/>
        <v/>
      </c>
      <c r="X1840" s="2" t="str">
        <f t="shared" si="4697"/>
        <v/>
      </c>
      <c r="Y1840" s="2" t="str">
        <f t="shared" si="4697"/>
        <v/>
      </c>
      <c r="Z1840" s="2" t="str">
        <f t="shared" si="4697"/>
        <v/>
      </c>
      <c r="AA1840" s="2" t="str">
        <f t="shared" si="4697"/>
        <v/>
      </c>
      <c r="AB1840" s="2" t="str">
        <f t="shared" si="4697"/>
        <v/>
      </c>
      <c r="AC1840" s="2" t="str">
        <f t="shared" si="4697"/>
        <v/>
      </c>
      <c r="AD1840" s="2" t="str">
        <f t="shared" si="4697"/>
        <v/>
      </c>
      <c r="AE1840" s="2" t="str">
        <f t="shared" si="4697"/>
        <v/>
      </c>
      <c r="AF1840" s="2" t="str">
        <f t="shared" si="4697"/>
        <v/>
      </c>
      <c r="AG1840" s="2" t="str">
        <f t="shared" si="4697"/>
        <v/>
      </c>
      <c r="AH1840" s="2" t="str">
        <f t="shared" si="4697"/>
        <v/>
      </c>
      <c r="AI1840" s="2" t="str">
        <f t="shared" si="4697"/>
        <v/>
      </c>
    </row>
    <row r="1841" spans="5:35" x14ac:dyDescent="0.25">
      <c r="E1841" s="42"/>
      <c r="H1841" s="7"/>
      <c r="I1841" s="6" t="str">
        <f>IF(H1841="","",INDEX(Systems!F$4:F$981,MATCH($F1841,Systems!D$4:D$981,0),1))</f>
        <v/>
      </c>
      <c r="J1841" s="7" t="str">
        <f>IF(H1841="","",INDEX(Systems!E$4:E$981,MATCH($F1841,Systems!D$4:D$981,0),1))</f>
        <v/>
      </c>
      <c r="N1841" s="6" t="str">
        <f t="shared" si="4633"/>
        <v/>
      </c>
      <c r="O1841" s="7" t="str">
        <f t="shared" si="4634"/>
        <v/>
      </c>
      <c r="P1841" s="2" t="str">
        <f t="shared" ref="P1841:AI1841" si="4698">IF($B1841="","",IF($O1841=P$3,$N1841*(1+(O$2*0.03)),IF(P$3=$O1841+$J1841,$N1841*(1+(O$2*0.03)),IF(P$3=$O1841+2*$J1841,$N1841*(1+(O$2*0.03)),IF(P$3=$O1841+3*$J1841,$N1841*(1+(O$2*0.03)),IF(P$3=$O1841+4*$J1841,$N1841*(1+(O$2*0.03)),IF(P$3=$O1841+5*$J1841,$N1841*(1+(O$2*0.03)),"")))))))</f>
        <v/>
      </c>
      <c r="Q1841" s="2" t="str">
        <f t="shared" si="4698"/>
        <v/>
      </c>
      <c r="R1841" s="2" t="str">
        <f t="shared" si="4698"/>
        <v/>
      </c>
      <c r="S1841" s="2" t="str">
        <f t="shared" si="4698"/>
        <v/>
      </c>
      <c r="T1841" s="2" t="str">
        <f t="shared" si="4698"/>
        <v/>
      </c>
      <c r="U1841" s="2" t="str">
        <f t="shared" si="4698"/>
        <v/>
      </c>
      <c r="V1841" s="2" t="str">
        <f t="shared" si="4698"/>
        <v/>
      </c>
      <c r="W1841" s="2" t="str">
        <f t="shared" si="4698"/>
        <v/>
      </c>
      <c r="X1841" s="2" t="str">
        <f t="shared" si="4698"/>
        <v/>
      </c>
      <c r="Y1841" s="2" t="str">
        <f t="shared" si="4698"/>
        <v/>
      </c>
      <c r="Z1841" s="2" t="str">
        <f t="shared" si="4698"/>
        <v/>
      </c>
      <c r="AA1841" s="2" t="str">
        <f t="shared" si="4698"/>
        <v/>
      </c>
      <c r="AB1841" s="2" t="str">
        <f t="shared" si="4698"/>
        <v/>
      </c>
      <c r="AC1841" s="2" t="str">
        <f t="shared" si="4698"/>
        <v/>
      </c>
      <c r="AD1841" s="2" t="str">
        <f t="shared" si="4698"/>
        <v/>
      </c>
      <c r="AE1841" s="2" t="str">
        <f t="shared" si="4698"/>
        <v/>
      </c>
      <c r="AF1841" s="2" t="str">
        <f t="shared" si="4698"/>
        <v/>
      </c>
      <c r="AG1841" s="2" t="str">
        <f t="shared" si="4698"/>
        <v/>
      </c>
      <c r="AH1841" s="2" t="str">
        <f t="shared" si="4698"/>
        <v/>
      </c>
      <c r="AI1841" s="2" t="str">
        <f t="shared" si="4698"/>
        <v/>
      </c>
    </row>
    <row r="1842" spans="5:35" x14ac:dyDescent="0.25">
      <c r="E1842" s="42"/>
      <c r="H1842" s="7"/>
      <c r="I1842" s="6" t="str">
        <f>IF(H1842="","",INDEX(Systems!F$4:F$981,MATCH($F1842,Systems!D$4:D$981,0),1))</f>
        <v/>
      </c>
      <c r="J1842" s="7" t="str">
        <f>IF(H1842="","",INDEX(Systems!E$4:E$981,MATCH($F1842,Systems!D$4:D$981,0),1))</f>
        <v/>
      </c>
      <c r="N1842" s="6" t="str">
        <f t="shared" ref="N1842:N1877" si="4699">IF(H1842="","",H1842*I1842)</f>
        <v/>
      </c>
      <c r="O1842" s="7" t="str">
        <f t="shared" ref="O1842:O1877" si="4700">IF(M1842="","",IF(IF(M1842=1,$C$1,IF(M1842=2,L1842+(0.8*J1842),IF(M1842=3,L1842+J1842)))&lt;$C$1,$C$1,(IF(M1842=1,$C$1,IF(M1842=2,L1842+(0.8*J1842),IF(M1842=3,L1842+J1842))))))</f>
        <v/>
      </c>
      <c r="P1842" s="2" t="str">
        <f t="shared" ref="P1842:AI1842" si="4701">IF($B1842="","",IF($O1842=P$3,$N1842*(1+(O$2*0.03)),IF(P$3=$O1842+$J1842,$N1842*(1+(O$2*0.03)),IF(P$3=$O1842+2*$J1842,$N1842*(1+(O$2*0.03)),IF(P$3=$O1842+3*$J1842,$N1842*(1+(O$2*0.03)),IF(P$3=$O1842+4*$J1842,$N1842*(1+(O$2*0.03)),IF(P$3=$O1842+5*$J1842,$N1842*(1+(O$2*0.03)),"")))))))</f>
        <v/>
      </c>
      <c r="Q1842" s="2" t="str">
        <f t="shared" si="4701"/>
        <v/>
      </c>
      <c r="R1842" s="2" t="str">
        <f t="shared" si="4701"/>
        <v/>
      </c>
      <c r="S1842" s="2" t="str">
        <f t="shared" si="4701"/>
        <v/>
      </c>
      <c r="T1842" s="2" t="str">
        <f t="shared" si="4701"/>
        <v/>
      </c>
      <c r="U1842" s="2" t="str">
        <f t="shared" si="4701"/>
        <v/>
      </c>
      <c r="V1842" s="2" t="str">
        <f t="shared" si="4701"/>
        <v/>
      </c>
      <c r="W1842" s="2" t="str">
        <f t="shared" si="4701"/>
        <v/>
      </c>
      <c r="X1842" s="2" t="str">
        <f t="shared" si="4701"/>
        <v/>
      </c>
      <c r="Y1842" s="2" t="str">
        <f t="shared" si="4701"/>
        <v/>
      </c>
      <c r="Z1842" s="2" t="str">
        <f t="shared" si="4701"/>
        <v/>
      </c>
      <c r="AA1842" s="2" t="str">
        <f t="shared" si="4701"/>
        <v/>
      </c>
      <c r="AB1842" s="2" t="str">
        <f t="shared" si="4701"/>
        <v/>
      </c>
      <c r="AC1842" s="2" t="str">
        <f t="shared" si="4701"/>
        <v/>
      </c>
      <c r="AD1842" s="2" t="str">
        <f t="shared" si="4701"/>
        <v/>
      </c>
      <c r="AE1842" s="2" t="str">
        <f t="shared" si="4701"/>
        <v/>
      </c>
      <c r="AF1842" s="2" t="str">
        <f t="shared" si="4701"/>
        <v/>
      </c>
      <c r="AG1842" s="2" t="str">
        <f t="shared" si="4701"/>
        <v/>
      </c>
      <c r="AH1842" s="2" t="str">
        <f t="shared" si="4701"/>
        <v/>
      </c>
      <c r="AI1842" s="2" t="str">
        <f t="shared" si="4701"/>
        <v/>
      </c>
    </row>
    <row r="1843" spans="5:35" x14ac:dyDescent="0.25">
      <c r="E1843" s="42"/>
      <c r="H1843" s="7"/>
      <c r="I1843" s="6" t="str">
        <f>IF(H1843="","",INDEX(Systems!F$4:F$981,MATCH($F1843,Systems!D$4:D$981,0),1))</f>
        <v/>
      </c>
      <c r="J1843" s="7" t="str">
        <f>IF(H1843="","",INDEX(Systems!E$4:E$981,MATCH($F1843,Systems!D$4:D$981,0),1))</f>
        <v/>
      </c>
      <c r="N1843" s="6" t="str">
        <f t="shared" si="4699"/>
        <v/>
      </c>
      <c r="O1843" s="7" t="str">
        <f t="shared" si="4700"/>
        <v/>
      </c>
      <c r="P1843" s="2" t="str">
        <f t="shared" ref="P1843:AI1843" si="4702">IF($B1843="","",IF($O1843=P$3,$N1843*(1+(O$2*0.03)),IF(P$3=$O1843+$J1843,$N1843*(1+(O$2*0.03)),IF(P$3=$O1843+2*$J1843,$N1843*(1+(O$2*0.03)),IF(P$3=$O1843+3*$J1843,$N1843*(1+(O$2*0.03)),IF(P$3=$O1843+4*$J1843,$N1843*(1+(O$2*0.03)),IF(P$3=$O1843+5*$J1843,$N1843*(1+(O$2*0.03)),"")))))))</f>
        <v/>
      </c>
      <c r="Q1843" s="2" t="str">
        <f t="shared" si="4702"/>
        <v/>
      </c>
      <c r="R1843" s="2" t="str">
        <f t="shared" si="4702"/>
        <v/>
      </c>
      <c r="S1843" s="2" t="str">
        <f t="shared" si="4702"/>
        <v/>
      </c>
      <c r="T1843" s="2" t="str">
        <f t="shared" si="4702"/>
        <v/>
      </c>
      <c r="U1843" s="2" t="str">
        <f t="shared" si="4702"/>
        <v/>
      </c>
      <c r="V1843" s="2" t="str">
        <f t="shared" si="4702"/>
        <v/>
      </c>
      <c r="W1843" s="2" t="str">
        <f t="shared" si="4702"/>
        <v/>
      </c>
      <c r="X1843" s="2" t="str">
        <f t="shared" si="4702"/>
        <v/>
      </c>
      <c r="Y1843" s="2" t="str">
        <f t="shared" si="4702"/>
        <v/>
      </c>
      <c r="Z1843" s="2" t="str">
        <f t="shared" si="4702"/>
        <v/>
      </c>
      <c r="AA1843" s="2" t="str">
        <f t="shared" si="4702"/>
        <v/>
      </c>
      <c r="AB1843" s="2" t="str">
        <f t="shared" si="4702"/>
        <v/>
      </c>
      <c r="AC1843" s="2" t="str">
        <f t="shared" si="4702"/>
        <v/>
      </c>
      <c r="AD1843" s="2" t="str">
        <f t="shared" si="4702"/>
        <v/>
      </c>
      <c r="AE1843" s="2" t="str">
        <f t="shared" si="4702"/>
        <v/>
      </c>
      <c r="AF1843" s="2" t="str">
        <f t="shared" si="4702"/>
        <v/>
      </c>
      <c r="AG1843" s="2" t="str">
        <f t="shared" si="4702"/>
        <v/>
      </c>
      <c r="AH1843" s="2" t="str">
        <f t="shared" si="4702"/>
        <v/>
      </c>
      <c r="AI1843" s="2" t="str">
        <f t="shared" si="4702"/>
        <v/>
      </c>
    </row>
    <row r="1844" spans="5:35" x14ac:dyDescent="0.25">
      <c r="E1844" s="42"/>
      <c r="H1844" s="7"/>
      <c r="I1844" s="6" t="str">
        <f>IF(H1844="","",INDEX(Systems!F$4:F$981,MATCH($F1844,Systems!D$4:D$981,0),1))</f>
        <v/>
      </c>
      <c r="J1844" s="7" t="str">
        <f>IF(H1844="","",INDEX(Systems!E$4:E$981,MATCH($F1844,Systems!D$4:D$981,0),1))</f>
        <v/>
      </c>
      <c r="N1844" s="6" t="str">
        <f t="shared" si="4699"/>
        <v/>
      </c>
      <c r="O1844" s="7" t="str">
        <f t="shared" si="4700"/>
        <v/>
      </c>
      <c r="P1844" s="2" t="str">
        <f t="shared" ref="P1844:AI1844" si="4703">IF($B1844="","",IF($O1844=P$3,$N1844*(1+(O$2*0.03)),IF(P$3=$O1844+$J1844,$N1844*(1+(O$2*0.03)),IF(P$3=$O1844+2*$J1844,$N1844*(1+(O$2*0.03)),IF(P$3=$O1844+3*$J1844,$N1844*(1+(O$2*0.03)),IF(P$3=$O1844+4*$J1844,$N1844*(1+(O$2*0.03)),IF(P$3=$O1844+5*$J1844,$N1844*(1+(O$2*0.03)),"")))))))</f>
        <v/>
      </c>
      <c r="Q1844" s="2" t="str">
        <f t="shared" si="4703"/>
        <v/>
      </c>
      <c r="R1844" s="2" t="str">
        <f t="shared" si="4703"/>
        <v/>
      </c>
      <c r="S1844" s="2" t="str">
        <f t="shared" si="4703"/>
        <v/>
      </c>
      <c r="T1844" s="2" t="str">
        <f t="shared" si="4703"/>
        <v/>
      </c>
      <c r="U1844" s="2" t="str">
        <f t="shared" si="4703"/>
        <v/>
      </c>
      <c r="V1844" s="2" t="str">
        <f t="shared" si="4703"/>
        <v/>
      </c>
      <c r="W1844" s="2" t="str">
        <f t="shared" si="4703"/>
        <v/>
      </c>
      <c r="X1844" s="2" t="str">
        <f t="shared" si="4703"/>
        <v/>
      </c>
      <c r="Y1844" s="2" t="str">
        <f t="shared" si="4703"/>
        <v/>
      </c>
      <c r="Z1844" s="2" t="str">
        <f t="shared" si="4703"/>
        <v/>
      </c>
      <c r="AA1844" s="2" t="str">
        <f t="shared" si="4703"/>
        <v/>
      </c>
      <c r="AB1844" s="2" t="str">
        <f t="shared" si="4703"/>
        <v/>
      </c>
      <c r="AC1844" s="2" t="str">
        <f t="shared" si="4703"/>
        <v/>
      </c>
      <c r="AD1844" s="2" t="str">
        <f t="shared" si="4703"/>
        <v/>
      </c>
      <c r="AE1844" s="2" t="str">
        <f t="shared" si="4703"/>
        <v/>
      </c>
      <c r="AF1844" s="2" t="str">
        <f t="shared" si="4703"/>
        <v/>
      </c>
      <c r="AG1844" s="2" t="str">
        <f t="shared" si="4703"/>
        <v/>
      </c>
      <c r="AH1844" s="2" t="str">
        <f t="shared" si="4703"/>
        <v/>
      </c>
      <c r="AI1844" s="2" t="str">
        <f t="shared" si="4703"/>
        <v/>
      </c>
    </row>
    <row r="1845" spans="5:35" x14ac:dyDescent="0.25">
      <c r="E1845" s="42"/>
      <c r="H1845" s="7"/>
      <c r="I1845" s="6" t="str">
        <f>IF(H1845="","",INDEX(Systems!F$4:F$981,MATCH($F1845,Systems!D$4:D$981,0),1))</f>
        <v/>
      </c>
      <c r="J1845" s="7" t="str">
        <f>IF(H1845="","",INDEX(Systems!E$4:E$981,MATCH($F1845,Systems!D$4:D$981,0),1))</f>
        <v/>
      </c>
      <c r="N1845" s="6" t="str">
        <f t="shared" si="4699"/>
        <v/>
      </c>
      <c r="O1845" s="7" t="str">
        <f t="shared" si="4700"/>
        <v/>
      </c>
      <c r="P1845" s="2" t="str">
        <f t="shared" ref="P1845:AI1845" si="4704">IF($B1845="","",IF($O1845=P$3,$N1845*(1+(O$2*0.03)),IF(P$3=$O1845+$J1845,$N1845*(1+(O$2*0.03)),IF(P$3=$O1845+2*$J1845,$N1845*(1+(O$2*0.03)),IF(P$3=$O1845+3*$J1845,$N1845*(1+(O$2*0.03)),IF(P$3=$O1845+4*$J1845,$N1845*(1+(O$2*0.03)),IF(P$3=$O1845+5*$J1845,$N1845*(1+(O$2*0.03)),"")))))))</f>
        <v/>
      </c>
      <c r="Q1845" s="2" t="str">
        <f t="shared" si="4704"/>
        <v/>
      </c>
      <c r="R1845" s="2" t="str">
        <f t="shared" si="4704"/>
        <v/>
      </c>
      <c r="S1845" s="2" t="str">
        <f t="shared" si="4704"/>
        <v/>
      </c>
      <c r="T1845" s="2" t="str">
        <f t="shared" si="4704"/>
        <v/>
      </c>
      <c r="U1845" s="2" t="str">
        <f t="shared" si="4704"/>
        <v/>
      </c>
      <c r="V1845" s="2" t="str">
        <f t="shared" si="4704"/>
        <v/>
      </c>
      <c r="W1845" s="2" t="str">
        <f t="shared" si="4704"/>
        <v/>
      </c>
      <c r="X1845" s="2" t="str">
        <f t="shared" si="4704"/>
        <v/>
      </c>
      <c r="Y1845" s="2" t="str">
        <f t="shared" si="4704"/>
        <v/>
      </c>
      <c r="Z1845" s="2" t="str">
        <f t="shared" si="4704"/>
        <v/>
      </c>
      <c r="AA1845" s="2" t="str">
        <f t="shared" si="4704"/>
        <v/>
      </c>
      <c r="AB1845" s="2" t="str">
        <f t="shared" si="4704"/>
        <v/>
      </c>
      <c r="AC1845" s="2" t="str">
        <f t="shared" si="4704"/>
        <v/>
      </c>
      <c r="AD1845" s="2" t="str">
        <f t="shared" si="4704"/>
        <v/>
      </c>
      <c r="AE1845" s="2" t="str">
        <f t="shared" si="4704"/>
        <v/>
      </c>
      <c r="AF1845" s="2" t="str">
        <f t="shared" si="4704"/>
        <v/>
      </c>
      <c r="AG1845" s="2" t="str">
        <f t="shared" si="4704"/>
        <v/>
      </c>
      <c r="AH1845" s="2" t="str">
        <f t="shared" si="4704"/>
        <v/>
      </c>
      <c r="AI1845" s="2" t="str">
        <f t="shared" si="4704"/>
        <v/>
      </c>
    </row>
    <row r="1846" spans="5:35" x14ac:dyDescent="0.25">
      <c r="E1846" s="42"/>
      <c r="H1846" s="7"/>
      <c r="I1846" s="6" t="str">
        <f>IF(H1846="","",INDEX(Systems!F$4:F$981,MATCH($F1846,Systems!D$4:D$981,0),1))</f>
        <v/>
      </c>
      <c r="J1846" s="7" t="str">
        <f>IF(H1846="","",INDEX(Systems!E$4:E$981,MATCH($F1846,Systems!D$4:D$981,0),1))</f>
        <v/>
      </c>
      <c r="N1846" s="6" t="str">
        <f t="shared" si="4699"/>
        <v/>
      </c>
      <c r="O1846" s="7" t="str">
        <f t="shared" si="4700"/>
        <v/>
      </c>
      <c r="P1846" s="2" t="str">
        <f t="shared" ref="P1846:AI1846" si="4705">IF($B1846="","",IF($O1846=P$3,$N1846*(1+(O$2*0.03)),IF(P$3=$O1846+$J1846,$N1846*(1+(O$2*0.03)),IF(P$3=$O1846+2*$J1846,$N1846*(1+(O$2*0.03)),IF(P$3=$O1846+3*$J1846,$N1846*(1+(O$2*0.03)),IF(P$3=$O1846+4*$J1846,$N1846*(1+(O$2*0.03)),IF(P$3=$O1846+5*$J1846,$N1846*(1+(O$2*0.03)),"")))))))</f>
        <v/>
      </c>
      <c r="Q1846" s="2" t="str">
        <f t="shared" si="4705"/>
        <v/>
      </c>
      <c r="R1846" s="2" t="str">
        <f t="shared" si="4705"/>
        <v/>
      </c>
      <c r="S1846" s="2" t="str">
        <f t="shared" si="4705"/>
        <v/>
      </c>
      <c r="T1846" s="2" t="str">
        <f t="shared" si="4705"/>
        <v/>
      </c>
      <c r="U1846" s="2" t="str">
        <f t="shared" si="4705"/>
        <v/>
      </c>
      <c r="V1846" s="2" t="str">
        <f t="shared" si="4705"/>
        <v/>
      </c>
      <c r="W1846" s="2" t="str">
        <f t="shared" si="4705"/>
        <v/>
      </c>
      <c r="X1846" s="2" t="str">
        <f t="shared" si="4705"/>
        <v/>
      </c>
      <c r="Y1846" s="2" t="str">
        <f t="shared" si="4705"/>
        <v/>
      </c>
      <c r="Z1846" s="2" t="str">
        <f t="shared" si="4705"/>
        <v/>
      </c>
      <c r="AA1846" s="2" t="str">
        <f t="shared" si="4705"/>
        <v/>
      </c>
      <c r="AB1846" s="2" t="str">
        <f t="shared" si="4705"/>
        <v/>
      </c>
      <c r="AC1846" s="2" t="str">
        <f t="shared" si="4705"/>
        <v/>
      </c>
      <c r="AD1846" s="2" t="str">
        <f t="shared" si="4705"/>
        <v/>
      </c>
      <c r="AE1846" s="2" t="str">
        <f t="shared" si="4705"/>
        <v/>
      </c>
      <c r="AF1846" s="2" t="str">
        <f t="shared" si="4705"/>
        <v/>
      </c>
      <c r="AG1846" s="2" t="str">
        <f t="shared" si="4705"/>
        <v/>
      </c>
      <c r="AH1846" s="2" t="str">
        <f t="shared" si="4705"/>
        <v/>
      </c>
      <c r="AI1846" s="2" t="str">
        <f t="shared" si="4705"/>
        <v/>
      </c>
    </row>
    <row r="1847" spans="5:35" x14ac:dyDescent="0.25">
      <c r="E1847" s="42"/>
      <c r="H1847" s="7"/>
      <c r="I1847" s="6" t="str">
        <f>IF(H1847="","",INDEX(Systems!F$4:F$981,MATCH($F1847,Systems!D$4:D$981,0),1))</f>
        <v/>
      </c>
      <c r="J1847" s="7" t="str">
        <f>IF(H1847="","",INDEX(Systems!E$4:E$981,MATCH($F1847,Systems!D$4:D$981,0),1))</f>
        <v/>
      </c>
      <c r="N1847" s="6" t="str">
        <f t="shared" si="4699"/>
        <v/>
      </c>
      <c r="O1847" s="7" t="str">
        <f t="shared" si="4700"/>
        <v/>
      </c>
      <c r="P1847" s="2" t="str">
        <f t="shared" ref="P1847:AI1847" si="4706">IF($B1847="","",IF($O1847=P$3,$N1847*(1+(O$2*0.03)),IF(P$3=$O1847+$J1847,$N1847*(1+(O$2*0.03)),IF(P$3=$O1847+2*$J1847,$N1847*(1+(O$2*0.03)),IF(P$3=$O1847+3*$J1847,$N1847*(1+(O$2*0.03)),IF(P$3=$O1847+4*$J1847,$N1847*(1+(O$2*0.03)),IF(P$3=$O1847+5*$J1847,$N1847*(1+(O$2*0.03)),"")))))))</f>
        <v/>
      </c>
      <c r="Q1847" s="2" t="str">
        <f t="shared" si="4706"/>
        <v/>
      </c>
      <c r="R1847" s="2" t="str">
        <f t="shared" si="4706"/>
        <v/>
      </c>
      <c r="S1847" s="2" t="str">
        <f t="shared" si="4706"/>
        <v/>
      </c>
      <c r="T1847" s="2" t="str">
        <f t="shared" si="4706"/>
        <v/>
      </c>
      <c r="U1847" s="2" t="str">
        <f t="shared" si="4706"/>
        <v/>
      </c>
      <c r="V1847" s="2" t="str">
        <f t="shared" si="4706"/>
        <v/>
      </c>
      <c r="W1847" s="2" t="str">
        <f t="shared" si="4706"/>
        <v/>
      </c>
      <c r="X1847" s="2" t="str">
        <f t="shared" si="4706"/>
        <v/>
      </c>
      <c r="Y1847" s="2" t="str">
        <f t="shared" si="4706"/>
        <v/>
      </c>
      <c r="Z1847" s="2" t="str">
        <f t="shared" si="4706"/>
        <v/>
      </c>
      <c r="AA1847" s="2" t="str">
        <f t="shared" si="4706"/>
        <v/>
      </c>
      <c r="AB1847" s="2" t="str">
        <f t="shared" si="4706"/>
        <v/>
      </c>
      <c r="AC1847" s="2" t="str">
        <f t="shared" si="4706"/>
        <v/>
      </c>
      <c r="AD1847" s="2" t="str">
        <f t="shared" si="4706"/>
        <v/>
      </c>
      <c r="AE1847" s="2" t="str">
        <f t="shared" si="4706"/>
        <v/>
      </c>
      <c r="AF1847" s="2" t="str">
        <f t="shared" si="4706"/>
        <v/>
      </c>
      <c r="AG1847" s="2" t="str">
        <f t="shared" si="4706"/>
        <v/>
      </c>
      <c r="AH1847" s="2" t="str">
        <f t="shared" si="4706"/>
        <v/>
      </c>
      <c r="AI1847" s="2" t="str">
        <f t="shared" si="4706"/>
        <v/>
      </c>
    </row>
    <row r="1848" spans="5:35" x14ac:dyDescent="0.25">
      <c r="E1848" s="42"/>
      <c r="H1848" s="7"/>
      <c r="I1848" s="6" t="str">
        <f>IF(H1848="","",INDEX(Systems!F$4:F$981,MATCH($F1848,Systems!D$4:D$981,0),1))</f>
        <v/>
      </c>
      <c r="J1848" s="7" t="str">
        <f>IF(H1848="","",INDEX(Systems!E$4:E$981,MATCH($F1848,Systems!D$4:D$981,0),1))</f>
        <v/>
      </c>
      <c r="N1848" s="6" t="str">
        <f t="shared" si="4699"/>
        <v/>
      </c>
      <c r="O1848" s="7" t="str">
        <f t="shared" si="4700"/>
        <v/>
      </c>
      <c r="P1848" s="2" t="str">
        <f t="shared" ref="P1848:AI1848" si="4707">IF($B1848="","",IF($O1848=P$3,$N1848*(1+(O$2*0.03)),IF(P$3=$O1848+$J1848,$N1848*(1+(O$2*0.03)),IF(P$3=$O1848+2*$J1848,$N1848*(1+(O$2*0.03)),IF(P$3=$O1848+3*$J1848,$N1848*(1+(O$2*0.03)),IF(P$3=$O1848+4*$J1848,$N1848*(1+(O$2*0.03)),IF(P$3=$O1848+5*$J1848,$N1848*(1+(O$2*0.03)),"")))))))</f>
        <v/>
      </c>
      <c r="Q1848" s="2" t="str">
        <f t="shared" si="4707"/>
        <v/>
      </c>
      <c r="R1848" s="2" t="str">
        <f t="shared" si="4707"/>
        <v/>
      </c>
      <c r="S1848" s="2" t="str">
        <f t="shared" si="4707"/>
        <v/>
      </c>
      <c r="T1848" s="2" t="str">
        <f t="shared" si="4707"/>
        <v/>
      </c>
      <c r="U1848" s="2" t="str">
        <f t="shared" si="4707"/>
        <v/>
      </c>
      <c r="V1848" s="2" t="str">
        <f t="shared" si="4707"/>
        <v/>
      </c>
      <c r="W1848" s="2" t="str">
        <f t="shared" si="4707"/>
        <v/>
      </c>
      <c r="X1848" s="2" t="str">
        <f t="shared" si="4707"/>
        <v/>
      </c>
      <c r="Y1848" s="2" t="str">
        <f t="shared" si="4707"/>
        <v/>
      </c>
      <c r="Z1848" s="2" t="str">
        <f t="shared" si="4707"/>
        <v/>
      </c>
      <c r="AA1848" s="2" t="str">
        <f t="shared" si="4707"/>
        <v/>
      </c>
      <c r="AB1848" s="2" t="str">
        <f t="shared" si="4707"/>
        <v/>
      </c>
      <c r="AC1848" s="2" t="str">
        <f t="shared" si="4707"/>
        <v/>
      </c>
      <c r="AD1848" s="2" t="str">
        <f t="shared" si="4707"/>
        <v/>
      </c>
      <c r="AE1848" s="2" t="str">
        <f t="shared" si="4707"/>
        <v/>
      </c>
      <c r="AF1848" s="2" t="str">
        <f t="shared" si="4707"/>
        <v/>
      </c>
      <c r="AG1848" s="2" t="str">
        <f t="shared" si="4707"/>
        <v/>
      </c>
      <c r="AH1848" s="2" t="str">
        <f t="shared" si="4707"/>
        <v/>
      </c>
      <c r="AI1848" s="2" t="str">
        <f t="shared" si="4707"/>
        <v/>
      </c>
    </row>
    <row r="1849" spans="5:35" x14ac:dyDescent="0.25">
      <c r="E1849" s="42"/>
      <c r="H1849" s="7"/>
      <c r="I1849" s="6" t="str">
        <f>IF(H1849="","",INDEX(Systems!F$4:F$981,MATCH($F1849,Systems!D$4:D$981,0),1))</f>
        <v/>
      </c>
      <c r="J1849" s="7" t="str">
        <f>IF(H1849="","",INDEX(Systems!E$4:E$981,MATCH($F1849,Systems!D$4:D$981,0),1))</f>
        <v/>
      </c>
      <c r="N1849" s="6" t="str">
        <f t="shared" si="4699"/>
        <v/>
      </c>
      <c r="O1849" s="7" t="str">
        <f t="shared" si="4700"/>
        <v/>
      </c>
      <c r="P1849" s="2" t="str">
        <f t="shared" ref="P1849:AI1849" si="4708">IF($B1849="","",IF($O1849=P$3,$N1849*(1+(O$2*0.03)),IF(P$3=$O1849+$J1849,$N1849*(1+(O$2*0.03)),IF(P$3=$O1849+2*$J1849,$N1849*(1+(O$2*0.03)),IF(P$3=$O1849+3*$J1849,$N1849*(1+(O$2*0.03)),IF(P$3=$O1849+4*$J1849,$N1849*(1+(O$2*0.03)),IF(P$3=$O1849+5*$J1849,$N1849*(1+(O$2*0.03)),"")))))))</f>
        <v/>
      </c>
      <c r="Q1849" s="2" t="str">
        <f t="shared" si="4708"/>
        <v/>
      </c>
      <c r="R1849" s="2" t="str">
        <f t="shared" si="4708"/>
        <v/>
      </c>
      <c r="S1849" s="2" t="str">
        <f t="shared" si="4708"/>
        <v/>
      </c>
      <c r="T1849" s="2" t="str">
        <f t="shared" si="4708"/>
        <v/>
      </c>
      <c r="U1849" s="2" t="str">
        <f t="shared" si="4708"/>
        <v/>
      </c>
      <c r="V1849" s="2" t="str">
        <f t="shared" si="4708"/>
        <v/>
      </c>
      <c r="W1849" s="2" t="str">
        <f t="shared" si="4708"/>
        <v/>
      </c>
      <c r="X1849" s="2" t="str">
        <f t="shared" si="4708"/>
        <v/>
      </c>
      <c r="Y1849" s="2" t="str">
        <f t="shared" si="4708"/>
        <v/>
      </c>
      <c r="Z1849" s="2" t="str">
        <f t="shared" si="4708"/>
        <v/>
      </c>
      <c r="AA1849" s="2" t="str">
        <f t="shared" si="4708"/>
        <v/>
      </c>
      <c r="AB1849" s="2" t="str">
        <f t="shared" si="4708"/>
        <v/>
      </c>
      <c r="AC1849" s="2" t="str">
        <f t="shared" si="4708"/>
        <v/>
      </c>
      <c r="AD1849" s="2" t="str">
        <f t="shared" si="4708"/>
        <v/>
      </c>
      <c r="AE1849" s="2" t="str">
        <f t="shared" si="4708"/>
        <v/>
      </c>
      <c r="AF1849" s="2" t="str">
        <f t="shared" si="4708"/>
        <v/>
      </c>
      <c r="AG1849" s="2" t="str">
        <f t="shared" si="4708"/>
        <v/>
      </c>
      <c r="AH1849" s="2" t="str">
        <f t="shared" si="4708"/>
        <v/>
      </c>
      <c r="AI1849" s="2" t="str">
        <f t="shared" si="4708"/>
        <v/>
      </c>
    </row>
    <row r="1850" spans="5:35" x14ac:dyDescent="0.25">
      <c r="E1850" s="42"/>
      <c r="H1850" s="7"/>
      <c r="I1850" s="6" t="str">
        <f>IF(H1850="","",INDEX(Systems!F$4:F$981,MATCH($F1850,Systems!D$4:D$981,0),1))</f>
        <v/>
      </c>
      <c r="J1850" s="7" t="str">
        <f>IF(H1850="","",INDEX(Systems!E$4:E$981,MATCH($F1850,Systems!D$4:D$981,0),1))</f>
        <v/>
      </c>
      <c r="N1850" s="6" t="str">
        <f t="shared" si="4699"/>
        <v/>
      </c>
      <c r="O1850" s="7" t="str">
        <f t="shared" si="4700"/>
        <v/>
      </c>
      <c r="P1850" s="2" t="str">
        <f t="shared" ref="P1850:AI1850" si="4709">IF($B1850="","",IF($O1850=P$3,$N1850*(1+(O$2*0.03)),IF(P$3=$O1850+$J1850,$N1850*(1+(O$2*0.03)),IF(P$3=$O1850+2*$J1850,$N1850*(1+(O$2*0.03)),IF(P$3=$O1850+3*$J1850,$N1850*(1+(O$2*0.03)),IF(P$3=$O1850+4*$J1850,$N1850*(1+(O$2*0.03)),IF(P$3=$O1850+5*$J1850,$N1850*(1+(O$2*0.03)),"")))))))</f>
        <v/>
      </c>
      <c r="Q1850" s="2" t="str">
        <f t="shared" si="4709"/>
        <v/>
      </c>
      <c r="R1850" s="2" t="str">
        <f t="shared" si="4709"/>
        <v/>
      </c>
      <c r="S1850" s="2" t="str">
        <f t="shared" si="4709"/>
        <v/>
      </c>
      <c r="T1850" s="2" t="str">
        <f t="shared" si="4709"/>
        <v/>
      </c>
      <c r="U1850" s="2" t="str">
        <f t="shared" si="4709"/>
        <v/>
      </c>
      <c r="V1850" s="2" t="str">
        <f t="shared" si="4709"/>
        <v/>
      </c>
      <c r="W1850" s="2" t="str">
        <f t="shared" si="4709"/>
        <v/>
      </c>
      <c r="X1850" s="2" t="str">
        <f t="shared" si="4709"/>
        <v/>
      </c>
      <c r="Y1850" s="2" t="str">
        <f t="shared" si="4709"/>
        <v/>
      </c>
      <c r="Z1850" s="2" t="str">
        <f t="shared" si="4709"/>
        <v/>
      </c>
      <c r="AA1850" s="2" t="str">
        <f t="shared" si="4709"/>
        <v/>
      </c>
      <c r="AB1850" s="2" t="str">
        <f t="shared" si="4709"/>
        <v/>
      </c>
      <c r="AC1850" s="2" t="str">
        <f t="shared" si="4709"/>
        <v/>
      </c>
      <c r="AD1850" s="2" t="str">
        <f t="shared" si="4709"/>
        <v/>
      </c>
      <c r="AE1850" s="2" t="str">
        <f t="shared" si="4709"/>
        <v/>
      </c>
      <c r="AF1850" s="2" t="str">
        <f t="shared" si="4709"/>
        <v/>
      </c>
      <c r="AG1850" s="2" t="str">
        <f t="shared" si="4709"/>
        <v/>
      </c>
      <c r="AH1850" s="2" t="str">
        <f t="shared" si="4709"/>
        <v/>
      </c>
      <c r="AI1850" s="2" t="str">
        <f t="shared" si="4709"/>
        <v/>
      </c>
    </row>
    <row r="1851" spans="5:35" x14ac:dyDescent="0.25">
      <c r="E1851" s="42"/>
      <c r="H1851" s="7"/>
      <c r="I1851" s="6" t="str">
        <f>IF(H1851="","",INDEX(Systems!F$4:F$981,MATCH($F1851,Systems!D$4:D$981,0),1))</f>
        <v/>
      </c>
      <c r="J1851" s="7" t="str">
        <f>IF(H1851="","",INDEX(Systems!E$4:E$981,MATCH($F1851,Systems!D$4:D$981,0),1))</f>
        <v/>
      </c>
      <c r="N1851" s="6" t="str">
        <f t="shared" si="4699"/>
        <v/>
      </c>
      <c r="O1851" s="7" t="str">
        <f t="shared" si="4700"/>
        <v/>
      </c>
      <c r="P1851" s="2" t="str">
        <f t="shared" ref="P1851:AI1851" si="4710">IF($B1851="","",IF($O1851=P$3,$N1851*(1+(O$2*0.03)),IF(P$3=$O1851+$J1851,$N1851*(1+(O$2*0.03)),IF(P$3=$O1851+2*$J1851,$N1851*(1+(O$2*0.03)),IF(P$3=$O1851+3*$J1851,$N1851*(1+(O$2*0.03)),IF(P$3=$O1851+4*$J1851,$N1851*(1+(O$2*0.03)),IF(P$3=$O1851+5*$J1851,$N1851*(1+(O$2*0.03)),"")))))))</f>
        <v/>
      </c>
      <c r="Q1851" s="2" t="str">
        <f t="shared" si="4710"/>
        <v/>
      </c>
      <c r="R1851" s="2" t="str">
        <f t="shared" si="4710"/>
        <v/>
      </c>
      <c r="S1851" s="2" t="str">
        <f t="shared" si="4710"/>
        <v/>
      </c>
      <c r="T1851" s="2" t="str">
        <f t="shared" si="4710"/>
        <v/>
      </c>
      <c r="U1851" s="2" t="str">
        <f t="shared" si="4710"/>
        <v/>
      </c>
      <c r="V1851" s="2" t="str">
        <f t="shared" si="4710"/>
        <v/>
      </c>
      <c r="W1851" s="2" t="str">
        <f t="shared" si="4710"/>
        <v/>
      </c>
      <c r="X1851" s="2" t="str">
        <f t="shared" si="4710"/>
        <v/>
      </c>
      <c r="Y1851" s="2" t="str">
        <f t="shared" si="4710"/>
        <v/>
      </c>
      <c r="Z1851" s="2" t="str">
        <f t="shared" si="4710"/>
        <v/>
      </c>
      <c r="AA1851" s="2" t="str">
        <f t="shared" si="4710"/>
        <v/>
      </c>
      <c r="AB1851" s="2" t="str">
        <f t="shared" si="4710"/>
        <v/>
      </c>
      <c r="AC1851" s="2" t="str">
        <f t="shared" si="4710"/>
        <v/>
      </c>
      <c r="AD1851" s="2" t="str">
        <f t="shared" si="4710"/>
        <v/>
      </c>
      <c r="AE1851" s="2" t="str">
        <f t="shared" si="4710"/>
        <v/>
      </c>
      <c r="AF1851" s="2" t="str">
        <f t="shared" si="4710"/>
        <v/>
      </c>
      <c r="AG1851" s="2" t="str">
        <f t="shared" si="4710"/>
        <v/>
      </c>
      <c r="AH1851" s="2" t="str">
        <f t="shared" si="4710"/>
        <v/>
      </c>
      <c r="AI1851" s="2" t="str">
        <f t="shared" si="4710"/>
        <v/>
      </c>
    </row>
    <row r="1852" spans="5:35" x14ac:dyDescent="0.25">
      <c r="E1852" s="42"/>
      <c r="H1852" s="7"/>
      <c r="I1852" s="6" t="str">
        <f>IF(H1852="","",INDEX(Systems!F$4:F$981,MATCH($F1852,Systems!D$4:D$981,0),1))</f>
        <v/>
      </c>
      <c r="J1852" s="7" t="str">
        <f>IF(H1852="","",INDEX(Systems!E$4:E$981,MATCH($F1852,Systems!D$4:D$981,0),1))</f>
        <v/>
      </c>
      <c r="N1852" s="6" t="str">
        <f t="shared" si="4699"/>
        <v/>
      </c>
      <c r="O1852" s="7" t="str">
        <f t="shared" si="4700"/>
        <v/>
      </c>
      <c r="P1852" s="2" t="str">
        <f t="shared" ref="P1852:AI1852" si="4711">IF($B1852="","",IF($O1852=P$3,$N1852*(1+(O$2*0.03)),IF(P$3=$O1852+$J1852,$N1852*(1+(O$2*0.03)),IF(P$3=$O1852+2*$J1852,$N1852*(1+(O$2*0.03)),IF(P$3=$O1852+3*$J1852,$N1852*(1+(O$2*0.03)),IF(P$3=$O1852+4*$J1852,$N1852*(1+(O$2*0.03)),IF(P$3=$O1852+5*$J1852,$N1852*(1+(O$2*0.03)),"")))))))</f>
        <v/>
      </c>
      <c r="Q1852" s="2" t="str">
        <f t="shared" si="4711"/>
        <v/>
      </c>
      <c r="R1852" s="2" t="str">
        <f t="shared" si="4711"/>
        <v/>
      </c>
      <c r="S1852" s="2" t="str">
        <f t="shared" si="4711"/>
        <v/>
      </c>
      <c r="T1852" s="2" t="str">
        <f t="shared" si="4711"/>
        <v/>
      </c>
      <c r="U1852" s="2" t="str">
        <f t="shared" si="4711"/>
        <v/>
      </c>
      <c r="V1852" s="2" t="str">
        <f t="shared" si="4711"/>
        <v/>
      </c>
      <c r="W1852" s="2" t="str">
        <f t="shared" si="4711"/>
        <v/>
      </c>
      <c r="X1852" s="2" t="str">
        <f t="shared" si="4711"/>
        <v/>
      </c>
      <c r="Y1852" s="2" t="str">
        <f t="shared" si="4711"/>
        <v/>
      </c>
      <c r="Z1852" s="2" t="str">
        <f t="shared" si="4711"/>
        <v/>
      </c>
      <c r="AA1852" s="2" t="str">
        <f t="shared" si="4711"/>
        <v/>
      </c>
      <c r="AB1852" s="2" t="str">
        <f t="shared" si="4711"/>
        <v/>
      </c>
      <c r="AC1852" s="2" t="str">
        <f t="shared" si="4711"/>
        <v/>
      </c>
      <c r="AD1852" s="2" t="str">
        <f t="shared" si="4711"/>
        <v/>
      </c>
      <c r="AE1852" s="2" t="str">
        <f t="shared" si="4711"/>
        <v/>
      </c>
      <c r="AF1852" s="2" t="str">
        <f t="shared" si="4711"/>
        <v/>
      </c>
      <c r="AG1852" s="2" t="str">
        <f t="shared" si="4711"/>
        <v/>
      </c>
      <c r="AH1852" s="2" t="str">
        <f t="shared" si="4711"/>
        <v/>
      </c>
      <c r="AI1852" s="2" t="str">
        <f t="shared" si="4711"/>
        <v/>
      </c>
    </row>
    <row r="1853" spans="5:35" x14ac:dyDescent="0.25">
      <c r="E1853" s="42"/>
      <c r="H1853" s="7"/>
      <c r="I1853" s="6" t="str">
        <f>IF(H1853="","",INDEX(Systems!F$4:F$981,MATCH($F1853,Systems!D$4:D$981,0),1))</f>
        <v/>
      </c>
      <c r="J1853" s="7" t="str">
        <f>IF(H1853="","",INDEX(Systems!E$4:E$981,MATCH($F1853,Systems!D$4:D$981,0),1))</f>
        <v/>
      </c>
      <c r="N1853" s="6" t="str">
        <f t="shared" si="4699"/>
        <v/>
      </c>
      <c r="O1853" s="7" t="str">
        <f t="shared" si="4700"/>
        <v/>
      </c>
      <c r="P1853" s="2" t="str">
        <f t="shared" ref="P1853:AI1853" si="4712">IF($B1853="","",IF($O1853=P$3,$N1853*(1+(O$2*0.03)),IF(P$3=$O1853+$J1853,$N1853*(1+(O$2*0.03)),IF(P$3=$O1853+2*$J1853,$N1853*(1+(O$2*0.03)),IF(P$3=$O1853+3*$J1853,$N1853*(1+(O$2*0.03)),IF(P$3=$O1853+4*$J1853,$N1853*(1+(O$2*0.03)),IF(P$3=$O1853+5*$J1853,$N1853*(1+(O$2*0.03)),"")))))))</f>
        <v/>
      </c>
      <c r="Q1853" s="2" t="str">
        <f t="shared" si="4712"/>
        <v/>
      </c>
      <c r="R1853" s="2" t="str">
        <f t="shared" si="4712"/>
        <v/>
      </c>
      <c r="S1853" s="2" t="str">
        <f t="shared" si="4712"/>
        <v/>
      </c>
      <c r="T1853" s="2" t="str">
        <f t="shared" si="4712"/>
        <v/>
      </c>
      <c r="U1853" s="2" t="str">
        <f t="shared" si="4712"/>
        <v/>
      </c>
      <c r="V1853" s="2" t="str">
        <f t="shared" si="4712"/>
        <v/>
      </c>
      <c r="W1853" s="2" t="str">
        <f t="shared" si="4712"/>
        <v/>
      </c>
      <c r="X1853" s="2" t="str">
        <f t="shared" si="4712"/>
        <v/>
      </c>
      <c r="Y1853" s="2" t="str">
        <f t="shared" si="4712"/>
        <v/>
      </c>
      <c r="Z1853" s="2" t="str">
        <f t="shared" si="4712"/>
        <v/>
      </c>
      <c r="AA1853" s="2" t="str">
        <f t="shared" si="4712"/>
        <v/>
      </c>
      <c r="AB1853" s="2" t="str">
        <f t="shared" si="4712"/>
        <v/>
      </c>
      <c r="AC1853" s="2" t="str">
        <f t="shared" si="4712"/>
        <v/>
      </c>
      <c r="AD1853" s="2" t="str">
        <f t="shared" si="4712"/>
        <v/>
      </c>
      <c r="AE1853" s="2" t="str">
        <f t="shared" si="4712"/>
        <v/>
      </c>
      <c r="AF1853" s="2" t="str">
        <f t="shared" si="4712"/>
        <v/>
      </c>
      <c r="AG1853" s="2" t="str">
        <f t="shared" si="4712"/>
        <v/>
      </c>
      <c r="AH1853" s="2" t="str">
        <f t="shared" si="4712"/>
        <v/>
      </c>
      <c r="AI1853" s="2" t="str">
        <f t="shared" si="4712"/>
        <v/>
      </c>
    </row>
    <row r="1854" spans="5:35" x14ac:dyDescent="0.25">
      <c r="E1854" s="42"/>
      <c r="H1854" s="7"/>
      <c r="I1854" s="6" t="str">
        <f>IF(H1854="","",INDEX(Systems!F$4:F$981,MATCH($F1854,Systems!D$4:D$981,0),1))</f>
        <v/>
      </c>
      <c r="J1854" s="7" t="str">
        <f>IF(H1854="","",INDEX(Systems!E$4:E$981,MATCH($F1854,Systems!D$4:D$981,0),1))</f>
        <v/>
      </c>
      <c r="N1854" s="6" t="str">
        <f t="shared" si="4699"/>
        <v/>
      </c>
      <c r="O1854" s="7" t="str">
        <f t="shared" si="4700"/>
        <v/>
      </c>
      <c r="P1854" s="2" t="str">
        <f t="shared" ref="P1854:AI1854" si="4713">IF($B1854="","",IF($O1854=P$3,$N1854*(1+(O$2*0.03)),IF(P$3=$O1854+$J1854,$N1854*(1+(O$2*0.03)),IF(P$3=$O1854+2*$J1854,$N1854*(1+(O$2*0.03)),IF(P$3=$O1854+3*$J1854,$N1854*(1+(O$2*0.03)),IF(P$3=$O1854+4*$J1854,$N1854*(1+(O$2*0.03)),IF(P$3=$O1854+5*$J1854,$N1854*(1+(O$2*0.03)),"")))))))</f>
        <v/>
      </c>
      <c r="Q1854" s="2" t="str">
        <f t="shared" si="4713"/>
        <v/>
      </c>
      <c r="R1854" s="2" t="str">
        <f t="shared" si="4713"/>
        <v/>
      </c>
      <c r="S1854" s="2" t="str">
        <f t="shared" si="4713"/>
        <v/>
      </c>
      <c r="T1854" s="2" t="str">
        <f t="shared" si="4713"/>
        <v/>
      </c>
      <c r="U1854" s="2" t="str">
        <f t="shared" si="4713"/>
        <v/>
      </c>
      <c r="V1854" s="2" t="str">
        <f t="shared" si="4713"/>
        <v/>
      </c>
      <c r="W1854" s="2" t="str">
        <f t="shared" si="4713"/>
        <v/>
      </c>
      <c r="X1854" s="2" t="str">
        <f t="shared" si="4713"/>
        <v/>
      </c>
      <c r="Y1854" s="2" t="str">
        <f t="shared" si="4713"/>
        <v/>
      </c>
      <c r="Z1854" s="2" t="str">
        <f t="shared" si="4713"/>
        <v/>
      </c>
      <c r="AA1854" s="2" t="str">
        <f t="shared" si="4713"/>
        <v/>
      </c>
      <c r="AB1854" s="2" t="str">
        <f t="shared" si="4713"/>
        <v/>
      </c>
      <c r="AC1854" s="2" t="str">
        <f t="shared" si="4713"/>
        <v/>
      </c>
      <c r="AD1854" s="2" t="str">
        <f t="shared" si="4713"/>
        <v/>
      </c>
      <c r="AE1854" s="2" t="str">
        <f t="shared" si="4713"/>
        <v/>
      </c>
      <c r="AF1854" s="2" t="str">
        <f t="shared" si="4713"/>
        <v/>
      </c>
      <c r="AG1854" s="2" t="str">
        <f t="shared" si="4713"/>
        <v/>
      </c>
      <c r="AH1854" s="2" t="str">
        <f t="shared" si="4713"/>
        <v/>
      </c>
      <c r="AI1854" s="2" t="str">
        <f t="shared" si="4713"/>
        <v/>
      </c>
    </row>
    <row r="1855" spans="5:35" x14ac:dyDescent="0.25">
      <c r="E1855" s="42"/>
      <c r="H1855" s="7"/>
      <c r="I1855" s="6" t="str">
        <f>IF(H1855="","",INDEX(Systems!F$4:F$981,MATCH($F1855,Systems!D$4:D$981,0),1))</f>
        <v/>
      </c>
      <c r="J1855" s="7" t="str">
        <f>IF(H1855="","",INDEX(Systems!E$4:E$981,MATCH($F1855,Systems!D$4:D$981,0),1))</f>
        <v/>
      </c>
      <c r="N1855" s="6" t="str">
        <f t="shared" si="4699"/>
        <v/>
      </c>
      <c r="O1855" s="7" t="str">
        <f t="shared" si="4700"/>
        <v/>
      </c>
      <c r="P1855" s="2" t="str">
        <f t="shared" ref="P1855:AI1855" si="4714">IF($B1855="","",IF($O1855=P$3,$N1855*(1+(O$2*0.03)),IF(P$3=$O1855+$J1855,$N1855*(1+(O$2*0.03)),IF(P$3=$O1855+2*$J1855,$N1855*(1+(O$2*0.03)),IF(P$3=$O1855+3*$J1855,$N1855*(1+(O$2*0.03)),IF(P$3=$O1855+4*$J1855,$N1855*(1+(O$2*0.03)),IF(P$3=$O1855+5*$J1855,$N1855*(1+(O$2*0.03)),"")))))))</f>
        <v/>
      </c>
      <c r="Q1855" s="2" t="str">
        <f t="shared" si="4714"/>
        <v/>
      </c>
      <c r="R1855" s="2" t="str">
        <f t="shared" si="4714"/>
        <v/>
      </c>
      <c r="S1855" s="2" t="str">
        <f t="shared" si="4714"/>
        <v/>
      </c>
      <c r="T1855" s="2" t="str">
        <f t="shared" si="4714"/>
        <v/>
      </c>
      <c r="U1855" s="2" t="str">
        <f t="shared" si="4714"/>
        <v/>
      </c>
      <c r="V1855" s="2" t="str">
        <f t="shared" si="4714"/>
        <v/>
      </c>
      <c r="W1855" s="2" t="str">
        <f t="shared" si="4714"/>
        <v/>
      </c>
      <c r="X1855" s="2" t="str">
        <f t="shared" si="4714"/>
        <v/>
      </c>
      <c r="Y1855" s="2" t="str">
        <f t="shared" si="4714"/>
        <v/>
      </c>
      <c r="Z1855" s="2" t="str">
        <f t="shared" si="4714"/>
        <v/>
      </c>
      <c r="AA1855" s="2" t="str">
        <f t="shared" si="4714"/>
        <v/>
      </c>
      <c r="AB1855" s="2" t="str">
        <f t="shared" si="4714"/>
        <v/>
      </c>
      <c r="AC1855" s="2" t="str">
        <f t="shared" si="4714"/>
        <v/>
      </c>
      <c r="AD1855" s="2" t="str">
        <f t="shared" si="4714"/>
        <v/>
      </c>
      <c r="AE1855" s="2" t="str">
        <f t="shared" si="4714"/>
        <v/>
      </c>
      <c r="AF1855" s="2" t="str">
        <f t="shared" si="4714"/>
        <v/>
      </c>
      <c r="AG1855" s="2" t="str">
        <f t="shared" si="4714"/>
        <v/>
      </c>
      <c r="AH1855" s="2" t="str">
        <f t="shared" si="4714"/>
        <v/>
      </c>
      <c r="AI1855" s="2" t="str">
        <f t="shared" si="4714"/>
        <v/>
      </c>
    </row>
    <row r="1856" spans="5:35" x14ac:dyDescent="0.25">
      <c r="E1856" s="42"/>
      <c r="H1856" s="7"/>
      <c r="I1856" s="6" t="str">
        <f>IF(H1856="","",INDEX(Systems!F$4:F$981,MATCH($F1856,Systems!D$4:D$981,0),1))</f>
        <v/>
      </c>
      <c r="J1856" s="7" t="str">
        <f>IF(H1856="","",INDEX(Systems!E$4:E$981,MATCH($F1856,Systems!D$4:D$981,0),1))</f>
        <v/>
      </c>
      <c r="N1856" s="6" t="str">
        <f t="shared" si="4699"/>
        <v/>
      </c>
      <c r="O1856" s="7" t="str">
        <f t="shared" si="4700"/>
        <v/>
      </c>
      <c r="P1856" s="2" t="str">
        <f t="shared" ref="P1856:AI1856" si="4715">IF($B1856="","",IF($O1856=P$3,$N1856*(1+(O$2*0.03)),IF(P$3=$O1856+$J1856,$N1856*(1+(O$2*0.03)),IF(P$3=$O1856+2*$J1856,$N1856*(1+(O$2*0.03)),IF(P$3=$O1856+3*$J1856,$N1856*(1+(O$2*0.03)),IF(P$3=$O1856+4*$J1856,$N1856*(1+(O$2*0.03)),IF(P$3=$O1856+5*$J1856,$N1856*(1+(O$2*0.03)),"")))))))</f>
        <v/>
      </c>
      <c r="Q1856" s="2" t="str">
        <f t="shared" si="4715"/>
        <v/>
      </c>
      <c r="R1856" s="2" t="str">
        <f t="shared" si="4715"/>
        <v/>
      </c>
      <c r="S1856" s="2" t="str">
        <f t="shared" si="4715"/>
        <v/>
      </c>
      <c r="T1856" s="2" t="str">
        <f t="shared" si="4715"/>
        <v/>
      </c>
      <c r="U1856" s="2" t="str">
        <f t="shared" si="4715"/>
        <v/>
      </c>
      <c r="V1856" s="2" t="str">
        <f t="shared" si="4715"/>
        <v/>
      </c>
      <c r="W1856" s="2" t="str">
        <f t="shared" si="4715"/>
        <v/>
      </c>
      <c r="X1856" s="2" t="str">
        <f t="shared" si="4715"/>
        <v/>
      </c>
      <c r="Y1856" s="2" t="str">
        <f t="shared" si="4715"/>
        <v/>
      </c>
      <c r="Z1856" s="2" t="str">
        <f t="shared" si="4715"/>
        <v/>
      </c>
      <c r="AA1856" s="2" t="str">
        <f t="shared" si="4715"/>
        <v/>
      </c>
      <c r="AB1856" s="2" t="str">
        <f t="shared" si="4715"/>
        <v/>
      </c>
      <c r="AC1856" s="2" t="str">
        <f t="shared" si="4715"/>
        <v/>
      </c>
      <c r="AD1856" s="2" t="str">
        <f t="shared" si="4715"/>
        <v/>
      </c>
      <c r="AE1856" s="2" t="str">
        <f t="shared" si="4715"/>
        <v/>
      </c>
      <c r="AF1856" s="2" t="str">
        <f t="shared" si="4715"/>
        <v/>
      </c>
      <c r="AG1856" s="2" t="str">
        <f t="shared" si="4715"/>
        <v/>
      </c>
      <c r="AH1856" s="2" t="str">
        <f t="shared" si="4715"/>
        <v/>
      </c>
      <c r="AI1856" s="2" t="str">
        <f t="shared" si="4715"/>
        <v/>
      </c>
    </row>
    <row r="1857" spans="5:35" x14ac:dyDescent="0.25">
      <c r="E1857" s="42"/>
      <c r="H1857" s="7"/>
      <c r="I1857" s="6" t="str">
        <f>IF(H1857="","",INDEX(Systems!F$4:F$981,MATCH($F1857,Systems!D$4:D$981,0),1))</f>
        <v/>
      </c>
      <c r="J1857" s="7" t="str">
        <f>IF(H1857="","",INDEX(Systems!E$4:E$981,MATCH($F1857,Systems!D$4:D$981,0),1))</f>
        <v/>
      </c>
      <c r="N1857" s="6" t="str">
        <f t="shared" si="4699"/>
        <v/>
      </c>
      <c r="O1857" s="7" t="str">
        <f t="shared" si="4700"/>
        <v/>
      </c>
      <c r="P1857" s="2" t="str">
        <f t="shared" ref="P1857:AI1857" si="4716">IF($B1857="","",IF($O1857=P$3,$N1857*(1+(O$2*0.03)),IF(P$3=$O1857+$J1857,$N1857*(1+(O$2*0.03)),IF(P$3=$O1857+2*$J1857,$N1857*(1+(O$2*0.03)),IF(P$3=$O1857+3*$J1857,$N1857*(1+(O$2*0.03)),IF(P$3=$O1857+4*$J1857,$N1857*(1+(O$2*0.03)),IF(P$3=$O1857+5*$J1857,$N1857*(1+(O$2*0.03)),"")))))))</f>
        <v/>
      </c>
      <c r="Q1857" s="2" t="str">
        <f t="shared" si="4716"/>
        <v/>
      </c>
      <c r="R1857" s="2" t="str">
        <f t="shared" si="4716"/>
        <v/>
      </c>
      <c r="S1857" s="2" t="str">
        <f t="shared" si="4716"/>
        <v/>
      </c>
      <c r="T1857" s="2" t="str">
        <f t="shared" si="4716"/>
        <v/>
      </c>
      <c r="U1857" s="2" t="str">
        <f t="shared" si="4716"/>
        <v/>
      </c>
      <c r="V1857" s="2" t="str">
        <f t="shared" si="4716"/>
        <v/>
      </c>
      <c r="W1857" s="2" t="str">
        <f t="shared" si="4716"/>
        <v/>
      </c>
      <c r="X1857" s="2" t="str">
        <f t="shared" si="4716"/>
        <v/>
      </c>
      <c r="Y1857" s="2" t="str">
        <f t="shared" si="4716"/>
        <v/>
      </c>
      <c r="Z1857" s="2" t="str">
        <f t="shared" si="4716"/>
        <v/>
      </c>
      <c r="AA1857" s="2" t="str">
        <f t="shared" si="4716"/>
        <v/>
      </c>
      <c r="AB1857" s="2" t="str">
        <f t="shared" si="4716"/>
        <v/>
      </c>
      <c r="AC1857" s="2" t="str">
        <f t="shared" si="4716"/>
        <v/>
      </c>
      <c r="AD1857" s="2" t="str">
        <f t="shared" si="4716"/>
        <v/>
      </c>
      <c r="AE1857" s="2" t="str">
        <f t="shared" si="4716"/>
        <v/>
      </c>
      <c r="AF1857" s="2" t="str">
        <f t="shared" si="4716"/>
        <v/>
      </c>
      <c r="AG1857" s="2" t="str">
        <f t="shared" si="4716"/>
        <v/>
      </c>
      <c r="AH1857" s="2" t="str">
        <f t="shared" si="4716"/>
        <v/>
      </c>
      <c r="AI1857" s="2" t="str">
        <f t="shared" si="4716"/>
        <v/>
      </c>
    </row>
    <row r="1858" spans="5:35" x14ac:dyDescent="0.25">
      <c r="E1858" s="42"/>
      <c r="H1858" s="7"/>
      <c r="I1858" s="6" t="str">
        <f>IF(H1858="","",INDEX(Systems!F$4:F$981,MATCH($F1858,Systems!D$4:D$981,0),1))</f>
        <v/>
      </c>
      <c r="J1858" s="7" t="str">
        <f>IF(H1858="","",INDEX(Systems!E$4:E$981,MATCH($F1858,Systems!D$4:D$981,0),1))</f>
        <v/>
      </c>
      <c r="N1858" s="6" t="str">
        <f t="shared" si="4699"/>
        <v/>
      </c>
      <c r="O1858" s="7" t="str">
        <f t="shared" si="4700"/>
        <v/>
      </c>
      <c r="P1858" s="2" t="str">
        <f t="shared" ref="P1858:AI1858" si="4717">IF($B1858="","",IF($O1858=P$3,$N1858*(1+(O$2*0.03)),IF(P$3=$O1858+$J1858,$N1858*(1+(O$2*0.03)),IF(P$3=$O1858+2*$J1858,$N1858*(1+(O$2*0.03)),IF(P$3=$O1858+3*$J1858,$N1858*(1+(O$2*0.03)),IF(P$3=$O1858+4*$J1858,$N1858*(1+(O$2*0.03)),IF(P$3=$O1858+5*$J1858,$N1858*(1+(O$2*0.03)),"")))))))</f>
        <v/>
      </c>
      <c r="Q1858" s="2" t="str">
        <f t="shared" si="4717"/>
        <v/>
      </c>
      <c r="R1858" s="2" t="str">
        <f t="shared" si="4717"/>
        <v/>
      </c>
      <c r="S1858" s="2" t="str">
        <f t="shared" si="4717"/>
        <v/>
      </c>
      <c r="T1858" s="2" t="str">
        <f t="shared" si="4717"/>
        <v/>
      </c>
      <c r="U1858" s="2" t="str">
        <f t="shared" si="4717"/>
        <v/>
      </c>
      <c r="V1858" s="2" t="str">
        <f t="shared" si="4717"/>
        <v/>
      </c>
      <c r="W1858" s="2" t="str">
        <f t="shared" si="4717"/>
        <v/>
      </c>
      <c r="X1858" s="2" t="str">
        <f t="shared" si="4717"/>
        <v/>
      </c>
      <c r="Y1858" s="2" t="str">
        <f t="shared" si="4717"/>
        <v/>
      </c>
      <c r="Z1858" s="2" t="str">
        <f t="shared" si="4717"/>
        <v/>
      </c>
      <c r="AA1858" s="2" t="str">
        <f t="shared" si="4717"/>
        <v/>
      </c>
      <c r="AB1858" s="2" t="str">
        <f t="shared" si="4717"/>
        <v/>
      </c>
      <c r="AC1858" s="2" t="str">
        <f t="shared" si="4717"/>
        <v/>
      </c>
      <c r="AD1858" s="2" t="str">
        <f t="shared" si="4717"/>
        <v/>
      </c>
      <c r="AE1858" s="2" t="str">
        <f t="shared" si="4717"/>
        <v/>
      </c>
      <c r="AF1858" s="2" t="str">
        <f t="shared" si="4717"/>
        <v/>
      </c>
      <c r="AG1858" s="2" t="str">
        <f t="shared" si="4717"/>
        <v/>
      </c>
      <c r="AH1858" s="2" t="str">
        <f t="shared" si="4717"/>
        <v/>
      </c>
      <c r="AI1858" s="2" t="str">
        <f t="shared" si="4717"/>
        <v/>
      </c>
    </row>
    <row r="1859" spans="5:35" x14ac:dyDescent="0.25">
      <c r="E1859" s="42"/>
      <c r="H1859" s="7"/>
      <c r="I1859" s="6" t="str">
        <f>IF(H1859="","",INDEX(Systems!F$4:F$981,MATCH($F1859,Systems!D$4:D$981,0),1))</f>
        <v/>
      </c>
      <c r="J1859" s="7" t="str">
        <f>IF(H1859="","",INDEX(Systems!E$4:E$981,MATCH($F1859,Systems!D$4:D$981,0),1))</f>
        <v/>
      </c>
      <c r="N1859" s="6" t="str">
        <f t="shared" si="4699"/>
        <v/>
      </c>
      <c r="O1859" s="7" t="str">
        <f t="shared" si="4700"/>
        <v/>
      </c>
      <c r="P1859" s="2" t="str">
        <f t="shared" ref="P1859:AI1859" si="4718">IF($B1859="","",IF($O1859=P$3,$N1859*(1+(O$2*0.03)),IF(P$3=$O1859+$J1859,$N1859*(1+(O$2*0.03)),IF(P$3=$O1859+2*$J1859,$N1859*(1+(O$2*0.03)),IF(P$3=$O1859+3*$J1859,$N1859*(1+(O$2*0.03)),IF(P$3=$O1859+4*$J1859,$N1859*(1+(O$2*0.03)),IF(P$3=$O1859+5*$J1859,$N1859*(1+(O$2*0.03)),"")))))))</f>
        <v/>
      </c>
      <c r="Q1859" s="2" t="str">
        <f t="shared" si="4718"/>
        <v/>
      </c>
      <c r="R1859" s="2" t="str">
        <f t="shared" si="4718"/>
        <v/>
      </c>
      <c r="S1859" s="2" t="str">
        <f t="shared" si="4718"/>
        <v/>
      </c>
      <c r="T1859" s="2" t="str">
        <f t="shared" si="4718"/>
        <v/>
      </c>
      <c r="U1859" s="2" t="str">
        <f t="shared" si="4718"/>
        <v/>
      </c>
      <c r="V1859" s="2" t="str">
        <f t="shared" si="4718"/>
        <v/>
      </c>
      <c r="W1859" s="2" t="str">
        <f t="shared" si="4718"/>
        <v/>
      </c>
      <c r="X1859" s="2" t="str">
        <f t="shared" si="4718"/>
        <v/>
      </c>
      <c r="Y1859" s="2" t="str">
        <f t="shared" si="4718"/>
        <v/>
      </c>
      <c r="Z1859" s="2" t="str">
        <f t="shared" si="4718"/>
        <v/>
      </c>
      <c r="AA1859" s="2" t="str">
        <f t="shared" si="4718"/>
        <v/>
      </c>
      <c r="AB1859" s="2" t="str">
        <f t="shared" si="4718"/>
        <v/>
      </c>
      <c r="AC1859" s="2" t="str">
        <f t="shared" si="4718"/>
        <v/>
      </c>
      <c r="AD1859" s="2" t="str">
        <f t="shared" si="4718"/>
        <v/>
      </c>
      <c r="AE1859" s="2" t="str">
        <f t="shared" si="4718"/>
        <v/>
      </c>
      <c r="AF1859" s="2" t="str">
        <f t="shared" si="4718"/>
        <v/>
      </c>
      <c r="AG1859" s="2" t="str">
        <f t="shared" si="4718"/>
        <v/>
      </c>
      <c r="AH1859" s="2" t="str">
        <f t="shared" si="4718"/>
        <v/>
      </c>
      <c r="AI1859" s="2" t="str">
        <f t="shared" si="4718"/>
        <v/>
      </c>
    </row>
    <row r="1860" spans="5:35" x14ac:dyDescent="0.25">
      <c r="E1860" s="42"/>
      <c r="H1860" s="7"/>
      <c r="I1860" s="6" t="str">
        <f>IF(H1860="","",INDEX(Systems!F$4:F$981,MATCH($F1860,Systems!D$4:D$981,0),1))</f>
        <v/>
      </c>
      <c r="J1860" s="7" t="str">
        <f>IF(H1860="","",INDEX(Systems!E$4:E$981,MATCH($F1860,Systems!D$4:D$981,0),1))</f>
        <v/>
      </c>
      <c r="N1860" s="6" t="str">
        <f t="shared" si="4699"/>
        <v/>
      </c>
      <c r="O1860" s="7" t="str">
        <f t="shared" si="4700"/>
        <v/>
      </c>
      <c r="P1860" s="2" t="str">
        <f t="shared" ref="P1860:AI1860" si="4719">IF($B1860="","",IF($O1860=P$3,$N1860*(1+(O$2*0.03)),IF(P$3=$O1860+$J1860,$N1860*(1+(O$2*0.03)),IF(P$3=$O1860+2*$J1860,$N1860*(1+(O$2*0.03)),IF(P$3=$O1860+3*$J1860,$N1860*(1+(O$2*0.03)),IF(P$3=$O1860+4*$J1860,$N1860*(1+(O$2*0.03)),IF(P$3=$O1860+5*$J1860,$N1860*(1+(O$2*0.03)),"")))))))</f>
        <v/>
      </c>
      <c r="Q1860" s="2" t="str">
        <f t="shared" si="4719"/>
        <v/>
      </c>
      <c r="R1860" s="2" t="str">
        <f t="shared" si="4719"/>
        <v/>
      </c>
      <c r="S1860" s="2" t="str">
        <f t="shared" si="4719"/>
        <v/>
      </c>
      <c r="T1860" s="2" t="str">
        <f t="shared" si="4719"/>
        <v/>
      </c>
      <c r="U1860" s="2" t="str">
        <f t="shared" si="4719"/>
        <v/>
      </c>
      <c r="V1860" s="2" t="str">
        <f t="shared" si="4719"/>
        <v/>
      </c>
      <c r="W1860" s="2" t="str">
        <f t="shared" si="4719"/>
        <v/>
      </c>
      <c r="X1860" s="2" t="str">
        <f t="shared" si="4719"/>
        <v/>
      </c>
      <c r="Y1860" s="2" t="str">
        <f t="shared" si="4719"/>
        <v/>
      </c>
      <c r="Z1860" s="2" t="str">
        <f t="shared" si="4719"/>
        <v/>
      </c>
      <c r="AA1860" s="2" t="str">
        <f t="shared" si="4719"/>
        <v/>
      </c>
      <c r="AB1860" s="2" t="str">
        <f t="shared" si="4719"/>
        <v/>
      </c>
      <c r="AC1860" s="2" t="str">
        <f t="shared" si="4719"/>
        <v/>
      </c>
      <c r="AD1860" s="2" t="str">
        <f t="shared" si="4719"/>
        <v/>
      </c>
      <c r="AE1860" s="2" t="str">
        <f t="shared" si="4719"/>
        <v/>
      </c>
      <c r="AF1860" s="2" t="str">
        <f t="shared" si="4719"/>
        <v/>
      </c>
      <c r="AG1860" s="2" t="str">
        <f t="shared" si="4719"/>
        <v/>
      </c>
      <c r="AH1860" s="2" t="str">
        <f t="shared" si="4719"/>
        <v/>
      </c>
      <c r="AI1860" s="2" t="str">
        <f t="shared" si="4719"/>
        <v/>
      </c>
    </row>
    <row r="1861" spans="5:35" x14ac:dyDescent="0.25">
      <c r="E1861" s="42"/>
      <c r="H1861" s="7"/>
      <c r="I1861" s="6" t="str">
        <f>IF(H1861="","",INDEX(Systems!F$4:F$981,MATCH($F1861,Systems!D$4:D$981,0),1))</f>
        <v/>
      </c>
      <c r="J1861" s="7" t="str">
        <f>IF(H1861="","",INDEX(Systems!E$4:E$981,MATCH($F1861,Systems!D$4:D$981,0),1))</f>
        <v/>
      </c>
      <c r="N1861" s="6" t="str">
        <f t="shared" si="4699"/>
        <v/>
      </c>
      <c r="O1861" s="7" t="str">
        <f t="shared" si="4700"/>
        <v/>
      </c>
      <c r="P1861" s="2" t="str">
        <f t="shared" ref="P1861:AI1861" si="4720">IF($B1861="","",IF($O1861=P$3,$N1861*(1+(O$2*0.03)),IF(P$3=$O1861+$J1861,$N1861*(1+(O$2*0.03)),IF(P$3=$O1861+2*$J1861,$N1861*(1+(O$2*0.03)),IF(P$3=$O1861+3*$J1861,$N1861*(1+(O$2*0.03)),IF(P$3=$O1861+4*$J1861,$N1861*(1+(O$2*0.03)),IF(P$3=$O1861+5*$J1861,$N1861*(1+(O$2*0.03)),"")))))))</f>
        <v/>
      </c>
      <c r="Q1861" s="2" t="str">
        <f t="shared" si="4720"/>
        <v/>
      </c>
      <c r="R1861" s="2" t="str">
        <f t="shared" si="4720"/>
        <v/>
      </c>
      <c r="S1861" s="2" t="str">
        <f t="shared" si="4720"/>
        <v/>
      </c>
      <c r="T1861" s="2" t="str">
        <f t="shared" si="4720"/>
        <v/>
      </c>
      <c r="U1861" s="2" t="str">
        <f t="shared" si="4720"/>
        <v/>
      </c>
      <c r="V1861" s="2" t="str">
        <f t="shared" si="4720"/>
        <v/>
      </c>
      <c r="W1861" s="2" t="str">
        <f t="shared" si="4720"/>
        <v/>
      </c>
      <c r="X1861" s="2" t="str">
        <f t="shared" si="4720"/>
        <v/>
      </c>
      <c r="Y1861" s="2" t="str">
        <f t="shared" si="4720"/>
        <v/>
      </c>
      <c r="Z1861" s="2" t="str">
        <f t="shared" si="4720"/>
        <v/>
      </c>
      <c r="AA1861" s="2" t="str">
        <f t="shared" si="4720"/>
        <v/>
      </c>
      <c r="AB1861" s="2" t="str">
        <f t="shared" si="4720"/>
        <v/>
      </c>
      <c r="AC1861" s="2" t="str">
        <f t="shared" si="4720"/>
        <v/>
      </c>
      <c r="AD1861" s="2" t="str">
        <f t="shared" si="4720"/>
        <v/>
      </c>
      <c r="AE1861" s="2" t="str">
        <f t="shared" si="4720"/>
        <v/>
      </c>
      <c r="AF1861" s="2" t="str">
        <f t="shared" si="4720"/>
        <v/>
      </c>
      <c r="AG1861" s="2" t="str">
        <f t="shared" si="4720"/>
        <v/>
      </c>
      <c r="AH1861" s="2" t="str">
        <f t="shared" si="4720"/>
        <v/>
      </c>
      <c r="AI1861" s="2" t="str">
        <f t="shared" si="4720"/>
        <v/>
      </c>
    </row>
    <row r="1862" spans="5:35" x14ac:dyDescent="0.25">
      <c r="E1862" s="42"/>
      <c r="H1862" s="7"/>
      <c r="I1862" s="6" t="str">
        <f>IF(H1862="","",INDEX(Systems!F$4:F$981,MATCH($F1862,Systems!D$4:D$981,0),1))</f>
        <v/>
      </c>
      <c r="J1862" s="7" t="str">
        <f>IF(H1862="","",INDEX(Systems!E$4:E$981,MATCH($F1862,Systems!D$4:D$981,0),1))</f>
        <v/>
      </c>
      <c r="N1862" s="6" t="str">
        <f t="shared" si="4699"/>
        <v/>
      </c>
      <c r="O1862" s="7" t="str">
        <f t="shared" si="4700"/>
        <v/>
      </c>
      <c r="P1862" s="2" t="str">
        <f t="shared" ref="P1862:AI1862" si="4721">IF($B1862="","",IF($O1862=P$3,$N1862*(1+(O$2*0.03)),IF(P$3=$O1862+$J1862,$N1862*(1+(O$2*0.03)),IF(P$3=$O1862+2*$J1862,$N1862*(1+(O$2*0.03)),IF(P$3=$O1862+3*$J1862,$N1862*(1+(O$2*0.03)),IF(P$3=$O1862+4*$J1862,$N1862*(1+(O$2*0.03)),IF(P$3=$O1862+5*$J1862,$N1862*(1+(O$2*0.03)),"")))))))</f>
        <v/>
      </c>
      <c r="Q1862" s="2" t="str">
        <f t="shared" si="4721"/>
        <v/>
      </c>
      <c r="R1862" s="2" t="str">
        <f t="shared" si="4721"/>
        <v/>
      </c>
      <c r="S1862" s="2" t="str">
        <f t="shared" si="4721"/>
        <v/>
      </c>
      <c r="T1862" s="2" t="str">
        <f t="shared" si="4721"/>
        <v/>
      </c>
      <c r="U1862" s="2" t="str">
        <f t="shared" si="4721"/>
        <v/>
      </c>
      <c r="V1862" s="2" t="str">
        <f t="shared" si="4721"/>
        <v/>
      </c>
      <c r="W1862" s="2" t="str">
        <f t="shared" si="4721"/>
        <v/>
      </c>
      <c r="X1862" s="2" t="str">
        <f t="shared" si="4721"/>
        <v/>
      </c>
      <c r="Y1862" s="2" t="str">
        <f t="shared" si="4721"/>
        <v/>
      </c>
      <c r="Z1862" s="2" t="str">
        <f t="shared" si="4721"/>
        <v/>
      </c>
      <c r="AA1862" s="2" t="str">
        <f t="shared" si="4721"/>
        <v/>
      </c>
      <c r="AB1862" s="2" t="str">
        <f t="shared" si="4721"/>
        <v/>
      </c>
      <c r="AC1862" s="2" t="str">
        <f t="shared" si="4721"/>
        <v/>
      </c>
      <c r="AD1862" s="2" t="str">
        <f t="shared" si="4721"/>
        <v/>
      </c>
      <c r="AE1862" s="2" t="str">
        <f t="shared" si="4721"/>
        <v/>
      </c>
      <c r="AF1862" s="2" t="str">
        <f t="shared" si="4721"/>
        <v/>
      </c>
      <c r="AG1862" s="2" t="str">
        <f t="shared" si="4721"/>
        <v/>
      </c>
      <c r="AH1862" s="2" t="str">
        <f t="shared" si="4721"/>
        <v/>
      </c>
      <c r="AI1862" s="2" t="str">
        <f t="shared" si="4721"/>
        <v/>
      </c>
    </row>
    <row r="1863" spans="5:35" x14ac:dyDescent="0.25">
      <c r="E1863" s="42"/>
      <c r="H1863" s="7"/>
      <c r="I1863" s="6" t="str">
        <f>IF(H1863="","",INDEX(Systems!F$4:F$981,MATCH($F1863,Systems!D$4:D$981,0),1))</f>
        <v/>
      </c>
      <c r="J1863" s="7" t="str">
        <f>IF(H1863="","",INDEX(Systems!E$4:E$981,MATCH($F1863,Systems!D$4:D$981,0),1))</f>
        <v/>
      </c>
      <c r="N1863" s="6" t="str">
        <f t="shared" si="4699"/>
        <v/>
      </c>
      <c r="O1863" s="7" t="str">
        <f t="shared" si="4700"/>
        <v/>
      </c>
      <c r="P1863" s="2" t="str">
        <f t="shared" ref="P1863:AI1863" si="4722">IF($B1863="","",IF($O1863=P$3,$N1863*(1+(O$2*0.03)),IF(P$3=$O1863+$J1863,$N1863*(1+(O$2*0.03)),IF(P$3=$O1863+2*$J1863,$N1863*(1+(O$2*0.03)),IF(P$3=$O1863+3*$J1863,$N1863*(1+(O$2*0.03)),IF(P$3=$O1863+4*$J1863,$N1863*(1+(O$2*0.03)),IF(P$3=$O1863+5*$J1863,$N1863*(1+(O$2*0.03)),"")))))))</f>
        <v/>
      </c>
      <c r="Q1863" s="2" t="str">
        <f t="shared" si="4722"/>
        <v/>
      </c>
      <c r="R1863" s="2" t="str">
        <f t="shared" si="4722"/>
        <v/>
      </c>
      <c r="S1863" s="2" t="str">
        <f t="shared" si="4722"/>
        <v/>
      </c>
      <c r="T1863" s="2" t="str">
        <f t="shared" si="4722"/>
        <v/>
      </c>
      <c r="U1863" s="2" t="str">
        <f t="shared" si="4722"/>
        <v/>
      </c>
      <c r="V1863" s="2" t="str">
        <f t="shared" si="4722"/>
        <v/>
      </c>
      <c r="W1863" s="2" t="str">
        <f t="shared" si="4722"/>
        <v/>
      </c>
      <c r="X1863" s="2" t="str">
        <f t="shared" si="4722"/>
        <v/>
      </c>
      <c r="Y1863" s="2" t="str">
        <f t="shared" si="4722"/>
        <v/>
      </c>
      <c r="Z1863" s="2" t="str">
        <f t="shared" si="4722"/>
        <v/>
      </c>
      <c r="AA1863" s="2" t="str">
        <f t="shared" si="4722"/>
        <v/>
      </c>
      <c r="AB1863" s="2" t="str">
        <f t="shared" si="4722"/>
        <v/>
      </c>
      <c r="AC1863" s="2" t="str">
        <f t="shared" si="4722"/>
        <v/>
      </c>
      <c r="AD1863" s="2" t="str">
        <f t="shared" si="4722"/>
        <v/>
      </c>
      <c r="AE1863" s="2" t="str">
        <f t="shared" si="4722"/>
        <v/>
      </c>
      <c r="AF1863" s="2" t="str">
        <f t="shared" si="4722"/>
        <v/>
      </c>
      <c r="AG1863" s="2" t="str">
        <f t="shared" si="4722"/>
        <v/>
      </c>
      <c r="AH1863" s="2" t="str">
        <f t="shared" si="4722"/>
        <v/>
      </c>
      <c r="AI1863" s="2" t="str">
        <f t="shared" si="4722"/>
        <v/>
      </c>
    </row>
    <row r="1864" spans="5:35" x14ac:dyDescent="0.25">
      <c r="E1864" s="42"/>
      <c r="H1864" s="7"/>
      <c r="I1864" s="6" t="str">
        <f>IF(H1864="","",INDEX(Systems!F$4:F$981,MATCH($F1864,Systems!D$4:D$981,0),1))</f>
        <v/>
      </c>
      <c r="J1864" s="7" t="str">
        <f>IF(H1864="","",INDEX(Systems!E$4:E$981,MATCH($F1864,Systems!D$4:D$981,0),1))</f>
        <v/>
      </c>
      <c r="N1864" s="6" t="str">
        <f t="shared" si="4699"/>
        <v/>
      </c>
      <c r="O1864" s="7" t="str">
        <f t="shared" si="4700"/>
        <v/>
      </c>
      <c r="P1864" s="2" t="str">
        <f t="shared" ref="P1864:AI1864" si="4723">IF($B1864="","",IF($O1864=P$3,$N1864*(1+(O$2*0.03)),IF(P$3=$O1864+$J1864,$N1864*(1+(O$2*0.03)),IF(P$3=$O1864+2*$J1864,$N1864*(1+(O$2*0.03)),IF(P$3=$O1864+3*$J1864,$N1864*(1+(O$2*0.03)),IF(P$3=$O1864+4*$J1864,$N1864*(1+(O$2*0.03)),IF(P$3=$O1864+5*$J1864,$N1864*(1+(O$2*0.03)),"")))))))</f>
        <v/>
      </c>
      <c r="Q1864" s="2" t="str">
        <f t="shared" si="4723"/>
        <v/>
      </c>
      <c r="R1864" s="2" t="str">
        <f t="shared" si="4723"/>
        <v/>
      </c>
      <c r="S1864" s="2" t="str">
        <f t="shared" si="4723"/>
        <v/>
      </c>
      <c r="T1864" s="2" t="str">
        <f t="shared" si="4723"/>
        <v/>
      </c>
      <c r="U1864" s="2" t="str">
        <f t="shared" si="4723"/>
        <v/>
      </c>
      <c r="V1864" s="2" t="str">
        <f t="shared" si="4723"/>
        <v/>
      </c>
      <c r="W1864" s="2" t="str">
        <f t="shared" si="4723"/>
        <v/>
      </c>
      <c r="X1864" s="2" t="str">
        <f t="shared" si="4723"/>
        <v/>
      </c>
      <c r="Y1864" s="2" t="str">
        <f t="shared" si="4723"/>
        <v/>
      </c>
      <c r="Z1864" s="2" t="str">
        <f t="shared" si="4723"/>
        <v/>
      </c>
      <c r="AA1864" s="2" t="str">
        <f t="shared" si="4723"/>
        <v/>
      </c>
      <c r="AB1864" s="2" t="str">
        <f t="shared" si="4723"/>
        <v/>
      </c>
      <c r="AC1864" s="2" t="str">
        <f t="shared" si="4723"/>
        <v/>
      </c>
      <c r="AD1864" s="2" t="str">
        <f t="shared" si="4723"/>
        <v/>
      </c>
      <c r="AE1864" s="2" t="str">
        <f t="shared" si="4723"/>
        <v/>
      </c>
      <c r="AF1864" s="2" t="str">
        <f t="shared" si="4723"/>
        <v/>
      </c>
      <c r="AG1864" s="2" t="str">
        <f t="shared" si="4723"/>
        <v/>
      </c>
      <c r="AH1864" s="2" t="str">
        <f t="shared" si="4723"/>
        <v/>
      </c>
      <c r="AI1864" s="2" t="str">
        <f t="shared" si="4723"/>
        <v/>
      </c>
    </row>
    <row r="1865" spans="5:35" x14ac:dyDescent="0.25">
      <c r="E1865" s="42"/>
      <c r="H1865" s="7"/>
      <c r="I1865" s="6" t="str">
        <f>IF(H1865="","",INDEX(Systems!F$4:F$981,MATCH($F1865,Systems!D$4:D$981,0),1))</f>
        <v/>
      </c>
      <c r="J1865" s="7" t="str">
        <f>IF(H1865="","",INDEX(Systems!E$4:E$981,MATCH($F1865,Systems!D$4:D$981,0),1))</f>
        <v/>
      </c>
      <c r="N1865" s="6" t="str">
        <f t="shared" si="4699"/>
        <v/>
      </c>
      <c r="O1865" s="7" t="str">
        <f t="shared" si="4700"/>
        <v/>
      </c>
      <c r="P1865" s="2" t="str">
        <f t="shared" ref="P1865:AI1865" si="4724">IF($B1865="","",IF($O1865=P$3,$N1865*(1+(O$2*0.03)),IF(P$3=$O1865+$J1865,$N1865*(1+(O$2*0.03)),IF(P$3=$O1865+2*$J1865,$N1865*(1+(O$2*0.03)),IF(P$3=$O1865+3*$J1865,$N1865*(1+(O$2*0.03)),IF(P$3=$O1865+4*$J1865,$N1865*(1+(O$2*0.03)),IF(P$3=$O1865+5*$J1865,$N1865*(1+(O$2*0.03)),"")))))))</f>
        <v/>
      </c>
      <c r="Q1865" s="2" t="str">
        <f t="shared" si="4724"/>
        <v/>
      </c>
      <c r="R1865" s="2" t="str">
        <f t="shared" si="4724"/>
        <v/>
      </c>
      <c r="S1865" s="2" t="str">
        <f t="shared" si="4724"/>
        <v/>
      </c>
      <c r="T1865" s="2" t="str">
        <f t="shared" si="4724"/>
        <v/>
      </c>
      <c r="U1865" s="2" t="str">
        <f t="shared" si="4724"/>
        <v/>
      </c>
      <c r="V1865" s="2" t="str">
        <f t="shared" si="4724"/>
        <v/>
      </c>
      <c r="W1865" s="2" t="str">
        <f t="shared" si="4724"/>
        <v/>
      </c>
      <c r="X1865" s="2" t="str">
        <f t="shared" si="4724"/>
        <v/>
      </c>
      <c r="Y1865" s="2" t="str">
        <f t="shared" si="4724"/>
        <v/>
      </c>
      <c r="Z1865" s="2" t="str">
        <f t="shared" si="4724"/>
        <v/>
      </c>
      <c r="AA1865" s="2" t="str">
        <f t="shared" si="4724"/>
        <v/>
      </c>
      <c r="AB1865" s="2" t="str">
        <f t="shared" si="4724"/>
        <v/>
      </c>
      <c r="AC1865" s="2" t="str">
        <f t="shared" si="4724"/>
        <v/>
      </c>
      <c r="AD1865" s="2" t="str">
        <f t="shared" si="4724"/>
        <v/>
      </c>
      <c r="AE1865" s="2" t="str">
        <f t="shared" si="4724"/>
        <v/>
      </c>
      <c r="AF1865" s="2" t="str">
        <f t="shared" si="4724"/>
        <v/>
      </c>
      <c r="AG1865" s="2" t="str">
        <f t="shared" si="4724"/>
        <v/>
      </c>
      <c r="AH1865" s="2" t="str">
        <f t="shared" si="4724"/>
        <v/>
      </c>
      <c r="AI1865" s="2" t="str">
        <f t="shared" si="4724"/>
        <v/>
      </c>
    </row>
    <row r="1866" spans="5:35" x14ac:dyDescent="0.25">
      <c r="E1866" s="42"/>
      <c r="H1866" s="7"/>
      <c r="I1866" s="6" t="str">
        <f>IF(H1866="","",INDEX(Systems!F$4:F$981,MATCH($F1866,Systems!D$4:D$981,0),1))</f>
        <v/>
      </c>
      <c r="J1866" s="7" t="str">
        <f>IF(H1866="","",INDEX(Systems!E$4:E$981,MATCH($F1866,Systems!D$4:D$981,0),1))</f>
        <v/>
      </c>
      <c r="N1866" s="6" t="str">
        <f t="shared" si="4699"/>
        <v/>
      </c>
      <c r="O1866" s="7" t="str">
        <f t="shared" si="4700"/>
        <v/>
      </c>
      <c r="P1866" s="2" t="str">
        <f t="shared" ref="P1866:AI1866" si="4725">IF($B1866="","",IF($O1866=P$3,$N1866*(1+(O$2*0.03)),IF(P$3=$O1866+$J1866,$N1866*(1+(O$2*0.03)),IF(P$3=$O1866+2*$J1866,$N1866*(1+(O$2*0.03)),IF(P$3=$O1866+3*$J1866,$N1866*(1+(O$2*0.03)),IF(P$3=$O1866+4*$J1866,$N1866*(1+(O$2*0.03)),IF(P$3=$O1866+5*$J1866,$N1866*(1+(O$2*0.03)),"")))))))</f>
        <v/>
      </c>
      <c r="Q1866" s="2" t="str">
        <f t="shared" si="4725"/>
        <v/>
      </c>
      <c r="R1866" s="2" t="str">
        <f t="shared" si="4725"/>
        <v/>
      </c>
      <c r="S1866" s="2" t="str">
        <f t="shared" si="4725"/>
        <v/>
      </c>
      <c r="T1866" s="2" t="str">
        <f t="shared" si="4725"/>
        <v/>
      </c>
      <c r="U1866" s="2" t="str">
        <f t="shared" si="4725"/>
        <v/>
      </c>
      <c r="V1866" s="2" t="str">
        <f t="shared" si="4725"/>
        <v/>
      </c>
      <c r="W1866" s="2" t="str">
        <f t="shared" si="4725"/>
        <v/>
      </c>
      <c r="X1866" s="2" t="str">
        <f t="shared" si="4725"/>
        <v/>
      </c>
      <c r="Y1866" s="2" t="str">
        <f t="shared" si="4725"/>
        <v/>
      </c>
      <c r="Z1866" s="2" t="str">
        <f t="shared" si="4725"/>
        <v/>
      </c>
      <c r="AA1866" s="2" t="str">
        <f t="shared" si="4725"/>
        <v/>
      </c>
      <c r="AB1866" s="2" t="str">
        <f t="shared" si="4725"/>
        <v/>
      </c>
      <c r="AC1866" s="2" t="str">
        <f t="shared" si="4725"/>
        <v/>
      </c>
      <c r="AD1866" s="2" t="str">
        <f t="shared" si="4725"/>
        <v/>
      </c>
      <c r="AE1866" s="2" t="str">
        <f t="shared" si="4725"/>
        <v/>
      </c>
      <c r="AF1866" s="2" t="str">
        <f t="shared" si="4725"/>
        <v/>
      </c>
      <c r="AG1866" s="2" t="str">
        <f t="shared" si="4725"/>
        <v/>
      </c>
      <c r="AH1866" s="2" t="str">
        <f t="shared" si="4725"/>
        <v/>
      </c>
      <c r="AI1866" s="2" t="str">
        <f t="shared" si="4725"/>
        <v/>
      </c>
    </row>
    <row r="1867" spans="5:35" x14ac:dyDescent="0.25">
      <c r="E1867" s="42"/>
      <c r="H1867" s="7"/>
      <c r="I1867" s="6" t="str">
        <f>IF(H1867="","",INDEX(Systems!F$4:F$981,MATCH($F1867,Systems!D$4:D$981,0),1))</f>
        <v/>
      </c>
      <c r="J1867" s="7" t="str">
        <f>IF(H1867="","",INDEX(Systems!E$4:E$981,MATCH($F1867,Systems!D$4:D$981,0),1))</f>
        <v/>
      </c>
      <c r="N1867" s="6" t="str">
        <f t="shared" si="4699"/>
        <v/>
      </c>
      <c r="O1867" s="7" t="str">
        <f t="shared" si="4700"/>
        <v/>
      </c>
      <c r="P1867" s="2" t="str">
        <f t="shared" ref="P1867:AI1867" si="4726">IF($B1867="","",IF($O1867=P$3,$N1867*(1+(O$2*0.03)),IF(P$3=$O1867+$J1867,$N1867*(1+(O$2*0.03)),IF(P$3=$O1867+2*$J1867,$N1867*(1+(O$2*0.03)),IF(P$3=$O1867+3*$J1867,$N1867*(1+(O$2*0.03)),IF(P$3=$O1867+4*$J1867,$N1867*(1+(O$2*0.03)),IF(P$3=$O1867+5*$J1867,$N1867*(1+(O$2*0.03)),"")))))))</f>
        <v/>
      </c>
      <c r="Q1867" s="2" t="str">
        <f t="shared" si="4726"/>
        <v/>
      </c>
      <c r="R1867" s="2" t="str">
        <f t="shared" si="4726"/>
        <v/>
      </c>
      <c r="S1867" s="2" t="str">
        <f t="shared" si="4726"/>
        <v/>
      </c>
      <c r="T1867" s="2" t="str">
        <f t="shared" si="4726"/>
        <v/>
      </c>
      <c r="U1867" s="2" t="str">
        <f t="shared" si="4726"/>
        <v/>
      </c>
      <c r="V1867" s="2" t="str">
        <f t="shared" si="4726"/>
        <v/>
      </c>
      <c r="W1867" s="2" t="str">
        <f t="shared" si="4726"/>
        <v/>
      </c>
      <c r="X1867" s="2" t="str">
        <f t="shared" si="4726"/>
        <v/>
      </c>
      <c r="Y1867" s="2" t="str">
        <f t="shared" si="4726"/>
        <v/>
      </c>
      <c r="Z1867" s="2" t="str">
        <f t="shared" si="4726"/>
        <v/>
      </c>
      <c r="AA1867" s="2" t="str">
        <f t="shared" si="4726"/>
        <v/>
      </c>
      <c r="AB1867" s="2" t="str">
        <f t="shared" si="4726"/>
        <v/>
      </c>
      <c r="AC1867" s="2" t="str">
        <f t="shared" si="4726"/>
        <v/>
      </c>
      <c r="AD1867" s="2" t="str">
        <f t="shared" si="4726"/>
        <v/>
      </c>
      <c r="AE1867" s="2" t="str">
        <f t="shared" si="4726"/>
        <v/>
      </c>
      <c r="AF1867" s="2" t="str">
        <f t="shared" si="4726"/>
        <v/>
      </c>
      <c r="AG1867" s="2" t="str">
        <f t="shared" si="4726"/>
        <v/>
      </c>
      <c r="AH1867" s="2" t="str">
        <f t="shared" si="4726"/>
        <v/>
      </c>
      <c r="AI1867" s="2" t="str">
        <f t="shared" si="4726"/>
        <v/>
      </c>
    </row>
    <row r="1868" spans="5:35" x14ac:dyDescent="0.25">
      <c r="E1868" s="42"/>
      <c r="H1868" s="7"/>
      <c r="I1868" s="6" t="str">
        <f>IF(H1868="","",INDEX(Systems!F$4:F$981,MATCH($F1868,Systems!D$4:D$981,0),1))</f>
        <v/>
      </c>
      <c r="J1868" s="7" t="str">
        <f>IF(H1868="","",INDEX(Systems!E$4:E$981,MATCH($F1868,Systems!D$4:D$981,0),1))</f>
        <v/>
      </c>
      <c r="N1868" s="6" t="str">
        <f t="shared" si="4699"/>
        <v/>
      </c>
      <c r="O1868" s="7" t="str">
        <f t="shared" si="4700"/>
        <v/>
      </c>
      <c r="P1868" s="2" t="str">
        <f t="shared" ref="P1868:AI1868" si="4727">IF($B1868="","",IF($O1868=P$3,$N1868*(1+(O$2*0.03)),IF(P$3=$O1868+$J1868,$N1868*(1+(O$2*0.03)),IF(P$3=$O1868+2*$J1868,$N1868*(1+(O$2*0.03)),IF(P$3=$O1868+3*$J1868,$N1868*(1+(O$2*0.03)),IF(P$3=$O1868+4*$J1868,$N1868*(1+(O$2*0.03)),IF(P$3=$O1868+5*$J1868,$N1868*(1+(O$2*0.03)),"")))))))</f>
        <v/>
      </c>
      <c r="Q1868" s="2" t="str">
        <f t="shared" si="4727"/>
        <v/>
      </c>
      <c r="R1868" s="2" t="str">
        <f t="shared" si="4727"/>
        <v/>
      </c>
      <c r="S1868" s="2" t="str">
        <f t="shared" si="4727"/>
        <v/>
      </c>
      <c r="T1868" s="2" t="str">
        <f t="shared" si="4727"/>
        <v/>
      </c>
      <c r="U1868" s="2" t="str">
        <f t="shared" si="4727"/>
        <v/>
      </c>
      <c r="V1868" s="2" t="str">
        <f t="shared" si="4727"/>
        <v/>
      </c>
      <c r="W1868" s="2" t="str">
        <f t="shared" si="4727"/>
        <v/>
      </c>
      <c r="X1868" s="2" t="str">
        <f t="shared" si="4727"/>
        <v/>
      </c>
      <c r="Y1868" s="2" t="str">
        <f t="shared" si="4727"/>
        <v/>
      </c>
      <c r="Z1868" s="2" t="str">
        <f t="shared" si="4727"/>
        <v/>
      </c>
      <c r="AA1868" s="2" t="str">
        <f t="shared" si="4727"/>
        <v/>
      </c>
      <c r="AB1868" s="2" t="str">
        <f t="shared" si="4727"/>
        <v/>
      </c>
      <c r="AC1868" s="2" t="str">
        <f t="shared" si="4727"/>
        <v/>
      </c>
      <c r="AD1868" s="2" t="str">
        <f t="shared" si="4727"/>
        <v/>
      </c>
      <c r="AE1868" s="2" t="str">
        <f t="shared" si="4727"/>
        <v/>
      </c>
      <c r="AF1868" s="2" t="str">
        <f t="shared" si="4727"/>
        <v/>
      </c>
      <c r="AG1868" s="2" t="str">
        <f t="shared" si="4727"/>
        <v/>
      </c>
      <c r="AH1868" s="2" t="str">
        <f t="shared" si="4727"/>
        <v/>
      </c>
      <c r="AI1868" s="2" t="str">
        <f t="shared" si="4727"/>
        <v/>
      </c>
    </row>
    <row r="1869" spans="5:35" x14ac:dyDescent="0.25">
      <c r="E1869" s="42"/>
      <c r="H1869" s="7"/>
      <c r="I1869" s="6" t="str">
        <f>IF(H1869="","",INDEX(Systems!F$4:F$981,MATCH($F1869,Systems!D$4:D$981,0),1))</f>
        <v/>
      </c>
      <c r="J1869" s="7" t="str">
        <f>IF(H1869="","",INDEX(Systems!E$4:E$981,MATCH($F1869,Systems!D$4:D$981,0),1))</f>
        <v/>
      </c>
      <c r="N1869" s="6" t="str">
        <f t="shared" si="4699"/>
        <v/>
      </c>
      <c r="O1869" s="7" t="str">
        <f t="shared" si="4700"/>
        <v/>
      </c>
      <c r="P1869" s="2" t="str">
        <f t="shared" ref="P1869:AI1869" si="4728">IF($B1869="","",IF($O1869=P$3,$N1869*(1+(O$2*0.03)),IF(P$3=$O1869+$J1869,$N1869*(1+(O$2*0.03)),IF(P$3=$O1869+2*$J1869,$N1869*(1+(O$2*0.03)),IF(P$3=$O1869+3*$J1869,$N1869*(1+(O$2*0.03)),IF(P$3=$O1869+4*$J1869,$N1869*(1+(O$2*0.03)),IF(P$3=$O1869+5*$J1869,$N1869*(1+(O$2*0.03)),"")))))))</f>
        <v/>
      </c>
      <c r="Q1869" s="2" t="str">
        <f t="shared" si="4728"/>
        <v/>
      </c>
      <c r="R1869" s="2" t="str">
        <f t="shared" si="4728"/>
        <v/>
      </c>
      <c r="S1869" s="2" t="str">
        <f t="shared" si="4728"/>
        <v/>
      </c>
      <c r="T1869" s="2" t="str">
        <f t="shared" si="4728"/>
        <v/>
      </c>
      <c r="U1869" s="2" t="str">
        <f t="shared" si="4728"/>
        <v/>
      </c>
      <c r="V1869" s="2" t="str">
        <f t="shared" si="4728"/>
        <v/>
      </c>
      <c r="W1869" s="2" t="str">
        <f t="shared" si="4728"/>
        <v/>
      </c>
      <c r="X1869" s="2" t="str">
        <f t="shared" si="4728"/>
        <v/>
      </c>
      <c r="Y1869" s="2" t="str">
        <f t="shared" si="4728"/>
        <v/>
      </c>
      <c r="Z1869" s="2" t="str">
        <f t="shared" si="4728"/>
        <v/>
      </c>
      <c r="AA1869" s="2" t="str">
        <f t="shared" si="4728"/>
        <v/>
      </c>
      <c r="AB1869" s="2" t="str">
        <f t="shared" si="4728"/>
        <v/>
      </c>
      <c r="AC1869" s="2" t="str">
        <f t="shared" si="4728"/>
        <v/>
      </c>
      <c r="AD1869" s="2" t="str">
        <f t="shared" si="4728"/>
        <v/>
      </c>
      <c r="AE1869" s="2" t="str">
        <f t="shared" si="4728"/>
        <v/>
      </c>
      <c r="AF1869" s="2" t="str">
        <f t="shared" si="4728"/>
        <v/>
      </c>
      <c r="AG1869" s="2" t="str">
        <f t="shared" si="4728"/>
        <v/>
      </c>
      <c r="AH1869" s="2" t="str">
        <f t="shared" si="4728"/>
        <v/>
      </c>
      <c r="AI1869" s="2" t="str">
        <f t="shared" si="4728"/>
        <v/>
      </c>
    </row>
    <row r="1870" spans="5:35" x14ac:dyDescent="0.25">
      <c r="E1870" s="42"/>
      <c r="H1870" s="7"/>
      <c r="I1870" s="6" t="str">
        <f>IF(H1870="","",INDEX(Systems!F$4:F$981,MATCH($F1870,Systems!D$4:D$981,0),1))</f>
        <v/>
      </c>
      <c r="J1870" s="7" t="str">
        <f>IF(H1870="","",INDEX(Systems!E$4:E$981,MATCH($F1870,Systems!D$4:D$981,0),1))</f>
        <v/>
      </c>
      <c r="N1870" s="6" t="str">
        <f t="shared" si="4699"/>
        <v/>
      </c>
      <c r="O1870" s="7" t="str">
        <f t="shared" si="4700"/>
        <v/>
      </c>
      <c r="P1870" s="2" t="str">
        <f t="shared" ref="P1870:AI1870" si="4729">IF($B1870="","",IF($O1870=P$3,$N1870*(1+(O$2*0.03)),IF(P$3=$O1870+$J1870,$N1870*(1+(O$2*0.03)),IF(P$3=$O1870+2*$J1870,$N1870*(1+(O$2*0.03)),IF(P$3=$O1870+3*$J1870,$N1870*(1+(O$2*0.03)),IF(P$3=$O1870+4*$J1870,$N1870*(1+(O$2*0.03)),IF(P$3=$O1870+5*$J1870,$N1870*(1+(O$2*0.03)),"")))))))</f>
        <v/>
      </c>
      <c r="Q1870" s="2" t="str">
        <f t="shared" si="4729"/>
        <v/>
      </c>
      <c r="R1870" s="2" t="str">
        <f t="shared" si="4729"/>
        <v/>
      </c>
      <c r="S1870" s="2" t="str">
        <f t="shared" si="4729"/>
        <v/>
      </c>
      <c r="T1870" s="2" t="str">
        <f t="shared" si="4729"/>
        <v/>
      </c>
      <c r="U1870" s="2" t="str">
        <f t="shared" si="4729"/>
        <v/>
      </c>
      <c r="V1870" s="2" t="str">
        <f t="shared" si="4729"/>
        <v/>
      </c>
      <c r="W1870" s="2" t="str">
        <f t="shared" si="4729"/>
        <v/>
      </c>
      <c r="X1870" s="2" t="str">
        <f t="shared" si="4729"/>
        <v/>
      </c>
      <c r="Y1870" s="2" t="str">
        <f t="shared" si="4729"/>
        <v/>
      </c>
      <c r="Z1870" s="2" t="str">
        <f t="shared" si="4729"/>
        <v/>
      </c>
      <c r="AA1870" s="2" t="str">
        <f t="shared" si="4729"/>
        <v/>
      </c>
      <c r="AB1870" s="2" t="str">
        <f t="shared" si="4729"/>
        <v/>
      </c>
      <c r="AC1870" s="2" t="str">
        <f t="shared" si="4729"/>
        <v/>
      </c>
      <c r="AD1870" s="2" t="str">
        <f t="shared" si="4729"/>
        <v/>
      </c>
      <c r="AE1870" s="2" t="str">
        <f t="shared" si="4729"/>
        <v/>
      </c>
      <c r="AF1870" s="2" t="str">
        <f t="shared" si="4729"/>
        <v/>
      </c>
      <c r="AG1870" s="2" t="str">
        <f t="shared" si="4729"/>
        <v/>
      </c>
      <c r="AH1870" s="2" t="str">
        <f t="shared" si="4729"/>
        <v/>
      </c>
      <c r="AI1870" s="2" t="str">
        <f t="shared" si="4729"/>
        <v/>
      </c>
    </row>
    <row r="1871" spans="5:35" x14ac:dyDescent="0.25">
      <c r="E1871" s="42"/>
      <c r="H1871" s="7"/>
      <c r="I1871" s="6" t="str">
        <f>IF(H1871="","",INDEX(Systems!F$4:F$981,MATCH($F1871,Systems!D$4:D$981,0),1))</f>
        <v/>
      </c>
      <c r="J1871" s="7" t="str">
        <f>IF(H1871="","",INDEX(Systems!E$4:E$981,MATCH($F1871,Systems!D$4:D$981,0),1))</f>
        <v/>
      </c>
      <c r="N1871" s="6" t="str">
        <f t="shared" si="4699"/>
        <v/>
      </c>
      <c r="O1871" s="7" t="str">
        <f t="shared" si="4700"/>
        <v/>
      </c>
      <c r="P1871" s="2" t="str">
        <f t="shared" ref="P1871:AI1871" si="4730">IF($B1871="","",IF($O1871=P$3,$N1871*(1+(O$2*0.03)),IF(P$3=$O1871+$J1871,$N1871*(1+(O$2*0.03)),IF(P$3=$O1871+2*$J1871,$N1871*(1+(O$2*0.03)),IF(P$3=$O1871+3*$J1871,$N1871*(1+(O$2*0.03)),IF(P$3=$O1871+4*$J1871,$N1871*(1+(O$2*0.03)),IF(P$3=$O1871+5*$J1871,$N1871*(1+(O$2*0.03)),"")))))))</f>
        <v/>
      </c>
      <c r="Q1871" s="2" t="str">
        <f t="shared" si="4730"/>
        <v/>
      </c>
      <c r="R1871" s="2" t="str">
        <f t="shared" si="4730"/>
        <v/>
      </c>
      <c r="S1871" s="2" t="str">
        <f t="shared" si="4730"/>
        <v/>
      </c>
      <c r="T1871" s="2" t="str">
        <f t="shared" si="4730"/>
        <v/>
      </c>
      <c r="U1871" s="2" t="str">
        <f t="shared" si="4730"/>
        <v/>
      </c>
      <c r="V1871" s="2" t="str">
        <f t="shared" si="4730"/>
        <v/>
      </c>
      <c r="W1871" s="2" t="str">
        <f t="shared" si="4730"/>
        <v/>
      </c>
      <c r="X1871" s="2" t="str">
        <f t="shared" si="4730"/>
        <v/>
      </c>
      <c r="Y1871" s="2" t="str">
        <f t="shared" si="4730"/>
        <v/>
      </c>
      <c r="Z1871" s="2" t="str">
        <f t="shared" si="4730"/>
        <v/>
      </c>
      <c r="AA1871" s="2" t="str">
        <f t="shared" si="4730"/>
        <v/>
      </c>
      <c r="AB1871" s="2" t="str">
        <f t="shared" si="4730"/>
        <v/>
      </c>
      <c r="AC1871" s="2" t="str">
        <f t="shared" si="4730"/>
        <v/>
      </c>
      <c r="AD1871" s="2" t="str">
        <f t="shared" si="4730"/>
        <v/>
      </c>
      <c r="AE1871" s="2" t="str">
        <f t="shared" si="4730"/>
        <v/>
      </c>
      <c r="AF1871" s="2" t="str">
        <f t="shared" si="4730"/>
        <v/>
      </c>
      <c r="AG1871" s="2" t="str">
        <f t="shared" si="4730"/>
        <v/>
      </c>
      <c r="AH1871" s="2" t="str">
        <f t="shared" si="4730"/>
        <v/>
      </c>
      <c r="AI1871" s="2" t="str">
        <f t="shared" si="4730"/>
        <v/>
      </c>
    </row>
    <row r="1872" spans="5:35" x14ac:dyDescent="0.25">
      <c r="E1872" s="42"/>
      <c r="H1872" s="7"/>
      <c r="I1872" s="6" t="str">
        <f>IF(H1872="","",INDEX(Systems!F$4:F$981,MATCH($F1872,Systems!D$4:D$981,0),1))</f>
        <v/>
      </c>
      <c r="J1872" s="7" t="str">
        <f>IF(H1872="","",INDEX(Systems!E$4:E$981,MATCH($F1872,Systems!D$4:D$981,0),1))</f>
        <v/>
      </c>
      <c r="N1872" s="6" t="str">
        <f t="shared" si="4699"/>
        <v/>
      </c>
      <c r="O1872" s="7" t="str">
        <f t="shared" si="4700"/>
        <v/>
      </c>
      <c r="P1872" s="2" t="str">
        <f t="shared" ref="P1872:AI1872" si="4731">IF($B1872="","",IF($O1872=P$3,$N1872*(1+(O$2*0.03)),IF(P$3=$O1872+$J1872,$N1872*(1+(O$2*0.03)),IF(P$3=$O1872+2*$J1872,$N1872*(1+(O$2*0.03)),IF(P$3=$O1872+3*$J1872,$N1872*(1+(O$2*0.03)),IF(P$3=$O1872+4*$J1872,$N1872*(1+(O$2*0.03)),IF(P$3=$O1872+5*$J1872,$N1872*(1+(O$2*0.03)),"")))))))</f>
        <v/>
      </c>
      <c r="Q1872" s="2" t="str">
        <f t="shared" si="4731"/>
        <v/>
      </c>
      <c r="R1872" s="2" t="str">
        <f t="shared" si="4731"/>
        <v/>
      </c>
      <c r="S1872" s="2" t="str">
        <f t="shared" si="4731"/>
        <v/>
      </c>
      <c r="T1872" s="2" t="str">
        <f t="shared" si="4731"/>
        <v/>
      </c>
      <c r="U1872" s="2" t="str">
        <f t="shared" si="4731"/>
        <v/>
      </c>
      <c r="V1872" s="2" t="str">
        <f t="shared" si="4731"/>
        <v/>
      </c>
      <c r="W1872" s="2" t="str">
        <f t="shared" si="4731"/>
        <v/>
      </c>
      <c r="X1872" s="2" t="str">
        <f t="shared" si="4731"/>
        <v/>
      </c>
      <c r="Y1872" s="2" t="str">
        <f t="shared" si="4731"/>
        <v/>
      </c>
      <c r="Z1872" s="2" t="str">
        <f t="shared" si="4731"/>
        <v/>
      </c>
      <c r="AA1872" s="2" t="str">
        <f t="shared" si="4731"/>
        <v/>
      </c>
      <c r="AB1872" s="2" t="str">
        <f t="shared" si="4731"/>
        <v/>
      </c>
      <c r="AC1872" s="2" t="str">
        <f t="shared" si="4731"/>
        <v/>
      </c>
      <c r="AD1872" s="2" t="str">
        <f t="shared" si="4731"/>
        <v/>
      </c>
      <c r="AE1872" s="2" t="str">
        <f t="shared" si="4731"/>
        <v/>
      </c>
      <c r="AF1872" s="2" t="str">
        <f t="shared" si="4731"/>
        <v/>
      </c>
      <c r="AG1872" s="2" t="str">
        <f t="shared" si="4731"/>
        <v/>
      </c>
      <c r="AH1872" s="2" t="str">
        <f t="shared" si="4731"/>
        <v/>
      </c>
      <c r="AI1872" s="2" t="str">
        <f t="shared" si="4731"/>
        <v/>
      </c>
    </row>
    <row r="1873" spans="5:35" x14ac:dyDescent="0.25">
      <c r="E1873" s="42"/>
      <c r="H1873" s="7"/>
      <c r="I1873" s="6" t="str">
        <f>IF(H1873="","",INDEX(Systems!F$4:F$981,MATCH($F1873,Systems!D$4:D$981,0),1))</f>
        <v/>
      </c>
      <c r="J1873" s="7" t="str">
        <f>IF(H1873="","",INDEX(Systems!E$4:E$981,MATCH($F1873,Systems!D$4:D$981,0),1))</f>
        <v/>
      </c>
      <c r="N1873" s="6" t="str">
        <f t="shared" si="4699"/>
        <v/>
      </c>
      <c r="O1873" s="7" t="str">
        <f t="shared" si="4700"/>
        <v/>
      </c>
      <c r="P1873" s="2" t="str">
        <f t="shared" ref="P1873:AI1873" si="4732">IF($B1873="","",IF($O1873=P$3,$N1873*(1+(O$2*0.03)),IF(P$3=$O1873+$J1873,$N1873*(1+(O$2*0.03)),IF(P$3=$O1873+2*$J1873,$N1873*(1+(O$2*0.03)),IF(P$3=$O1873+3*$J1873,$N1873*(1+(O$2*0.03)),IF(P$3=$O1873+4*$J1873,$N1873*(1+(O$2*0.03)),IF(P$3=$O1873+5*$J1873,$N1873*(1+(O$2*0.03)),"")))))))</f>
        <v/>
      </c>
      <c r="Q1873" s="2" t="str">
        <f t="shared" si="4732"/>
        <v/>
      </c>
      <c r="R1873" s="2" t="str">
        <f t="shared" si="4732"/>
        <v/>
      </c>
      <c r="S1873" s="2" t="str">
        <f t="shared" si="4732"/>
        <v/>
      </c>
      <c r="T1873" s="2" t="str">
        <f t="shared" si="4732"/>
        <v/>
      </c>
      <c r="U1873" s="2" t="str">
        <f t="shared" si="4732"/>
        <v/>
      </c>
      <c r="V1873" s="2" t="str">
        <f t="shared" si="4732"/>
        <v/>
      </c>
      <c r="W1873" s="2" t="str">
        <f t="shared" si="4732"/>
        <v/>
      </c>
      <c r="X1873" s="2" t="str">
        <f t="shared" si="4732"/>
        <v/>
      </c>
      <c r="Y1873" s="2" t="str">
        <f t="shared" si="4732"/>
        <v/>
      </c>
      <c r="Z1873" s="2" t="str">
        <f t="shared" si="4732"/>
        <v/>
      </c>
      <c r="AA1873" s="2" t="str">
        <f t="shared" si="4732"/>
        <v/>
      </c>
      <c r="AB1873" s="2" t="str">
        <f t="shared" si="4732"/>
        <v/>
      </c>
      <c r="AC1873" s="2" t="str">
        <f t="shared" si="4732"/>
        <v/>
      </c>
      <c r="AD1873" s="2" t="str">
        <f t="shared" si="4732"/>
        <v/>
      </c>
      <c r="AE1873" s="2" t="str">
        <f t="shared" si="4732"/>
        <v/>
      </c>
      <c r="AF1873" s="2" t="str">
        <f t="shared" si="4732"/>
        <v/>
      </c>
      <c r="AG1873" s="2" t="str">
        <f t="shared" si="4732"/>
        <v/>
      </c>
      <c r="AH1873" s="2" t="str">
        <f t="shared" si="4732"/>
        <v/>
      </c>
      <c r="AI1873" s="2" t="str">
        <f t="shared" si="4732"/>
        <v/>
      </c>
    </row>
    <row r="1874" spans="5:35" x14ac:dyDescent="0.25">
      <c r="E1874" s="42"/>
      <c r="H1874" s="7"/>
      <c r="I1874" s="6" t="str">
        <f>IF(H1874="","",INDEX(Systems!F$4:F$981,MATCH($F1874,Systems!D$4:D$981,0),1))</f>
        <v/>
      </c>
      <c r="J1874" s="7" t="str">
        <f>IF(H1874="","",INDEX(Systems!E$4:E$981,MATCH($F1874,Systems!D$4:D$981,0),1))</f>
        <v/>
      </c>
      <c r="N1874" s="6" t="str">
        <f t="shared" si="4699"/>
        <v/>
      </c>
      <c r="O1874" s="7" t="str">
        <f t="shared" si="4700"/>
        <v/>
      </c>
      <c r="P1874" s="2" t="str">
        <f t="shared" ref="P1874:AI1874" si="4733">IF($B1874="","",IF($O1874=P$3,$N1874*(1+(O$2*0.03)),IF(P$3=$O1874+$J1874,$N1874*(1+(O$2*0.03)),IF(P$3=$O1874+2*$J1874,$N1874*(1+(O$2*0.03)),IF(P$3=$O1874+3*$J1874,$N1874*(1+(O$2*0.03)),IF(P$3=$O1874+4*$J1874,$N1874*(1+(O$2*0.03)),IF(P$3=$O1874+5*$J1874,$N1874*(1+(O$2*0.03)),"")))))))</f>
        <v/>
      </c>
      <c r="Q1874" s="2" t="str">
        <f t="shared" si="4733"/>
        <v/>
      </c>
      <c r="R1874" s="2" t="str">
        <f t="shared" si="4733"/>
        <v/>
      </c>
      <c r="S1874" s="2" t="str">
        <f t="shared" si="4733"/>
        <v/>
      </c>
      <c r="T1874" s="2" t="str">
        <f t="shared" si="4733"/>
        <v/>
      </c>
      <c r="U1874" s="2" t="str">
        <f t="shared" si="4733"/>
        <v/>
      </c>
      <c r="V1874" s="2" t="str">
        <f t="shared" si="4733"/>
        <v/>
      </c>
      <c r="W1874" s="2" t="str">
        <f t="shared" si="4733"/>
        <v/>
      </c>
      <c r="X1874" s="2" t="str">
        <f t="shared" si="4733"/>
        <v/>
      </c>
      <c r="Y1874" s="2" t="str">
        <f t="shared" si="4733"/>
        <v/>
      </c>
      <c r="Z1874" s="2" t="str">
        <f t="shared" si="4733"/>
        <v/>
      </c>
      <c r="AA1874" s="2" t="str">
        <f t="shared" si="4733"/>
        <v/>
      </c>
      <c r="AB1874" s="2" t="str">
        <f t="shared" si="4733"/>
        <v/>
      </c>
      <c r="AC1874" s="2" t="str">
        <f t="shared" si="4733"/>
        <v/>
      </c>
      <c r="AD1874" s="2" t="str">
        <f t="shared" si="4733"/>
        <v/>
      </c>
      <c r="AE1874" s="2" t="str">
        <f t="shared" si="4733"/>
        <v/>
      </c>
      <c r="AF1874" s="2" t="str">
        <f t="shared" si="4733"/>
        <v/>
      </c>
      <c r="AG1874" s="2" t="str">
        <f t="shared" si="4733"/>
        <v/>
      </c>
      <c r="AH1874" s="2" t="str">
        <f t="shared" si="4733"/>
        <v/>
      </c>
      <c r="AI1874" s="2" t="str">
        <f t="shared" si="4733"/>
        <v/>
      </c>
    </row>
    <row r="1875" spans="5:35" x14ac:dyDescent="0.25">
      <c r="E1875" s="42"/>
      <c r="H1875" s="7"/>
      <c r="I1875" s="6" t="str">
        <f>IF(H1875="","",INDEX(Systems!F$4:F$981,MATCH($F1875,Systems!D$4:D$981,0),1))</f>
        <v/>
      </c>
      <c r="J1875" s="7" t="str">
        <f>IF(H1875="","",INDEX(Systems!E$4:E$981,MATCH($F1875,Systems!D$4:D$981,0),1))</f>
        <v/>
      </c>
      <c r="N1875" s="6" t="str">
        <f t="shared" si="4699"/>
        <v/>
      </c>
      <c r="O1875" s="7" t="str">
        <f t="shared" si="4700"/>
        <v/>
      </c>
      <c r="P1875" s="2" t="str">
        <f t="shared" ref="P1875:AI1875" si="4734">IF($B1875="","",IF($O1875=P$3,$N1875*(1+(O$2*0.03)),IF(P$3=$O1875+$J1875,$N1875*(1+(O$2*0.03)),IF(P$3=$O1875+2*$J1875,$N1875*(1+(O$2*0.03)),IF(P$3=$O1875+3*$J1875,$N1875*(1+(O$2*0.03)),IF(P$3=$O1875+4*$J1875,$N1875*(1+(O$2*0.03)),IF(P$3=$O1875+5*$J1875,$N1875*(1+(O$2*0.03)),"")))))))</f>
        <v/>
      </c>
      <c r="Q1875" s="2" t="str">
        <f t="shared" si="4734"/>
        <v/>
      </c>
      <c r="R1875" s="2" t="str">
        <f t="shared" si="4734"/>
        <v/>
      </c>
      <c r="S1875" s="2" t="str">
        <f t="shared" si="4734"/>
        <v/>
      </c>
      <c r="T1875" s="2" t="str">
        <f t="shared" si="4734"/>
        <v/>
      </c>
      <c r="U1875" s="2" t="str">
        <f t="shared" si="4734"/>
        <v/>
      </c>
      <c r="V1875" s="2" t="str">
        <f t="shared" si="4734"/>
        <v/>
      </c>
      <c r="W1875" s="2" t="str">
        <f t="shared" si="4734"/>
        <v/>
      </c>
      <c r="X1875" s="2" t="str">
        <f t="shared" si="4734"/>
        <v/>
      </c>
      <c r="Y1875" s="2" t="str">
        <f t="shared" si="4734"/>
        <v/>
      </c>
      <c r="Z1875" s="2" t="str">
        <f t="shared" si="4734"/>
        <v/>
      </c>
      <c r="AA1875" s="2" t="str">
        <f t="shared" si="4734"/>
        <v/>
      </c>
      <c r="AB1875" s="2" t="str">
        <f t="shared" si="4734"/>
        <v/>
      </c>
      <c r="AC1875" s="2" t="str">
        <f t="shared" si="4734"/>
        <v/>
      </c>
      <c r="AD1875" s="2" t="str">
        <f t="shared" si="4734"/>
        <v/>
      </c>
      <c r="AE1875" s="2" t="str">
        <f t="shared" si="4734"/>
        <v/>
      </c>
      <c r="AF1875" s="2" t="str">
        <f t="shared" si="4734"/>
        <v/>
      </c>
      <c r="AG1875" s="2" t="str">
        <f t="shared" si="4734"/>
        <v/>
      </c>
      <c r="AH1875" s="2" t="str">
        <f t="shared" si="4734"/>
        <v/>
      </c>
      <c r="AI1875" s="2" t="str">
        <f t="shared" si="4734"/>
        <v/>
      </c>
    </row>
    <row r="1876" spans="5:35" x14ac:dyDescent="0.25">
      <c r="E1876" s="42"/>
      <c r="H1876" s="7"/>
      <c r="I1876" s="6" t="str">
        <f>IF(H1876="","",INDEX(Systems!F$4:F$981,MATCH($F1876,Systems!D$4:D$981,0),1))</f>
        <v/>
      </c>
      <c r="J1876" s="7" t="str">
        <f>IF(H1876="","",INDEX(Systems!E$4:E$981,MATCH($F1876,Systems!D$4:D$981,0),1))</f>
        <v/>
      </c>
      <c r="N1876" s="6" t="str">
        <f t="shared" si="4699"/>
        <v/>
      </c>
      <c r="O1876" s="7" t="str">
        <f t="shared" si="4700"/>
        <v/>
      </c>
      <c r="P1876" s="2" t="str">
        <f t="shared" ref="P1876:AI1876" si="4735">IF($B1876="","",IF($O1876=P$3,$N1876*(1+(O$2*0.03)),IF(P$3=$O1876+$J1876,$N1876*(1+(O$2*0.03)),IF(P$3=$O1876+2*$J1876,$N1876*(1+(O$2*0.03)),IF(P$3=$O1876+3*$J1876,$N1876*(1+(O$2*0.03)),IF(P$3=$O1876+4*$J1876,$N1876*(1+(O$2*0.03)),IF(P$3=$O1876+5*$J1876,$N1876*(1+(O$2*0.03)),"")))))))</f>
        <v/>
      </c>
      <c r="Q1876" s="2" t="str">
        <f t="shared" si="4735"/>
        <v/>
      </c>
      <c r="R1876" s="2" t="str">
        <f t="shared" si="4735"/>
        <v/>
      </c>
      <c r="S1876" s="2" t="str">
        <f t="shared" si="4735"/>
        <v/>
      </c>
      <c r="T1876" s="2" t="str">
        <f t="shared" si="4735"/>
        <v/>
      </c>
      <c r="U1876" s="2" t="str">
        <f t="shared" si="4735"/>
        <v/>
      </c>
      <c r="V1876" s="2" t="str">
        <f t="shared" si="4735"/>
        <v/>
      </c>
      <c r="W1876" s="2" t="str">
        <f t="shared" si="4735"/>
        <v/>
      </c>
      <c r="X1876" s="2" t="str">
        <f t="shared" si="4735"/>
        <v/>
      </c>
      <c r="Y1876" s="2" t="str">
        <f t="shared" si="4735"/>
        <v/>
      </c>
      <c r="Z1876" s="2" t="str">
        <f t="shared" si="4735"/>
        <v/>
      </c>
      <c r="AA1876" s="2" t="str">
        <f t="shared" si="4735"/>
        <v/>
      </c>
      <c r="AB1876" s="2" t="str">
        <f t="shared" si="4735"/>
        <v/>
      </c>
      <c r="AC1876" s="2" t="str">
        <f t="shared" si="4735"/>
        <v/>
      </c>
      <c r="AD1876" s="2" t="str">
        <f t="shared" si="4735"/>
        <v/>
      </c>
      <c r="AE1876" s="2" t="str">
        <f t="shared" si="4735"/>
        <v/>
      </c>
      <c r="AF1876" s="2" t="str">
        <f t="shared" si="4735"/>
        <v/>
      </c>
      <c r="AG1876" s="2" t="str">
        <f t="shared" si="4735"/>
        <v/>
      </c>
      <c r="AH1876" s="2" t="str">
        <f t="shared" si="4735"/>
        <v/>
      </c>
      <c r="AI1876" s="2" t="str">
        <f t="shared" si="4735"/>
        <v/>
      </c>
    </row>
    <row r="1877" spans="5:35" x14ac:dyDescent="0.25">
      <c r="E1877" s="42"/>
      <c r="H1877" s="7"/>
      <c r="I1877" s="6" t="str">
        <f>IF(H1877="","",INDEX(Systems!F$4:F$981,MATCH($F1877,Systems!D$4:D$981,0),1))</f>
        <v/>
      </c>
      <c r="J1877" s="7" t="str">
        <f>IF(H1877="","",INDEX(Systems!E$4:E$981,MATCH($F1877,Systems!D$4:D$981,0),1))</f>
        <v/>
      </c>
      <c r="N1877" s="6" t="str">
        <f t="shared" si="4699"/>
        <v/>
      </c>
      <c r="O1877" s="7" t="str">
        <f t="shared" si="4700"/>
        <v/>
      </c>
      <c r="P1877" s="2" t="str">
        <f t="shared" ref="P1877:AI1877" si="4736">IF($B1877="","",IF($O1877=P$3,$N1877*(1+(O$2*0.03)),IF(P$3=$O1877+$J1877,$N1877*(1+(O$2*0.03)),IF(P$3=$O1877+2*$J1877,$N1877*(1+(O$2*0.03)),IF(P$3=$O1877+3*$J1877,$N1877*(1+(O$2*0.03)),IF(P$3=$O1877+4*$J1877,$N1877*(1+(O$2*0.03)),IF(P$3=$O1877+5*$J1877,$N1877*(1+(O$2*0.03)),"")))))))</f>
        <v/>
      </c>
      <c r="Q1877" s="2" t="str">
        <f t="shared" si="4736"/>
        <v/>
      </c>
      <c r="R1877" s="2" t="str">
        <f t="shared" si="4736"/>
        <v/>
      </c>
      <c r="S1877" s="2" t="str">
        <f t="shared" si="4736"/>
        <v/>
      </c>
      <c r="T1877" s="2" t="str">
        <f t="shared" si="4736"/>
        <v/>
      </c>
      <c r="U1877" s="2" t="str">
        <f t="shared" si="4736"/>
        <v/>
      </c>
      <c r="V1877" s="2" t="str">
        <f t="shared" si="4736"/>
        <v/>
      </c>
      <c r="W1877" s="2" t="str">
        <f t="shared" si="4736"/>
        <v/>
      </c>
      <c r="X1877" s="2" t="str">
        <f t="shared" si="4736"/>
        <v/>
      </c>
      <c r="Y1877" s="2" t="str">
        <f t="shared" si="4736"/>
        <v/>
      </c>
      <c r="Z1877" s="2" t="str">
        <f t="shared" si="4736"/>
        <v/>
      </c>
      <c r="AA1877" s="2" t="str">
        <f t="shared" si="4736"/>
        <v/>
      </c>
      <c r="AB1877" s="2" t="str">
        <f t="shared" si="4736"/>
        <v/>
      </c>
      <c r="AC1877" s="2" t="str">
        <f t="shared" si="4736"/>
        <v/>
      </c>
      <c r="AD1877" s="2" t="str">
        <f t="shared" si="4736"/>
        <v/>
      </c>
      <c r="AE1877" s="2" t="str">
        <f t="shared" si="4736"/>
        <v/>
      </c>
      <c r="AF1877" s="2" t="str">
        <f t="shared" si="4736"/>
        <v/>
      </c>
      <c r="AG1877" s="2" t="str">
        <f t="shared" si="4736"/>
        <v/>
      </c>
      <c r="AH1877" s="2" t="str">
        <f t="shared" si="4736"/>
        <v/>
      </c>
      <c r="AI1877" s="2" t="str">
        <f t="shared" si="4736"/>
        <v/>
      </c>
    </row>
  </sheetData>
  <autoFilter ref="B3:AI1877"/>
  <sortState ref="B234:AJ589">
    <sortCondition ref="C4:C1986"/>
    <sortCondition ref="D4:D1986"/>
    <sortCondition ref="E4:E1986"/>
  </sortState>
  <conditionalFormatting sqref="M4:M53 M55:M222 M403:M424 M533:M536 M581 M585:M586 M588:M590 M224:M366 M426:M428 M486:M495 M430:M484 M639 M641:M646 M652:M659 M679:M682 M648:M650 M661:M666 M684:M692 M627:M630 M719:M721 M703:M706 M748:M749 M605:M625 M770:M771 M694:M697 M794:M799 M773:M775 M837:M839 M870:M873 M887:M890 M912:M913 M933:M938 M974:M979 M896:M899 M915:M918 M844:M849 M876:M881 M893:M894 M987:M992 M1045:M1050 M1053:M1055 M1123:M1125 M1060:M1106 M1144 M1176:M1182 M1130:M1131 M1193 M1206:M1211 M1266:M1269 M1292:M1295 M1278:M1283 M1304 M1317:M1325 M1388:M1405 M1448:M1453 M1466:M1485 M1490:M1492 M1513:M1520 M1529:M1530 M1552:M1560 M1569:M1571 M1593:M1594 M1606:M1614 M1619:M1621 M1623:M1624 M1685:M1687 M1456:M1463 M802:M820 M1689:M1690 M1708:M1718 M1722:M1877 M1720">
    <cfRule type="cellIs" dxfId="767" priority="859" operator="equal">
      <formula>3</formula>
    </cfRule>
    <cfRule type="cellIs" dxfId="766" priority="860" operator="equal">
      <formula>2</formula>
    </cfRule>
    <cfRule type="cellIs" dxfId="765" priority="861" operator="equal">
      <formula>1</formula>
    </cfRule>
  </conditionalFormatting>
  <conditionalFormatting sqref="M3">
    <cfRule type="cellIs" dxfId="764" priority="790" operator="equal">
      <formula>3</formula>
    </cfRule>
    <cfRule type="cellIs" dxfId="763" priority="791" operator="equal">
      <formula>2</formula>
    </cfRule>
    <cfRule type="cellIs" dxfId="762" priority="792" operator="equal">
      <formula>1</formula>
    </cfRule>
  </conditionalFormatting>
  <conditionalFormatting sqref="M54">
    <cfRule type="cellIs" dxfId="761" priority="766" operator="equal">
      <formula>3</formula>
    </cfRule>
    <cfRule type="cellIs" dxfId="760" priority="767" operator="equal">
      <formula>2</formula>
    </cfRule>
    <cfRule type="cellIs" dxfId="759" priority="768" operator="equal">
      <formula>1</formula>
    </cfRule>
  </conditionalFormatting>
  <conditionalFormatting sqref="M367:M372">
    <cfRule type="cellIs" dxfId="758" priority="763" operator="equal">
      <formula>3</formula>
    </cfRule>
    <cfRule type="cellIs" dxfId="757" priority="764" operator="equal">
      <formula>2</formula>
    </cfRule>
    <cfRule type="cellIs" dxfId="756" priority="765" operator="equal">
      <formula>1</formula>
    </cfRule>
  </conditionalFormatting>
  <conditionalFormatting sqref="M373:M378">
    <cfRule type="cellIs" dxfId="755" priority="760" operator="equal">
      <formula>3</formula>
    </cfRule>
    <cfRule type="cellIs" dxfId="754" priority="761" operator="equal">
      <formula>2</formula>
    </cfRule>
    <cfRule type="cellIs" dxfId="753" priority="762" operator="equal">
      <formula>1</formula>
    </cfRule>
  </conditionalFormatting>
  <conditionalFormatting sqref="M379:M384">
    <cfRule type="cellIs" dxfId="752" priority="757" operator="equal">
      <formula>3</formula>
    </cfRule>
    <cfRule type="cellIs" dxfId="751" priority="758" operator="equal">
      <formula>2</formula>
    </cfRule>
    <cfRule type="cellIs" dxfId="750" priority="759" operator="equal">
      <formula>1</formula>
    </cfRule>
  </conditionalFormatting>
  <conditionalFormatting sqref="M385:M390">
    <cfRule type="cellIs" dxfId="749" priority="754" operator="equal">
      <formula>3</formula>
    </cfRule>
    <cfRule type="cellIs" dxfId="748" priority="755" operator="equal">
      <formula>2</formula>
    </cfRule>
    <cfRule type="cellIs" dxfId="747" priority="756" operator="equal">
      <formula>1</formula>
    </cfRule>
  </conditionalFormatting>
  <conditionalFormatting sqref="M391:M396">
    <cfRule type="cellIs" dxfId="746" priority="751" operator="equal">
      <formula>3</formula>
    </cfRule>
    <cfRule type="cellIs" dxfId="745" priority="752" operator="equal">
      <formula>2</formula>
    </cfRule>
    <cfRule type="cellIs" dxfId="744" priority="753" operator="equal">
      <formula>1</formula>
    </cfRule>
  </conditionalFormatting>
  <conditionalFormatting sqref="M397:M402">
    <cfRule type="cellIs" dxfId="743" priority="748" operator="equal">
      <formula>3</formula>
    </cfRule>
    <cfRule type="cellIs" dxfId="742" priority="749" operator="equal">
      <formula>2</formula>
    </cfRule>
    <cfRule type="cellIs" dxfId="741" priority="750" operator="equal">
      <formula>1</formula>
    </cfRule>
  </conditionalFormatting>
  <conditionalFormatting sqref="M496:M500">
    <cfRule type="cellIs" dxfId="740" priority="745" operator="equal">
      <formula>3</formula>
    </cfRule>
    <cfRule type="cellIs" dxfId="739" priority="746" operator="equal">
      <formula>2</formula>
    </cfRule>
    <cfRule type="cellIs" dxfId="738" priority="747" operator="equal">
      <formula>1</formula>
    </cfRule>
  </conditionalFormatting>
  <conditionalFormatting sqref="M501:M505">
    <cfRule type="cellIs" dxfId="737" priority="742" operator="equal">
      <formula>3</formula>
    </cfRule>
    <cfRule type="cellIs" dxfId="736" priority="743" operator="equal">
      <formula>2</formula>
    </cfRule>
    <cfRule type="cellIs" dxfId="735" priority="744" operator="equal">
      <formula>1</formula>
    </cfRule>
  </conditionalFormatting>
  <conditionalFormatting sqref="M506:M510">
    <cfRule type="cellIs" dxfId="734" priority="739" operator="equal">
      <formula>3</formula>
    </cfRule>
    <cfRule type="cellIs" dxfId="733" priority="740" operator="equal">
      <formula>2</formula>
    </cfRule>
    <cfRule type="cellIs" dxfId="732" priority="741" operator="equal">
      <formula>1</formula>
    </cfRule>
  </conditionalFormatting>
  <conditionalFormatting sqref="M511:M517">
    <cfRule type="cellIs" dxfId="731" priority="736" operator="equal">
      <formula>3</formula>
    </cfRule>
    <cfRule type="cellIs" dxfId="730" priority="737" operator="equal">
      <formula>2</formula>
    </cfRule>
    <cfRule type="cellIs" dxfId="729" priority="738" operator="equal">
      <formula>1</formula>
    </cfRule>
  </conditionalFormatting>
  <conditionalFormatting sqref="M518:M522">
    <cfRule type="cellIs" dxfId="728" priority="733" operator="equal">
      <formula>3</formula>
    </cfRule>
    <cfRule type="cellIs" dxfId="727" priority="734" operator="equal">
      <formula>2</formula>
    </cfRule>
    <cfRule type="cellIs" dxfId="726" priority="735" operator="equal">
      <formula>1</formula>
    </cfRule>
  </conditionalFormatting>
  <conditionalFormatting sqref="M523:M527">
    <cfRule type="cellIs" dxfId="725" priority="730" operator="equal">
      <formula>3</formula>
    </cfRule>
    <cfRule type="cellIs" dxfId="724" priority="731" operator="equal">
      <formula>2</formula>
    </cfRule>
    <cfRule type="cellIs" dxfId="723" priority="732" operator="equal">
      <formula>1</formula>
    </cfRule>
  </conditionalFormatting>
  <conditionalFormatting sqref="M528:M532">
    <cfRule type="cellIs" dxfId="722" priority="727" operator="equal">
      <formula>3</formula>
    </cfRule>
    <cfRule type="cellIs" dxfId="721" priority="728" operator="equal">
      <formula>2</formula>
    </cfRule>
    <cfRule type="cellIs" dxfId="720" priority="729" operator="equal">
      <formula>1</formula>
    </cfRule>
  </conditionalFormatting>
  <conditionalFormatting sqref="M537:M543">
    <cfRule type="cellIs" dxfId="719" priority="724" operator="equal">
      <formula>3</formula>
    </cfRule>
    <cfRule type="cellIs" dxfId="718" priority="725" operator="equal">
      <formula>2</formula>
    </cfRule>
    <cfRule type="cellIs" dxfId="717" priority="726" operator="equal">
      <formula>1</formula>
    </cfRule>
  </conditionalFormatting>
  <conditionalFormatting sqref="M544:M548">
    <cfRule type="cellIs" dxfId="716" priority="721" operator="equal">
      <formula>3</formula>
    </cfRule>
    <cfRule type="cellIs" dxfId="715" priority="722" operator="equal">
      <formula>2</formula>
    </cfRule>
    <cfRule type="cellIs" dxfId="714" priority="723" operator="equal">
      <formula>1</formula>
    </cfRule>
  </conditionalFormatting>
  <conditionalFormatting sqref="M549:M553">
    <cfRule type="cellIs" dxfId="713" priority="718" operator="equal">
      <formula>3</formula>
    </cfRule>
    <cfRule type="cellIs" dxfId="712" priority="719" operator="equal">
      <formula>2</formula>
    </cfRule>
    <cfRule type="cellIs" dxfId="711" priority="720" operator="equal">
      <formula>1</formula>
    </cfRule>
  </conditionalFormatting>
  <conditionalFormatting sqref="M554:M558">
    <cfRule type="cellIs" dxfId="710" priority="715" operator="equal">
      <formula>3</formula>
    </cfRule>
    <cfRule type="cellIs" dxfId="709" priority="716" operator="equal">
      <formula>2</formula>
    </cfRule>
    <cfRule type="cellIs" dxfId="708" priority="717" operator="equal">
      <formula>1</formula>
    </cfRule>
  </conditionalFormatting>
  <conditionalFormatting sqref="M559:M560 M566:M570">
    <cfRule type="cellIs" dxfId="707" priority="712" operator="equal">
      <formula>3</formula>
    </cfRule>
    <cfRule type="cellIs" dxfId="706" priority="713" operator="equal">
      <formula>2</formula>
    </cfRule>
    <cfRule type="cellIs" dxfId="705" priority="714" operator="equal">
      <formula>1</formula>
    </cfRule>
  </conditionalFormatting>
  <conditionalFormatting sqref="M571:M575">
    <cfRule type="cellIs" dxfId="704" priority="709" operator="equal">
      <formula>3</formula>
    </cfRule>
    <cfRule type="cellIs" dxfId="703" priority="710" operator="equal">
      <formula>2</formula>
    </cfRule>
    <cfRule type="cellIs" dxfId="702" priority="711" operator="equal">
      <formula>1</formula>
    </cfRule>
  </conditionalFormatting>
  <conditionalFormatting sqref="M561:M565">
    <cfRule type="cellIs" dxfId="701" priority="706" operator="equal">
      <formula>3</formula>
    </cfRule>
    <cfRule type="cellIs" dxfId="700" priority="707" operator="equal">
      <formula>2</formula>
    </cfRule>
    <cfRule type="cellIs" dxfId="699" priority="708" operator="equal">
      <formula>1</formula>
    </cfRule>
  </conditionalFormatting>
  <conditionalFormatting sqref="M576:M580">
    <cfRule type="cellIs" dxfId="698" priority="703" operator="equal">
      <formula>3</formula>
    </cfRule>
    <cfRule type="cellIs" dxfId="697" priority="704" operator="equal">
      <formula>2</formula>
    </cfRule>
    <cfRule type="cellIs" dxfId="696" priority="705" operator="equal">
      <formula>1</formula>
    </cfRule>
  </conditionalFormatting>
  <conditionalFormatting sqref="M582:M584">
    <cfRule type="cellIs" dxfId="695" priority="700" operator="equal">
      <formula>3</formula>
    </cfRule>
    <cfRule type="cellIs" dxfId="694" priority="701" operator="equal">
      <formula>2</formula>
    </cfRule>
    <cfRule type="cellIs" dxfId="693" priority="702" operator="equal">
      <formula>1</formula>
    </cfRule>
  </conditionalFormatting>
  <conditionalFormatting sqref="M591:M592 M594:M596">
    <cfRule type="cellIs" dxfId="692" priority="697" operator="equal">
      <formula>3</formula>
    </cfRule>
    <cfRule type="cellIs" dxfId="691" priority="698" operator="equal">
      <formula>2</formula>
    </cfRule>
    <cfRule type="cellIs" dxfId="690" priority="699" operator="equal">
      <formula>1</formula>
    </cfRule>
  </conditionalFormatting>
  <conditionalFormatting sqref="M587">
    <cfRule type="cellIs" dxfId="689" priority="694" operator="equal">
      <formula>3</formula>
    </cfRule>
    <cfRule type="cellIs" dxfId="688" priority="695" operator="equal">
      <formula>2</formula>
    </cfRule>
    <cfRule type="cellIs" dxfId="687" priority="696" operator="equal">
      <formula>1</formula>
    </cfRule>
  </conditionalFormatting>
  <conditionalFormatting sqref="M593">
    <cfRule type="cellIs" dxfId="686" priority="691" operator="equal">
      <formula>3</formula>
    </cfRule>
    <cfRule type="cellIs" dxfId="685" priority="692" operator="equal">
      <formula>2</formula>
    </cfRule>
    <cfRule type="cellIs" dxfId="684" priority="693" operator="equal">
      <formula>1</formula>
    </cfRule>
  </conditionalFormatting>
  <conditionalFormatting sqref="M597:M598 M600:M602">
    <cfRule type="cellIs" dxfId="683" priority="688" operator="equal">
      <formula>3</formula>
    </cfRule>
    <cfRule type="cellIs" dxfId="682" priority="689" operator="equal">
      <formula>2</formula>
    </cfRule>
    <cfRule type="cellIs" dxfId="681" priority="690" operator="equal">
      <formula>1</formula>
    </cfRule>
  </conditionalFormatting>
  <conditionalFormatting sqref="M599">
    <cfRule type="cellIs" dxfId="680" priority="685" operator="equal">
      <formula>3</formula>
    </cfRule>
    <cfRule type="cellIs" dxfId="679" priority="686" operator="equal">
      <formula>2</formula>
    </cfRule>
    <cfRule type="cellIs" dxfId="678" priority="687" operator="equal">
      <formula>1</formula>
    </cfRule>
  </conditionalFormatting>
  <conditionalFormatting sqref="M223">
    <cfRule type="cellIs" dxfId="677" priority="682" operator="equal">
      <formula>3</formula>
    </cfRule>
    <cfRule type="cellIs" dxfId="676" priority="683" operator="equal">
      <formula>2</formula>
    </cfRule>
    <cfRule type="cellIs" dxfId="675" priority="684" operator="equal">
      <formula>1</formula>
    </cfRule>
  </conditionalFormatting>
  <conditionalFormatting sqref="M425">
    <cfRule type="cellIs" dxfId="674" priority="679" operator="equal">
      <formula>3</formula>
    </cfRule>
    <cfRule type="cellIs" dxfId="673" priority="680" operator="equal">
      <formula>2</formula>
    </cfRule>
    <cfRule type="cellIs" dxfId="672" priority="681" operator="equal">
      <formula>1</formula>
    </cfRule>
  </conditionalFormatting>
  <conditionalFormatting sqref="M603">
    <cfRule type="cellIs" dxfId="671" priority="676" operator="equal">
      <formula>3</formula>
    </cfRule>
    <cfRule type="cellIs" dxfId="670" priority="677" operator="equal">
      <formula>2</formula>
    </cfRule>
    <cfRule type="cellIs" dxfId="669" priority="678" operator="equal">
      <formula>1</formula>
    </cfRule>
  </conditionalFormatting>
  <conditionalFormatting sqref="M604">
    <cfRule type="cellIs" dxfId="668" priority="673" operator="equal">
      <formula>3</formula>
    </cfRule>
    <cfRule type="cellIs" dxfId="667" priority="674" operator="equal">
      <formula>2</formula>
    </cfRule>
    <cfRule type="cellIs" dxfId="666" priority="675" operator="equal">
      <formula>1</formula>
    </cfRule>
  </conditionalFormatting>
  <conditionalFormatting sqref="M485">
    <cfRule type="cellIs" dxfId="665" priority="670" operator="equal">
      <formula>3</formula>
    </cfRule>
    <cfRule type="cellIs" dxfId="664" priority="671" operator="equal">
      <formula>2</formula>
    </cfRule>
    <cfRule type="cellIs" dxfId="663" priority="672" operator="equal">
      <formula>1</formula>
    </cfRule>
  </conditionalFormatting>
  <conditionalFormatting sqref="M429">
    <cfRule type="cellIs" dxfId="662" priority="667" operator="equal">
      <formula>3</formula>
    </cfRule>
    <cfRule type="cellIs" dxfId="661" priority="668" operator="equal">
      <formula>2</formula>
    </cfRule>
    <cfRule type="cellIs" dxfId="660" priority="669" operator="equal">
      <formula>1</formula>
    </cfRule>
  </conditionalFormatting>
  <conditionalFormatting sqref="M631:M634">
    <cfRule type="cellIs" dxfId="659" priority="664" operator="equal">
      <formula>3</formula>
    </cfRule>
    <cfRule type="cellIs" dxfId="658" priority="665" operator="equal">
      <formula>2</formula>
    </cfRule>
    <cfRule type="cellIs" dxfId="657" priority="666" operator="equal">
      <formula>1</formula>
    </cfRule>
  </conditionalFormatting>
  <conditionalFormatting sqref="M635:M638">
    <cfRule type="cellIs" dxfId="656" priority="661" operator="equal">
      <formula>3</formula>
    </cfRule>
    <cfRule type="cellIs" dxfId="655" priority="662" operator="equal">
      <formula>2</formula>
    </cfRule>
    <cfRule type="cellIs" dxfId="654" priority="663" operator="equal">
      <formula>1</formula>
    </cfRule>
  </conditionalFormatting>
  <conditionalFormatting sqref="M640">
    <cfRule type="cellIs" dxfId="653" priority="658" operator="equal">
      <formula>3</formula>
    </cfRule>
    <cfRule type="cellIs" dxfId="652" priority="659" operator="equal">
      <formula>2</formula>
    </cfRule>
    <cfRule type="cellIs" dxfId="651" priority="660" operator="equal">
      <formula>1</formula>
    </cfRule>
  </conditionalFormatting>
  <conditionalFormatting sqref="M651">
    <cfRule type="cellIs" dxfId="650" priority="652" operator="equal">
      <formula>3</formula>
    </cfRule>
    <cfRule type="cellIs" dxfId="649" priority="653" operator="equal">
      <formula>2</formula>
    </cfRule>
    <cfRule type="cellIs" dxfId="648" priority="654" operator="equal">
      <formula>1</formula>
    </cfRule>
  </conditionalFormatting>
  <conditionalFormatting sqref="M667:M670">
    <cfRule type="cellIs" dxfId="647" priority="649" operator="equal">
      <formula>3</formula>
    </cfRule>
    <cfRule type="cellIs" dxfId="646" priority="650" operator="equal">
      <formula>2</formula>
    </cfRule>
    <cfRule type="cellIs" dxfId="645" priority="651" operator="equal">
      <formula>1</formula>
    </cfRule>
  </conditionalFormatting>
  <conditionalFormatting sqref="M671:M674">
    <cfRule type="cellIs" dxfId="644" priority="646" operator="equal">
      <formula>3</formula>
    </cfRule>
    <cfRule type="cellIs" dxfId="643" priority="647" operator="equal">
      <formula>2</formula>
    </cfRule>
    <cfRule type="cellIs" dxfId="642" priority="648" operator="equal">
      <formula>1</formula>
    </cfRule>
  </conditionalFormatting>
  <conditionalFormatting sqref="M675:M678">
    <cfRule type="cellIs" dxfId="641" priority="643" operator="equal">
      <formula>3</formula>
    </cfRule>
    <cfRule type="cellIs" dxfId="640" priority="644" operator="equal">
      <formula>2</formula>
    </cfRule>
    <cfRule type="cellIs" dxfId="639" priority="645" operator="equal">
      <formula>1</formula>
    </cfRule>
  </conditionalFormatting>
  <conditionalFormatting sqref="M647">
    <cfRule type="cellIs" dxfId="638" priority="640" operator="equal">
      <formula>3</formula>
    </cfRule>
    <cfRule type="cellIs" dxfId="637" priority="641" operator="equal">
      <formula>2</formula>
    </cfRule>
    <cfRule type="cellIs" dxfId="636" priority="642" operator="equal">
      <formula>1</formula>
    </cfRule>
  </conditionalFormatting>
  <conditionalFormatting sqref="M660">
    <cfRule type="cellIs" dxfId="635" priority="637" operator="equal">
      <formula>3</formula>
    </cfRule>
    <cfRule type="cellIs" dxfId="634" priority="638" operator="equal">
      <formula>2</formula>
    </cfRule>
    <cfRule type="cellIs" dxfId="633" priority="639" operator="equal">
      <formula>1</formula>
    </cfRule>
  </conditionalFormatting>
  <conditionalFormatting sqref="M683">
    <cfRule type="cellIs" dxfId="632" priority="634" operator="equal">
      <formula>3</formula>
    </cfRule>
    <cfRule type="cellIs" dxfId="631" priority="635" operator="equal">
      <formula>2</formula>
    </cfRule>
    <cfRule type="cellIs" dxfId="630" priority="636" operator="equal">
      <formula>1</formula>
    </cfRule>
  </conditionalFormatting>
  <conditionalFormatting sqref="M626">
    <cfRule type="cellIs" dxfId="629" priority="631" operator="equal">
      <formula>3</formula>
    </cfRule>
    <cfRule type="cellIs" dxfId="628" priority="632" operator="equal">
      <formula>2</formula>
    </cfRule>
    <cfRule type="cellIs" dxfId="627" priority="633" operator="equal">
      <formula>1</formula>
    </cfRule>
  </conditionalFormatting>
  <conditionalFormatting sqref="M707:M710">
    <cfRule type="cellIs" dxfId="626" priority="628" operator="equal">
      <formula>3</formula>
    </cfRule>
    <cfRule type="cellIs" dxfId="625" priority="629" operator="equal">
      <formula>2</formula>
    </cfRule>
    <cfRule type="cellIs" dxfId="624" priority="630" operator="equal">
      <formula>1</formula>
    </cfRule>
  </conditionalFormatting>
  <conditionalFormatting sqref="M711:M714">
    <cfRule type="cellIs" dxfId="623" priority="625" operator="equal">
      <formula>3</formula>
    </cfRule>
    <cfRule type="cellIs" dxfId="622" priority="626" operator="equal">
      <formula>2</formula>
    </cfRule>
    <cfRule type="cellIs" dxfId="621" priority="627" operator="equal">
      <formula>1</formula>
    </cfRule>
  </conditionalFormatting>
  <conditionalFormatting sqref="M715:M718">
    <cfRule type="cellIs" dxfId="620" priority="622" operator="equal">
      <formula>3</formula>
    </cfRule>
    <cfRule type="cellIs" dxfId="619" priority="623" operator="equal">
      <formula>2</formula>
    </cfRule>
    <cfRule type="cellIs" dxfId="618" priority="624" operator="equal">
      <formula>1</formula>
    </cfRule>
  </conditionalFormatting>
  <conditionalFormatting sqref="M722:M725">
    <cfRule type="cellIs" dxfId="617" priority="619" operator="equal">
      <formula>3</formula>
    </cfRule>
    <cfRule type="cellIs" dxfId="616" priority="620" operator="equal">
      <formula>2</formula>
    </cfRule>
    <cfRule type="cellIs" dxfId="615" priority="621" operator="equal">
      <formula>1</formula>
    </cfRule>
  </conditionalFormatting>
  <conditionalFormatting sqref="M726:M729">
    <cfRule type="cellIs" dxfId="614" priority="616" operator="equal">
      <formula>3</formula>
    </cfRule>
    <cfRule type="cellIs" dxfId="613" priority="617" operator="equal">
      <formula>2</formula>
    </cfRule>
    <cfRule type="cellIs" dxfId="612" priority="618" operator="equal">
      <formula>1</formula>
    </cfRule>
  </conditionalFormatting>
  <conditionalFormatting sqref="M698:M701">
    <cfRule type="cellIs" dxfId="611" priority="613" operator="equal">
      <formula>3</formula>
    </cfRule>
    <cfRule type="cellIs" dxfId="610" priority="614" operator="equal">
      <formula>2</formula>
    </cfRule>
    <cfRule type="cellIs" dxfId="609" priority="615" operator="equal">
      <formula>1</formula>
    </cfRule>
  </conditionalFormatting>
  <conditionalFormatting sqref="M702">
    <cfRule type="cellIs" dxfId="608" priority="610" operator="equal">
      <formula>3</formula>
    </cfRule>
    <cfRule type="cellIs" dxfId="607" priority="611" operator="equal">
      <formula>2</formula>
    </cfRule>
    <cfRule type="cellIs" dxfId="606" priority="612" operator="equal">
      <formula>1</formula>
    </cfRule>
  </conditionalFormatting>
  <conditionalFormatting sqref="M730:M731">
    <cfRule type="cellIs" dxfId="605" priority="607" operator="equal">
      <formula>3</formula>
    </cfRule>
    <cfRule type="cellIs" dxfId="604" priority="608" operator="equal">
      <formula>2</formula>
    </cfRule>
    <cfRule type="cellIs" dxfId="603" priority="609" operator="equal">
      <formula>1</formula>
    </cfRule>
  </conditionalFormatting>
  <conditionalFormatting sqref="M732:M735">
    <cfRule type="cellIs" dxfId="602" priority="604" operator="equal">
      <formula>3</formula>
    </cfRule>
    <cfRule type="cellIs" dxfId="601" priority="605" operator="equal">
      <formula>2</formula>
    </cfRule>
    <cfRule type="cellIs" dxfId="600" priority="606" operator="equal">
      <formula>1</formula>
    </cfRule>
  </conditionalFormatting>
  <conditionalFormatting sqref="M736:M739">
    <cfRule type="cellIs" dxfId="599" priority="601" operator="equal">
      <formula>3</formula>
    </cfRule>
    <cfRule type="cellIs" dxfId="598" priority="602" operator="equal">
      <formula>2</formula>
    </cfRule>
    <cfRule type="cellIs" dxfId="597" priority="603" operator="equal">
      <formula>1</formula>
    </cfRule>
  </conditionalFormatting>
  <conditionalFormatting sqref="M740:M743">
    <cfRule type="cellIs" dxfId="596" priority="598" operator="equal">
      <formula>3</formula>
    </cfRule>
    <cfRule type="cellIs" dxfId="595" priority="599" operator="equal">
      <formula>2</formula>
    </cfRule>
    <cfRule type="cellIs" dxfId="594" priority="600" operator="equal">
      <formula>1</formula>
    </cfRule>
  </conditionalFormatting>
  <conditionalFormatting sqref="M744:M747">
    <cfRule type="cellIs" dxfId="593" priority="595" operator="equal">
      <formula>3</formula>
    </cfRule>
    <cfRule type="cellIs" dxfId="592" priority="596" operator="equal">
      <formula>2</formula>
    </cfRule>
    <cfRule type="cellIs" dxfId="591" priority="597" operator="equal">
      <formula>1</formula>
    </cfRule>
  </conditionalFormatting>
  <conditionalFormatting sqref="M750:M753">
    <cfRule type="cellIs" dxfId="590" priority="592" operator="equal">
      <formula>3</formula>
    </cfRule>
    <cfRule type="cellIs" dxfId="589" priority="593" operator="equal">
      <formula>2</formula>
    </cfRule>
    <cfRule type="cellIs" dxfId="588" priority="594" operator="equal">
      <formula>1</formula>
    </cfRule>
  </conditionalFormatting>
  <conditionalFormatting sqref="M758:M761">
    <cfRule type="cellIs" dxfId="587" priority="589" operator="equal">
      <formula>3</formula>
    </cfRule>
    <cfRule type="cellIs" dxfId="586" priority="590" operator="equal">
      <formula>2</formula>
    </cfRule>
    <cfRule type="cellIs" dxfId="585" priority="591" operator="equal">
      <formula>1</formula>
    </cfRule>
  </conditionalFormatting>
  <conditionalFormatting sqref="M762:M765">
    <cfRule type="cellIs" dxfId="584" priority="586" operator="equal">
      <formula>3</formula>
    </cfRule>
    <cfRule type="cellIs" dxfId="583" priority="587" operator="equal">
      <formula>2</formula>
    </cfRule>
    <cfRule type="cellIs" dxfId="582" priority="588" operator="equal">
      <formula>1</formula>
    </cfRule>
  </conditionalFormatting>
  <conditionalFormatting sqref="M766:M769">
    <cfRule type="cellIs" dxfId="581" priority="583" operator="equal">
      <formula>3</formula>
    </cfRule>
    <cfRule type="cellIs" dxfId="580" priority="584" operator="equal">
      <formula>2</formula>
    </cfRule>
    <cfRule type="cellIs" dxfId="579" priority="585" operator="equal">
      <formula>1</formula>
    </cfRule>
  </conditionalFormatting>
  <conditionalFormatting sqref="M754:M756">
    <cfRule type="cellIs" dxfId="578" priority="580" operator="equal">
      <formula>3</formula>
    </cfRule>
    <cfRule type="cellIs" dxfId="577" priority="581" operator="equal">
      <formula>2</formula>
    </cfRule>
    <cfRule type="cellIs" dxfId="576" priority="582" operator="equal">
      <formula>1</formula>
    </cfRule>
  </conditionalFormatting>
  <conditionalFormatting sqref="M757">
    <cfRule type="cellIs" dxfId="575" priority="577" operator="equal">
      <formula>3</formula>
    </cfRule>
    <cfRule type="cellIs" dxfId="574" priority="578" operator="equal">
      <formula>2</formula>
    </cfRule>
    <cfRule type="cellIs" dxfId="573" priority="579" operator="equal">
      <formula>1</formula>
    </cfRule>
  </conditionalFormatting>
  <conditionalFormatting sqref="M693">
    <cfRule type="cellIs" dxfId="572" priority="574" operator="equal">
      <formula>3</formula>
    </cfRule>
    <cfRule type="cellIs" dxfId="571" priority="575" operator="equal">
      <formula>2</formula>
    </cfRule>
    <cfRule type="cellIs" dxfId="570" priority="576" operator="equal">
      <formula>1</formula>
    </cfRule>
  </conditionalFormatting>
  <conditionalFormatting sqref="M776:M777 M779:M781">
    <cfRule type="cellIs" dxfId="569" priority="571" operator="equal">
      <formula>3</formula>
    </cfRule>
    <cfRule type="cellIs" dxfId="568" priority="572" operator="equal">
      <formula>2</formula>
    </cfRule>
    <cfRule type="cellIs" dxfId="567" priority="573" operator="equal">
      <formula>1</formula>
    </cfRule>
  </conditionalFormatting>
  <conditionalFormatting sqref="M778">
    <cfRule type="cellIs" dxfId="566" priority="568" operator="equal">
      <formula>3</formula>
    </cfRule>
    <cfRule type="cellIs" dxfId="565" priority="569" operator="equal">
      <formula>2</formula>
    </cfRule>
    <cfRule type="cellIs" dxfId="564" priority="570" operator="equal">
      <formula>1</formula>
    </cfRule>
  </conditionalFormatting>
  <conditionalFormatting sqref="M772">
    <cfRule type="cellIs" dxfId="563" priority="565" operator="equal">
      <formula>3</formula>
    </cfRule>
    <cfRule type="cellIs" dxfId="562" priority="566" operator="equal">
      <formula>2</formula>
    </cfRule>
    <cfRule type="cellIs" dxfId="561" priority="567" operator="equal">
      <formula>1</formula>
    </cfRule>
  </conditionalFormatting>
  <conditionalFormatting sqref="M782:M783 M785:M787">
    <cfRule type="cellIs" dxfId="560" priority="562" operator="equal">
      <formula>3</formula>
    </cfRule>
    <cfRule type="cellIs" dxfId="559" priority="563" operator="equal">
      <formula>2</formula>
    </cfRule>
    <cfRule type="cellIs" dxfId="558" priority="564" operator="equal">
      <formula>1</formula>
    </cfRule>
  </conditionalFormatting>
  <conditionalFormatting sqref="M784">
    <cfRule type="cellIs" dxfId="557" priority="559" operator="equal">
      <formula>3</formula>
    </cfRule>
    <cfRule type="cellIs" dxfId="556" priority="560" operator="equal">
      <formula>2</formula>
    </cfRule>
    <cfRule type="cellIs" dxfId="555" priority="561" operator="equal">
      <formula>1</formula>
    </cfRule>
  </conditionalFormatting>
  <conditionalFormatting sqref="M788:M789 M791:M793">
    <cfRule type="cellIs" dxfId="554" priority="556" operator="equal">
      <formula>3</formula>
    </cfRule>
    <cfRule type="cellIs" dxfId="553" priority="557" operator="equal">
      <formula>2</formula>
    </cfRule>
    <cfRule type="cellIs" dxfId="552" priority="558" operator="equal">
      <formula>1</formula>
    </cfRule>
  </conditionalFormatting>
  <conditionalFormatting sqref="M790">
    <cfRule type="cellIs" dxfId="551" priority="553" operator="equal">
      <formula>3</formula>
    </cfRule>
    <cfRule type="cellIs" dxfId="550" priority="554" operator="equal">
      <formula>2</formula>
    </cfRule>
    <cfRule type="cellIs" dxfId="549" priority="555" operator="equal">
      <formula>1</formula>
    </cfRule>
  </conditionalFormatting>
  <conditionalFormatting sqref="M800">
    <cfRule type="cellIs" dxfId="548" priority="550" operator="equal">
      <formula>3</formula>
    </cfRule>
    <cfRule type="cellIs" dxfId="547" priority="551" operator="equal">
      <formula>2</formula>
    </cfRule>
    <cfRule type="cellIs" dxfId="546" priority="552" operator="equal">
      <formula>1</formula>
    </cfRule>
  </conditionalFormatting>
  <conditionalFormatting sqref="M801">
    <cfRule type="cellIs" dxfId="545" priority="547" operator="equal">
      <formula>3</formula>
    </cfRule>
    <cfRule type="cellIs" dxfId="544" priority="548" operator="equal">
      <formula>2</formula>
    </cfRule>
    <cfRule type="cellIs" dxfId="543" priority="549" operator="equal">
      <formula>1</formula>
    </cfRule>
  </conditionalFormatting>
  <conditionalFormatting sqref="M821:M824">
    <cfRule type="cellIs" dxfId="542" priority="544" operator="equal">
      <formula>3</formula>
    </cfRule>
    <cfRule type="cellIs" dxfId="541" priority="545" operator="equal">
      <formula>2</formula>
    </cfRule>
    <cfRule type="cellIs" dxfId="540" priority="546" operator="equal">
      <formula>1</formula>
    </cfRule>
  </conditionalFormatting>
  <conditionalFormatting sqref="M825:M828">
    <cfRule type="cellIs" dxfId="539" priority="541" operator="equal">
      <formula>3</formula>
    </cfRule>
    <cfRule type="cellIs" dxfId="538" priority="542" operator="equal">
      <formula>2</formula>
    </cfRule>
    <cfRule type="cellIs" dxfId="537" priority="543" operator="equal">
      <formula>1</formula>
    </cfRule>
  </conditionalFormatting>
  <conditionalFormatting sqref="M829:M832">
    <cfRule type="cellIs" dxfId="536" priority="538" operator="equal">
      <formula>3</formula>
    </cfRule>
    <cfRule type="cellIs" dxfId="535" priority="539" operator="equal">
      <formula>2</formula>
    </cfRule>
    <cfRule type="cellIs" dxfId="534" priority="540" operator="equal">
      <formula>1</formula>
    </cfRule>
  </conditionalFormatting>
  <conditionalFormatting sqref="M833:M836">
    <cfRule type="cellIs" dxfId="533" priority="535" operator="equal">
      <formula>3</formula>
    </cfRule>
    <cfRule type="cellIs" dxfId="532" priority="536" operator="equal">
      <formula>2</formula>
    </cfRule>
    <cfRule type="cellIs" dxfId="531" priority="537" operator="equal">
      <formula>1</formula>
    </cfRule>
  </conditionalFormatting>
  <conditionalFormatting sqref="M850:M853">
    <cfRule type="cellIs" dxfId="530" priority="532" operator="equal">
      <formula>3</formula>
    </cfRule>
    <cfRule type="cellIs" dxfId="529" priority="533" operator="equal">
      <formula>2</formula>
    </cfRule>
    <cfRule type="cellIs" dxfId="528" priority="534" operator="equal">
      <formula>1</formula>
    </cfRule>
  </conditionalFormatting>
  <conditionalFormatting sqref="M854:M857">
    <cfRule type="cellIs" dxfId="527" priority="529" operator="equal">
      <formula>3</formula>
    </cfRule>
    <cfRule type="cellIs" dxfId="526" priority="530" operator="equal">
      <formula>2</formula>
    </cfRule>
    <cfRule type="cellIs" dxfId="525" priority="531" operator="equal">
      <formula>1</formula>
    </cfRule>
  </conditionalFormatting>
  <conditionalFormatting sqref="M858:M861">
    <cfRule type="cellIs" dxfId="524" priority="526" operator="equal">
      <formula>3</formula>
    </cfRule>
    <cfRule type="cellIs" dxfId="523" priority="527" operator="equal">
      <formula>2</formula>
    </cfRule>
    <cfRule type="cellIs" dxfId="522" priority="528" operator="equal">
      <formula>1</formula>
    </cfRule>
  </conditionalFormatting>
  <conditionalFormatting sqref="M862:M865">
    <cfRule type="cellIs" dxfId="521" priority="523" operator="equal">
      <formula>3</formula>
    </cfRule>
    <cfRule type="cellIs" dxfId="520" priority="524" operator="equal">
      <formula>2</formula>
    </cfRule>
    <cfRule type="cellIs" dxfId="519" priority="525" operator="equal">
      <formula>1</formula>
    </cfRule>
  </conditionalFormatting>
  <conditionalFormatting sqref="M866:M869">
    <cfRule type="cellIs" dxfId="518" priority="520" operator="equal">
      <formula>3</formula>
    </cfRule>
    <cfRule type="cellIs" dxfId="517" priority="521" operator="equal">
      <formula>2</formula>
    </cfRule>
    <cfRule type="cellIs" dxfId="516" priority="522" operator="equal">
      <formula>1</formula>
    </cfRule>
  </conditionalFormatting>
  <conditionalFormatting sqref="M882:M885">
    <cfRule type="cellIs" dxfId="515" priority="517" operator="equal">
      <formula>3</formula>
    </cfRule>
    <cfRule type="cellIs" dxfId="514" priority="518" operator="equal">
      <formula>2</formula>
    </cfRule>
    <cfRule type="cellIs" dxfId="513" priority="519" operator="equal">
      <formula>1</formula>
    </cfRule>
  </conditionalFormatting>
  <conditionalFormatting sqref="M900:M903">
    <cfRule type="cellIs" dxfId="512" priority="514" operator="equal">
      <formula>3</formula>
    </cfRule>
    <cfRule type="cellIs" dxfId="511" priority="515" operator="equal">
      <formula>2</formula>
    </cfRule>
    <cfRule type="cellIs" dxfId="510" priority="516" operator="equal">
      <formula>1</formula>
    </cfRule>
  </conditionalFormatting>
  <conditionalFormatting sqref="M904:M907">
    <cfRule type="cellIs" dxfId="509" priority="511" operator="equal">
      <formula>3</formula>
    </cfRule>
    <cfRule type="cellIs" dxfId="508" priority="512" operator="equal">
      <formula>2</formula>
    </cfRule>
    <cfRule type="cellIs" dxfId="507" priority="513" operator="equal">
      <formula>1</formula>
    </cfRule>
  </conditionalFormatting>
  <conditionalFormatting sqref="M908:M911">
    <cfRule type="cellIs" dxfId="506" priority="508" operator="equal">
      <formula>3</formula>
    </cfRule>
    <cfRule type="cellIs" dxfId="505" priority="509" operator="equal">
      <formula>2</formula>
    </cfRule>
    <cfRule type="cellIs" dxfId="504" priority="510" operator="equal">
      <formula>1</formula>
    </cfRule>
  </conditionalFormatting>
  <conditionalFormatting sqref="M919:M922">
    <cfRule type="cellIs" dxfId="503" priority="505" operator="equal">
      <formula>3</formula>
    </cfRule>
    <cfRule type="cellIs" dxfId="502" priority="506" operator="equal">
      <formula>2</formula>
    </cfRule>
    <cfRule type="cellIs" dxfId="501" priority="507" operator="equal">
      <formula>1</formula>
    </cfRule>
  </conditionalFormatting>
  <conditionalFormatting sqref="M923:M926">
    <cfRule type="cellIs" dxfId="500" priority="502" operator="equal">
      <formula>3</formula>
    </cfRule>
    <cfRule type="cellIs" dxfId="499" priority="503" operator="equal">
      <formula>2</formula>
    </cfRule>
    <cfRule type="cellIs" dxfId="498" priority="504" operator="equal">
      <formula>1</formula>
    </cfRule>
  </conditionalFormatting>
  <conditionalFormatting sqref="M939:M942">
    <cfRule type="cellIs" dxfId="497" priority="499" operator="equal">
      <formula>3</formula>
    </cfRule>
    <cfRule type="cellIs" dxfId="496" priority="500" operator="equal">
      <formula>2</formula>
    </cfRule>
    <cfRule type="cellIs" dxfId="495" priority="501" operator="equal">
      <formula>1</formula>
    </cfRule>
  </conditionalFormatting>
  <conditionalFormatting sqref="M943:M946">
    <cfRule type="cellIs" dxfId="494" priority="496" operator="equal">
      <formula>3</formula>
    </cfRule>
    <cfRule type="cellIs" dxfId="493" priority="497" operator="equal">
      <formula>2</formula>
    </cfRule>
    <cfRule type="cellIs" dxfId="492" priority="498" operator="equal">
      <formula>1</formula>
    </cfRule>
  </conditionalFormatting>
  <conditionalFormatting sqref="M947:M950">
    <cfRule type="cellIs" dxfId="491" priority="493" operator="equal">
      <formula>3</formula>
    </cfRule>
    <cfRule type="cellIs" dxfId="490" priority="494" operator="equal">
      <formula>2</formula>
    </cfRule>
    <cfRule type="cellIs" dxfId="489" priority="495" operator="equal">
      <formula>1</formula>
    </cfRule>
  </conditionalFormatting>
  <conditionalFormatting sqref="M951:M952 M954:M957">
    <cfRule type="cellIs" dxfId="488" priority="490" operator="equal">
      <formula>3</formula>
    </cfRule>
    <cfRule type="cellIs" dxfId="487" priority="491" operator="equal">
      <formula>2</formula>
    </cfRule>
    <cfRule type="cellIs" dxfId="486" priority="492" operator="equal">
      <formula>1</formula>
    </cfRule>
  </conditionalFormatting>
  <conditionalFormatting sqref="M958:M961">
    <cfRule type="cellIs" dxfId="485" priority="487" operator="equal">
      <formula>3</formula>
    </cfRule>
    <cfRule type="cellIs" dxfId="484" priority="488" operator="equal">
      <formula>2</formula>
    </cfRule>
    <cfRule type="cellIs" dxfId="483" priority="489" operator="equal">
      <formula>1</formula>
    </cfRule>
  </conditionalFormatting>
  <conditionalFormatting sqref="M962:M965">
    <cfRule type="cellIs" dxfId="482" priority="484" operator="equal">
      <formula>3</formula>
    </cfRule>
    <cfRule type="cellIs" dxfId="481" priority="485" operator="equal">
      <formula>2</formula>
    </cfRule>
    <cfRule type="cellIs" dxfId="480" priority="486" operator="equal">
      <formula>1</formula>
    </cfRule>
  </conditionalFormatting>
  <conditionalFormatting sqref="M966:M969">
    <cfRule type="cellIs" dxfId="479" priority="481" operator="equal">
      <formula>3</formula>
    </cfRule>
    <cfRule type="cellIs" dxfId="478" priority="482" operator="equal">
      <formula>2</formula>
    </cfRule>
    <cfRule type="cellIs" dxfId="477" priority="483" operator="equal">
      <formula>1</formula>
    </cfRule>
  </conditionalFormatting>
  <conditionalFormatting sqref="M970:M973">
    <cfRule type="cellIs" dxfId="476" priority="478" operator="equal">
      <formula>3</formula>
    </cfRule>
    <cfRule type="cellIs" dxfId="475" priority="479" operator="equal">
      <formula>2</formula>
    </cfRule>
    <cfRule type="cellIs" dxfId="474" priority="480" operator="equal">
      <formula>1</formula>
    </cfRule>
  </conditionalFormatting>
  <conditionalFormatting sqref="M886">
    <cfRule type="cellIs" dxfId="473" priority="475" operator="equal">
      <formula>3</formula>
    </cfRule>
    <cfRule type="cellIs" dxfId="472" priority="476" operator="equal">
      <formula>2</formula>
    </cfRule>
    <cfRule type="cellIs" dxfId="471" priority="477" operator="equal">
      <formula>1</formula>
    </cfRule>
  </conditionalFormatting>
  <conditionalFormatting sqref="M895">
    <cfRule type="cellIs" dxfId="470" priority="472" operator="equal">
      <formula>3</formula>
    </cfRule>
    <cfRule type="cellIs" dxfId="469" priority="473" operator="equal">
      <formula>2</formula>
    </cfRule>
    <cfRule type="cellIs" dxfId="468" priority="474" operator="equal">
      <formula>1</formula>
    </cfRule>
  </conditionalFormatting>
  <conditionalFormatting sqref="M953">
    <cfRule type="cellIs" dxfId="467" priority="469" operator="equal">
      <formula>3</formula>
    </cfRule>
    <cfRule type="cellIs" dxfId="466" priority="470" operator="equal">
      <formula>2</formula>
    </cfRule>
    <cfRule type="cellIs" dxfId="465" priority="471" operator="equal">
      <formula>1</formula>
    </cfRule>
  </conditionalFormatting>
  <conditionalFormatting sqref="M914">
    <cfRule type="cellIs" dxfId="464" priority="466" operator="equal">
      <formula>3</formula>
    </cfRule>
    <cfRule type="cellIs" dxfId="463" priority="467" operator="equal">
      <formula>2</formula>
    </cfRule>
    <cfRule type="cellIs" dxfId="462" priority="468" operator="equal">
      <formula>1</formula>
    </cfRule>
  </conditionalFormatting>
  <conditionalFormatting sqref="M927:M930">
    <cfRule type="cellIs" dxfId="461" priority="463" operator="equal">
      <formula>3</formula>
    </cfRule>
    <cfRule type="cellIs" dxfId="460" priority="464" operator="equal">
      <formula>2</formula>
    </cfRule>
    <cfRule type="cellIs" dxfId="459" priority="465" operator="equal">
      <formula>1</formula>
    </cfRule>
  </conditionalFormatting>
  <conditionalFormatting sqref="M840:M843">
    <cfRule type="cellIs" dxfId="458" priority="460" operator="equal">
      <formula>3</formula>
    </cfRule>
    <cfRule type="cellIs" dxfId="457" priority="461" operator="equal">
      <formula>2</formula>
    </cfRule>
    <cfRule type="cellIs" dxfId="456" priority="462" operator="equal">
      <formula>1</formula>
    </cfRule>
  </conditionalFormatting>
  <conditionalFormatting sqref="M874:M875">
    <cfRule type="cellIs" dxfId="455" priority="457" operator="equal">
      <formula>3</formula>
    </cfRule>
    <cfRule type="cellIs" dxfId="454" priority="458" operator="equal">
      <formula>2</formula>
    </cfRule>
    <cfRule type="cellIs" dxfId="453" priority="459" operator="equal">
      <formula>1</formula>
    </cfRule>
  </conditionalFormatting>
  <conditionalFormatting sqref="M891:M892">
    <cfRule type="cellIs" dxfId="452" priority="454" operator="equal">
      <formula>3</formula>
    </cfRule>
    <cfRule type="cellIs" dxfId="451" priority="455" operator="equal">
      <formula>2</formula>
    </cfRule>
    <cfRule type="cellIs" dxfId="450" priority="456" operator="equal">
      <formula>1</formula>
    </cfRule>
  </conditionalFormatting>
  <conditionalFormatting sqref="M931:M932">
    <cfRule type="cellIs" dxfId="449" priority="451" operator="equal">
      <formula>3</formula>
    </cfRule>
    <cfRule type="cellIs" dxfId="448" priority="452" operator="equal">
      <formula>2</formula>
    </cfRule>
    <cfRule type="cellIs" dxfId="447" priority="453" operator="equal">
      <formula>1</formula>
    </cfRule>
  </conditionalFormatting>
  <conditionalFormatting sqref="M980:M983">
    <cfRule type="cellIs" dxfId="446" priority="448" operator="equal">
      <formula>3</formula>
    </cfRule>
    <cfRule type="cellIs" dxfId="445" priority="449" operator="equal">
      <formula>2</formula>
    </cfRule>
    <cfRule type="cellIs" dxfId="444" priority="450" operator="equal">
      <formula>1</formula>
    </cfRule>
  </conditionalFormatting>
  <conditionalFormatting sqref="M984:M985">
    <cfRule type="cellIs" dxfId="443" priority="445" operator="equal">
      <formula>3</formula>
    </cfRule>
    <cfRule type="cellIs" dxfId="442" priority="446" operator="equal">
      <formula>2</formula>
    </cfRule>
    <cfRule type="cellIs" dxfId="441" priority="447" operator="equal">
      <formula>1</formula>
    </cfRule>
  </conditionalFormatting>
  <conditionalFormatting sqref="M993:M998">
    <cfRule type="cellIs" dxfId="440" priority="442" operator="equal">
      <formula>3</formula>
    </cfRule>
    <cfRule type="cellIs" dxfId="439" priority="443" operator="equal">
      <formula>2</formula>
    </cfRule>
    <cfRule type="cellIs" dxfId="438" priority="444" operator="equal">
      <formula>1</formula>
    </cfRule>
  </conditionalFormatting>
  <conditionalFormatting sqref="M999:M1004">
    <cfRule type="cellIs" dxfId="437" priority="439" operator="equal">
      <formula>3</formula>
    </cfRule>
    <cfRule type="cellIs" dxfId="436" priority="440" operator="equal">
      <formula>2</formula>
    </cfRule>
    <cfRule type="cellIs" dxfId="435" priority="441" operator="equal">
      <formula>1</formula>
    </cfRule>
  </conditionalFormatting>
  <conditionalFormatting sqref="M986">
    <cfRule type="cellIs" dxfId="434" priority="436" operator="equal">
      <formula>3</formula>
    </cfRule>
    <cfRule type="cellIs" dxfId="433" priority="437" operator="equal">
      <formula>2</formula>
    </cfRule>
    <cfRule type="cellIs" dxfId="432" priority="438" operator="equal">
      <formula>1</formula>
    </cfRule>
  </conditionalFormatting>
  <conditionalFormatting sqref="M1005:M1010">
    <cfRule type="cellIs" dxfId="431" priority="433" operator="equal">
      <formula>3</formula>
    </cfRule>
    <cfRule type="cellIs" dxfId="430" priority="434" operator="equal">
      <formula>2</formula>
    </cfRule>
    <cfRule type="cellIs" dxfId="429" priority="435" operator="equal">
      <formula>1</formula>
    </cfRule>
  </conditionalFormatting>
  <conditionalFormatting sqref="M1011:M1016">
    <cfRule type="cellIs" dxfId="428" priority="430" operator="equal">
      <formula>3</formula>
    </cfRule>
    <cfRule type="cellIs" dxfId="427" priority="431" operator="equal">
      <formula>2</formula>
    </cfRule>
    <cfRule type="cellIs" dxfId="426" priority="432" operator="equal">
      <formula>1</formula>
    </cfRule>
  </conditionalFormatting>
  <conditionalFormatting sqref="M1018:M1022">
    <cfRule type="cellIs" dxfId="425" priority="427" operator="equal">
      <formula>3</formula>
    </cfRule>
    <cfRule type="cellIs" dxfId="424" priority="428" operator="equal">
      <formula>2</formula>
    </cfRule>
    <cfRule type="cellIs" dxfId="423" priority="429" operator="equal">
      <formula>1</formula>
    </cfRule>
  </conditionalFormatting>
  <conditionalFormatting sqref="M1017">
    <cfRule type="cellIs" dxfId="422" priority="424" operator="equal">
      <formula>3</formula>
    </cfRule>
    <cfRule type="cellIs" dxfId="421" priority="425" operator="equal">
      <formula>2</formula>
    </cfRule>
    <cfRule type="cellIs" dxfId="420" priority="426" operator="equal">
      <formula>1</formula>
    </cfRule>
  </conditionalFormatting>
  <conditionalFormatting sqref="M1024:M1027">
    <cfRule type="cellIs" dxfId="419" priority="421" operator="equal">
      <formula>3</formula>
    </cfRule>
    <cfRule type="cellIs" dxfId="418" priority="422" operator="equal">
      <formula>2</formula>
    </cfRule>
    <cfRule type="cellIs" dxfId="417" priority="423" operator="equal">
      <formula>1</formula>
    </cfRule>
  </conditionalFormatting>
  <conditionalFormatting sqref="M1023">
    <cfRule type="cellIs" dxfId="416" priority="418" operator="equal">
      <formula>3</formula>
    </cfRule>
    <cfRule type="cellIs" dxfId="415" priority="419" operator="equal">
      <formula>2</formula>
    </cfRule>
    <cfRule type="cellIs" dxfId="414" priority="420" operator="equal">
      <formula>1</formula>
    </cfRule>
  </conditionalFormatting>
  <conditionalFormatting sqref="M1029:M1032">
    <cfRule type="cellIs" dxfId="413" priority="415" operator="equal">
      <formula>3</formula>
    </cfRule>
    <cfRule type="cellIs" dxfId="412" priority="416" operator="equal">
      <formula>2</formula>
    </cfRule>
    <cfRule type="cellIs" dxfId="411" priority="417" operator="equal">
      <formula>1</formula>
    </cfRule>
  </conditionalFormatting>
  <conditionalFormatting sqref="M1028">
    <cfRule type="cellIs" dxfId="410" priority="412" operator="equal">
      <formula>3</formula>
    </cfRule>
    <cfRule type="cellIs" dxfId="409" priority="413" operator="equal">
      <formula>2</formula>
    </cfRule>
    <cfRule type="cellIs" dxfId="408" priority="414" operator="equal">
      <formula>1</formula>
    </cfRule>
  </conditionalFormatting>
  <conditionalFormatting sqref="M1038">
    <cfRule type="cellIs" dxfId="407" priority="409" operator="equal">
      <formula>3</formula>
    </cfRule>
    <cfRule type="cellIs" dxfId="406" priority="410" operator="equal">
      <formula>2</formula>
    </cfRule>
    <cfRule type="cellIs" dxfId="405" priority="411" operator="equal">
      <formula>1</formula>
    </cfRule>
  </conditionalFormatting>
  <conditionalFormatting sqref="M1034:M1037">
    <cfRule type="cellIs" dxfId="404" priority="406" operator="equal">
      <formula>3</formula>
    </cfRule>
    <cfRule type="cellIs" dxfId="403" priority="407" operator="equal">
      <formula>2</formula>
    </cfRule>
    <cfRule type="cellIs" dxfId="402" priority="408" operator="equal">
      <formula>1</formula>
    </cfRule>
  </conditionalFormatting>
  <conditionalFormatting sqref="M1033">
    <cfRule type="cellIs" dxfId="401" priority="403" operator="equal">
      <formula>3</formula>
    </cfRule>
    <cfRule type="cellIs" dxfId="400" priority="404" operator="equal">
      <formula>2</formula>
    </cfRule>
    <cfRule type="cellIs" dxfId="399" priority="405" operator="equal">
      <formula>1</formula>
    </cfRule>
  </conditionalFormatting>
  <conditionalFormatting sqref="M1044">
    <cfRule type="cellIs" dxfId="398" priority="400" operator="equal">
      <formula>3</formula>
    </cfRule>
    <cfRule type="cellIs" dxfId="397" priority="401" operator="equal">
      <formula>2</formula>
    </cfRule>
    <cfRule type="cellIs" dxfId="396" priority="402" operator="equal">
      <formula>1</formula>
    </cfRule>
  </conditionalFormatting>
  <conditionalFormatting sqref="M1040:M1043">
    <cfRule type="cellIs" dxfId="395" priority="397" operator="equal">
      <formula>3</formula>
    </cfRule>
    <cfRule type="cellIs" dxfId="394" priority="398" operator="equal">
      <formula>2</formula>
    </cfRule>
    <cfRule type="cellIs" dxfId="393" priority="399" operator="equal">
      <formula>1</formula>
    </cfRule>
  </conditionalFormatting>
  <conditionalFormatting sqref="M1039">
    <cfRule type="cellIs" dxfId="392" priority="394" operator="equal">
      <formula>3</formula>
    </cfRule>
    <cfRule type="cellIs" dxfId="391" priority="395" operator="equal">
      <formula>2</formula>
    </cfRule>
    <cfRule type="cellIs" dxfId="390" priority="396" operator="equal">
      <formula>1</formula>
    </cfRule>
  </conditionalFormatting>
  <conditionalFormatting sqref="M1051:M1052">
    <cfRule type="cellIs" dxfId="389" priority="388" operator="equal">
      <formula>3</formula>
    </cfRule>
    <cfRule type="cellIs" dxfId="388" priority="389" operator="equal">
      <formula>2</formula>
    </cfRule>
    <cfRule type="cellIs" dxfId="387" priority="390" operator="equal">
      <formula>1</formula>
    </cfRule>
  </conditionalFormatting>
  <conditionalFormatting sqref="M1058:M1059">
    <cfRule type="cellIs" dxfId="386" priority="385" operator="equal">
      <formula>3</formula>
    </cfRule>
    <cfRule type="cellIs" dxfId="385" priority="386" operator="equal">
      <formula>2</formula>
    </cfRule>
    <cfRule type="cellIs" dxfId="384" priority="387" operator="equal">
      <formula>1</formula>
    </cfRule>
  </conditionalFormatting>
  <conditionalFormatting sqref="M1056:M1057">
    <cfRule type="cellIs" dxfId="383" priority="382" operator="equal">
      <formula>3</formula>
    </cfRule>
    <cfRule type="cellIs" dxfId="382" priority="383" operator="equal">
      <formula>2</formula>
    </cfRule>
    <cfRule type="cellIs" dxfId="381" priority="384" operator="equal">
      <formula>1</formula>
    </cfRule>
  </conditionalFormatting>
  <conditionalFormatting sqref="M1107:M1110">
    <cfRule type="cellIs" dxfId="380" priority="379" operator="equal">
      <formula>3</formula>
    </cfRule>
    <cfRule type="cellIs" dxfId="379" priority="380" operator="equal">
      <formula>2</formula>
    </cfRule>
    <cfRule type="cellIs" dxfId="378" priority="381" operator="equal">
      <formula>1</formula>
    </cfRule>
  </conditionalFormatting>
  <conditionalFormatting sqref="M1111:M1114">
    <cfRule type="cellIs" dxfId="377" priority="376" operator="equal">
      <formula>3</formula>
    </cfRule>
    <cfRule type="cellIs" dxfId="376" priority="377" operator="equal">
      <formula>2</formula>
    </cfRule>
    <cfRule type="cellIs" dxfId="375" priority="378" operator="equal">
      <formula>1</formula>
    </cfRule>
  </conditionalFormatting>
  <conditionalFormatting sqref="M1115:M1118">
    <cfRule type="cellIs" dxfId="374" priority="373" operator="equal">
      <formula>3</formula>
    </cfRule>
    <cfRule type="cellIs" dxfId="373" priority="374" operator="equal">
      <formula>2</formula>
    </cfRule>
    <cfRule type="cellIs" dxfId="372" priority="375" operator="equal">
      <formula>1</formula>
    </cfRule>
  </conditionalFormatting>
  <conditionalFormatting sqref="M1119:M1122">
    <cfRule type="cellIs" dxfId="371" priority="370" operator="equal">
      <formula>3</formula>
    </cfRule>
    <cfRule type="cellIs" dxfId="370" priority="371" operator="equal">
      <formula>2</formula>
    </cfRule>
    <cfRule type="cellIs" dxfId="369" priority="372" operator="equal">
      <formula>1</formula>
    </cfRule>
  </conditionalFormatting>
  <conditionalFormatting sqref="M1132:M1135">
    <cfRule type="cellIs" dxfId="368" priority="367" operator="equal">
      <formula>3</formula>
    </cfRule>
    <cfRule type="cellIs" dxfId="367" priority="368" operator="equal">
      <formula>2</formula>
    </cfRule>
    <cfRule type="cellIs" dxfId="366" priority="369" operator="equal">
      <formula>1</formula>
    </cfRule>
  </conditionalFormatting>
  <conditionalFormatting sqref="M1136:M1139">
    <cfRule type="cellIs" dxfId="365" priority="364" operator="equal">
      <formula>3</formula>
    </cfRule>
    <cfRule type="cellIs" dxfId="364" priority="365" operator="equal">
      <formula>2</formula>
    </cfRule>
    <cfRule type="cellIs" dxfId="363" priority="366" operator="equal">
      <formula>1</formula>
    </cfRule>
  </conditionalFormatting>
  <conditionalFormatting sqref="M1140:M1143">
    <cfRule type="cellIs" dxfId="362" priority="361" operator="equal">
      <formula>3</formula>
    </cfRule>
    <cfRule type="cellIs" dxfId="361" priority="362" operator="equal">
      <formula>2</formula>
    </cfRule>
    <cfRule type="cellIs" dxfId="360" priority="363" operator="equal">
      <formula>1</formula>
    </cfRule>
  </conditionalFormatting>
  <conditionalFormatting sqref="M1145:M1150 M1167">
    <cfRule type="cellIs" dxfId="359" priority="358" operator="equal">
      <formula>3</formula>
    </cfRule>
    <cfRule type="cellIs" dxfId="358" priority="359" operator="equal">
      <formula>2</formula>
    </cfRule>
    <cfRule type="cellIs" dxfId="357" priority="360" operator="equal">
      <formula>1</formula>
    </cfRule>
  </conditionalFormatting>
  <conditionalFormatting sqref="M1151:M1154">
    <cfRule type="cellIs" dxfId="356" priority="355" operator="equal">
      <formula>3</formula>
    </cfRule>
    <cfRule type="cellIs" dxfId="355" priority="356" operator="equal">
      <formula>2</formula>
    </cfRule>
    <cfRule type="cellIs" dxfId="354" priority="357" operator="equal">
      <formula>1</formula>
    </cfRule>
  </conditionalFormatting>
  <conditionalFormatting sqref="M1155:M1158">
    <cfRule type="cellIs" dxfId="353" priority="352" operator="equal">
      <formula>3</formula>
    </cfRule>
    <cfRule type="cellIs" dxfId="352" priority="353" operator="equal">
      <formula>2</formula>
    </cfRule>
    <cfRule type="cellIs" dxfId="351" priority="354" operator="equal">
      <formula>1</formula>
    </cfRule>
  </conditionalFormatting>
  <conditionalFormatting sqref="M1159:M1162">
    <cfRule type="cellIs" dxfId="350" priority="349" operator="equal">
      <formula>3</formula>
    </cfRule>
    <cfRule type="cellIs" dxfId="349" priority="350" operator="equal">
      <formula>2</formula>
    </cfRule>
    <cfRule type="cellIs" dxfId="348" priority="351" operator="equal">
      <formula>1</formula>
    </cfRule>
  </conditionalFormatting>
  <conditionalFormatting sqref="M1163:M1166">
    <cfRule type="cellIs" dxfId="347" priority="346" operator="equal">
      <formula>3</formula>
    </cfRule>
    <cfRule type="cellIs" dxfId="346" priority="347" operator="equal">
      <formula>2</formula>
    </cfRule>
    <cfRule type="cellIs" dxfId="345" priority="348" operator="equal">
      <formula>1</formula>
    </cfRule>
  </conditionalFormatting>
  <conditionalFormatting sqref="M1168:M1169">
    <cfRule type="cellIs" dxfId="344" priority="343" operator="equal">
      <formula>3</formula>
    </cfRule>
    <cfRule type="cellIs" dxfId="343" priority="344" operator="equal">
      <formula>2</formula>
    </cfRule>
    <cfRule type="cellIs" dxfId="342" priority="345" operator="equal">
      <formula>1</formula>
    </cfRule>
  </conditionalFormatting>
  <conditionalFormatting sqref="M1170:M1173">
    <cfRule type="cellIs" dxfId="341" priority="340" operator="equal">
      <formula>3</formula>
    </cfRule>
    <cfRule type="cellIs" dxfId="340" priority="341" operator="equal">
      <formula>2</formula>
    </cfRule>
    <cfRule type="cellIs" dxfId="339" priority="342" operator="equal">
      <formula>1</formula>
    </cfRule>
  </conditionalFormatting>
  <conditionalFormatting sqref="M1174:M1175">
    <cfRule type="cellIs" dxfId="338" priority="337" operator="equal">
      <formula>3</formula>
    </cfRule>
    <cfRule type="cellIs" dxfId="337" priority="338" operator="equal">
      <formula>2</formula>
    </cfRule>
    <cfRule type="cellIs" dxfId="336" priority="339" operator="equal">
      <formula>1</formula>
    </cfRule>
  </conditionalFormatting>
  <conditionalFormatting sqref="M1126:M1129">
    <cfRule type="cellIs" dxfId="335" priority="334" operator="equal">
      <formula>3</formula>
    </cfRule>
    <cfRule type="cellIs" dxfId="334" priority="335" operator="equal">
      <formula>2</formula>
    </cfRule>
    <cfRule type="cellIs" dxfId="333" priority="336" operator="equal">
      <formula>1</formula>
    </cfRule>
  </conditionalFormatting>
  <conditionalFormatting sqref="M1183:M1188">
    <cfRule type="cellIs" dxfId="332" priority="331" operator="equal">
      <formula>3</formula>
    </cfRule>
    <cfRule type="cellIs" dxfId="331" priority="332" operator="equal">
      <formula>2</formula>
    </cfRule>
    <cfRule type="cellIs" dxfId="330" priority="333" operator="equal">
      <formula>1</formula>
    </cfRule>
  </conditionalFormatting>
  <conditionalFormatting sqref="M1189:M1192">
    <cfRule type="cellIs" dxfId="329" priority="328" operator="equal">
      <formula>3</formula>
    </cfRule>
    <cfRule type="cellIs" dxfId="328" priority="329" operator="equal">
      <formula>2</formula>
    </cfRule>
    <cfRule type="cellIs" dxfId="327" priority="330" operator="equal">
      <formula>1</formula>
    </cfRule>
  </conditionalFormatting>
  <conditionalFormatting sqref="M1194:M1197">
    <cfRule type="cellIs" dxfId="326" priority="325" operator="equal">
      <formula>3</formula>
    </cfRule>
    <cfRule type="cellIs" dxfId="325" priority="326" operator="equal">
      <formula>2</formula>
    </cfRule>
    <cfRule type="cellIs" dxfId="324" priority="327" operator="equal">
      <formula>1</formula>
    </cfRule>
  </conditionalFormatting>
  <conditionalFormatting sqref="M1198:M1201">
    <cfRule type="cellIs" dxfId="323" priority="322" operator="equal">
      <formula>3</formula>
    </cfRule>
    <cfRule type="cellIs" dxfId="322" priority="323" operator="equal">
      <formula>2</formula>
    </cfRule>
    <cfRule type="cellIs" dxfId="321" priority="324" operator="equal">
      <formula>1</formula>
    </cfRule>
  </conditionalFormatting>
  <conditionalFormatting sqref="M1202:M1205">
    <cfRule type="cellIs" dxfId="320" priority="319" operator="equal">
      <formula>3</formula>
    </cfRule>
    <cfRule type="cellIs" dxfId="319" priority="320" operator="equal">
      <formula>2</formula>
    </cfRule>
    <cfRule type="cellIs" dxfId="318" priority="321" operator="equal">
      <formula>1</formula>
    </cfRule>
  </conditionalFormatting>
  <conditionalFormatting sqref="M1212:M1217">
    <cfRule type="cellIs" dxfId="317" priority="316" operator="equal">
      <formula>3</formula>
    </cfRule>
    <cfRule type="cellIs" dxfId="316" priority="317" operator="equal">
      <formula>2</formula>
    </cfRule>
    <cfRule type="cellIs" dxfId="315" priority="318" operator="equal">
      <formula>1</formula>
    </cfRule>
  </conditionalFormatting>
  <conditionalFormatting sqref="M1218:M1223">
    <cfRule type="cellIs" dxfId="314" priority="313" operator="equal">
      <formula>3</formula>
    </cfRule>
    <cfRule type="cellIs" dxfId="313" priority="314" operator="equal">
      <formula>2</formula>
    </cfRule>
    <cfRule type="cellIs" dxfId="312" priority="315" operator="equal">
      <formula>1</formula>
    </cfRule>
  </conditionalFormatting>
  <conditionalFormatting sqref="M1224:M1229">
    <cfRule type="cellIs" dxfId="311" priority="310" operator="equal">
      <formula>3</formula>
    </cfRule>
    <cfRule type="cellIs" dxfId="310" priority="311" operator="equal">
      <formula>2</formula>
    </cfRule>
    <cfRule type="cellIs" dxfId="309" priority="312" operator="equal">
      <formula>1</formula>
    </cfRule>
  </conditionalFormatting>
  <conditionalFormatting sqref="M1230:M1235">
    <cfRule type="cellIs" dxfId="308" priority="307" operator="equal">
      <formula>3</formula>
    </cfRule>
    <cfRule type="cellIs" dxfId="307" priority="308" operator="equal">
      <formula>2</formula>
    </cfRule>
    <cfRule type="cellIs" dxfId="306" priority="309" operator="equal">
      <formula>1</formula>
    </cfRule>
  </conditionalFormatting>
  <conditionalFormatting sqref="M1236:M1241">
    <cfRule type="cellIs" dxfId="305" priority="304" operator="equal">
      <formula>3</formula>
    </cfRule>
    <cfRule type="cellIs" dxfId="304" priority="305" operator="equal">
      <formula>2</formula>
    </cfRule>
    <cfRule type="cellIs" dxfId="303" priority="306" operator="equal">
      <formula>1</formula>
    </cfRule>
  </conditionalFormatting>
  <conditionalFormatting sqref="M1242:M1247">
    <cfRule type="cellIs" dxfId="302" priority="301" operator="equal">
      <formula>3</formula>
    </cfRule>
    <cfRule type="cellIs" dxfId="301" priority="302" operator="equal">
      <formula>2</formula>
    </cfRule>
    <cfRule type="cellIs" dxfId="300" priority="303" operator="equal">
      <formula>1</formula>
    </cfRule>
  </conditionalFormatting>
  <conditionalFormatting sqref="M1248:M1253">
    <cfRule type="cellIs" dxfId="299" priority="298" operator="equal">
      <formula>3</formula>
    </cfRule>
    <cfRule type="cellIs" dxfId="298" priority="299" operator="equal">
      <formula>2</formula>
    </cfRule>
    <cfRule type="cellIs" dxfId="297" priority="300" operator="equal">
      <formula>1</formula>
    </cfRule>
  </conditionalFormatting>
  <conditionalFormatting sqref="M1254:M1259">
    <cfRule type="cellIs" dxfId="296" priority="295" operator="equal">
      <formula>3</formula>
    </cfRule>
    <cfRule type="cellIs" dxfId="295" priority="296" operator="equal">
      <formula>2</formula>
    </cfRule>
    <cfRule type="cellIs" dxfId="294" priority="297" operator="equal">
      <formula>1</formula>
    </cfRule>
  </conditionalFormatting>
  <conditionalFormatting sqref="M1260:M1265">
    <cfRule type="cellIs" dxfId="293" priority="292" operator="equal">
      <formula>3</formula>
    </cfRule>
    <cfRule type="cellIs" dxfId="292" priority="293" operator="equal">
      <formula>2</formula>
    </cfRule>
    <cfRule type="cellIs" dxfId="291" priority="294" operator="equal">
      <formula>1</formula>
    </cfRule>
  </conditionalFormatting>
  <conditionalFormatting sqref="M1284:M1287">
    <cfRule type="cellIs" dxfId="290" priority="289" operator="equal">
      <formula>3</formula>
    </cfRule>
    <cfRule type="cellIs" dxfId="289" priority="290" operator="equal">
      <formula>2</formula>
    </cfRule>
    <cfRule type="cellIs" dxfId="288" priority="291" operator="equal">
      <formula>1</formula>
    </cfRule>
  </conditionalFormatting>
  <conditionalFormatting sqref="M1288:M1291">
    <cfRule type="cellIs" dxfId="287" priority="286" operator="equal">
      <formula>3</formula>
    </cfRule>
    <cfRule type="cellIs" dxfId="286" priority="287" operator="equal">
      <formula>2</formula>
    </cfRule>
    <cfRule type="cellIs" dxfId="285" priority="288" operator="equal">
      <formula>1</formula>
    </cfRule>
  </conditionalFormatting>
  <conditionalFormatting sqref="M1270:M1276">
    <cfRule type="cellIs" dxfId="284" priority="283" operator="equal">
      <formula>3</formula>
    </cfRule>
    <cfRule type="cellIs" dxfId="283" priority="284" operator="equal">
      <formula>2</formula>
    </cfRule>
    <cfRule type="cellIs" dxfId="282" priority="285" operator="equal">
      <formula>1</formula>
    </cfRule>
  </conditionalFormatting>
  <conditionalFormatting sqref="M1277">
    <cfRule type="cellIs" dxfId="281" priority="280" operator="equal">
      <formula>3</formula>
    </cfRule>
    <cfRule type="cellIs" dxfId="280" priority="281" operator="equal">
      <formula>2</formula>
    </cfRule>
    <cfRule type="cellIs" dxfId="279" priority="282" operator="equal">
      <formula>1</formula>
    </cfRule>
  </conditionalFormatting>
  <conditionalFormatting sqref="M1296:M1299">
    <cfRule type="cellIs" dxfId="278" priority="277" operator="equal">
      <formula>3</formula>
    </cfRule>
    <cfRule type="cellIs" dxfId="277" priority="278" operator="equal">
      <formula>2</formula>
    </cfRule>
    <cfRule type="cellIs" dxfId="276" priority="279" operator="equal">
      <formula>1</formula>
    </cfRule>
  </conditionalFormatting>
  <conditionalFormatting sqref="M1300:M1303">
    <cfRule type="cellIs" dxfId="275" priority="274" operator="equal">
      <formula>3</formula>
    </cfRule>
    <cfRule type="cellIs" dxfId="274" priority="275" operator="equal">
      <formula>2</formula>
    </cfRule>
    <cfRule type="cellIs" dxfId="273" priority="276" operator="equal">
      <formula>1</formula>
    </cfRule>
  </conditionalFormatting>
  <conditionalFormatting sqref="M1305:M1308">
    <cfRule type="cellIs" dxfId="272" priority="271" operator="equal">
      <formula>3</formula>
    </cfRule>
    <cfRule type="cellIs" dxfId="271" priority="272" operator="equal">
      <formula>2</formula>
    </cfRule>
    <cfRule type="cellIs" dxfId="270" priority="273" operator="equal">
      <formula>1</formula>
    </cfRule>
  </conditionalFormatting>
  <conditionalFormatting sqref="M1309:M1312">
    <cfRule type="cellIs" dxfId="269" priority="268" operator="equal">
      <formula>3</formula>
    </cfRule>
    <cfRule type="cellIs" dxfId="268" priority="269" operator="equal">
      <formula>2</formula>
    </cfRule>
    <cfRule type="cellIs" dxfId="267" priority="270" operator="equal">
      <formula>1</formula>
    </cfRule>
  </conditionalFormatting>
  <conditionalFormatting sqref="M1313:M1316">
    <cfRule type="cellIs" dxfId="266" priority="265" operator="equal">
      <formula>3</formula>
    </cfRule>
    <cfRule type="cellIs" dxfId="265" priority="266" operator="equal">
      <formula>2</formula>
    </cfRule>
    <cfRule type="cellIs" dxfId="264" priority="267" operator="equal">
      <formula>1</formula>
    </cfRule>
  </conditionalFormatting>
  <conditionalFormatting sqref="M1326:M1329">
    <cfRule type="cellIs" dxfId="263" priority="262" operator="equal">
      <formula>3</formula>
    </cfRule>
    <cfRule type="cellIs" dxfId="262" priority="263" operator="equal">
      <formula>2</formula>
    </cfRule>
    <cfRule type="cellIs" dxfId="261" priority="264" operator="equal">
      <formula>1</formula>
    </cfRule>
  </conditionalFormatting>
  <conditionalFormatting sqref="M1330:M1333">
    <cfRule type="cellIs" dxfId="260" priority="259" operator="equal">
      <formula>3</formula>
    </cfRule>
    <cfRule type="cellIs" dxfId="259" priority="260" operator="equal">
      <formula>2</formula>
    </cfRule>
    <cfRule type="cellIs" dxfId="258" priority="261" operator="equal">
      <formula>1</formula>
    </cfRule>
  </conditionalFormatting>
  <conditionalFormatting sqref="M1334:M1337">
    <cfRule type="cellIs" dxfId="257" priority="256" operator="equal">
      <formula>3</formula>
    </cfRule>
    <cfRule type="cellIs" dxfId="256" priority="257" operator="equal">
      <formula>2</formula>
    </cfRule>
    <cfRule type="cellIs" dxfId="255" priority="258" operator="equal">
      <formula>1</formula>
    </cfRule>
  </conditionalFormatting>
  <conditionalFormatting sqref="M1338:M1341">
    <cfRule type="cellIs" dxfId="254" priority="253" operator="equal">
      <formula>3</formula>
    </cfRule>
    <cfRule type="cellIs" dxfId="253" priority="254" operator="equal">
      <formula>2</formula>
    </cfRule>
    <cfRule type="cellIs" dxfId="252" priority="255" operator="equal">
      <formula>1</formula>
    </cfRule>
  </conditionalFormatting>
  <conditionalFormatting sqref="M1342:M1345">
    <cfRule type="cellIs" dxfId="251" priority="250" operator="equal">
      <formula>3</formula>
    </cfRule>
    <cfRule type="cellIs" dxfId="250" priority="251" operator="equal">
      <formula>2</formula>
    </cfRule>
    <cfRule type="cellIs" dxfId="249" priority="252" operator="equal">
      <formula>1</formula>
    </cfRule>
  </conditionalFormatting>
  <conditionalFormatting sqref="M1346:M1349">
    <cfRule type="cellIs" dxfId="248" priority="247" operator="equal">
      <formula>3</formula>
    </cfRule>
    <cfRule type="cellIs" dxfId="247" priority="248" operator="equal">
      <formula>2</formula>
    </cfRule>
    <cfRule type="cellIs" dxfId="246" priority="249" operator="equal">
      <formula>1</formula>
    </cfRule>
  </conditionalFormatting>
  <conditionalFormatting sqref="M1350:M1351">
    <cfRule type="cellIs" dxfId="245" priority="244" operator="equal">
      <formula>3</formula>
    </cfRule>
    <cfRule type="cellIs" dxfId="244" priority="245" operator="equal">
      <formula>2</formula>
    </cfRule>
    <cfRule type="cellIs" dxfId="243" priority="246" operator="equal">
      <formula>1</formula>
    </cfRule>
  </conditionalFormatting>
  <conditionalFormatting sqref="M1352:M1355">
    <cfRule type="cellIs" dxfId="242" priority="241" operator="equal">
      <formula>3</formula>
    </cfRule>
    <cfRule type="cellIs" dxfId="241" priority="242" operator="equal">
      <formula>2</formula>
    </cfRule>
    <cfRule type="cellIs" dxfId="240" priority="243" operator="equal">
      <formula>1</formula>
    </cfRule>
  </conditionalFormatting>
  <conditionalFormatting sqref="M1356:M1359">
    <cfRule type="cellIs" dxfId="239" priority="238" operator="equal">
      <formula>3</formula>
    </cfRule>
    <cfRule type="cellIs" dxfId="238" priority="239" operator="equal">
      <formula>2</formula>
    </cfRule>
    <cfRule type="cellIs" dxfId="237" priority="240" operator="equal">
      <formula>1</formula>
    </cfRule>
  </conditionalFormatting>
  <conditionalFormatting sqref="M1360:M1361">
    <cfRule type="cellIs" dxfId="236" priority="235" operator="equal">
      <formula>3</formula>
    </cfRule>
    <cfRule type="cellIs" dxfId="235" priority="236" operator="equal">
      <formula>2</formula>
    </cfRule>
    <cfRule type="cellIs" dxfId="234" priority="237" operator="equal">
      <formula>1</formula>
    </cfRule>
  </conditionalFormatting>
  <conditionalFormatting sqref="M1362:M1365">
    <cfRule type="cellIs" dxfId="233" priority="232" operator="equal">
      <formula>3</formula>
    </cfRule>
    <cfRule type="cellIs" dxfId="232" priority="233" operator="equal">
      <formula>2</formula>
    </cfRule>
    <cfRule type="cellIs" dxfId="231" priority="234" operator="equal">
      <formula>1</formula>
    </cfRule>
  </conditionalFormatting>
  <conditionalFormatting sqref="M1366:M1369">
    <cfRule type="cellIs" dxfId="230" priority="229" operator="equal">
      <formula>3</formula>
    </cfRule>
    <cfRule type="cellIs" dxfId="229" priority="230" operator="equal">
      <formula>2</formula>
    </cfRule>
    <cfRule type="cellIs" dxfId="228" priority="231" operator="equal">
      <formula>1</formula>
    </cfRule>
  </conditionalFormatting>
  <conditionalFormatting sqref="M1370:M1373">
    <cfRule type="cellIs" dxfId="227" priority="226" operator="equal">
      <formula>3</formula>
    </cfRule>
    <cfRule type="cellIs" dxfId="226" priority="227" operator="equal">
      <formula>2</formula>
    </cfRule>
    <cfRule type="cellIs" dxfId="225" priority="228" operator="equal">
      <formula>1</formula>
    </cfRule>
  </conditionalFormatting>
  <conditionalFormatting sqref="M1374:M1377">
    <cfRule type="cellIs" dxfId="224" priority="223" operator="equal">
      <formula>3</formula>
    </cfRule>
    <cfRule type="cellIs" dxfId="223" priority="224" operator="equal">
      <formula>2</formula>
    </cfRule>
    <cfRule type="cellIs" dxfId="222" priority="225" operator="equal">
      <formula>1</formula>
    </cfRule>
  </conditionalFormatting>
  <conditionalFormatting sqref="M1378:M1381">
    <cfRule type="cellIs" dxfId="221" priority="220" operator="equal">
      <formula>3</formula>
    </cfRule>
    <cfRule type="cellIs" dxfId="220" priority="221" operator="equal">
      <formula>2</formula>
    </cfRule>
    <cfRule type="cellIs" dxfId="219" priority="222" operator="equal">
      <formula>1</formula>
    </cfRule>
  </conditionalFormatting>
  <conditionalFormatting sqref="M1382:M1385">
    <cfRule type="cellIs" dxfId="218" priority="217" operator="equal">
      <formula>3</formula>
    </cfRule>
    <cfRule type="cellIs" dxfId="217" priority="218" operator="equal">
      <formula>2</formula>
    </cfRule>
    <cfRule type="cellIs" dxfId="216" priority="219" operator="equal">
      <formula>1</formula>
    </cfRule>
  </conditionalFormatting>
  <conditionalFormatting sqref="M1386:M1387">
    <cfRule type="cellIs" dxfId="215" priority="214" operator="equal">
      <formula>3</formula>
    </cfRule>
    <cfRule type="cellIs" dxfId="214" priority="215" operator="equal">
      <formula>2</formula>
    </cfRule>
    <cfRule type="cellIs" dxfId="213" priority="216" operator="equal">
      <formula>1</formula>
    </cfRule>
  </conditionalFormatting>
  <conditionalFormatting sqref="M1406:M1411">
    <cfRule type="cellIs" dxfId="212" priority="211" operator="equal">
      <formula>3</formula>
    </cfRule>
    <cfRule type="cellIs" dxfId="211" priority="212" operator="equal">
      <formula>2</formula>
    </cfRule>
    <cfRule type="cellIs" dxfId="210" priority="213" operator="equal">
      <formula>1</formula>
    </cfRule>
  </conditionalFormatting>
  <conditionalFormatting sqref="M1412:M1417">
    <cfRule type="cellIs" dxfId="209" priority="208" operator="equal">
      <formula>3</formula>
    </cfRule>
    <cfRule type="cellIs" dxfId="208" priority="209" operator="equal">
      <formula>2</formula>
    </cfRule>
    <cfRule type="cellIs" dxfId="207" priority="210" operator="equal">
      <formula>1</formula>
    </cfRule>
  </conditionalFormatting>
  <conditionalFormatting sqref="M1418:M1423">
    <cfRule type="cellIs" dxfId="206" priority="205" operator="equal">
      <formula>3</formula>
    </cfRule>
    <cfRule type="cellIs" dxfId="205" priority="206" operator="equal">
      <formula>2</formula>
    </cfRule>
    <cfRule type="cellIs" dxfId="204" priority="207" operator="equal">
      <formula>1</formula>
    </cfRule>
  </conditionalFormatting>
  <conditionalFormatting sqref="M1424:M1429">
    <cfRule type="cellIs" dxfId="203" priority="202" operator="equal">
      <formula>3</formula>
    </cfRule>
    <cfRule type="cellIs" dxfId="202" priority="203" operator="equal">
      <formula>2</formula>
    </cfRule>
    <cfRule type="cellIs" dxfId="201" priority="204" operator="equal">
      <formula>1</formula>
    </cfRule>
  </conditionalFormatting>
  <conditionalFormatting sqref="M1430:M1435">
    <cfRule type="cellIs" dxfId="200" priority="199" operator="equal">
      <formula>3</formula>
    </cfRule>
    <cfRule type="cellIs" dxfId="199" priority="200" operator="equal">
      <formula>2</formula>
    </cfRule>
    <cfRule type="cellIs" dxfId="198" priority="201" operator="equal">
      <formula>1</formula>
    </cfRule>
  </conditionalFormatting>
  <conditionalFormatting sqref="M1436:M1441">
    <cfRule type="cellIs" dxfId="197" priority="196" operator="equal">
      <formula>3</formula>
    </cfRule>
    <cfRule type="cellIs" dxfId="196" priority="197" operator="equal">
      <formula>2</formula>
    </cfRule>
    <cfRule type="cellIs" dxfId="195" priority="198" operator="equal">
      <formula>1</formula>
    </cfRule>
  </conditionalFormatting>
  <conditionalFormatting sqref="M1442:M1447">
    <cfRule type="cellIs" dxfId="194" priority="193" operator="equal">
      <formula>3</formula>
    </cfRule>
    <cfRule type="cellIs" dxfId="193" priority="194" operator="equal">
      <formula>2</formula>
    </cfRule>
    <cfRule type="cellIs" dxfId="192" priority="195" operator="equal">
      <formula>1</formula>
    </cfRule>
  </conditionalFormatting>
  <conditionalFormatting sqref="M1464">
    <cfRule type="cellIs" dxfId="191" priority="190" operator="equal">
      <formula>3</formula>
    </cfRule>
    <cfRule type="cellIs" dxfId="190" priority="191" operator="equal">
      <formula>2</formula>
    </cfRule>
    <cfRule type="cellIs" dxfId="189" priority="192" operator="equal">
      <formula>1</formula>
    </cfRule>
  </conditionalFormatting>
  <conditionalFormatting sqref="M1465">
    <cfRule type="cellIs" dxfId="188" priority="187" operator="equal">
      <formula>3</formula>
    </cfRule>
    <cfRule type="cellIs" dxfId="187" priority="188" operator="equal">
      <formula>2</formula>
    </cfRule>
    <cfRule type="cellIs" dxfId="186" priority="189" operator="equal">
      <formula>1</formula>
    </cfRule>
  </conditionalFormatting>
  <conditionalFormatting sqref="M1486:M1489">
    <cfRule type="cellIs" dxfId="185" priority="184" operator="equal">
      <formula>3</formula>
    </cfRule>
    <cfRule type="cellIs" dxfId="184" priority="185" operator="equal">
      <formula>2</formula>
    </cfRule>
    <cfRule type="cellIs" dxfId="183" priority="186" operator="equal">
      <formula>1</formula>
    </cfRule>
  </conditionalFormatting>
  <conditionalFormatting sqref="M1493:M1496">
    <cfRule type="cellIs" dxfId="182" priority="181" operator="equal">
      <formula>3</formula>
    </cfRule>
    <cfRule type="cellIs" dxfId="181" priority="182" operator="equal">
      <formula>2</formula>
    </cfRule>
    <cfRule type="cellIs" dxfId="180" priority="183" operator="equal">
      <formula>1</formula>
    </cfRule>
  </conditionalFormatting>
  <conditionalFormatting sqref="M1497:M1500">
    <cfRule type="cellIs" dxfId="179" priority="178" operator="equal">
      <formula>3</formula>
    </cfRule>
    <cfRule type="cellIs" dxfId="178" priority="179" operator="equal">
      <formula>2</formula>
    </cfRule>
    <cfRule type="cellIs" dxfId="177" priority="180" operator="equal">
      <formula>1</formula>
    </cfRule>
  </conditionalFormatting>
  <conditionalFormatting sqref="M1501:M1504">
    <cfRule type="cellIs" dxfId="176" priority="175" operator="equal">
      <formula>3</formula>
    </cfRule>
    <cfRule type="cellIs" dxfId="175" priority="176" operator="equal">
      <formula>2</formula>
    </cfRule>
    <cfRule type="cellIs" dxfId="174" priority="177" operator="equal">
      <formula>1</formula>
    </cfRule>
  </conditionalFormatting>
  <conditionalFormatting sqref="M1505:M1508">
    <cfRule type="cellIs" dxfId="173" priority="172" operator="equal">
      <formula>3</formula>
    </cfRule>
    <cfRule type="cellIs" dxfId="172" priority="173" operator="equal">
      <formula>2</formula>
    </cfRule>
    <cfRule type="cellIs" dxfId="171" priority="174" operator="equal">
      <formula>1</formula>
    </cfRule>
  </conditionalFormatting>
  <conditionalFormatting sqref="M1521:M1524">
    <cfRule type="cellIs" dxfId="170" priority="169" operator="equal">
      <formula>3</formula>
    </cfRule>
    <cfRule type="cellIs" dxfId="169" priority="170" operator="equal">
      <formula>2</formula>
    </cfRule>
    <cfRule type="cellIs" dxfId="168" priority="171" operator="equal">
      <formula>1</formula>
    </cfRule>
  </conditionalFormatting>
  <conditionalFormatting sqref="M1525:M1528">
    <cfRule type="cellIs" dxfId="167" priority="166" operator="equal">
      <formula>3</formula>
    </cfRule>
    <cfRule type="cellIs" dxfId="166" priority="167" operator="equal">
      <formula>2</formula>
    </cfRule>
    <cfRule type="cellIs" dxfId="165" priority="168" operator="equal">
      <formula>1</formula>
    </cfRule>
  </conditionalFormatting>
  <conditionalFormatting sqref="M1509:M1510 M1512">
    <cfRule type="cellIs" dxfId="164" priority="163" operator="equal">
      <formula>3</formula>
    </cfRule>
    <cfRule type="cellIs" dxfId="163" priority="164" operator="equal">
      <formula>2</formula>
    </cfRule>
    <cfRule type="cellIs" dxfId="162" priority="165" operator="equal">
      <formula>1</formula>
    </cfRule>
  </conditionalFormatting>
  <conditionalFormatting sqref="M1511">
    <cfRule type="cellIs" dxfId="161" priority="160" operator="equal">
      <formula>3</formula>
    </cfRule>
    <cfRule type="cellIs" dxfId="160" priority="161" operator="equal">
      <formula>2</formula>
    </cfRule>
    <cfRule type="cellIs" dxfId="159" priority="162" operator="equal">
      <formula>1</formula>
    </cfRule>
  </conditionalFormatting>
  <conditionalFormatting sqref="M1531:M1534">
    <cfRule type="cellIs" dxfId="158" priority="157" operator="equal">
      <formula>3</formula>
    </cfRule>
    <cfRule type="cellIs" dxfId="157" priority="158" operator="equal">
      <formula>2</formula>
    </cfRule>
    <cfRule type="cellIs" dxfId="156" priority="159" operator="equal">
      <formula>1</formula>
    </cfRule>
  </conditionalFormatting>
  <conditionalFormatting sqref="M1535">
    <cfRule type="cellIs" dxfId="155" priority="154" operator="equal">
      <formula>3</formula>
    </cfRule>
    <cfRule type="cellIs" dxfId="154" priority="155" operator="equal">
      <formula>2</formula>
    </cfRule>
    <cfRule type="cellIs" dxfId="153" priority="156" operator="equal">
      <formula>1</formula>
    </cfRule>
  </conditionalFormatting>
  <conditionalFormatting sqref="M1536:M1539">
    <cfRule type="cellIs" dxfId="152" priority="151" operator="equal">
      <formula>3</formula>
    </cfRule>
    <cfRule type="cellIs" dxfId="151" priority="152" operator="equal">
      <formula>2</formula>
    </cfRule>
    <cfRule type="cellIs" dxfId="150" priority="153" operator="equal">
      <formula>1</formula>
    </cfRule>
  </conditionalFormatting>
  <conditionalFormatting sqref="M1540:M1543">
    <cfRule type="cellIs" dxfId="149" priority="148" operator="equal">
      <formula>3</formula>
    </cfRule>
    <cfRule type="cellIs" dxfId="148" priority="149" operator="equal">
      <formula>2</formula>
    </cfRule>
    <cfRule type="cellIs" dxfId="147" priority="150" operator="equal">
      <formula>1</formula>
    </cfRule>
  </conditionalFormatting>
  <conditionalFormatting sqref="M1544:M1547">
    <cfRule type="cellIs" dxfId="146" priority="145" operator="equal">
      <formula>3</formula>
    </cfRule>
    <cfRule type="cellIs" dxfId="145" priority="146" operator="equal">
      <formula>2</formula>
    </cfRule>
    <cfRule type="cellIs" dxfId="144" priority="147" operator="equal">
      <formula>1</formula>
    </cfRule>
  </conditionalFormatting>
  <conditionalFormatting sqref="M1561:M1568">
    <cfRule type="cellIs" dxfId="143" priority="142" operator="equal">
      <formula>3</formula>
    </cfRule>
    <cfRule type="cellIs" dxfId="142" priority="143" operator="equal">
      <formula>2</formula>
    </cfRule>
    <cfRule type="cellIs" dxfId="141" priority="144" operator="equal">
      <formula>1</formula>
    </cfRule>
  </conditionalFormatting>
  <conditionalFormatting sqref="M1572:M1575">
    <cfRule type="cellIs" dxfId="140" priority="139" operator="equal">
      <formula>3</formula>
    </cfRule>
    <cfRule type="cellIs" dxfId="139" priority="140" operator="equal">
      <formula>2</formula>
    </cfRule>
    <cfRule type="cellIs" dxfId="138" priority="141" operator="equal">
      <formula>1</formula>
    </cfRule>
  </conditionalFormatting>
  <conditionalFormatting sqref="M1576">
    <cfRule type="cellIs" dxfId="137" priority="136" operator="equal">
      <formula>3</formula>
    </cfRule>
    <cfRule type="cellIs" dxfId="136" priority="137" operator="equal">
      <formula>2</formula>
    </cfRule>
    <cfRule type="cellIs" dxfId="135" priority="138" operator="equal">
      <formula>1</formula>
    </cfRule>
  </conditionalFormatting>
  <conditionalFormatting sqref="M1577:M1580">
    <cfRule type="cellIs" dxfId="134" priority="133" operator="equal">
      <formula>3</formula>
    </cfRule>
    <cfRule type="cellIs" dxfId="133" priority="134" operator="equal">
      <formula>2</formula>
    </cfRule>
    <cfRule type="cellIs" dxfId="132" priority="135" operator="equal">
      <formula>1</formula>
    </cfRule>
  </conditionalFormatting>
  <conditionalFormatting sqref="M1581:M1584">
    <cfRule type="cellIs" dxfId="131" priority="130" operator="equal">
      <formula>3</formula>
    </cfRule>
    <cfRule type="cellIs" dxfId="130" priority="131" operator="equal">
      <formula>2</formula>
    </cfRule>
    <cfRule type="cellIs" dxfId="129" priority="132" operator="equal">
      <formula>1</formula>
    </cfRule>
  </conditionalFormatting>
  <conditionalFormatting sqref="M1585:M1588">
    <cfRule type="cellIs" dxfId="128" priority="127" operator="equal">
      <formula>3</formula>
    </cfRule>
    <cfRule type="cellIs" dxfId="127" priority="128" operator="equal">
      <formula>2</formula>
    </cfRule>
    <cfRule type="cellIs" dxfId="126" priority="129" operator="equal">
      <formula>1</formula>
    </cfRule>
  </conditionalFormatting>
  <conditionalFormatting sqref="M1589:M1592">
    <cfRule type="cellIs" dxfId="125" priority="124" operator="equal">
      <formula>3</formula>
    </cfRule>
    <cfRule type="cellIs" dxfId="124" priority="125" operator="equal">
      <formula>2</formula>
    </cfRule>
    <cfRule type="cellIs" dxfId="123" priority="126" operator="equal">
      <formula>1</formula>
    </cfRule>
  </conditionalFormatting>
  <conditionalFormatting sqref="M1595:M1598">
    <cfRule type="cellIs" dxfId="122" priority="121" operator="equal">
      <formula>3</formula>
    </cfRule>
    <cfRule type="cellIs" dxfId="121" priority="122" operator="equal">
      <formula>2</formula>
    </cfRule>
    <cfRule type="cellIs" dxfId="120" priority="123" operator="equal">
      <formula>1</formula>
    </cfRule>
  </conditionalFormatting>
  <conditionalFormatting sqref="M1604">
    <cfRule type="cellIs" dxfId="119" priority="118" operator="equal">
      <formula>3</formula>
    </cfRule>
    <cfRule type="cellIs" dxfId="118" priority="119" operator="equal">
      <formula>2</formula>
    </cfRule>
    <cfRule type="cellIs" dxfId="117" priority="120" operator="equal">
      <formula>1</formula>
    </cfRule>
  </conditionalFormatting>
  <conditionalFormatting sqref="M1600:M1603">
    <cfRule type="cellIs" dxfId="116" priority="115" operator="equal">
      <formula>3</formula>
    </cfRule>
    <cfRule type="cellIs" dxfId="115" priority="116" operator="equal">
      <formula>2</formula>
    </cfRule>
    <cfRule type="cellIs" dxfId="114" priority="117" operator="equal">
      <formula>1</formula>
    </cfRule>
  </conditionalFormatting>
  <conditionalFormatting sqref="M1599">
    <cfRule type="cellIs" dxfId="113" priority="112" operator="equal">
      <formula>3</formula>
    </cfRule>
    <cfRule type="cellIs" dxfId="112" priority="113" operator="equal">
      <formula>2</formula>
    </cfRule>
    <cfRule type="cellIs" dxfId="111" priority="114" operator="equal">
      <formula>1</formula>
    </cfRule>
  </conditionalFormatting>
  <conditionalFormatting sqref="M1605">
    <cfRule type="cellIs" dxfId="110" priority="109" operator="equal">
      <formula>3</formula>
    </cfRule>
    <cfRule type="cellIs" dxfId="109" priority="110" operator="equal">
      <formula>2</formula>
    </cfRule>
    <cfRule type="cellIs" dxfId="108" priority="111" operator="equal">
      <formula>1</formula>
    </cfRule>
  </conditionalFormatting>
  <conditionalFormatting sqref="M1548:M1551">
    <cfRule type="cellIs" dxfId="107" priority="106" operator="equal">
      <formula>3</formula>
    </cfRule>
    <cfRule type="cellIs" dxfId="106" priority="107" operator="equal">
      <formula>2</formula>
    </cfRule>
    <cfRule type="cellIs" dxfId="105" priority="108" operator="equal">
      <formula>1</formula>
    </cfRule>
  </conditionalFormatting>
  <conditionalFormatting sqref="M1615:M1618">
    <cfRule type="cellIs" dxfId="104" priority="103" operator="equal">
      <formula>3</formula>
    </cfRule>
    <cfRule type="cellIs" dxfId="103" priority="104" operator="equal">
      <formula>2</formula>
    </cfRule>
    <cfRule type="cellIs" dxfId="102" priority="105" operator="equal">
      <formula>1</formula>
    </cfRule>
  </conditionalFormatting>
  <conditionalFormatting sqref="M1622">
    <cfRule type="cellIs" dxfId="101" priority="100" operator="equal">
      <formula>3</formula>
    </cfRule>
    <cfRule type="cellIs" dxfId="100" priority="101" operator="equal">
      <formula>2</formula>
    </cfRule>
    <cfRule type="cellIs" dxfId="99" priority="102" operator="equal">
      <formula>1</formula>
    </cfRule>
  </conditionalFormatting>
  <conditionalFormatting sqref="M1628">
    <cfRule type="cellIs" dxfId="98" priority="94" operator="equal">
      <formula>3</formula>
    </cfRule>
    <cfRule type="cellIs" dxfId="97" priority="95" operator="equal">
      <formula>2</formula>
    </cfRule>
    <cfRule type="cellIs" dxfId="96" priority="96" operator="equal">
      <formula>1</formula>
    </cfRule>
  </conditionalFormatting>
  <conditionalFormatting sqref="M1634">
    <cfRule type="cellIs" dxfId="95" priority="88" operator="equal">
      <formula>3</formula>
    </cfRule>
    <cfRule type="cellIs" dxfId="94" priority="89" operator="equal">
      <formula>2</formula>
    </cfRule>
    <cfRule type="cellIs" dxfId="93" priority="90" operator="equal">
      <formula>1</formula>
    </cfRule>
  </conditionalFormatting>
  <conditionalFormatting sqref="M1625:M1627 M1629:M1630">
    <cfRule type="cellIs" dxfId="92" priority="97" operator="equal">
      <formula>3</formula>
    </cfRule>
    <cfRule type="cellIs" dxfId="91" priority="98" operator="equal">
      <formula>2</formula>
    </cfRule>
    <cfRule type="cellIs" dxfId="90" priority="99" operator="equal">
      <formula>1</formula>
    </cfRule>
  </conditionalFormatting>
  <conditionalFormatting sqref="M1640">
    <cfRule type="cellIs" dxfId="89" priority="82" operator="equal">
      <formula>3</formula>
    </cfRule>
    <cfRule type="cellIs" dxfId="88" priority="83" operator="equal">
      <formula>2</formula>
    </cfRule>
    <cfRule type="cellIs" dxfId="87" priority="84" operator="equal">
      <formula>1</formula>
    </cfRule>
  </conditionalFormatting>
  <conditionalFormatting sqref="M1646">
    <cfRule type="cellIs" dxfId="86" priority="76" operator="equal">
      <formula>3</formula>
    </cfRule>
    <cfRule type="cellIs" dxfId="85" priority="77" operator="equal">
      <formula>2</formula>
    </cfRule>
    <cfRule type="cellIs" dxfId="84" priority="78" operator="equal">
      <formula>1</formula>
    </cfRule>
  </conditionalFormatting>
  <conditionalFormatting sqref="M1631:M1633 M1635:M1636">
    <cfRule type="cellIs" dxfId="83" priority="91" operator="equal">
      <formula>3</formula>
    </cfRule>
    <cfRule type="cellIs" dxfId="82" priority="92" operator="equal">
      <formula>2</formula>
    </cfRule>
    <cfRule type="cellIs" dxfId="81" priority="93" operator="equal">
      <formula>1</formula>
    </cfRule>
  </conditionalFormatting>
  <conditionalFormatting sqref="M1652">
    <cfRule type="cellIs" dxfId="80" priority="70" operator="equal">
      <formula>3</formula>
    </cfRule>
    <cfRule type="cellIs" dxfId="79" priority="71" operator="equal">
      <formula>2</formula>
    </cfRule>
    <cfRule type="cellIs" dxfId="78" priority="72" operator="equal">
      <formula>1</formula>
    </cfRule>
  </conditionalFormatting>
  <conditionalFormatting sqref="M1637:M1639 M1641:M1642">
    <cfRule type="cellIs" dxfId="77" priority="85" operator="equal">
      <formula>3</formula>
    </cfRule>
    <cfRule type="cellIs" dxfId="76" priority="86" operator="equal">
      <formula>2</formula>
    </cfRule>
    <cfRule type="cellIs" dxfId="75" priority="87" operator="equal">
      <formula>1</formula>
    </cfRule>
  </conditionalFormatting>
  <conditionalFormatting sqref="M1658">
    <cfRule type="cellIs" dxfId="74" priority="64" operator="equal">
      <formula>3</formula>
    </cfRule>
    <cfRule type="cellIs" dxfId="73" priority="65" operator="equal">
      <formula>2</formula>
    </cfRule>
    <cfRule type="cellIs" dxfId="72" priority="66" operator="equal">
      <formula>1</formula>
    </cfRule>
  </conditionalFormatting>
  <conditionalFormatting sqref="M1643:M1645 M1647:M1648">
    <cfRule type="cellIs" dxfId="71" priority="79" operator="equal">
      <formula>3</formula>
    </cfRule>
    <cfRule type="cellIs" dxfId="70" priority="80" operator="equal">
      <formula>2</formula>
    </cfRule>
    <cfRule type="cellIs" dxfId="69" priority="81" operator="equal">
      <formula>1</formula>
    </cfRule>
  </conditionalFormatting>
  <conditionalFormatting sqref="M1664">
    <cfRule type="cellIs" dxfId="68" priority="58" operator="equal">
      <formula>3</formula>
    </cfRule>
    <cfRule type="cellIs" dxfId="67" priority="59" operator="equal">
      <formula>2</formula>
    </cfRule>
    <cfRule type="cellIs" dxfId="66" priority="60" operator="equal">
      <formula>1</formula>
    </cfRule>
  </conditionalFormatting>
  <conditionalFormatting sqref="M1649:M1651 M1653:M1654">
    <cfRule type="cellIs" dxfId="65" priority="73" operator="equal">
      <formula>3</formula>
    </cfRule>
    <cfRule type="cellIs" dxfId="64" priority="74" operator="equal">
      <formula>2</formula>
    </cfRule>
    <cfRule type="cellIs" dxfId="63" priority="75" operator="equal">
      <formula>1</formula>
    </cfRule>
  </conditionalFormatting>
  <conditionalFormatting sqref="M1670">
    <cfRule type="cellIs" dxfId="62" priority="52" operator="equal">
      <formula>3</formula>
    </cfRule>
    <cfRule type="cellIs" dxfId="61" priority="53" operator="equal">
      <formula>2</formula>
    </cfRule>
    <cfRule type="cellIs" dxfId="60" priority="54" operator="equal">
      <formula>1</formula>
    </cfRule>
  </conditionalFormatting>
  <conditionalFormatting sqref="M1655:M1657 M1659:M1660">
    <cfRule type="cellIs" dxfId="59" priority="67" operator="equal">
      <formula>3</formula>
    </cfRule>
    <cfRule type="cellIs" dxfId="58" priority="68" operator="equal">
      <formula>2</formula>
    </cfRule>
    <cfRule type="cellIs" dxfId="57" priority="69" operator="equal">
      <formula>1</formula>
    </cfRule>
  </conditionalFormatting>
  <conditionalFormatting sqref="M1676">
    <cfRule type="cellIs" dxfId="56" priority="46" operator="equal">
      <formula>3</formula>
    </cfRule>
    <cfRule type="cellIs" dxfId="55" priority="47" operator="equal">
      <formula>2</formula>
    </cfRule>
    <cfRule type="cellIs" dxfId="54" priority="48" operator="equal">
      <formula>1</formula>
    </cfRule>
  </conditionalFormatting>
  <conditionalFormatting sqref="M1661:M1663 M1665:M1666">
    <cfRule type="cellIs" dxfId="53" priority="61" operator="equal">
      <formula>3</formula>
    </cfRule>
    <cfRule type="cellIs" dxfId="52" priority="62" operator="equal">
      <formula>2</formula>
    </cfRule>
    <cfRule type="cellIs" dxfId="51" priority="63" operator="equal">
      <formula>1</formula>
    </cfRule>
  </conditionalFormatting>
  <conditionalFormatting sqref="M1682">
    <cfRule type="cellIs" dxfId="50" priority="40" operator="equal">
      <formula>3</formula>
    </cfRule>
    <cfRule type="cellIs" dxfId="49" priority="41" operator="equal">
      <formula>2</formula>
    </cfRule>
    <cfRule type="cellIs" dxfId="48" priority="42" operator="equal">
      <formula>1</formula>
    </cfRule>
  </conditionalFormatting>
  <conditionalFormatting sqref="M1667:M1669 M1671:M1672">
    <cfRule type="cellIs" dxfId="47" priority="55" operator="equal">
      <formula>3</formula>
    </cfRule>
    <cfRule type="cellIs" dxfId="46" priority="56" operator="equal">
      <formula>2</formula>
    </cfRule>
    <cfRule type="cellIs" dxfId="45" priority="57" operator="equal">
      <formula>1</formula>
    </cfRule>
  </conditionalFormatting>
  <conditionalFormatting sqref="M1673:M1675 M1677:M1678">
    <cfRule type="cellIs" dxfId="44" priority="49" operator="equal">
      <formula>3</formula>
    </cfRule>
    <cfRule type="cellIs" dxfId="43" priority="50" operator="equal">
      <formula>2</formula>
    </cfRule>
    <cfRule type="cellIs" dxfId="42" priority="51" operator="equal">
      <formula>1</formula>
    </cfRule>
  </conditionalFormatting>
  <conditionalFormatting sqref="M1679:M1681 M1683:M1684">
    <cfRule type="cellIs" dxfId="41" priority="43" operator="equal">
      <formula>3</formula>
    </cfRule>
    <cfRule type="cellIs" dxfId="40" priority="44" operator="equal">
      <formula>2</formula>
    </cfRule>
    <cfRule type="cellIs" dxfId="39" priority="45" operator="equal">
      <formula>1</formula>
    </cfRule>
  </conditionalFormatting>
  <conditionalFormatting sqref="M1454:M1455">
    <cfRule type="cellIs" dxfId="38" priority="37" operator="equal">
      <formula>3</formula>
    </cfRule>
    <cfRule type="cellIs" dxfId="37" priority="38" operator="equal">
      <formula>2</formula>
    </cfRule>
    <cfRule type="cellIs" dxfId="36" priority="39" operator="equal">
      <formula>1</formula>
    </cfRule>
  </conditionalFormatting>
  <conditionalFormatting sqref="M1688">
    <cfRule type="cellIs" dxfId="35" priority="34" operator="equal">
      <formula>3</formula>
    </cfRule>
    <cfRule type="cellIs" dxfId="34" priority="35" operator="equal">
      <formula>2</formula>
    </cfRule>
    <cfRule type="cellIs" dxfId="33" priority="36" operator="equal">
      <formula>1</formula>
    </cfRule>
  </conditionalFormatting>
  <conditionalFormatting sqref="M1693">
    <cfRule type="cellIs" dxfId="32" priority="31" operator="equal">
      <formula>3</formula>
    </cfRule>
    <cfRule type="cellIs" dxfId="31" priority="32" operator="equal">
      <formula>2</formula>
    </cfRule>
    <cfRule type="cellIs" dxfId="30" priority="33" operator="equal">
      <formula>1</formula>
    </cfRule>
  </conditionalFormatting>
  <conditionalFormatting sqref="M1694">
    <cfRule type="cellIs" dxfId="29" priority="28" operator="equal">
      <formula>3</formula>
    </cfRule>
    <cfRule type="cellIs" dxfId="28" priority="29" operator="equal">
      <formula>2</formula>
    </cfRule>
    <cfRule type="cellIs" dxfId="27" priority="30" operator="equal">
      <formula>1</formula>
    </cfRule>
  </conditionalFormatting>
  <conditionalFormatting sqref="M1695">
    <cfRule type="cellIs" dxfId="26" priority="25" operator="equal">
      <formula>3</formula>
    </cfRule>
    <cfRule type="cellIs" dxfId="25" priority="26" operator="equal">
      <formula>2</formula>
    </cfRule>
    <cfRule type="cellIs" dxfId="24" priority="27" operator="equal">
      <formula>1</formula>
    </cfRule>
  </conditionalFormatting>
  <conditionalFormatting sqref="M1696:M1698 M1700:M1701">
    <cfRule type="cellIs" dxfId="23" priority="22" operator="equal">
      <formula>3</formula>
    </cfRule>
    <cfRule type="cellIs" dxfId="22" priority="23" operator="equal">
      <formula>2</formula>
    </cfRule>
    <cfRule type="cellIs" dxfId="21" priority="24" operator="equal">
      <formula>1</formula>
    </cfRule>
  </conditionalFormatting>
  <conditionalFormatting sqref="M1699">
    <cfRule type="cellIs" dxfId="20" priority="19" operator="equal">
      <formula>3</formula>
    </cfRule>
    <cfRule type="cellIs" dxfId="19" priority="20" operator="equal">
      <formula>2</formula>
    </cfRule>
    <cfRule type="cellIs" dxfId="18" priority="21" operator="equal">
      <formula>1</formula>
    </cfRule>
  </conditionalFormatting>
  <conditionalFormatting sqref="M1702:M1704 M1706:M1707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1</formula>
    </cfRule>
  </conditionalFormatting>
  <conditionalFormatting sqref="M1705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M1692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M1721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M1691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M1719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dataValidations count="10">
    <dataValidation type="list" allowBlank="1" showInputMessage="1" showErrorMessage="1" sqref="E4:F4 E5:E107 E113:E139 E141:E1877">
      <formula1>INDIRECT(C4)</formula1>
    </dataValidation>
    <dataValidation type="list" allowBlank="1" showInputMessage="1" showErrorMessage="1" sqref="E108:E112">
      <formula1>INDIRECT(C105)</formula1>
    </dataValidation>
    <dataValidation type="list" allowBlank="1" showInputMessage="1" showErrorMessage="1" sqref="E140">
      <formula1>INDIRECT(C139)</formula1>
    </dataValidation>
    <dataValidation type="list" allowBlank="1" showInputMessage="1" showErrorMessage="1" sqref="F5:F1877">
      <formula1>INDIRECT($D5)</formula1>
    </dataValidation>
    <dataValidation type="list" allowBlank="1" showInputMessage="1" showErrorMessage="1" sqref="C1725:C1877">
      <formula1>AUSDSchools</formula1>
    </dataValidation>
    <dataValidation type="list" allowBlank="1" showInputMessage="1" showErrorMessage="1" sqref="B4:B1877">
      <formula1>District</formula1>
    </dataValidation>
    <dataValidation type="list" allowBlank="1" showInputMessage="1" showErrorMessage="1" sqref="D4:D1877">
      <formula1>System</formula1>
    </dataValidation>
    <dataValidation type="list" allowBlank="1" showInputMessage="1" showErrorMessage="1" sqref="M4:M1877">
      <formula1>Condition</formula1>
    </dataValidation>
    <dataValidation type="list" allowBlank="1" showInputMessage="1" showErrorMessage="1" sqref="K4:K1877">
      <formula1>Portable</formula1>
    </dataValidation>
    <dataValidation type="list" allowBlank="1" showInputMessage="1" showErrorMessage="1" sqref="C4:C1724">
      <formula1>LGSD</formula1>
    </dataValidation>
  </dataValidations>
  <pageMargins left="0.7" right="0.7" top="0.75" bottom="0.75" header="0.3" footer="0.3"/>
  <pageSetup scale="1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O81"/>
  <sheetViews>
    <sheetView zoomScale="80" zoomScaleNormal="80" workbookViewId="0">
      <selection activeCell="D85" sqref="D85"/>
    </sheetView>
  </sheetViews>
  <sheetFormatPr defaultRowHeight="15" x14ac:dyDescent="0.25"/>
  <cols>
    <col min="2" max="2" width="24.7109375" bestFit="1" customWidth="1"/>
    <col min="3" max="14" width="15" customWidth="1"/>
    <col min="15" max="22" width="15.85546875" customWidth="1"/>
    <col min="23" max="23" width="17.28515625" bestFit="1" customWidth="1"/>
    <col min="24" max="25" width="15.85546875" customWidth="1"/>
  </cols>
  <sheetData>
    <row r="1" spans="2:14" x14ac:dyDescent="0.25">
      <c r="B1" t="s">
        <v>239</v>
      </c>
      <c r="C1" s="83">
        <v>387606</v>
      </c>
      <c r="E1" s="10">
        <f>C2*0.02</f>
        <v>6361.08</v>
      </c>
      <c r="G1" t="s">
        <v>309</v>
      </c>
      <c r="H1">
        <v>350</v>
      </c>
      <c r="J1" s="10">
        <f>C2*0.02</f>
        <v>6361.08</v>
      </c>
    </row>
    <row r="2" spans="2:14" x14ac:dyDescent="0.25">
      <c r="B2" t="s">
        <v>294</v>
      </c>
      <c r="C2" s="3">
        <v>318054</v>
      </c>
      <c r="D2" s="84">
        <f>C2*H1</f>
        <v>111318900</v>
      </c>
      <c r="G2" t="s">
        <v>310</v>
      </c>
      <c r="H2">
        <v>225</v>
      </c>
    </row>
    <row r="3" spans="2:14" x14ac:dyDescent="0.25">
      <c r="B3" t="s">
        <v>295</v>
      </c>
      <c r="C3" s="3">
        <v>69552</v>
      </c>
      <c r="D3" s="84">
        <f>C3*H3</f>
        <v>17388000</v>
      </c>
      <c r="G3" t="s">
        <v>334</v>
      </c>
      <c r="H3">
        <v>250</v>
      </c>
      <c r="J3" t="s">
        <v>340</v>
      </c>
      <c r="K3">
        <v>0.25</v>
      </c>
    </row>
    <row r="4" spans="2:14" x14ac:dyDescent="0.25">
      <c r="B4" s="110" t="s">
        <v>335</v>
      </c>
      <c r="C4" s="111"/>
      <c r="D4" s="111">
        <f>SUM(D2:D3)</f>
        <v>128706900</v>
      </c>
      <c r="E4" s="10">
        <f>D4*0.02</f>
        <v>2574138</v>
      </c>
    </row>
    <row r="5" spans="2:14" x14ac:dyDescent="0.25">
      <c r="C5" s="84"/>
    </row>
    <row r="6" spans="2:14" x14ac:dyDescent="0.25">
      <c r="B6" t="s">
        <v>235</v>
      </c>
    </row>
    <row r="7" spans="2:14" ht="15.75" thickBot="1" x14ac:dyDescent="0.3"/>
    <row r="8" spans="2:14" s="44" customFormat="1" ht="78" x14ac:dyDescent="0.25">
      <c r="B8" s="139">
        <v>1</v>
      </c>
      <c r="C8" s="140" t="s">
        <v>587</v>
      </c>
      <c r="D8" s="140" t="s">
        <v>588</v>
      </c>
      <c r="E8" s="140" t="s">
        <v>590</v>
      </c>
      <c r="F8" s="140" t="s">
        <v>444</v>
      </c>
      <c r="G8" s="140" t="s">
        <v>345</v>
      </c>
      <c r="H8" s="140" t="s">
        <v>342</v>
      </c>
      <c r="I8" s="140" t="s">
        <v>344</v>
      </c>
      <c r="J8" s="140" t="s">
        <v>343</v>
      </c>
      <c r="K8" s="140" t="s">
        <v>346</v>
      </c>
      <c r="L8" s="140"/>
      <c r="M8" s="140"/>
      <c r="N8" s="141"/>
    </row>
    <row r="9" spans="2:14" x14ac:dyDescent="0.25">
      <c r="B9" s="142" t="s">
        <v>9</v>
      </c>
      <c r="C9" s="72">
        <f>SUMIFS(Inventory!$P$4:$P$3338,Inventory!$C$4:$C$3338,'Current Priority List'!C$8,Inventory!$M$4:$M$3338,'Current Priority List'!$B$8,Inventory!$D$4:$D$3338,'Current Priority List'!$B9)*1.25</f>
        <v>0</v>
      </c>
      <c r="D9" s="72">
        <f>SUMIFS(Inventory!$P$4:$P$3338,Inventory!$C$4:$C$3338,'Current Priority List'!D$8,Inventory!$M$4:$M$3338,'Current Priority List'!$B$8,Inventory!$D$4:$D$3338,'Current Priority List'!$B9)*1.25</f>
        <v>0</v>
      </c>
      <c r="E9" s="72">
        <f>SUMIFS(Inventory!$P$4:$P$3338,Inventory!$C$4:$C$3338,'Current Priority List'!E$8,Inventory!$M$4:$M$3338,'Current Priority List'!$B$8,Inventory!$D$4:$D$3338,'Current Priority List'!$B9)*1.25</f>
        <v>0</v>
      </c>
      <c r="F9" s="72">
        <f>SUMIFS(Inventory!$P$4:$P$3338,Inventory!$C$4:$C$3338,'Current Priority List'!F$8,Inventory!$M$4:$M$3338,'Current Priority List'!$B$8,Inventory!$D$4:$D$3338,'Current Priority List'!$B9)*1.25</f>
        <v>0</v>
      </c>
      <c r="G9" s="72">
        <f>SUMIFS(Inventory!$P$4:$P$3338,Inventory!$C$4:$C$3338,'Current Priority List'!G$8,Inventory!$M$4:$M$3338,'Current Priority List'!$B$8,Inventory!$D$4:$D$3338,'Current Priority List'!$B9)*1.25</f>
        <v>0</v>
      </c>
      <c r="H9" s="72">
        <f>SUMIFS(Inventory!$P$4:$P$3338,Inventory!$C$4:$C$3338,'Current Priority List'!H$8,Inventory!$M$4:$M$3338,'Current Priority List'!$B$8,Inventory!$D$4:$D$3338,'Current Priority List'!$B9)*1.25</f>
        <v>0</v>
      </c>
      <c r="I9" s="72">
        <f>SUMIFS(Inventory!$P$4:$P$3338,Inventory!$C$4:$C$3338,'Current Priority List'!I$8,Inventory!$M$4:$M$3338,'Current Priority List'!$B$8,Inventory!$D$4:$D$3338,'Current Priority List'!$B9)*1.25</f>
        <v>0</v>
      </c>
      <c r="J9" s="72">
        <f>SUMIFS(Inventory!$P$4:$P$3338,Inventory!$C$4:$C$3338,'Current Priority List'!J$8,Inventory!$M$4:$M$3338,'Current Priority List'!$B$8,Inventory!$D$4:$D$3338,'Current Priority List'!$B9)*1.25</f>
        <v>0</v>
      </c>
      <c r="K9" s="72">
        <f>SUMIFS(Inventory!$P$4:$P$3338,Inventory!$C$4:$C$3338,'Current Priority List'!K$8,Inventory!$M$4:$M$3338,'Current Priority List'!$B$8,Inventory!$D$4:$D$3338,'Current Priority List'!$B9)*1.25</f>
        <v>0</v>
      </c>
      <c r="L9" s="72">
        <f>SUMIFS(Inventory!$P$4:$P$3338,Inventory!$C$4:$C$3338,'Current Priority List'!L$8,Inventory!$M$4:$M$3338,'Current Priority List'!$B$8,Inventory!$D$4:$D$3338,'Current Priority List'!$B9)*1.25</f>
        <v>0</v>
      </c>
      <c r="M9" s="72">
        <f>SUMIFS(Inventory!$P$4:$P$3338,Inventory!$C$4:$C$3338,'Current Priority List'!M$8,Inventory!$M$4:$M$3338,'Current Priority List'!$B$8,Inventory!$D$4:$D$3338,'Current Priority List'!$B9)*1.25</f>
        <v>0</v>
      </c>
      <c r="N9" s="72">
        <f>SUMIFS(Inventory!$P$4:$P$3338,Inventory!$C$4:$C$3338,'Current Priority List'!N$8,Inventory!$M$4:$M$3338,'Current Priority List'!$B$8,Inventory!$D$4:$D$3338,'Current Priority List'!$B9)*1.25</f>
        <v>0</v>
      </c>
    </row>
    <row r="10" spans="2:14" s="112" customFormat="1" x14ac:dyDescent="0.25">
      <c r="B10" s="143" t="s">
        <v>11</v>
      </c>
      <c r="C10" s="158">
        <f>SUMIFS(Inventory!$P$4:$P$3338,Inventory!$C$4:$C$3338,'Current Priority List'!C$8,Inventory!$M$4:$M$3338,'Current Priority List'!$B$8,Inventory!$D$4:$D$3338,'Current Priority List'!$B10)*1.25</f>
        <v>0</v>
      </c>
      <c r="D10" s="158">
        <f>SUMIFS(Inventory!$P$4:$P$3338,Inventory!$C$4:$C$3338,'Current Priority List'!D$8,Inventory!$M$4:$M$3338,'Current Priority List'!$B$8,Inventory!$D$4:$D$3338,'Current Priority List'!$B10)*1.25</f>
        <v>0</v>
      </c>
      <c r="E10" s="158">
        <f>SUMIFS(Inventory!$P$4:$P$3338,Inventory!$C$4:$C$3338,'Current Priority List'!E$8,Inventory!$M$4:$M$3338,'Current Priority List'!$B$8,Inventory!$D$4:$D$3338,'Current Priority List'!$B10)*1.25</f>
        <v>0</v>
      </c>
      <c r="F10" s="158">
        <f>SUMIFS(Inventory!$P$4:$P$3338,Inventory!$C$4:$C$3338,'Current Priority List'!F$8,Inventory!$M$4:$M$3338,'Current Priority List'!$B$8,Inventory!$D$4:$D$3338,'Current Priority List'!$B10)*1.25</f>
        <v>0</v>
      </c>
      <c r="G10" s="158">
        <f>SUMIFS(Inventory!$P$4:$P$3338,Inventory!$C$4:$C$3338,'Current Priority List'!G$8,Inventory!$M$4:$M$3338,'Current Priority List'!$B$8,Inventory!$D$4:$D$3338,'Current Priority List'!$B10)*1.25</f>
        <v>0</v>
      </c>
      <c r="H10" s="158">
        <f>SUMIFS(Inventory!$P$4:$P$3338,Inventory!$C$4:$C$3338,'Current Priority List'!H$8,Inventory!$M$4:$M$3338,'Current Priority List'!$B$8,Inventory!$D$4:$D$3338,'Current Priority List'!$B10)*1.25</f>
        <v>0</v>
      </c>
      <c r="I10" s="158">
        <f>SUMIFS(Inventory!$P$4:$P$3338,Inventory!$C$4:$C$3338,'Current Priority List'!I$8,Inventory!$M$4:$M$3338,'Current Priority List'!$B$8,Inventory!$D$4:$D$3338,'Current Priority List'!$B10)*1.25</f>
        <v>0</v>
      </c>
      <c r="J10" s="158">
        <f>SUMIFS(Inventory!$P$4:$P$3338,Inventory!$C$4:$C$3338,'Current Priority List'!J$8,Inventory!$M$4:$M$3338,'Current Priority List'!$B$8,Inventory!$D$4:$D$3338,'Current Priority List'!$B10)*1.25</f>
        <v>0</v>
      </c>
      <c r="K10" s="158">
        <f>SUMIFS(Inventory!$P$4:$P$3338,Inventory!$C$4:$C$3338,'Current Priority List'!K$8,Inventory!$M$4:$M$3338,'Current Priority List'!$B$8,Inventory!$D$4:$D$3338,'Current Priority List'!$B10)*1.25</f>
        <v>0</v>
      </c>
      <c r="L10" s="158">
        <f>SUMIFS(Inventory!$P$4:$P$3338,Inventory!$C$4:$C$3338,'Current Priority List'!L$8,Inventory!$M$4:$M$3338,'Current Priority List'!$B$8,Inventory!$D$4:$D$3338,'Current Priority List'!$B10)*1.25</f>
        <v>0</v>
      </c>
      <c r="M10" s="158">
        <f>SUMIFS(Inventory!$P$4:$P$3338,Inventory!$C$4:$C$3338,'Current Priority List'!M$8,Inventory!$M$4:$M$3338,'Current Priority List'!$B$8,Inventory!$D$4:$D$3338,'Current Priority List'!$B10)*1.25</f>
        <v>0</v>
      </c>
      <c r="N10" s="158">
        <f>SUMIFS(Inventory!$P$4:$P$3338,Inventory!$C$4:$C$3338,'Current Priority List'!N$8,Inventory!$M$4:$M$3338,'Current Priority List'!$B$8,Inventory!$D$4:$D$3338,'Current Priority List'!$B10)*1.25</f>
        <v>0</v>
      </c>
    </row>
    <row r="11" spans="2:14" x14ac:dyDescent="0.25">
      <c r="B11" s="142" t="s">
        <v>7</v>
      </c>
      <c r="C11" s="72">
        <f>SUMIFS(Inventory!$P$4:$P$3338,Inventory!$C$4:$C$3338,'Current Priority List'!C$8,Inventory!$M$4:$M$3338,'Current Priority List'!$B$8,Inventory!$D$4:$D$3338,'Current Priority List'!$B11)*1.25</f>
        <v>0</v>
      </c>
      <c r="D11" s="72">
        <f>SUMIFS(Inventory!$P$4:$P$3338,Inventory!$C$4:$C$3338,'Current Priority List'!D$8,Inventory!$M$4:$M$3338,'Current Priority List'!$B$8,Inventory!$D$4:$D$3338,'Current Priority List'!$B11)*1.25</f>
        <v>0</v>
      </c>
      <c r="E11" s="72">
        <f>SUMIFS(Inventory!$P$4:$P$3338,Inventory!$C$4:$C$3338,'Current Priority List'!E$8,Inventory!$M$4:$M$3338,'Current Priority List'!$B$8,Inventory!$D$4:$D$3338,'Current Priority List'!$B11)*1.25</f>
        <v>0</v>
      </c>
      <c r="F11" s="72">
        <f>SUMIFS(Inventory!$P$4:$P$3338,Inventory!$C$4:$C$3338,'Current Priority List'!F$8,Inventory!$M$4:$M$3338,'Current Priority List'!$B$8,Inventory!$D$4:$D$3338,'Current Priority List'!$B11)*1.25</f>
        <v>0</v>
      </c>
      <c r="G11" s="72">
        <f>SUMIFS(Inventory!$P$4:$P$3338,Inventory!$C$4:$C$3338,'Current Priority List'!G$8,Inventory!$M$4:$M$3338,'Current Priority List'!$B$8,Inventory!$D$4:$D$3338,'Current Priority List'!$B11)*1.25</f>
        <v>0</v>
      </c>
      <c r="H11" s="72">
        <f>SUMIFS(Inventory!$P$4:$P$3338,Inventory!$C$4:$C$3338,'Current Priority List'!H$8,Inventory!$M$4:$M$3338,'Current Priority List'!$B$8,Inventory!$D$4:$D$3338,'Current Priority List'!$B11)*1.25</f>
        <v>2300</v>
      </c>
      <c r="I11" s="72">
        <f>SUMIFS(Inventory!$P$4:$P$3338,Inventory!$C$4:$C$3338,'Current Priority List'!I$8,Inventory!$M$4:$M$3338,'Current Priority List'!$B$8,Inventory!$D$4:$D$3338,'Current Priority List'!$B11)*1.25</f>
        <v>0</v>
      </c>
      <c r="J11" s="72">
        <f>SUMIFS(Inventory!$P$4:$P$3338,Inventory!$C$4:$C$3338,'Current Priority List'!J$8,Inventory!$M$4:$M$3338,'Current Priority List'!$B$8,Inventory!$D$4:$D$3338,'Current Priority List'!$B11)*1.25</f>
        <v>62400</v>
      </c>
      <c r="K11" s="72">
        <f>SUMIFS(Inventory!$P$4:$P$3338,Inventory!$C$4:$C$3338,'Current Priority List'!K$8,Inventory!$M$4:$M$3338,'Current Priority List'!$B$8,Inventory!$D$4:$D$3338,'Current Priority List'!$B11)*1.25</f>
        <v>101396.75000000001</v>
      </c>
      <c r="L11" s="72">
        <f>SUMIFS(Inventory!$P$4:$P$3338,Inventory!$C$4:$C$3338,'Current Priority List'!L$8,Inventory!$M$4:$M$3338,'Current Priority List'!$B$8,Inventory!$D$4:$D$3338,'Current Priority List'!$B11)*1.25</f>
        <v>0</v>
      </c>
      <c r="M11" s="72">
        <f>SUMIFS(Inventory!$P$4:$P$3338,Inventory!$C$4:$C$3338,'Current Priority List'!M$8,Inventory!$M$4:$M$3338,'Current Priority List'!$B$8,Inventory!$D$4:$D$3338,'Current Priority List'!$B11)*1.25</f>
        <v>0</v>
      </c>
      <c r="N11" s="72">
        <f>SUMIFS(Inventory!$P$4:$P$3338,Inventory!$C$4:$C$3338,'Current Priority List'!N$8,Inventory!$M$4:$M$3338,'Current Priority List'!$B$8,Inventory!$D$4:$D$3338,'Current Priority List'!$B11)*1.25</f>
        <v>0</v>
      </c>
    </row>
    <row r="12" spans="2:14" s="112" customFormat="1" x14ac:dyDescent="0.25">
      <c r="B12" s="143" t="s">
        <v>5</v>
      </c>
      <c r="C12" s="158">
        <f>SUMIFS(Inventory!$P$4:$P$3338,Inventory!$C$4:$C$3338,'Current Priority List'!C$8,Inventory!$M$4:$M$3338,'Current Priority List'!$B$8,Inventory!$D$4:$D$3338,'Current Priority List'!$B12)*1.25</f>
        <v>0</v>
      </c>
      <c r="D12" s="158">
        <f>SUMIFS(Inventory!$P$4:$P$3338,Inventory!$C$4:$C$3338,'Current Priority List'!D$8,Inventory!$M$4:$M$3338,'Current Priority List'!$B$8,Inventory!$D$4:$D$3338,'Current Priority List'!$B12)*1.25</f>
        <v>0</v>
      </c>
      <c r="E12" s="158">
        <f>SUMIFS(Inventory!$P$4:$P$3338,Inventory!$C$4:$C$3338,'Current Priority List'!E$8,Inventory!$M$4:$M$3338,'Current Priority List'!$B$8,Inventory!$D$4:$D$3338,'Current Priority List'!$B12)*1.25</f>
        <v>0</v>
      </c>
      <c r="F12" s="158">
        <f>SUMIFS(Inventory!$P$4:$P$3338,Inventory!$C$4:$C$3338,'Current Priority List'!F$8,Inventory!$M$4:$M$3338,'Current Priority List'!$B$8,Inventory!$D$4:$D$3338,'Current Priority List'!$B12)*1.25</f>
        <v>0</v>
      </c>
      <c r="G12" s="158">
        <f>SUMIFS(Inventory!$P$4:$P$3338,Inventory!$C$4:$C$3338,'Current Priority List'!G$8,Inventory!$M$4:$M$3338,'Current Priority List'!$B$8,Inventory!$D$4:$D$3338,'Current Priority List'!$B12)*1.25</f>
        <v>0</v>
      </c>
      <c r="H12" s="158">
        <f>SUMIFS(Inventory!$P$4:$P$3338,Inventory!$C$4:$C$3338,'Current Priority List'!H$8,Inventory!$M$4:$M$3338,'Current Priority List'!$B$8,Inventory!$D$4:$D$3338,'Current Priority List'!$B12)*1.25</f>
        <v>0</v>
      </c>
      <c r="I12" s="158">
        <f>SUMIFS(Inventory!$P$4:$P$3338,Inventory!$C$4:$C$3338,'Current Priority List'!I$8,Inventory!$M$4:$M$3338,'Current Priority List'!$B$8,Inventory!$D$4:$D$3338,'Current Priority List'!$B12)*1.25</f>
        <v>0</v>
      </c>
      <c r="J12" s="158">
        <f>SUMIFS(Inventory!$P$4:$P$3338,Inventory!$C$4:$C$3338,'Current Priority List'!J$8,Inventory!$M$4:$M$3338,'Current Priority List'!$B$8,Inventory!$D$4:$D$3338,'Current Priority List'!$B12)*1.25</f>
        <v>0</v>
      </c>
      <c r="K12" s="158">
        <f>SUMIFS(Inventory!$P$4:$P$3338,Inventory!$C$4:$C$3338,'Current Priority List'!K$8,Inventory!$M$4:$M$3338,'Current Priority List'!$B$8,Inventory!$D$4:$D$3338,'Current Priority List'!$B12)*1.25</f>
        <v>0</v>
      </c>
      <c r="L12" s="158">
        <f>SUMIFS(Inventory!$P$4:$P$3338,Inventory!$C$4:$C$3338,'Current Priority List'!L$8,Inventory!$M$4:$M$3338,'Current Priority List'!$B$8,Inventory!$D$4:$D$3338,'Current Priority List'!$B12)*1.25</f>
        <v>0</v>
      </c>
      <c r="M12" s="158">
        <f>SUMIFS(Inventory!$P$4:$P$3338,Inventory!$C$4:$C$3338,'Current Priority List'!M$8,Inventory!$M$4:$M$3338,'Current Priority List'!$B$8,Inventory!$D$4:$D$3338,'Current Priority List'!$B12)*1.25</f>
        <v>0</v>
      </c>
      <c r="N12" s="158">
        <f>SUMIFS(Inventory!$P$4:$P$3338,Inventory!$C$4:$C$3338,'Current Priority List'!N$8,Inventory!$M$4:$M$3338,'Current Priority List'!$B$8,Inventory!$D$4:$D$3338,'Current Priority List'!$B12)*1.25</f>
        <v>0</v>
      </c>
    </row>
    <row r="13" spans="2:14" x14ac:dyDescent="0.25">
      <c r="B13" s="142" t="s">
        <v>114</v>
      </c>
      <c r="C13" s="72">
        <f>SUMIFS(Inventory!$P$4:$P$3338,Inventory!$C$4:$C$3338,'Current Priority List'!C$8,Inventory!$M$4:$M$3338,'Current Priority List'!$B$8,Inventory!$D$4:$D$3338,'Current Priority List'!$B13)*1.25</f>
        <v>0</v>
      </c>
      <c r="D13" s="72">
        <f>SUMIFS(Inventory!$P$4:$P$3338,Inventory!$C$4:$C$3338,'Current Priority List'!D$8,Inventory!$M$4:$M$3338,'Current Priority List'!$B$8,Inventory!$D$4:$D$3338,'Current Priority List'!$B13)*1.25</f>
        <v>0</v>
      </c>
      <c r="E13" s="72">
        <f>SUMIFS(Inventory!$P$4:$P$3338,Inventory!$C$4:$C$3338,'Current Priority List'!E$8,Inventory!$M$4:$M$3338,'Current Priority List'!$B$8,Inventory!$D$4:$D$3338,'Current Priority List'!$B13)*1.25</f>
        <v>0</v>
      </c>
      <c r="F13" s="72">
        <f>SUMIFS(Inventory!$P$4:$P$3338,Inventory!$C$4:$C$3338,'Current Priority List'!F$8,Inventory!$M$4:$M$3338,'Current Priority List'!$B$8,Inventory!$D$4:$D$3338,'Current Priority List'!$B13)*1.25</f>
        <v>0</v>
      </c>
      <c r="G13" s="72">
        <f>SUMIFS(Inventory!$P$4:$P$3338,Inventory!$C$4:$C$3338,'Current Priority List'!G$8,Inventory!$M$4:$M$3338,'Current Priority List'!$B$8,Inventory!$D$4:$D$3338,'Current Priority List'!$B13)*1.25</f>
        <v>0</v>
      </c>
      <c r="H13" s="72">
        <f>SUMIFS(Inventory!$P$4:$P$3338,Inventory!$C$4:$C$3338,'Current Priority List'!H$8,Inventory!$M$4:$M$3338,'Current Priority List'!$B$8,Inventory!$D$4:$D$3338,'Current Priority List'!$B13)*1.25</f>
        <v>0</v>
      </c>
      <c r="I13" s="72">
        <f>SUMIFS(Inventory!$P$4:$P$3338,Inventory!$C$4:$C$3338,'Current Priority List'!I$8,Inventory!$M$4:$M$3338,'Current Priority List'!$B$8,Inventory!$D$4:$D$3338,'Current Priority List'!$B13)*1.25</f>
        <v>0</v>
      </c>
      <c r="J13" s="72">
        <f>SUMIFS(Inventory!$P$4:$P$3338,Inventory!$C$4:$C$3338,'Current Priority List'!J$8,Inventory!$M$4:$M$3338,'Current Priority List'!$B$8,Inventory!$D$4:$D$3338,'Current Priority List'!$B13)*1.25</f>
        <v>0</v>
      </c>
      <c r="K13" s="72">
        <f>SUMIFS(Inventory!$P$4:$P$3338,Inventory!$C$4:$C$3338,'Current Priority List'!K$8,Inventory!$M$4:$M$3338,'Current Priority List'!$B$8,Inventory!$D$4:$D$3338,'Current Priority List'!$B13)*1.25</f>
        <v>0</v>
      </c>
      <c r="L13" s="72">
        <f>SUMIFS(Inventory!$P$4:$P$3338,Inventory!$C$4:$C$3338,'Current Priority List'!L$8,Inventory!$M$4:$M$3338,'Current Priority List'!$B$8,Inventory!$D$4:$D$3338,'Current Priority List'!$B13)*1.25</f>
        <v>0</v>
      </c>
      <c r="M13" s="72">
        <f>SUMIFS(Inventory!$P$4:$P$3338,Inventory!$C$4:$C$3338,'Current Priority List'!M$8,Inventory!$M$4:$M$3338,'Current Priority List'!$B$8,Inventory!$D$4:$D$3338,'Current Priority List'!$B13)*1.25</f>
        <v>0</v>
      </c>
      <c r="N13" s="72">
        <f>SUMIFS(Inventory!$P$4:$P$3338,Inventory!$C$4:$C$3338,'Current Priority List'!N$8,Inventory!$M$4:$M$3338,'Current Priority List'!$B$8,Inventory!$D$4:$D$3338,'Current Priority List'!$B13)*1.25</f>
        <v>0</v>
      </c>
    </row>
    <row r="14" spans="2:14" s="112" customFormat="1" x14ac:dyDescent="0.25">
      <c r="B14" s="143" t="s">
        <v>4</v>
      </c>
      <c r="C14" s="158">
        <f>SUMIFS(Inventory!$P$4:$P$3338,Inventory!$C$4:$C$3338,'Current Priority List'!C$8,Inventory!$M$4:$M$3338,'Current Priority List'!$B$8,Inventory!$D$4:$D$3338,'Current Priority List'!$B14)*1.25</f>
        <v>0</v>
      </c>
      <c r="D14" s="158">
        <f>SUMIFS(Inventory!$P$4:$P$3338,Inventory!$C$4:$C$3338,'Current Priority List'!D$8,Inventory!$M$4:$M$3338,'Current Priority List'!$B$8,Inventory!$D$4:$D$3338,'Current Priority List'!$B14)*1.25</f>
        <v>0</v>
      </c>
      <c r="E14" s="158">
        <f>SUMIFS(Inventory!$P$4:$P$3338,Inventory!$C$4:$C$3338,'Current Priority List'!E$8,Inventory!$M$4:$M$3338,'Current Priority List'!$B$8,Inventory!$D$4:$D$3338,'Current Priority List'!$B14)*1.25</f>
        <v>15385</v>
      </c>
      <c r="F14" s="158">
        <f>SUMIFS(Inventory!$P$4:$P$3338,Inventory!$C$4:$C$3338,'Current Priority List'!F$8,Inventory!$M$4:$M$3338,'Current Priority List'!$B$8,Inventory!$D$4:$D$3338,'Current Priority List'!$B14)*1.25</f>
        <v>66682.5</v>
      </c>
      <c r="G14" s="158">
        <f>SUMIFS(Inventory!$P$4:$P$3338,Inventory!$C$4:$C$3338,'Current Priority List'!G$8,Inventory!$M$4:$M$3338,'Current Priority List'!$B$8,Inventory!$D$4:$D$3338,'Current Priority List'!$B14)*1.25</f>
        <v>0</v>
      </c>
      <c r="H14" s="158">
        <f>SUMIFS(Inventory!$P$4:$P$3338,Inventory!$C$4:$C$3338,'Current Priority List'!H$8,Inventory!$M$4:$M$3338,'Current Priority List'!$B$8,Inventory!$D$4:$D$3338,'Current Priority List'!$B14)*1.25</f>
        <v>0</v>
      </c>
      <c r="I14" s="158">
        <f>SUMIFS(Inventory!$P$4:$P$3338,Inventory!$C$4:$C$3338,'Current Priority List'!I$8,Inventory!$M$4:$M$3338,'Current Priority List'!$B$8,Inventory!$D$4:$D$3338,'Current Priority List'!$B14)*1.25</f>
        <v>0</v>
      </c>
      <c r="J14" s="158">
        <f>SUMIFS(Inventory!$P$4:$P$3338,Inventory!$C$4:$C$3338,'Current Priority List'!J$8,Inventory!$M$4:$M$3338,'Current Priority List'!$B$8,Inventory!$D$4:$D$3338,'Current Priority List'!$B14)*1.25</f>
        <v>60136.125</v>
      </c>
      <c r="K14" s="158">
        <f>SUMIFS(Inventory!$P$4:$P$3338,Inventory!$C$4:$C$3338,'Current Priority List'!K$8,Inventory!$M$4:$M$3338,'Current Priority List'!$B$8,Inventory!$D$4:$D$3338,'Current Priority List'!$B14)*1.25</f>
        <v>204875</v>
      </c>
      <c r="L14" s="158">
        <f>SUMIFS(Inventory!$P$4:$P$3338,Inventory!$C$4:$C$3338,'Current Priority List'!L$8,Inventory!$M$4:$M$3338,'Current Priority List'!$B$8,Inventory!$D$4:$D$3338,'Current Priority List'!$B14)*1.25</f>
        <v>0</v>
      </c>
      <c r="M14" s="158">
        <f>SUMIFS(Inventory!$P$4:$P$3338,Inventory!$C$4:$C$3338,'Current Priority List'!M$8,Inventory!$M$4:$M$3338,'Current Priority List'!$B$8,Inventory!$D$4:$D$3338,'Current Priority List'!$B14)*1.25</f>
        <v>0</v>
      </c>
      <c r="N14" s="158">
        <f>SUMIFS(Inventory!$P$4:$P$3338,Inventory!$C$4:$C$3338,'Current Priority List'!N$8,Inventory!$M$4:$M$3338,'Current Priority List'!$B$8,Inventory!$D$4:$D$3338,'Current Priority List'!$B14)*1.25</f>
        <v>0</v>
      </c>
    </row>
    <row r="15" spans="2:14" x14ac:dyDescent="0.25">
      <c r="B15" s="142" t="s">
        <v>8</v>
      </c>
      <c r="C15" s="72">
        <f>SUMIFS(Inventory!$P$4:$P$3338,Inventory!$C$4:$C$3338,'Current Priority List'!C$8,Inventory!$M$4:$M$3338,'Current Priority List'!$B$8,Inventory!$D$4:$D$3338,'Current Priority List'!$B15)*1.25</f>
        <v>0</v>
      </c>
      <c r="D15" s="72">
        <f>SUMIFS(Inventory!$P$4:$P$3338,Inventory!$C$4:$C$3338,'Current Priority List'!D$8,Inventory!$M$4:$M$3338,'Current Priority List'!$B$8,Inventory!$D$4:$D$3338,'Current Priority List'!$B15)*1.25</f>
        <v>0</v>
      </c>
      <c r="E15" s="72">
        <f>SUMIFS(Inventory!$P$4:$P$3338,Inventory!$C$4:$C$3338,'Current Priority List'!E$8,Inventory!$M$4:$M$3338,'Current Priority List'!$B$8,Inventory!$D$4:$D$3338,'Current Priority List'!$B15)*1.25</f>
        <v>0</v>
      </c>
      <c r="F15" s="72">
        <f>SUMIFS(Inventory!$P$4:$P$3338,Inventory!$C$4:$C$3338,'Current Priority List'!F$8,Inventory!$M$4:$M$3338,'Current Priority List'!$B$8,Inventory!$D$4:$D$3338,'Current Priority List'!$B15)*1.25</f>
        <v>0</v>
      </c>
      <c r="G15" s="72">
        <f>SUMIFS(Inventory!$P$4:$P$3338,Inventory!$C$4:$C$3338,'Current Priority List'!G$8,Inventory!$M$4:$M$3338,'Current Priority List'!$B$8,Inventory!$D$4:$D$3338,'Current Priority List'!$B15)*1.25</f>
        <v>0</v>
      </c>
      <c r="H15" s="72">
        <f>SUMIFS(Inventory!$P$4:$P$3338,Inventory!$C$4:$C$3338,'Current Priority List'!H$8,Inventory!$M$4:$M$3338,'Current Priority List'!$B$8,Inventory!$D$4:$D$3338,'Current Priority List'!$B15)*1.25</f>
        <v>0</v>
      </c>
      <c r="I15" s="72">
        <f>SUMIFS(Inventory!$P$4:$P$3338,Inventory!$C$4:$C$3338,'Current Priority List'!I$8,Inventory!$M$4:$M$3338,'Current Priority List'!$B$8,Inventory!$D$4:$D$3338,'Current Priority List'!$B15)*1.25</f>
        <v>0</v>
      </c>
      <c r="J15" s="72">
        <f>SUMIFS(Inventory!$P$4:$P$3338,Inventory!$C$4:$C$3338,'Current Priority List'!J$8,Inventory!$M$4:$M$3338,'Current Priority List'!$B$8,Inventory!$D$4:$D$3338,'Current Priority List'!$B15)*1.25</f>
        <v>0</v>
      </c>
      <c r="K15" s="72">
        <f>SUMIFS(Inventory!$P$4:$P$3338,Inventory!$C$4:$C$3338,'Current Priority List'!K$8,Inventory!$M$4:$M$3338,'Current Priority List'!$B$8,Inventory!$D$4:$D$3338,'Current Priority List'!$B15)*1.25</f>
        <v>0</v>
      </c>
      <c r="L15" s="72">
        <f>SUMIFS(Inventory!$P$4:$P$3338,Inventory!$C$4:$C$3338,'Current Priority List'!L$8,Inventory!$M$4:$M$3338,'Current Priority List'!$B$8,Inventory!$D$4:$D$3338,'Current Priority List'!$B15)*1.25</f>
        <v>0</v>
      </c>
      <c r="M15" s="72">
        <f>SUMIFS(Inventory!$P$4:$P$3338,Inventory!$C$4:$C$3338,'Current Priority List'!M$8,Inventory!$M$4:$M$3338,'Current Priority List'!$B$8,Inventory!$D$4:$D$3338,'Current Priority List'!$B15)*1.25</f>
        <v>0</v>
      </c>
      <c r="N15" s="72">
        <f>SUMIFS(Inventory!$P$4:$P$3338,Inventory!$C$4:$C$3338,'Current Priority List'!N$8,Inventory!$M$4:$M$3338,'Current Priority List'!$B$8,Inventory!$D$4:$D$3338,'Current Priority List'!$B15)*1.25</f>
        <v>0</v>
      </c>
    </row>
    <row r="16" spans="2:14" s="112" customFormat="1" x14ac:dyDescent="0.25">
      <c r="B16" s="143" t="s">
        <v>3</v>
      </c>
      <c r="C16" s="158">
        <f>SUMIFS(Inventory!$P$4:$P$3338,Inventory!$C$4:$C$3338,'Current Priority List'!C$8,Inventory!$M$4:$M$3338,'Current Priority List'!$B$8,Inventory!$D$4:$D$3338,'Current Priority List'!$B16)*1.25</f>
        <v>0</v>
      </c>
      <c r="D16" s="158">
        <f>SUMIFS(Inventory!$P$4:$P$3338,Inventory!$C$4:$C$3338,'Current Priority List'!D$8,Inventory!$M$4:$M$3338,'Current Priority List'!$B$8,Inventory!$D$4:$D$3338,'Current Priority List'!$B16)*1.25</f>
        <v>313677.5</v>
      </c>
      <c r="E16" s="158">
        <f>SUMIFS(Inventory!$P$4:$P$3338,Inventory!$C$4:$C$3338,'Current Priority List'!E$8,Inventory!$M$4:$M$3338,'Current Priority List'!$B$8,Inventory!$D$4:$D$3338,'Current Priority List'!$B16)*1.25</f>
        <v>0</v>
      </c>
      <c r="F16" s="158">
        <f>SUMIFS(Inventory!$P$4:$P$3338,Inventory!$C$4:$C$3338,'Current Priority List'!F$8,Inventory!$M$4:$M$3338,'Current Priority List'!$B$8,Inventory!$D$4:$D$3338,'Current Priority List'!$B16)*1.25</f>
        <v>93600</v>
      </c>
      <c r="G16" s="158">
        <f>SUMIFS(Inventory!$P$4:$P$3338,Inventory!$C$4:$C$3338,'Current Priority List'!G$8,Inventory!$M$4:$M$3338,'Current Priority List'!$B$8,Inventory!$D$4:$D$3338,'Current Priority List'!$B16)*1.25</f>
        <v>711040.58750000014</v>
      </c>
      <c r="H16" s="158">
        <f>SUMIFS(Inventory!$P$4:$P$3338,Inventory!$C$4:$C$3338,'Current Priority List'!H$8,Inventory!$M$4:$M$3338,'Current Priority List'!$B$8,Inventory!$D$4:$D$3338,'Current Priority List'!$B16)*1.25</f>
        <v>94089.600000000006</v>
      </c>
      <c r="I16" s="158">
        <f>SUMIFS(Inventory!$P$4:$P$3338,Inventory!$C$4:$C$3338,'Current Priority List'!I$8,Inventory!$M$4:$M$3338,'Current Priority List'!$B$8,Inventory!$D$4:$D$3338,'Current Priority List'!$B16)*1.25</f>
        <v>0</v>
      </c>
      <c r="J16" s="158">
        <f>SUMIFS(Inventory!$P$4:$P$3338,Inventory!$C$4:$C$3338,'Current Priority List'!J$8,Inventory!$M$4:$M$3338,'Current Priority List'!$B$8,Inventory!$D$4:$D$3338,'Current Priority List'!$B16)*1.25</f>
        <v>362612.25000000006</v>
      </c>
      <c r="K16" s="158">
        <f>SUMIFS(Inventory!$P$4:$P$3338,Inventory!$C$4:$C$3338,'Current Priority List'!K$8,Inventory!$M$4:$M$3338,'Current Priority List'!$B$8,Inventory!$D$4:$D$3338,'Current Priority List'!$B16)*1.25</f>
        <v>189280.80000000002</v>
      </c>
      <c r="L16" s="158">
        <f>SUMIFS(Inventory!$P$4:$P$3338,Inventory!$C$4:$C$3338,'Current Priority List'!L$8,Inventory!$M$4:$M$3338,'Current Priority List'!$B$8,Inventory!$D$4:$D$3338,'Current Priority List'!$B16)*1.25</f>
        <v>0</v>
      </c>
      <c r="M16" s="158">
        <f>SUMIFS(Inventory!$P$4:$P$3338,Inventory!$C$4:$C$3338,'Current Priority List'!M$8,Inventory!$M$4:$M$3338,'Current Priority List'!$B$8,Inventory!$D$4:$D$3338,'Current Priority List'!$B16)*1.25</f>
        <v>0</v>
      </c>
      <c r="N16" s="158">
        <f>SUMIFS(Inventory!$P$4:$P$3338,Inventory!$C$4:$C$3338,'Current Priority List'!N$8,Inventory!$M$4:$M$3338,'Current Priority List'!$B$8,Inventory!$D$4:$D$3338,'Current Priority List'!$B16)*1.25</f>
        <v>0</v>
      </c>
    </row>
    <row r="17" spans="2:14" x14ac:dyDescent="0.25">
      <c r="B17" s="144" t="s">
        <v>12</v>
      </c>
      <c r="C17" s="72">
        <f>SUMIFS(Inventory!$P$4:$P$3338,Inventory!$C$4:$C$3338,'Current Priority List'!C$8,Inventory!$M$4:$M$3338,'Current Priority List'!$B$8,Inventory!$D$4:$D$3338,'Current Priority List'!$B17)*1.25</f>
        <v>0</v>
      </c>
      <c r="D17" s="72">
        <f>SUMIFS(Inventory!$P$4:$P$3338,Inventory!$C$4:$C$3338,'Current Priority List'!D$8,Inventory!$M$4:$M$3338,'Current Priority List'!$B$8,Inventory!$D$4:$D$3338,'Current Priority List'!$B17)*1.25</f>
        <v>0</v>
      </c>
      <c r="E17" s="72">
        <f>SUMIFS(Inventory!$P$4:$P$3338,Inventory!$C$4:$C$3338,'Current Priority List'!E$8,Inventory!$M$4:$M$3338,'Current Priority List'!$B$8,Inventory!$D$4:$D$3338,'Current Priority List'!$B17)*1.25</f>
        <v>0</v>
      </c>
      <c r="F17" s="72">
        <f>SUMIFS(Inventory!$P$4:$P$3338,Inventory!$C$4:$C$3338,'Current Priority List'!F$8,Inventory!$M$4:$M$3338,'Current Priority List'!$B$8,Inventory!$D$4:$D$3338,'Current Priority List'!$B17)*1.25</f>
        <v>0</v>
      </c>
      <c r="G17" s="72">
        <f>SUMIFS(Inventory!$P$4:$P$3338,Inventory!$C$4:$C$3338,'Current Priority List'!G$8,Inventory!$M$4:$M$3338,'Current Priority List'!$B$8,Inventory!$D$4:$D$3338,'Current Priority List'!$B17)*1.25</f>
        <v>0</v>
      </c>
      <c r="H17" s="72">
        <f>SUMIFS(Inventory!$P$4:$P$3338,Inventory!$C$4:$C$3338,'Current Priority List'!H$8,Inventory!$M$4:$M$3338,'Current Priority List'!$B$8,Inventory!$D$4:$D$3338,'Current Priority List'!$B17)*1.25</f>
        <v>0</v>
      </c>
      <c r="I17" s="72">
        <f>SUMIFS(Inventory!$P$4:$P$3338,Inventory!$C$4:$C$3338,'Current Priority List'!I$8,Inventory!$M$4:$M$3338,'Current Priority List'!$B$8,Inventory!$D$4:$D$3338,'Current Priority List'!$B17)*1.25</f>
        <v>0</v>
      </c>
      <c r="J17" s="72">
        <f>SUMIFS(Inventory!$P$4:$P$3338,Inventory!$C$4:$C$3338,'Current Priority List'!J$8,Inventory!$M$4:$M$3338,'Current Priority List'!$B$8,Inventory!$D$4:$D$3338,'Current Priority List'!$B17)*1.25</f>
        <v>0</v>
      </c>
      <c r="K17" s="72">
        <f>SUMIFS(Inventory!$P$4:$P$3338,Inventory!$C$4:$C$3338,'Current Priority List'!K$8,Inventory!$M$4:$M$3338,'Current Priority List'!$B$8,Inventory!$D$4:$D$3338,'Current Priority List'!$B17)*1.25</f>
        <v>0</v>
      </c>
      <c r="L17" s="72">
        <f>SUMIFS(Inventory!$P$4:$P$3338,Inventory!$C$4:$C$3338,'Current Priority List'!L$8,Inventory!$M$4:$M$3338,'Current Priority List'!$B$8,Inventory!$D$4:$D$3338,'Current Priority List'!$B17)*1.25</f>
        <v>0</v>
      </c>
      <c r="M17" s="72">
        <f>SUMIFS(Inventory!$P$4:$P$3338,Inventory!$C$4:$C$3338,'Current Priority List'!M$8,Inventory!$M$4:$M$3338,'Current Priority List'!$B$8,Inventory!$D$4:$D$3338,'Current Priority List'!$B17)*1.25</f>
        <v>0</v>
      </c>
      <c r="N17" s="72">
        <f>SUMIFS(Inventory!$P$4:$P$3338,Inventory!$C$4:$C$3338,'Current Priority List'!N$8,Inventory!$M$4:$M$3338,'Current Priority List'!$B$8,Inventory!$D$4:$D$3338,'Current Priority List'!$B17)*1.25</f>
        <v>0</v>
      </c>
    </row>
    <row r="18" spans="2:14" ht="16.5" thickBot="1" x14ac:dyDescent="0.3">
      <c r="B18" s="145" t="s">
        <v>138</v>
      </c>
      <c r="C18" s="146">
        <f>SUM(C9:C17)</f>
        <v>0</v>
      </c>
      <c r="D18" s="146">
        <f t="shared" ref="D18:N18" si="0">SUM(D9:D17)</f>
        <v>313677.5</v>
      </c>
      <c r="E18" s="146">
        <f t="shared" si="0"/>
        <v>15385</v>
      </c>
      <c r="F18" s="146">
        <f t="shared" si="0"/>
        <v>160282.5</v>
      </c>
      <c r="G18" s="146">
        <f t="shared" si="0"/>
        <v>711040.58750000014</v>
      </c>
      <c r="H18" s="146">
        <f t="shared" si="0"/>
        <v>96389.6</v>
      </c>
      <c r="I18" s="146">
        <f t="shared" si="0"/>
        <v>0</v>
      </c>
      <c r="J18" s="146">
        <f t="shared" si="0"/>
        <v>485148.37500000006</v>
      </c>
      <c r="K18" s="146">
        <f t="shared" si="0"/>
        <v>495552.55000000005</v>
      </c>
      <c r="L18" s="146">
        <f t="shared" si="0"/>
        <v>0</v>
      </c>
      <c r="M18" s="146">
        <f t="shared" si="0"/>
        <v>0</v>
      </c>
      <c r="N18" s="147">
        <f t="shared" si="0"/>
        <v>0</v>
      </c>
    </row>
    <row r="19" spans="2:14" ht="15.75" thickBot="1" x14ac:dyDescent="0.3"/>
    <row r="20" spans="2:14" ht="78" x14ac:dyDescent="0.25">
      <c r="B20" s="113">
        <v>2</v>
      </c>
      <c r="C20" s="140" t="s">
        <v>587</v>
      </c>
      <c r="D20" s="140" t="s">
        <v>588</v>
      </c>
      <c r="E20" s="140" t="s">
        <v>590</v>
      </c>
      <c r="F20" s="140" t="s">
        <v>444</v>
      </c>
      <c r="G20" s="140" t="s">
        <v>345</v>
      </c>
      <c r="H20" s="140" t="s">
        <v>342</v>
      </c>
      <c r="I20" s="140" t="s">
        <v>344</v>
      </c>
      <c r="J20" s="140" t="s">
        <v>343</v>
      </c>
      <c r="K20" s="140" t="s">
        <v>346</v>
      </c>
      <c r="L20" s="140"/>
      <c r="M20" s="140"/>
      <c r="N20" s="141"/>
    </row>
    <row r="21" spans="2:14" x14ac:dyDescent="0.25">
      <c r="B21" s="135" t="s">
        <v>9</v>
      </c>
      <c r="C21" s="18">
        <f>SUMIFS(Inventory!$P$4:$P$3338,Inventory!$C$4:$C$3338,'Current Priority List'!C$20,Inventory!$M$4:$M$3338,'Current Priority List'!$B$20,Inventory!$D$4:$D$3338,'Current Priority List'!$B21)*1.25</f>
        <v>0</v>
      </c>
      <c r="D21" s="18">
        <f>SUMIFS(Inventory!$P$4:$P$3338,Inventory!$C$4:$C$3338,'Current Priority List'!D$20,Inventory!$M$4:$M$3338,'Current Priority List'!$B$20,Inventory!$D$4:$D$3338,'Current Priority List'!$B21)*1.25</f>
        <v>0</v>
      </c>
      <c r="E21" s="18">
        <f>SUMIFS(Inventory!$P$4:$P$3338,Inventory!$C$4:$C$3338,'Current Priority List'!E$20,Inventory!$M$4:$M$3338,'Current Priority List'!$B$20,Inventory!$D$4:$D$3338,'Current Priority List'!$B21)*1.25</f>
        <v>0</v>
      </c>
      <c r="F21" s="18">
        <f>SUMIFS(Inventory!$P$4:$P$3338,Inventory!$C$4:$C$3338,'Current Priority List'!F$20,Inventory!$M$4:$M$3338,'Current Priority List'!$B$20,Inventory!$D$4:$D$3338,'Current Priority List'!$B21)*1.25</f>
        <v>0</v>
      </c>
      <c r="G21" s="18">
        <f>SUMIFS(Inventory!$P$4:$P$3338,Inventory!$C$4:$C$3338,'Current Priority List'!G$20,Inventory!$M$4:$M$3338,'Current Priority List'!$B$20,Inventory!$D$4:$D$3338,'Current Priority List'!$B21)*1.25</f>
        <v>0</v>
      </c>
      <c r="H21" s="18">
        <f>SUMIFS(Inventory!$P$4:$P$3338,Inventory!$C$4:$C$3338,'Current Priority List'!H$20,Inventory!$M$4:$M$3338,'Current Priority List'!$B$20,Inventory!$D$4:$D$3338,'Current Priority List'!$B21)*1.25</f>
        <v>0</v>
      </c>
      <c r="I21" s="18">
        <f>SUMIFS(Inventory!$P$4:$P$3338,Inventory!$C$4:$C$3338,'Current Priority List'!I$20,Inventory!$M$4:$M$3338,'Current Priority List'!$B$20,Inventory!$D$4:$D$3338,'Current Priority List'!$B21)*1.25</f>
        <v>0</v>
      </c>
      <c r="J21" s="18">
        <f>SUMIFS(Inventory!$P$4:$P$3338,Inventory!$C$4:$C$3338,'Current Priority List'!J$20,Inventory!$M$4:$M$3338,'Current Priority List'!$B$20,Inventory!$D$4:$D$3338,'Current Priority List'!$B21)*1.25</f>
        <v>0</v>
      </c>
      <c r="K21" s="18">
        <f>SUMIFS(Inventory!$P$4:$P$3338,Inventory!$C$4:$C$3338,'Current Priority List'!K$20,Inventory!$M$4:$M$3338,'Current Priority List'!$B$20,Inventory!$D$4:$D$3338,'Current Priority List'!$B21)*1.25</f>
        <v>0</v>
      </c>
      <c r="L21" s="18">
        <f>SUMIFS(Inventory!$P$4:$P$3338,Inventory!$C$4:$C$3338,'Current Priority List'!L$20,Inventory!$M$4:$M$3338,'Current Priority List'!$B$20,Inventory!$D$4:$D$3338,'Current Priority List'!$B21)*1.25</f>
        <v>0</v>
      </c>
      <c r="M21" s="18">
        <f>SUMIFS(Inventory!$P$4:$P$3338,Inventory!$C$4:$C$3338,'Current Priority List'!M$20,Inventory!$M$4:$M$3338,'Current Priority List'!$B$20,Inventory!$D$4:$D$3338,'Current Priority List'!$B21)*1.25</f>
        <v>0</v>
      </c>
      <c r="N21" s="18">
        <f>SUMIFS(Inventory!$P$4:$P$3338,Inventory!$C$4:$C$3338,'Current Priority List'!N$20,Inventory!$M$4:$M$3338,'Current Priority List'!$B$20,Inventory!$D$4:$D$3338,'Current Priority List'!$B21)*1.25</f>
        <v>0</v>
      </c>
    </row>
    <row r="22" spans="2:14" s="112" customFormat="1" x14ac:dyDescent="0.25">
      <c r="B22" s="138" t="s">
        <v>11</v>
      </c>
      <c r="C22" s="159">
        <f>SUMIFS(Inventory!$P$4:$P$3338,Inventory!$C$4:$C$3338,'Current Priority List'!C$20,Inventory!$M$4:$M$3338,'Current Priority List'!$B$20,Inventory!$D$4:$D$3338,'Current Priority List'!$B22)*1.25</f>
        <v>0</v>
      </c>
      <c r="D22" s="159">
        <f>SUMIFS(Inventory!$P$4:$P$3338,Inventory!$C$4:$C$3338,'Current Priority List'!D$20,Inventory!$M$4:$M$3338,'Current Priority List'!$B$20,Inventory!$D$4:$D$3338,'Current Priority List'!$B22)*1.25</f>
        <v>0</v>
      </c>
      <c r="E22" s="159">
        <f>SUMIFS(Inventory!$P$4:$P$3338,Inventory!$C$4:$C$3338,'Current Priority List'!E$20,Inventory!$M$4:$M$3338,'Current Priority List'!$B$20,Inventory!$D$4:$D$3338,'Current Priority List'!$B22)*1.25</f>
        <v>0</v>
      </c>
      <c r="F22" s="159">
        <f>SUMIFS(Inventory!$P$4:$P$3338,Inventory!$C$4:$C$3338,'Current Priority List'!F$20,Inventory!$M$4:$M$3338,'Current Priority List'!$B$20,Inventory!$D$4:$D$3338,'Current Priority List'!$B22)*1.25</f>
        <v>91656.25</v>
      </c>
      <c r="G22" s="159">
        <f>SUMIFS(Inventory!$P$4:$P$3338,Inventory!$C$4:$C$3338,'Current Priority List'!G$20,Inventory!$M$4:$M$3338,'Current Priority List'!$B$20,Inventory!$D$4:$D$3338,'Current Priority List'!$B22)*1.25</f>
        <v>0</v>
      </c>
      <c r="H22" s="159">
        <f>SUMIFS(Inventory!$P$4:$P$3338,Inventory!$C$4:$C$3338,'Current Priority List'!H$20,Inventory!$M$4:$M$3338,'Current Priority List'!$B$20,Inventory!$D$4:$D$3338,'Current Priority List'!$B22)*1.25</f>
        <v>0</v>
      </c>
      <c r="I22" s="159">
        <f>SUMIFS(Inventory!$P$4:$P$3338,Inventory!$C$4:$C$3338,'Current Priority List'!I$20,Inventory!$M$4:$M$3338,'Current Priority List'!$B$20,Inventory!$D$4:$D$3338,'Current Priority List'!$B22)*1.25</f>
        <v>0</v>
      </c>
      <c r="J22" s="159">
        <f>SUMIFS(Inventory!$P$4:$P$3338,Inventory!$C$4:$C$3338,'Current Priority List'!J$20,Inventory!$M$4:$M$3338,'Current Priority List'!$B$20,Inventory!$D$4:$D$3338,'Current Priority List'!$B22)*1.25</f>
        <v>0</v>
      </c>
      <c r="K22" s="159">
        <f>SUMIFS(Inventory!$P$4:$P$3338,Inventory!$C$4:$C$3338,'Current Priority List'!K$20,Inventory!$M$4:$M$3338,'Current Priority List'!$B$20,Inventory!$D$4:$D$3338,'Current Priority List'!$B22)*1.25</f>
        <v>0</v>
      </c>
      <c r="L22" s="159">
        <f>SUMIFS(Inventory!$P$4:$P$3338,Inventory!$C$4:$C$3338,'Current Priority List'!L$20,Inventory!$M$4:$M$3338,'Current Priority List'!$B$20,Inventory!$D$4:$D$3338,'Current Priority List'!$B22)*1.25</f>
        <v>0</v>
      </c>
      <c r="M22" s="159">
        <f>SUMIFS(Inventory!$P$4:$P$3338,Inventory!$C$4:$C$3338,'Current Priority List'!M$20,Inventory!$M$4:$M$3338,'Current Priority List'!$B$20,Inventory!$D$4:$D$3338,'Current Priority List'!$B22)*1.25</f>
        <v>0</v>
      </c>
      <c r="N22" s="159">
        <f>SUMIFS(Inventory!$P$4:$P$3338,Inventory!$C$4:$C$3338,'Current Priority List'!N$20,Inventory!$M$4:$M$3338,'Current Priority List'!$B$20,Inventory!$D$4:$D$3338,'Current Priority List'!$B22)*1.25</f>
        <v>0</v>
      </c>
    </row>
    <row r="23" spans="2:14" x14ac:dyDescent="0.25">
      <c r="B23" s="135" t="s">
        <v>7</v>
      </c>
      <c r="C23" s="18">
        <f>SUMIFS(Inventory!$P$4:$P$3338,Inventory!$C$4:$C$3338,'Current Priority List'!C$20,Inventory!$M$4:$M$3338,'Current Priority List'!$B$20,Inventory!$D$4:$D$3338,'Current Priority List'!$B23)*1.25</f>
        <v>29975</v>
      </c>
      <c r="D23" s="18">
        <f>SUMIFS(Inventory!$P$4:$P$3338,Inventory!$C$4:$C$3338,'Current Priority List'!D$20,Inventory!$M$4:$M$3338,'Current Priority List'!$B$20,Inventory!$D$4:$D$3338,'Current Priority List'!$B23)*1.25</f>
        <v>86451</v>
      </c>
      <c r="E23" s="18">
        <f>SUMIFS(Inventory!$P$4:$P$3338,Inventory!$C$4:$C$3338,'Current Priority List'!E$20,Inventory!$M$4:$M$3338,'Current Priority List'!$B$20,Inventory!$D$4:$D$3338,'Current Priority List'!$B23)*1.25</f>
        <v>0</v>
      </c>
      <c r="F23" s="18">
        <f>SUMIFS(Inventory!$P$4:$P$3338,Inventory!$C$4:$C$3338,'Current Priority List'!F$20,Inventory!$M$4:$M$3338,'Current Priority List'!$B$20,Inventory!$D$4:$D$3338,'Current Priority List'!$B23)*1.25</f>
        <v>131060.5</v>
      </c>
      <c r="G23" s="18">
        <f>SUMIFS(Inventory!$P$4:$P$3338,Inventory!$C$4:$C$3338,'Current Priority List'!G$20,Inventory!$M$4:$M$3338,'Current Priority List'!$B$20,Inventory!$D$4:$D$3338,'Current Priority List'!$B23)*1.25</f>
        <v>102000.99999999999</v>
      </c>
      <c r="H23" s="18">
        <f>SUMIFS(Inventory!$P$4:$P$3338,Inventory!$C$4:$C$3338,'Current Priority List'!H$20,Inventory!$M$4:$M$3338,'Current Priority List'!$B$20,Inventory!$D$4:$D$3338,'Current Priority List'!$B23)*1.25</f>
        <v>56572.25</v>
      </c>
      <c r="I23" s="18">
        <f>SUMIFS(Inventory!$P$4:$P$3338,Inventory!$C$4:$C$3338,'Current Priority List'!I$20,Inventory!$M$4:$M$3338,'Current Priority List'!$B$20,Inventory!$D$4:$D$3338,'Current Priority List'!$B23)*1.25</f>
        <v>2300</v>
      </c>
      <c r="J23" s="18">
        <f>SUMIFS(Inventory!$P$4:$P$3338,Inventory!$C$4:$C$3338,'Current Priority List'!J$20,Inventory!$M$4:$M$3338,'Current Priority List'!$B$20,Inventory!$D$4:$D$3338,'Current Priority List'!$B23)*1.25</f>
        <v>15784</v>
      </c>
      <c r="K23" s="18">
        <f>SUMIFS(Inventory!$P$4:$P$3338,Inventory!$C$4:$C$3338,'Current Priority List'!K$20,Inventory!$M$4:$M$3338,'Current Priority List'!$B$20,Inventory!$D$4:$D$3338,'Current Priority List'!$B23)*1.25</f>
        <v>62477.5</v>
      </c>
      <c r="L23" s="18">
        <f>SUMIFS(Inventory!$P$4:$P$3338,Inventory!$C$4:$C$3338,'Current Priority List'!L$20,Inventory!$M$4:$M$3338,'Current Priority List'!$B$20,Inventory!$D$4:$D$3338,'Current Priority List'!$B23)*1.25</f>
        <v>0</v>
      </c>
      <c r="M23" s="18">
        <f>SUMIFS(Inventory!$P$4:$P$3338,Inventory!$C$4:$C$3338,'Current Priority List'!M$20,Inventory!$M$4:$M$3338,'Current Priority List'!$B$20,Inventory!$D$4:$D$3338,'Current Priority List'!$B23)*1.25</f>
        <v>0</v>
      </c>
      <c r="N23" s="18">
        <f>SUMIFS(Inventory!$P$4:$P$3338,Inventory!$C$4:$C$3338,'Current Priority List'!N$20,Inventory!$M$4:$M$3338,'Current Priority List'!$B$20,Inventory!$D$4:$D$3338,'Current Priority List'!$B23)*1.25</f>
        <v>0</v>
      </c>
    </row>
    <row r="24" spans="2:14" s="112" customFormat="1" x14ac:dyDescent="0.25">
      <c r="B24" s="138" t="s">
        <v>5</v>
      </c>
      <c r="C24" s="159">
        <f>SUMIFS(Inventory!$P$4:$P$3338,Inventory!$C$4:$C$3338,'Current Priority List'!C$20,Inventory!$M$4:$M$3338,'Current Priority List'!$B$20,Inventory!$D$4:$D$3338,'Current Priority List'!$B24)*1.25</f>
        <v>0</v>
      </c>
      <c r="D24" s="159">
        <f>SUMIFS(Inventory!$P$4:$P$3338,Inventory!$C$4:$C$3338,'Current Priority List'!D$20,Inventory!$M$4:$M$3338,'Current Priority List'!$B$20,Inventory!$D$4:$D$3338,'Current Priority List'!$B24)*1.25</f>
        <v>0</v>
      </c>
      <c r="E24" s="159">
        <f>SUMIFS(Inventory!$P$4:$P$3338,Inventory!$C$4:$C$3338,'Current Priority List'!E$20,Inventory!$M$4:$M$3338,'Current Priority List'!$B$20,Inventory!$D$4:$D$3338,'Current Priority List'!$B24)*1.25</f>
        <v>0</v>
      </c>
      <c r="F24" s="159">
        <f>SUMIFS(Inventory!$P$4:$P$3338,Inventory!$C$4:$C$3338,'Current Priority List'!F$20,Inventory!$M$4:$M$3338,'Current Priority List'!$B$20,Inventory!$D$4:$D$3338,'Current Priority List'!$B24)*1.25</f>
        <v>22500</v>
      </c>
      <c r="G24" s="159">
        <f>SUMIFS(Inventory!$P$4:$P$3338,Inventory!$C$4:$C$3338,'Current Priority List'!G$20,Inventory!$M$4:$M$3338,'Current Priority List'!$B$20,Inventory!$D$4:$D$3338,'Current Priority List'!$B24)*1.25</f>
        <v>0</v>
      </c>
      <c r="H24" s="159">
        <f>SUMIFS(Inventory!$P$4:$P$3338,Inventory!$C$4:$C$3338,'Current Priority List'!H$20,Inventory!$M$4:$M$3338,'Current Priority List'!$B$20,Inventory!$D$4:$D$3338,'Current Priority List'!$B24)*1.25</f>
        <v>0</v>
      </c>
      <c r="I24" s="159">
        <f>SUMIFS(Inventory!$P$4:$P$3338,Inventory!$C$4:$C$3338,'Current Priority List'!I$20,Inventory!$M$4:$M$3338,'Current Priority List'!$B$20,Inventory!$D$4:$D$3338,'Current Priority List'!$B24)*1.25</f>
        <v>0</v>
      </c>
      <c r="J24" s="159">
        <f>SUMIFS(Inventory!$P$4:$P$3338,Inventory!$C$4:$C$3338,'Current Priority List'!J$20,Inventory!$M$4:$M$3338,'Current Priority List'!$B$20,Inventory!$D$4:$D$3338,'Current Priority List'!$B24)*1.25</f>
        <v>0</v>
      </c>
      <c r="K24" s="159">
        <f>SUMIFS(Inventory!$P$4:$P$3338,Inventory!$C$4:$C$3338,'Current Priority List'!K$20,Inventory!$M$4:$M$3338,'Current Priority List'!$B$20,Inventory!$D$4:$D$3338,'Current Priority List'!$B24)*1.25</f>
        <v>0</v>
      </c>
      <c r="L24" s="159">
        <f>SUMIFS(Inventory!$P$4:$P$3338,Inventory!$C$4:$C$3338,'Current Priority List'!L$20,Inventory!$M$4:$M$3338,'Current Priority List'!$B$20,Inventory!$D$4:$D$3338,'Current Priority List'!$B24)*1.25</f>
        <v>0</v>
      </c>
      <c r="M24" s="159">
        <f>SUMIFS(Inventory!$P$4:$P$3338,Inventory!$C$4:$C$3338,'Current Priority List'!M$20,Inventory!$M$4:$M$3338,'Current Priority List'!$B$20,Inventory!$D$4:$D$3338,'Current Priority List'!$B24)*1.25</f>
        <v>0</v>
      </c>
      <c r="N24" s="159">
        <f>SUMIFS(Inventory!$P$4:$P$3338,Inventory!$C$4:$C$3338,'Current Priority List'!N$20,Inventory!$M$4:$M$3338,'Current Priority List'!$B$20,Inventory!$D$4:$D$3338,'Current Priority List'!$B24)*1.25</f>
        <v>0</v>
      </c>
    </row>
    <row r="25" spans="2:14" x14ac:dyDescent="0.25">
      <c r="B25" s="135" t="s">
        <v>114</v>
      </c>
      <c r="C25" s="18">
        <f>SUMIFS(Inventory!$P$4:$P$3338,Inventory!$C$4:$C$3338,'Current Priority List'!C$20,Inventory!$M$4:$M$3338,'Current Priority List'!$B$20,Inventory!$D$4:$D$3338,'Current Priority List'!$B25)*1.25</f>
        <v>0</v>
      </c>
      <c r="D25" s="18">
        <f>SUMIFS(Inventory!$P$4:$P$3338,Inventory!$C$4:$C$3338,'Current Priority List'!D$20,Inventory!$M$4:$M$3338,'Current Priority List'!$B$20,Inventory!$D$4:$D$3338,'Current Priority List'!$B25)*1.25</f>
        <v>0</v>
      </c>
      <c r="E25" s="18">
        <f>SUMIFS(Inventory!$P$4:$P$3338,Inventory!$C$4:$C$3338,'Current Priority List'!E$20,Inventory!$M$4:$M$3338,'Current Priority List'!$B$20,Inventory!$D$4:$D$3338,'Current Priority List'!$B25)*1.25</f>
        <v>0</v>
      </c>
      <c r="F25" s="18">
        <f>SUMIFS(Inventory!$P$4:$P$3338,Inventory!$C$4:$C$3338,'Current Priority List'!F$20,Inventory!$M$4:$M$3338,'Current Priority List'!$B$20,Inventory!$D$4:$D$3338,'Current Priority List'!$B25)*1.25</f>
        <v>0</v>
      </c>
      <c r="G25" s="18">
        <f>SUMIFS(Inventory!$P$4:$P$3338,Inventory!$C$4:$C$3338,'Current Priority List'!G$20,Inventory!$M$4:$M$3338,'Current Priority List'!$B$20,Inventory!$D$4:$D$3338,'Current Priority List'!$B25)*1.25</f>
        <v>0</v>
      </c>
      <c r="H25" s="18">
        <f>SUMIFS(Inventory!$P$4:$P$3338,Inventory!$C$4:$C$3338,'Current Priority List'!H$20,Inventory!$M$4:$M$3338,'Current Priority List'!$B$20,Inventory!$D$4:$D$3338,'Current Priority List'!$B25)*1.25</f>
        <v>0</v>
      </c>
      <c r="I25" s="18">
        <f>SUMIFS(Inventory!$P$4:$P$3338,Inventory!$C$4:$C$3338,'Current Priority List'!I$20,Inventory!$M$4:$M$3338,'Current Priority List'!$B$20,Inventory!$D$4:$D$3338,'Current Priority List'!$B25)*1.25</f>
        <v>0</v>
      </c>
      <c r="J25" s="18">
        <f>SUMIFS(Inventory!$P$4:$P$3338,Inventory!$C$4:$C$3338,'Current Priority List'!J$20,Inventory!$M$4:$M$3338,'Current Priority List'!$B$20,Inventory!$D$4:$D$3338,'Current Priority List'!$B25)*1.25</f>
        <v>0</v>
      </c>
      <c r="K25" s="18">
        <f>SUMIFS(Inventory!$P$4:$P$3338,Inventory!$C$4:$C$3338,'Current Priority List'!K$20,Inventory!$M$4:$M$3338,'Current Priority List'!$B$20,Inventory!$D$4:$D$3338,'Current Priority List'!$B25)*1.25</f>
        <v>0</v>
      </c>
      <c r="L25" s="18">
        <f>SUMIFS(Inventory!$P$4:$P$3338,Inventory!$C$4:$C$3338,'Current Priority List'!L$20,Inventory!$M$4:$M$3338,'Current Priority List'!$B$20,Inventory!$D$4:$D$3338,'Current Priority List'!$B25)*1.25</f>
        <v>0</v>
      </c>
      <c r="M25" s="18">
        <f>SUMIFS(Inventory!$P$4:$P$3338,Inventory!$C$4:$C$3338,'Current Priority List'!M$20,Inventory!$M$4:$M$3338,'Current Priority List'!$B$20,Inventory!$D$4:$D$3338,'Current Priority List'!$B25)*1.25</f>
        <v>0</v>
      </c>
      <c r="N25" s="18">
        <f>SUMIFS(Inventory!$P$4:$P$3338,Inventory!$C$4:$C$3338,'Current Priority List'!N$20,Inventory!$M$4:$M$3338,'Current Priority List'!$B$20,Inventory!$D$4:$D$3338,'Current Priority List'!$B25)*1.25</f>
        <v>0</v>
      </c>
    </row>
    <row r="26" spans="2:14" s="112" customFormat="1" x14ac:dyDescent="0.25">
      <c r="B26" s="138" t="s">
        <v>4</v>
      </c>
      <c r="C26" s="159">
        <f>SUMIFS(Inventory!$P$4:$P$3338,Inventory!$C$4:$C$3338,'Current Priority List'!C$20,Inventory!$M$4:$M$3338,'Current Priority List'!$B$20,Inventory!$D$4:$D$3338,'Current Priority List'!$B26)*1.25</f>
        <v>0</v>
      </c>
      <c r="D26" s="159">
        <f>SUMIFS(Inventory!$P$4:$P$3338,Inventory!$C$4:$C$3338,'Current Priority List'!D$20,Inventory!$M$4:$M$3338,'Current Priority List'!$B$20,Inventory!$D$4:$D$3338,'Current Priority List'!$B26)*1.25</f>
        <v>0</v>
      </c>
      <c r="E26" s="159">
        <f>SUMIFS(Inventory!$P$4:$P$3338,Inventory!$C$4:$C$3338,'Current Priority List'!E$20,Inventory!$M$4:$M$3338,'Current Priority List'!$B$20,Inventory!$D$4:$D$3338,'Current Priority List'!$B26)*1.25</f>
        <v>0</v>
      </c>
      <c r="F26" s="159">
        <f>SUMIFS(Inventory!$P$4:$P$3338,Inventory!$C$4:$C$3338,'Current Priority List'!F$20,Inventory!$M$4:$M$3338,'Current Priority List'!$B$20,Inventory!$D$4:$D$3338,'Current Priority List'!$B26)*1.25</f>
        <v>8933.5000000000018</v>
      </c>
      <c r="G26" s="159">
        <f>SUMIFS(Inventory!$P$4:$P$3338,Inventory!$C$4:$C$3338,'Current Priority List'!G$20,Inventory!$M$4:$M$3338,'Current Priority List'!$B$20,Inventory!$D$4:$D$3338,'Current Priority List'!$B26)*1.25</f>
        <v>0</v>
      </c>
      <c r="H26" s="159">
        <f>SUMIFS(Inventory!$P$4:$P$3338,Inventory!$C$4:$C$3338,'Current Priority List'!H$20,Inventory!$M$4:$M$3338,'Current Priority List'!$B$20,Inventory!$D$4:$D$3338,'Current Priority List'!$B26)*1.25</f>
        <v>0</v>
      </c>
      <c r="I26" s="159">
        <f>SUMIFS(Inventory!$P$4:$P$3338,Inventory!$C$4:$C$3338,'Current Priority List'!I$20,Inventory!$M$4:$M$3338,'Current Priority List'!$B$20,Inventory!$D$4:$D$3338,'Current Priority List'!$B26)*1.25</f>
        <v>0</v>
      </c>
      <c r="J26" s="159">
        <f>SUMIFS(Inventory!$P$4:$P$3338,Inventory!$C$4:$C$3338,'Current Priority List'!J$20,Inventory!$M$4:$M$3338,'Current Priority List'!$B$20,Inventory!$D$4:$D$3338,'Current Priority List'!$B26)*1.25</f>
        <v>0</v>
      </c>
      <c r="K26" s="159">
        <f>SUMIFS(Inventory!$P$4:$P$3338,Inventory!$C$4:$C$3338,'Current Priority List'!K$20,Inventory!$M$4:$M$3338,'Current Priority List'!$B$20,Inventory!$D$4:$D$3338,'Current Priority List'!$B26)*1.25</f>
        <v>0</v>
      </c>
      <c r="L26" s="159">
        <f>SUMIFS(Inventory!$P$4:$P$3338,Inventory!$C$4:$C$3338,'Current Priority List'!L$20,Inventory!$M$4:$M$3338,'Current Priority List'!$B$20,Inventory!$D$4:$D$3338,'Current Priority List'!$B26)*1.25</f>
        <v>0</v>
      </c>
      <c r="M26" s="159">
        <f>SUMIFS(Inventory!$P$4:$P$3338,Inventory!$C$4:$C$3338,'Current Priority List'!M$20,Inventory!$M$4:$M$3338,'Current Priority List'!$B$20,Inventory!$D$4:$D$3338,'Current Priority List'!$B26)*1.25</f>
        <v>0</v>
      </c>
      <c r="N26" s="159">
        <f>SUMIFS(Inventory!$P$4:$P$3338,Inventory!$C$4:$C$3338,'Current Priority List'!N$20,Inventory!$M$4:$M$3338,'Current Priority List'!$B$20,Inventory!$D$4:$D$3338,'Current Priority List'!$B26)*1.25</f>
        <v>0</v>
      </c>
    </row>
    <row r="27" spans="2:14" x14ac:dyDescent="0.25">
      <c r="B27" s="135" t="s">
        <v>8</v>
      </c>
      <c r="C27" s="18">
        <f>SUMIFS(Inventory!$P$4:$P$3338,Inventory!$C$4:$C$3338,'Current Priority List'!C$20,Inventory!$M$4:$M$3338,'Current Priority List'!$B$20,Inventory!$D$4:$D$3338,'Current Priority List'!$B27)*1.25</f>
        <v>0</v>
      </c>
      <c r="D27" s="18">
        <f>SUMIFS(Inventory!$P$4:$P$3338,Inventory!$C$4:$C$3338,'Current Priority List'!D$20,Inventory!$M$4:$M$3338,'Current Priority List'!$B$20,Inventory!$D$4:$D$3338,'Current Priority List'!$B27)*1.25</f>
        <v>0</v>
      </c>
      <c r="E27" s="18">
        <f>SUMIFS(Inventory!$P$4:$P$3338,Inventory!$C$4:$C$3338,'Current Priority List'!E$20,Inventory!$M$4:$M$3338,'Current Priority List'!$B$20,Inventory!$D$4:$D$3338,'Current Priority List'!$B27)*1.25</f>
        <v>0</v>
      </c>
      <c r="F27" s="18">
        <f>SUMIFS(Inventory!$P$4:$P$3338,Inventory!$C$4:$C$3338,'Current Priority List'!F$20,Inventory!$M$4:$M$3338,'Current Priority List'!$B$20,Inventory!$D$4:$D$3338,'Current Priority List'!$B27)*1.25</f>
        <v>0</v>
      </c>
      <c r="G27" s="18">
        <f>SUMIFS(Inventory!$P$4:$P$3338,Inventory!$C$4:$C$3338,'Current Priority List'!G$20,Inventory!$M$4:$M$3338,'Current Priority List'!$B$20,Inventory!$D$4:$D$3338,'Current Priority List'!$B27)*1.25</f>
        <v>0</v>
      </c>
      <c r="H27" s="18">
        <f>SUMIFS(Inventory!$P$4:$P$3338,Inventory!$C$4:$C$3338,'Current Priority List'!H$20,Inventory!$M$4:$M$3338,'Current Priority List'!$B$20,Inventory!$D$4:$D$3338,'Current Priority List'!$B27)*1.25</f>
        <v>0</v>
      </c>
      <c r="I27" s="18">
        <f>SUMIFS(Inventory!$P$4:$P$3338,Inventory!$C$4:$C$3338,'Current Priority List'!I$20,Inventory!$M$4:$M$3338,'Current Priority List'!$B$20,Inventory!$D$4:$D$3338,'Current Priority List'!$B27)*1.25</f>
        <v>0</v>
      </c>
      <c r="J27" s="18">
        <f>SUMIFS(Inventory!$P$4:$P$3338,Inventory!$C$4:$C$3338,'Current Priority List'!J$20,Inventory!$M$4:$M$3338,'Current Priority List'!$B$20,Inventory!$D$4:$D$3338,'Current Priority List'!$B27)*1.25</f>
        <v>0</v>
      </c>
      <c r="K27" s="18">
        <f>SUMIFS(Inventory!$P$4:$P$3338,Inventory!$C$4:$C$3338,'Current Priority List'!K$20,Inventory!$M$4:$M$3338,'Current Priority List'!$B$20,Inventory!$D$4:$D$3338,'Current Priority List'!$B27)*1.25</f>
        <v>0</v>
      </c>
      <c r="L27" s="18">
        <f>SUMIFS(Inventory!$P$4:$P$3338,Inventory!$C$4:$C$3338,'Current Priority List'!L$20,Inventory!$M$4:$M$3338,'Current Priority List'!$B$20,Inventory!$D$4:$D$3338,'Current Priority List'!$B27)*1.25</f>
        <v>0</v>
      </c>
      <c r="M27" s="18">
        <f>SUMIFS(Inventory!$P$4:$P$3338,Inventory!$C$4:$C$3338,'Current Priority List'!M$20,Inventory!$M$4:$M$3338,'Current Priority List'!$B$20,Inventory!$D$4:$D$3338,'Current Priority List'!$B27)*1.25</f>
        <v>0</v>
      </c>
      <c r="N27" s="18">
        <f>SUMIFS(Inventory!$P$4:$P$3338,Inventory!$C$4:$C$3338,'Current Priority List'!N$20,Inventory!$M$4:$M$3338,'Current Priority List'!$B$20,Inventory!$D$4:$D$3338,'Current Priority List'!$B27)*1.25</f>
        <v>0</v>
      </c>
    </row>
    <row r="28" spans="2:14" s="112" customFormat="1" x14ac:dyDescent="0.25">
      <c r="B28" s="138" t="s">
        <v>3</v>
      </c>
      <c r="C28" s="159">
        <f>SUMIFS(Inventory!$P$4:$P$3338,Inventory!$C$4:$C$3338,'Current Priority List'!C$20,Inventory!$M$4:$M$3338,'Current Priority List'!$B$20,Inventory!$D$4:$D$3338,'Current Priority List'!$B28)*1.25</f>
        <v>91857.5</v>
      </c>
      <c r="D28" s="159">
        <f>SUMIFS(Inventory!$P$4:$P$3338,Inventory!$C$4:$C$3338,'Current Priority List'!D$20,Inventory!$M$4:$M$3338,'Current Priority List'!$B$20,Inventory!$D$4:$D$3338,'Current Priority List'!$B28)*1.25</f>
        <v>587295</v>
      </c>
      <c r="E28" s="159">
        <f>SUMIFS(Inventory!$P$4:$P$3338,Inventory!$C$4:$C$3338,'Current Priority List'!E$20,Inventory!$M$4:$M$3338,'Current Priority List'!$B$20,Inventory!$D$4:$D$3338,'Current Priority List'!$B28)*1.25</f>
        <v>0</v>
      </c>
      <c r="F28" s="159">
        <f>SUMIFS(Inventory!$P$4:$P$3338,Inventory!$C$4:$C$3338,'Current Priority List'!F$20,Inventory!$M$4:$M$3338,'Current Priority List'!$B$20,Inventory!$D$4:$D$3338,'Current Priority List'!$B28)*1.25</f>
        <v>0</v>
      </c>
      <c r="G28" s="159">
        <f>SUMIFS(Inventory!$P$4:$P$3338,Inventory!$C$4:$C$3338,'Current Priority List'!G$20,Inventory!$M$4:$M$3338,'Current Priority List'!$B$20,Inventory!$D$4:$D$3338,'Current Priority List'!$B28)*1.25</f>
        <v>111573.00000000001</v>
      </c>
      <c r="H28" s="159">
        <f>SUMIFS(Inventory!$P$4:$P$3338,Inventory!$C$4:$C$3338,'Current Priority List'!H$20,Inventory!$M$4:$M$3338,'Current Priority List'!$B$20,Inventory!$D$4:$D$3338,'Current Priority List'!$B28)*1.25</f>
        <v>39238.925000000003</v>
      </c>
      <c r="I28" s="159">
        <f>SUMIFS(Inventory!$P$4:$P$3338,Inventory!$C$4:$C$3338,'Current Priority List'!I$20,Inventory!$M$4:$M$3338,'Current Priority List'!$B$20,Inventory!$D$4:$D$3338,'Current Priority List'!$B28)*1.25</f>
        <v>0</v>
      </c>
      <c r="J28" s="159">
        <f>SUMIFS(Inventory!$P$4:$P$3338,Inventory!$C$4:$C$3338,'Current Priority List'!J$20,Inventory!$M$4:$M$3338,'Current Priority List'!$B$20,Inventory!$D$4:$D$3338,'Current Priority List'!$B28)*1.25</f>
        <v>0</v>
      </c>
      <c r="K28" s="159">
        <f>SUMIFS(Inventory!$P$4:$P$3338,Inventory!$C$4:$C$3338,'Current Priority List'!K$20,Inventory!$M$4:$M$3338,'Current Priority List'!$B$20,Inventory!$D$4:$D$3338,'Current Priority List'!$B28)*1.25</f>
        <v>0</v>
      </c>
      <c r="L28" s="159">
        <f>SUMIFS(Inventory!$P$4:$P$3338,Inventory!$C$4:$C$3338,'Current Priority List'!L$20,Inventory!$M$4:$M$3338,'Current Priority List'!$B$20,Inventory!$D$4:$D$3338,'Current Priority List'!$B28)*1.25</f>
        <v>0</v>
      </c>
      <c r="M28" s="159">
        <f>SUMIFS(Inventory!$P$4:$P$3338,Inventory!$C$4:$C$3338,'Current Priority List'!M$20,Inventory!$M$4:$M$3338,'Current Priority List'!$B$20,Inventory!$D$4:$D$3338,'Current Priority List'!$B28)*1.25</f>
        <v>0</v>
      </c>
      <c r="N28" s="159">
        <f>SUMIFS(Inventory!$P$4:$P$3338,Inventory!$C$4:$C$3338,'Current Priority List'!N$20,Inventory!$M$4:$M$3338,'Current Priority List'!$B$20,Inventory!$D$4:$D$3338,'Current Priority List'!$B28)*1.25</f>
        <v>0</v>
      </c>
    </row>
    <row r="29" spans="2:14" x14ac:dyDescent="0.25">
      <c r="B29" s="136" t="s">
        <v>12</v>
      </c>
      <c r="C29" s="18">
        <f>SUMIFS(Inventory!$P$4:$P$3338,Inventory!$C$4:$C$3338,'Current Priority List'!C$20,Inventory!$M$4:$M$3338,'Current Priority List'!$B$20,Inventory!$D$4:$D$3338,'Current Priority List'!$B29)*1.25</f>
        <v>0</v>
      </c>
      <c r="D29" s="18">
        <f>SUMIFS(Inventory!$P$4:$P$3338,Inventory!$C$4:$C$3338,'Current Priority List'!D$20,Inventory!$M$4:$M$3338,'Current Priority List'!$B$20,Inventory!$D$4:$D$3338,'Current Priority List'!$B29)*1.25</f>
        <v>0</v>
      </c>
      <c r="E29" s="18">
        <f>SUMIFS(Inventory!$P$4:$P$3338,Inventory!$C$4:$C$3338,'Current Priority List'!E$20,Inventory!$M$4:$M$3338,'Current Priority List'!$B$20,Inventory!$D$4:$D$3338,'Current Priority List'!$B29)*1.25</f>
        <v>0</v>
      </c>
      <c r="F29" s="18">
        <f>SUMIFS(Inventory!$P$4:$P$3338,Inventory!$C$4:$C$3338,'Current Priority List'!F$20,Inventory!$M$4:$M$3338,'Current Priority List'!$B$20,Inventory!$D$4:$D$3338,'Current Priority List'!$B29)*1.25</f>
        <v>0</v>
      </c>
      <c r="G29" s="18">
        <f>SUMIFS(Inventory!$P$4:$P$3338,Inventory!$C$4:$C$3338,'Current Priority List'!G$20,Inventory!$M$4:$M$3338,'Current Priority List'!$B$20,Inventory!$D$4:$D$3338,'Current Priority List'!$B29)*1.25</f>
        <v>0</v>
      </c>
      <c r="H29" s="18">
        <f>SUMIFS(Inventory!$P$4:$P$3338,Inventory!$C$4:$C$3338,'Current Priority List'!H$20,Inventory!$M$4:$M$3338,'Current Priority List'!$B$20,Inventory!$D$4:$D$3338,'Current Priority List'!$B29)*1.25</f>
        <v>0</v>
      </c>
      <c r="I29" s="18">
        <f>SUMIFS(Inventory!$P$4:$P$3338,Inventory!$C$4:$C$3338,'Current Priority List'!I$20,Inventory!$M$4:$M$3338,'Current Priority List'!$B$20,Inventory!$D$4:$D$3338,'Current Priority List'!$B29)*1.25</f>
        <v>0</v>
      </c>
      <c r="J29" s="18">
        <f>SUMIFS(Inventory!$P$4:$P$3338,Inventory!$C$4:$C$3338,'Current Priority List'!J$20,Inventory!$M$4:$M$3338,'Current Priority List'!$B$20,Inventory!$D$4:$D$3338,'Current Priority List'!$B29)*1.25</f>
        <v>0</v>
      </c>
      <c r="K29" s="18">
        <f>SUMIFS(Inventory!$P$4:$P$3338,Inventory!$C$4:$C$3338,'Current Priority List'!K$20,Inventory!$M$4:$M$3338,'Current Priority List'!$B$20,Inventory!$D$4:$D$3338,'Current Priority List'!$B29)*1.25</f>
        <v>0</v>
      </c>
      <c r="L29" s="18">
        <f>SUMIFS(Inventory!$P$4:$P$3338,Inventory!$C$4:$C$3338,'Current Priority List'!L$20,Inventory!$M$4:$M$3338,'Current Priority List'!$B$20,Inventory!$D$4:$D$3338,'Current Priority List'!$B29)*1.25</f>
        <v>0</v>
      </c>
      <c r="M29" s="18">
        <f>SUMIFS(Inventory!$P$4:$P$3338,Inventory!$C$4:$C$3338,'Current Priority List'!M$20,Inventory!$M$4:$M$3338,'Current Priority List'!$B$20,Inventory!$D$4:$D$3338,'Current Priority List'!$B29)*1.25</f>
        <v>0</v>
      </c>
      <c r="N29" s="18">
        <f>SUMIFS(Inventory!$P$4:$P$3338,Inventory!$C$4:$C$3338,'Current Priority List'!N$20,Inventory!$M$4:$M$3338,'Current Priority List'!$B$20,Inventory!$D$4:$D$3338,'Current Priority List'!$B29)*1.25</f>
        <v>0</v>
      </c>
    </row>
    <row r="30" spans="2:14" x14ac:dyDescent="0.25">
      <c r="B30" s="137" t="s">
        <v>138</v>
      </c>
      <c r="C30" s="123">
        <f>SUM(C21:C29)</f>
        <v>121832.5</v>
      </c>
      <c r="D30" s="123">
        <f t="shared" ref="D30:N30" si="1">SUM(D21:D29)</f>
        <v>673746</v>
      </c>
      <c r="E30" s="123">
        <f t="shared" si="1"/>
        <v>0</v>
      </c>
      <c r="F30" s="123">
        <f t="shared" si="1"/>
        <v>254150.25</v>
      </c>
      <c r="G30" s="123">
        <f t="shared" si="1"/>
        <v>213574</v>
      </c>
      <c r="H30" s="123">
        <f t="shared" si="1"/>
        <v>95811.175000000003</v>
      </c>
      <c r="I30" s="123">
        <f t="shared" si="1"/>
        <v>2300</v>
      </c>
      <c r="J30" s="123">
        <f t="shared" si="1"/>
        <v>15784</v>
      </c>
      <c r="K30" s="123">
        <f t="shared" si="1"/>
        <v>62477.5</v>
      </c>
      <c r="L30" s="123">
        <f t="shared" si="1"/>
        <v>0</v>
      </c>
      <c r="M30" s="123">
        <f t="shared" si="1"/>
        <v>0</v>
      </c>
      <c r="N30" s="123">
        <f t="shared" si="1"/>
        <v>0</v>
      </c>
    </row>
    <row r="31" spans="2:14" ht="15.75" thickBot="1" x14ac:dyDescent="0.3"/>
    <row r="32" spans="2:14" ht="78" x14ac:dyDescent="0.25">
      <c r="B32" s="113">
        <v>3</v>
      </c>
      <c r="C32" s="140" t="s">
        <v>587</v>
      </c>
      <c r="D32" s="140" t="s">
        <v>588</v>
      </c>
      <c r="E32" s="140" t="s">
        <v>590</v>
      </c>
      <c r="F32" s="140" t="s">
        <v>444</v>
      </c>
      <c r="G32" s="140" t="s">
        <v>345</v>
      </c>
      <c r="H32" s="140" t="s">
        <v>342</v>
      </c>
      <c r="I32" s="140" t="s">
        <v>344</v>
      </c>
      <c r="J32" s="140" t="s">
        <v>343</v>
      </c>
      <c r="K32" s="140" t="s">
        <v>346</v>
      </c>
      <c r="L32" s="140"/>
      <c r="M32" s="140"/>
      <c r="N32" s="141"/>
    </row>
    <row r="33" spans="2:15" x14ac:dyDescent="0.25">
      <c r="B33" s="135" t="s">
        <v>9</v>
      </c>
      <c r="C33" s="18">
        <f>SUMIFS(Inventory!$P$4:$P$3338,Inventory!$C$4:$C$3338,'Current Priority List'!C$32,Inventory!$M$4:$M$3338,'Current Priority List'!$B$32,Inventory!$D$4:$D$3338,'Current Priority List'!$B33)*1.25</f>
        <v>0</v>
      </c>
      <c r="D33" s="18">
        <f>SUMIFS(Inventory!$P$4:$P$3338,Inventory!$C$4:$C$3338,'Current Priority List'!D$32,Inventory!$M$4:$M$3338,'Current Priority List'!$B$32,Inventory!$D$4:$D$3338,'Current Priority List'!$B33)*1.25</f>
        <v>0</v>
      </c>
      <c r="E33" s="18">
        <f>SUMIFS(Inventory!$P$4:$P$3338,Inventory!$C$4:$C$3338,'Current Priority List'!E$32,Inventory!$M$4:$M$3338,'Current Priority List'!$B$32,Inventory!$D$4:$D$3338,'Current Priority List'!$B33)*1.25</f>
        <v>0</v>
      </c>
      <c r="F33" s="18">
        <f>SUMIFS(Inventory!$P$4:$P$3338,Inventory!$C$4:$C$3338,'Current Priority List'!F$32,Inventory!$M$4:$M$3338,'Current Priority List'!$B$32,Inventory!$D$4:$D$3338,'Current Priority List'!$B33)*1.25</f>
        <v>0</v>
      </c>
      <c r="G33" s="18">
        <f>SUMIFS(Inventory!$P$4:$P$3338,Inventory!$C$4:$C$3338,'Current Priority List'!G$32,Inventory!$M$4:$M$3338,'Current Priority List'!$B$32,Inventory!$D$4:$D$3338,'Current Priority List'!$B33)*1.25</f>
        <v>0</v>
      </c>
      <c r="H33" s="18">
        <f>SUMIFS(Inventory!$P$4:$P$3338,Inventory!$C$4:$C$3338,'Current Priority List'!H$32,Inventory!$M$4:$M$3338,'Current Priority List'!$B$32,Inventory!$D$4:$D$3338,'Current Priority List'!$B33)*1.25</f>
        <v>0</v>
      </c>
      <c r="I33" s="18">
        <f>SUMIFS(Inventory!$P$4:$P$3338,Inventory!$C$4:$C$3338,'Current Priority List'!I$32,Inventory!$M$4:$M$3338,'Current Priority List'!$B$32,Inventory!$D$4:$D$3338,'Current Priority List'!$B33)*1.25</f>
        <v>0</v>
      </c>
      <c r="J33" s="18">
        <f>SUMIFS(Inventory!$P$4:$P$3338,Inventory!$C$4:$C$3338,'Current Priority List'!J$32,Inventory!$M$4:$M$3338,'Current Priority List'!$B$32,Inventory!$D$4:$D$3338,'Current Priority List'!$B33)*1.25</f>
        <v>0</v>
      </c>
      <c r="K33" s="18">
        <f>SUMIFS(Inventory!$P$4:$P$3338,Inventory!$C$4:$C$3338,'Current Priority List'!K$32,Inventory!$M$4:$M$3338,'Current Priority List'!$B$32,Inventory!$D$4:$D$3338,'Current Priority List'!$B33)*1.25</f>
        <v>0</v>
      </c>
      <c r="L33" s="18">
        <f>SUMIFS(Inventory!$P$4:$P$3338,Inventory!$C$4:$C$3338,'Current Priority List'!L$32,Inventory!$M$4:$M$3338,'Current Priority List'!$B$32,Inventory!$D$4:$D$3338,'Current Priority List'!$B33)*1.25</f>
        <v>0</v>
      </c>
      <c r="M33" s="18">
        <f>SUMIFS(Inventory!$P$4:$P$3338,Inventory!$C$4:$C$3338,'Current Priority List'!M$32,Inventory!$M$4:$M$3338,'Current Priority List'!$B$32,Inventory!$D$4:$D$3338,'Current Priority List'!$B33)*1.25</f>
        <v>0</v>
      </c>
      <c r="N33" s="18">
        <f>SUMIFS(Inventory!$P$4:$P$3338,Inventory!$C$4:$C$3338,'Current Priority List'!N$32,Inventory!$M$4:$M$3338,'Current Priority List'!$B$32,Inventory!$D$4:$D$3338,'Current Priority List'!$B33)*1.25</f>
        <v>0</v>
      </c>
    </row>
    <row r="34" spans="2:15" s="161" customFormat="1" x14ac:dyDescent="0.25">
      <c r="B34" s="160" t="s">
        <v>11</v>
      </c>
      <c r="C34" s="159">
        <f>SUMIFS(Inventory!$P$4:$P$3338,Inventory!$C$4:$C$3338,'Current Priority List'!C$32,Inventory!$M$4:$M$3338,'Current Priority List'!$B$32,Inventory!$D$4:$D$3338,'Current Priority List'!$B34)*1.25</f>
        <v>0</v>
      </c>
      <c r="D34" s="159">
        <f>SUMIFS(Inventory!$P$4:$P$3338,Inventory!$C$4:$C$3338,'Current Priority List'!D$32,Inventory!$M$4:$M$3338,'Current Priority List'!$B$32,Inventory!$D$4:$D$3338,'Current Priority List'!$B34)*1.25</f>
        <v>0</v>
      </c>
      <c r="E34" s="159">
        <f>SUMIFS(Inventory!$P$4:$P$3338,Inventory!$C$4:$C$3338,'Current Priority List'!E$32,Inventory!$M$4:$M$3338,'Current Priority List'!$B$32,Inventory!$D$4:$D$3338,'Current Priority List'!$B34)*1.25</f>
        <v>0</v>
      </c>
      <c r="F34" s="159">
        <f>SUMIFS(Inventory!$P$4:$P$3338,Inventory!$C$4:$C$3338,'Current Priority List'!F$32,Inventory!$M$4:$M$3338,'Current Priority List'!$B$32,Inventory!$D$4:$D$3338,'Current Priority List'!$B34)*1.25</f>
        <v>0</v>
      </c>
      <c r="G34" s="159">
        <f>SUMIFS(Inventory!$P$4:$P$3338,Inventory!$C$4:$C$3338,'Current Priority List'!G$32,Inventory!$M$4:$M$3338,'Current Priority List'!$B$32,Inventory!$D$4:$D$3338,'Current Priority List'!$B34)*1.25</f>
        <v>0</v>
      </c>
      <c r="H34" s="159">
        <f>SUMIFS(Inventory!$P$4:$P$3338,Inventory!$C$4:$C$3338,'Current Priority List'!H$32,Inventory!$M$4:$M$3338,'Current Priority List'!$B$32,Inventory!$D$4:$D$3338,'Current Priority List'!$B34)*1.25</f>
        <v>0</v>
      </c>
      <c r="I34" s="159">
        <f>SUMIFS(Inventory!$P$4:$P$3338,Inventory!$C$4:$C$3338,'Current Priority List'!I$32,Inventory!$M$4:$M$3338,'Current Priority List'!$B$32,Inventory!$D$4:$D$3338,'Current Priority List'!$B34)*1.25</f>
        <v>0</v>
      </c>
      <c r="J34" s="159">
        <f>SUMIFS(Inventory!$P$4:$P$3338,Inventory!$C$4:$C$3338,'Current Priority List'!J$32,Inventory!$M$4:$M$3338,'Current Priority List'!$B$32,Inventory!$D$4:$D$3338,'Current Priority List'!$B34)*1.25</f>
        <v>0</v>
      </c>
      <c r="K34" s="159">
        <f>SUMIFS(Inventory!$P$4:$P$3338,Inventory!$C$4:$C$3338,'Current Priority List'!K$32,Inventory!$M$4:$M$3338,'Current Priority List'!$B$32,Inventory!$D$4:$D$3338,'Current Priority List'!$B34)*1.25</f>
        <v>0</v>
      </c>
      <c r="L34" s="159">
        <f>SUMIFS(Inventory!$P$4:$P$3338,Inventory!$C$4:$C$3338,'Current Priority List'!L$32,Inventory!$M$4:$M$3338,'Current Priority List'!$B$32,Inventory!$D$4:$D$3338,'Current Priority List'!$B34)*1.25</f>
        <v>0</v>
      </c>
      <c r="M34" s="159">
        <f>SUMIFS(Inventory!$P$4:$P$3338,Inventory!$C$4:$C$3338,'Current Priority List'!M$32,Inventory!$M$4:$M$3338,'Current Priority List'!$B$32,Inventory!$D$4:$D$3338,'Current Priority List'!$B34)*1.25</f>
        <v>0</v>
      </c>
      <c r="N34" s="159">
        <f>SUMIFS(Inventory!$P$4:$P$3338,Inventory!$C$4:$C$3338,'Current Priority List'!N$32,Inventory!$M$4:$M$3338,'Current Priority List'!$B$32,Inventory!$D$4:$D$3338,'Current Priority List'!$B34)*1.25</f>
        <v>0</v>
      </c>
    </row>
    <row r="35" spans="2:15" x14ac:dyDescent="0.25">
      <c r="B35" s="135" t="s">
        <v>7</v>
      </c>
      <c r="C35" s="18">
        <f>SUMIFS(Inventory!$P$4:$P$3338,Inventory!$C$4:$C$3338,'Current Priority List'!C$32,Inventory!$M$4:$M$3338,'Current Priority List'!$B$32,Inventory!$D$4:$D$3338,'Current Priority List'!$B35)*1.25</f>
        <v>6093.75</v>
      </c>
      <c r="D35" s="18">
        <f>SUMIFS(Inventory!$P$4:$P$3338,Inventory!$C$4:$C$3338,'Current Priority List'!D$32,Inventory!$M$4:$M$3338,'Current Priority List'!$B$32,Inventory!$D$4:$D$3338,'Current Priority List'!$B35)*1.25</f>
        <v>184218.75</v>
      </c>
      <c r="E35" s="18">
        <f>SUMIFS(Inventory!$P$4:$P$3338,Inventory!$C$4:$C$3338,'Current Priority List'!E$32,Inventory!$M$4:$M$3338,'Current Priority List'!$B$32,Inventory!$D$4:$D$3338,'Current Priority List'!$B35)*1.25</f>
        <v>0</v>
      </c>
      <c r="F35" s="18">
        <f>SUMIFS(Inventory!$P$4:$P$3338,Inventory!$C$4:$C$3338,'Current Priority List'!F$32,Inventory!$M$4:$M$3338,'Current Priority List'!$B$32,Inventory!$D$4:$D$3338,'Current Priority List'!$B35)*1.25</f>
        <v>0</v>
      </c>
      <c r="G35" s="18">
        <f>SUMIFS(Inventory!$P$4:$P$3338,Inventory!$C$4:$C$3338,'Current Priority List'!G$32,Inventory!$M$4:$M$3338,'Current Priority List'!$B$32,Inventory!$D$4:$D$3338,'Current Priority List'!$B35)*1.25</f>
        <v>7312.5</v>
      </c>
      <c r="H35" s="18">
        <f>SUMIFS(Inventory!$P$4:$P$3338,Inventory!$C$4:$C$3338,'Current Priority List'!H$32,Inventory!$M$4:$M$3338,'Current Priority List'!$B$32,Inventory!$D$4:$D$3338,'Current Priority List'!$B35)*1.25</f>
        <v>6468.75</v>
      </c>
      <c r="I35" s="18">
        <f>SUMIFS(Inventory!$P$4:$P$3338,Inventory!$C$4:$C$3338,'Current Priority List'!I$32,Inventory!$M$4:$M$3338,'Current Priority List'!$B$32,Inventory!$D$4:$D$3338,'Current Priority List'!$B35)*1.25</f>
        <v>0</v>
      </c>
      <c r="J35" s="18">
        <f>SUMIFS(Inventory!$P$4:$P$3338,Inventory!$C$4:$C$3338,'Current Priority List'!J$32,Inventory!$M$4:$M$3338,'Current Priority List'!$B$32,Inventory!$D$4:$D$3338,'Current Priority List'!$B35)*1.25</f>
        <v>0</v>
      </c>
      <c r="K35" s="18">
        <f>SUMIFS(Inventory!$P$4:$P$3338,Inventory!$C$4:$C$3338,'Current Priority List'!K$32,Inventory!$M$4:$M$3338,'Current Priority List'!$B$32,Inventory!$D$4:$D$3338,'Current Priority List'!$B35)*1.25</f>
        <v>12937.5</v>
      </c>
      <c r="L35" s="18">
        <f>SUMIFS(Inventory!$P$4:$P$3338,Inventory!$C$4:$C$3338,'Current Priority List'!L$32,Inventory!$M$4:$M$3338,'Current Priority List'!$B$32,Inventory!$D$4:$D$3338,'Current Priority List'!$B35)*1.25</f>
        <v>0</v>
      </c>
      <c r="M35" s="18">
        <f>SUMIFS(Inventory!$P$4:$P$3338,Inventory!$C$4:$C$3338,'Current Priority List'!M$32,Inventory!$M$4:$M$3338,'Current Priority List'!$B$32,Inventory!$D$4:$D$3338,'Current Priority List'!$B35)*1.25</f>
        <v>0</v>
      </c>
      <c r="N35" s="18">
        <f>SUMIFS(Inventory!$P$4:$P$3338,Inventory!$C$4:$C$3338,'Current Priority List'!N$32,Inventory!$M$4:$M$3338,'Current Priority List'!$B$32,Inventory!$D$4:$D$3338,'Current Priority List'!$B35)*1.25</f>
        <v>0</v>
      </c>
    </row>
    <row r="36" spans="2:15" s="161" customFormat="1" x14ac:dyDescent="0.25">
      <c r="B36" s="160" t="s">
        <v>5</v>
      </c>
      <c r="C36" s="159">
        <f>SUMIFS(Inventory!$P$4:$P$3338,Inventory!$C$4:$C$3338,'Current Priority List'!C$32,Inventory!$M$4:$M$3338,'Current Priority List'!$B$32,Inventory!$D$4:$D$3338,'Current Priority List'!$B36)*1.25</f>
        <v>249750</v>
      </c>
      <c r="D36" s="159">
        <f>SUMIFS(Inventory!$P$4:$P$3338,Inventory!$C$4:$C$3338,'Current Priority List'!D$32,Inventory!$M$4:$M$3338,'Current Priority List'!$B$32,Inventory!$D$4:$D$3338,'Current Priority List'!$B36)*1.25</f>
        <v>389000</v>
      </c>
      <c r="E36" s="159">
        <f>SUMIFS(Inventory!$P$4:$P$3338,Inventory!$C$4:$C$3338,'Current Priority List'!E$32,Inventory!$M$4:$M$3338,'Current Priority List'!$B$32,Inventory!$D$4:$D$3338,'Current Priority List'!$B36)*1.25</f>
        <v>25000</v>
      </c>
      <c r="F36" s="159">
        <f>SUMIFS(Inventory!$P$4:$P$3338,Inventory!$C$4:$C$3338,'Current Priority List'!F$32,Inventory!$M$4:$M$3338,'Current Priority List'!$B$32,Inventory!$D$4:$D$3338,'Current Priority List'!$B36)*1.25</f>
        <v>61000</v>
      </c>
      <c r="G36" s="159">
        <f>SUMIFS(Inventory!$P$4:$P$3338,Inventory!$C$4:$C$3338,'Current Priority List'!G$32,Inventory!$M$4:$M$3338,'Current Priority List'!$B$32,Inventory!$D$4:$D$3338,'Current Priority List'!$B36)*1.25</f>
        <v>7500</v>
      </c>
      <c r="H36" s="159">
        <f>SUMIFS(Inventory!$P$4:$P$3338,Inventory!$C$4:$C$3338,'Current Priority List'!H$32,Inventory!$M$4:$M$3338,'Current Priority List'!$B$32,Inventory!$D$4:$D$3338,'Current Priority List'!$B36)*1.25</f>
        <v>48625</v>
      </c>
      <c r="I36" s="159">
        <f>SUMIFS(Inventory!$P$4:$P$3338,Inventory!$C$4:$C$3338,'Current Priority List'!I$32,Inventory!$M$4:$M$3338,'Current Priority List'!$B$32,Inventory!$D$4:$D$3338,'Current Priority List'!$B36)*1.25</f>
        <v>239500</v>
      </c>
      <c r="J36" s="159">
        <f>SUMIFS(Inventory!$P$4:$P$3338,Inventory!$C$4:$C$3338,'Current Priority List'!J$32,Inventory!$M$4:$M$3338,'Current Priority List'!$B$32,Inventory!$D$4:$D$3338,'Current Priority List'!$B36)*1.25</f>
        <v>194250</v>
      </c>
      <c r="K36" s="159">
        <f>SUMIFS(Inventory!$P$4:$P$3338,Inventory!$C$4:$C$3338,'Current Priority List'!K$32,Inventory!$M$4:$M$3338,'Current Priority List'!$B$32,Inventory!$D$4:$D$3338,'Current Priority List'!$B36)*1.25</f>
        <v>418125</v>
      </c>
      <c r="L36" s="159">
        <f>SUMIFS(Inventory!$P$4:$P$3338,Inventory!$C$4:$C$3338,'Current Priority List'!L$32,Inventory!$M$4:$M$3338,'Current Priority List'!$B$32,Inventory!$D$4:$D$3338,'Current Priority List'!$B36)*1.25</f>
        <v>0</v>
      </c>
      <c r="M36" s="159">
        <f>SUMIFS(Inventory!$P$4:$P$3338,Inventory!$C$4:$C$3338,'Current Priority List'!M$32,Inventory!$M$4:$M$3338,'Current Priority List'!$B$32,Inventory!$D$4:$D$3338,'Current Priority List'!$B36)*1.25</f>
        <v>0</v>
      </c>
      <c r="N36" s="159">
        <f>SUMIFS(Inventory!$P$4:$P$3338,Inventory!$C$4:$C$3338,'Current Priority List'!N$32,Inventory!$M$4:$M$3338,'Current Priority List'!$B$32,Inventory!$D$4:$D$3338,'Current Priority List'!$B36)*1.25</f>
        <v>0</v>
      </c>
    </row>
    <row r="37" spans="2:15" x14ac:dyDescent="0.25">
      <c r="B37" s="135" t="s">
        <v>114</v>
      </c>
      <c r="C37" s="18">
        <f>SUMIFS(Inventory!$P$4:$P$3338,Inventory!$C$4:$C$3338,'Current Priority List'!C$32,Inventory!$M$4:$M$3338,'Current Priority List'!$B$32,Inventory!$D$4:$D$3338,'Current Priority List'!$B37)*1.25</f>
        <v>18750</v>
      </c>
      <c r="D37" s="18">
        <f>SUMIFS(Inventory!$P$4:$P$3338,Inventory!$C$4:$C$3338,'Current Priority List'!D$32,Inventory!$M$4:$M$3338,'Current Priority List'!$B$32,Inventory!$D$4:$D$3338,'Current Priority List'!$B37)*1.25</f>
        <v>0</v>
      </c>
      <c r="E37" s="18">
        <f>SUMIFS(Inventory!$P$4:$P$3338,Inventory!$C$4:$C$3338,'Current Priority List'!E$32,Inventory!$M$4:$M$3338,'Current Priority List'!$B$32,Inventory!$D$4:$D$3338,'Current Priority List'!$B37)*1.25</f>
        <v>0</v>
      </c>
      <c r="F37" s="18">
        <f>SUMIFS(Inventory!$P$4:$P$3338,Inventory!$C$4:$C$3338,'Current Priority List'!F$32,Inventory!$M$4:$M$3338,'Current Priority List'!$B$32,Inventory!$D$4:$D$3338,'Current Priority List'!$B37)*1.25</f>
        <v>0</v>
      </c>
      <c r="G37" s="18">
        <f>SUMIFS(Inventory!$P$4:$P$3338,Inventory!$C$4:$C$3338,'Current Priority List'!G$32,Inventory!$M$4:$M$3338,'Current Priority List'!$B$32,Inventory!$D$4:$D$3338,'Current Priority List'!$B37)*1.25</f>
        <v>0</v>
      </c>
      <c r="H37" s="18">
        <f>SUMIFS(Inventory!$P$4:$P$3338,Inventory!$C$4:$C$3338,'Current Priority List'!H$32,Inventory!$M$4:$M$3338,'Current Priority List'!$B$32,Inventory!$D$4:$D$3338,'Current Priority List'!$B37)*1.25</f>
        <v>0</v>
      </c>
      <c r="I37" s="18">
        <f>SUMIFS(Inventory!$P$4:$P$3338,Inventory!$C$4:$C$3338,'Current Priority List'!I$32,Inventory!$M$4:$M$3338,'Current Priority List'!$B$32,Inventory!$D$4:$D$3338,'Current Priority List'!$B37)*1.25</f>
        <v>25000</v>
      </c>
      <c r="J37" s="18">
        <f>SUMIFS(Inventory!$P$4:$P$3338,Inventory!$C$4:$C$3338,'Current Priority List'!J$32,Inventory!$M$4:$M$3338,'Current Priority List'!$B$32,Inventory!$D$4:$D$3338,'Current Priority List'!$B37)*1.25</f>
        <v>25000</v>
      </c>
      <c r="K37" s="18">
        <f>SUMIFS(Inventory!$P$4:$P$3338,Inventory!$C$4:$C$3338,'Current Priority List'!K$32,Inventory!$M$4:$M$3338,'Current Priority List'!$B$32,Inventory!$D$4:$D$3338,'Current Priority List'!$B37)*1.25</f>
        <v>25000</v>
      </c>
      <c r="L37" s="18">
        <f>SUMIFS(Inventory!$P$4:$P$3338,Inventory!$C$4:$C$3338,'Current Priority List'!L$32,Inventory!$M$4:$M$3338,'Current Priority List'!$B$32,Inventory!$D$4:$D$3338,'Current Priority List'!$B37)*1.25</f>
        <v>0</v>
      </c>
      <c r="M37" s="18">
        <f>SUMIFS(Inventory!$P$4:$P$3338,Inventory!$C$4:$C$3338,'Current Priority List'!M$32,Inventory!$M$4:$M$3338,'Current Priority List'!$B$32,Inventory!$D$4:$D$3338,'Current Priority List'!$B37)*1.25</f>
        <v>0</v>
      </c>
      <c r="N37" s="18">
        <f>SUMIFS(Inventory!$P$4:$P$3338,Inventory!$C$4:$C$3338,'Current Priority List'!N$32,Inventory!$M$4:$M$3338,'Current Priority List'!$B$32,Inventory!$D$4:$D$3338,'Current Priority List'!$B37)*1.25</f>
        <v>0</v>
      </c>
    </row>
    <row r="38" spans="2:15" s="161" customFormat="1" x14ac:dyDescent="0.25">
      <c r="B38" s="160" t="s">
        <v>4</v>
      </c>
      <c r="C38" s="159">
        <f>SUMIFS(Inventory!$P$4:$P$3338,Inventory!$C$4:$C$3338,'Current Priority List'!C$32,Inventory!$M$4:$M$3338,'Current Priority List'!$B$32,Inventory!$D$4:$D$3338,'Current Priority List'!$B38)*1.25</f>
        <v>0</v>
      </c>
      <c r="D38" s="159">
        <f>SUMIFS(Inventory!$P$4:$P$3338,Inventory!$C$4:$C$3338,'Current Priority List'!D$32,Inventory!$M$4:$M$3338,'Current Priority List'!$B$32,Inventory!$D$4:$D$3338,'Current Priority List'!$B38)*1.25</f>
        <v>0</v>
      </c>
      <c r="E38" s="159">
        <f>SUMIFS(Inventory!$P$4:$P$3338,Inventory!$C$4:$C$3338,'Current Priority List'!E$32,Inventory!$M$4:$M$3338,'Current Priority List'!$B$32,Inventory!$D$4:$D$3338,'Current Priority List'!$B38)*1.25</f>
        <v>0</v>
      </c>
      <c r="F38" s="159">
        <f>SUMIFS(Inventory!$P$4:$P$3338,Inventory!$C$4:$C$3338,'Current Priority List'!F$32,Inventory!$M$4:$M$3338,'Current Priority List'!$B$32,Inventory!$D$4:$D$3338,'Current Priority List'!$B38)*1.25</f>
        <v>0</v>
      </c>
      <c r="G38" s="159">
        <f>SUMIFS(Inventory!$P$4:$P$3338,Inventory!$C$4:$C$3338,'Current Priority List'!G$32,Inventory!$M$4:$M$3338,'Current Priority List'!$B$32,Inventory!$D$4:$D$3338,'Current Priority List'!$B38)*1.25</f>
        <v>0</v>
      </c>
      <c r="H38" s="159">
        <f>SUMIFS(Inventory!$P$4:$P$3338,Inventory!$C$4:$C$3338,'Current Priority List'!H$32,Inventory!$M$4:$M$3338,'Current Priority List'!$B$32,Inventory!$D$4:$D$3338,'Current Priority List'!$B38)*1.25</f>
        <v>0</v>
      </c>
      <c r="I38" s="159">
        <f>SUMIFS(Inventory!$P$4:$P$3338,Inventory!$C$4:$C$3338,'Current Priority List'!I$32,Inventory!$M$4:$M$3338,'Current Priority List'!$B$32,Inventory!$D$4:$D$3338,'Current Priority List'!$B38)*1.25</f>
        <v>0</v>
      </c>
      <c r="J38" s="159">
        <f>SUMIFS(Inventory!$P$4:$P$3338,Inventory!$C$4:$C$3338,'Current Priority List'!J$32,Inventory!$M$4:$M$3338,'Current Priority List'!$B$32,Inventory!$D$4:$D$3338,'Current Priority List'!$B38)*1.25</f>
        <v>0</v>
      </c>
      <c r="K38" s="159">
        <f>SUMIFS(Inventory!$P$4:$P$3338,Inventory!$C$4:$C$3338,'Current Priority List'!K$32,Inventory!$M$4:$M$3338,'Current Priority List'!$B$32,Inventory!$D$4:$D$3338,'Current Priority List'!$B38)*1.25</f>
        <v>0</v>
      </c>
      <c r="L38" s="159">
        <f>SUMIFS(Inventory!$P$4:$P$3338,Inventory!$C$4:$C$3338,'Current Priority List'!L$32,Inventory!$M$4:$M$3338,'Current Priority List'!$B$32,Inventory!$D$4:$D$3338,'Current Priority List'!$B38)*1.25</f>
        <v>0</v>
      </c>
      <c r="M38" s="159">
        <f>SUMIFS(Inventory!$P$4:$P$3338,Inventory!$C$4:$C$3338,'Current Priority List'!M$32,Inventory!$M$4:$M$3338,'Current Priority List'!$B$32,Inventory!$D$4:$D$3338,'Current Priority List'!$B38)*1.25</f>
        <v>0</v>
      </c>
      <c r="N38" s="159">
        <f>SUMIFS(Inventory!$P$4:$P$3338,Inventory!$C$4:$C$3338,'Current Priority List'!N$32,Inventory!$M$4:$M$3338,'Current Priority List'!$B$32,Inventory!$D$4:$D$3338,'Current Priority List'!$B38)*1.25</f>
        <v>0</v>
      </c>
    </row>
    <row r="39" spans="2:15" x14ac:dyDescent="0.25">
      <c r="B39" s="135" t="s">
        <v>8</v>
      </c>
      <c r="C39" s="18">
        <f>SUMIFS(Inventory!$P$4:$P$3338,Inventory!$C$4:$C$3338,'Current Priority List'!C$32,Inventory!$M$4:$M$3338,'Current Priority List'!$B$32,Inventory!$D$4:$D$3338,'Current Priority List'!$B39)*1.25</f>
        <v>0</v>
      </c>
      <c r="D39" s="18">
        <f>SUMIFS(Inventory!$P$4:$P$3338,Inventory!$C$4:$C$3338,'Current Priority List'!D$32,Inventory!$M$4:$M$3338,'Current Priority List'!$B$32,Inventory!$D$4:$D$3338,'Current Priority List'!$B39)*1.25</f>
        <v>0</v>
      </c>
      <c r="E39" s="18">
        <f>SUMIFS(Inventory!$P$4:$P$3338,Inventory!$C$4:$C$3338,'Current Priority List'!E$32,Inventory!$M$4:$M$3338,'Current Priority List'!$B$32,Inventory!$D$4:$D$3338,'Current Priority List'!$B39)*1.25</f>
        <v>0</v>
      </c>
      <c r="F39" s="18">
        <f>SUMIFS(Inventory!$P$4:$P$3338,Inventory!$C$4:$C$3338,'Current Priority List'!F$32,Inventory!$M$4:$M$3338,'Current Priority List'!$B$32,Inventory!$D$4:$D$3338,'Current Priority List'!$B39)*1.25</f>
        <v>0</v>
      </c>
      <c r="G39" s="18">
        <f>SUMIFS(Inventory!$P$4:$P$3338,Inventory!$C$4:$C$3338,'Current Priority List'!G$32,Inventory!$M$4:$M$3338,'Current Priority List'!$B$32,Inventory!$D$4:$D$3338,'Current Priority List'!$B39)*1.25</f>
        <v>0</v>
      </c>
      <c r="H39" s="18">
        <f>SUMIFS(Inventory!$P$4:$P$3338,Inventory!$C$4:$C$3338,'Current Priority List'!H$32,Inventory!$M$4:$M$3338,'Current Priority List'!$B$32,Inventory!$D$4:$D$3338,'Current Priority List'!$B39)*1.25</f>
        <v>0</v>
      </c>
      <c r="I39" s="18">
        <f>SUMIFS(Inventory!$P$4:$P$3338,Inventory!$C$4:$C$3338,'Current Priority List'!I$32,Inventory!$M$4:$M$3338,'Current Priority List'!$B$32,Inventory!$D$4:$D$3338,'Current Priority List'!$B39)*1.25</f>
        <v>0</v>
      </c>
      <c r="J39" s="18">
        <f>SUMIFS(Inventory!$P$4:$P$3338,Inventory!$C$4:$C$3338,'Current Priority List'!J$32,Inventory!$M$4:$M$3338,'Current Priority List'!$B$32,Inventory!$D$4:$D$3338,'Current Priority List'!$B39)*1.25</f>
        <v>0</v>
      </c>
      <c r="K39" s="18">
        <f>SUMIFS(Inventory!$P$4:$P$3338,Inventory!$C$4:$C$3338,'Current Priority List'!K$32,Inventory!$M$4:$M$3338,'Current Priority List'!$B$32,Inventory!$D$4:$D$3338,'Current Priority List'!$B39)*1.25</f>
        <v>0</v>
      </c>
      <c r="L39" s="18">
        <f>SUMIFS(Inventory!$P$4:$P$3338,Inventory!$C$4:$C$3338,'Current Priority List'!L$32,Inventory!$M$4:$M$3338,'Current Priority List'!$B$32,Inventory!$D$4:$D$3338,'Current Priority List'!$B39)*1.25</f>
        <v>0</v>
      </c>
      <c r="M39" s="18">
        <f>SUMIFS(Inventory!$P$4:$P$3338,Inventory!$C$4:$C$3338,'Current Priority List'!M$32,Inventory!$M$4:$M$3338,'Current Priority List'!$B$32,Inventory!$D$4:$D$3338,'Current Priority List'!$B39)*1.25</f>
        <v>0</v>
      </c>
      <c r="N39" s="18">
        <f>SUMIFS(Inventory!$P$4:$P$3338,Inventory!$C$4:$C$3338,'Current Priority List'!N$32,Inventory!$M$4:$M$3338,'Current Priority List'!$B$32,Inventory!$D$4:$D$3338,'Current Priority List'!$B39)*1.25</f>
        <v>0</v>
      </c>
    </row>
    <row r="40" spans="2:15" s="161" customFormat="1" x14ac:dyDescent="0.25">
      <c r="B40" s="160" t="s">
        <v>3</v>
      </c>
      <c r="C40" s="159">
        <f>SUMIFS(Inventory!$P$4:$P$3338,Inventory!$C$4:$C$3338,'Current Priority List'!C$32,Inventory!$M$4:$M$3338,'Current Priority List'!$B$32,Inventory!$D$4:$D$3338,'Current Priority List'!$B40)*1.25</f>
        <v>0</v>
      </c>
      <c r="D40" s="159">
        <f>SUMIFS(Inventory!$P$4:$P$3338,Inventory!$C$4:$C$3338,'Current Priority List'!D$32,Inventory!$M$4:$M$3338,'Current Priority List'!$B$32,Inventory!$D$4:$D$3338,'Current Priority List'!$B40)*1.25</f>
        <v>0</v>
      </c>
      <c r="E40" s="159">
        <f>SUMIFS(Inventory!$P$4:$P$3338,Inventory!$C$4:$C$3338,'Current Priority List'!E$32,Inventory!$M$4:$M$3338,'Current Priority List'!$B$32,Inventory!$D$4:$D$3338,'Current Priority List'!$B40)*1.25</f>
        <v>0</v>
      </c>
      <c r="F40" s="159">
        <f>SUMIFS(Inventory!$P$4:$P$3338,Inventory!$C$4:$C$3338,'Current Priority List'!F$32,Inventory!$M$4:$M$3338,'Current Priority List'!$B$32,Inventory!$D$4:$D$3338,'Current Priority List'!$B40)*1.25</f>
        <v>0</v>
      </c>
      <c r="G40" s="159">
        <f>SUMIFS(Inventory!$P$4:$P$3338,Inventory!$C$4:$C$3338,'Current Priority List'!G$32,Inventory!$M$4:$M$3338,'Current Priority List'!$B$32,Inventory!$D$4:$D$3338,'Current Priority List'!$B40)*1.25</f>
        <v>0</v>
      </c>
      <c r="H40" s="159">
        <f>SUMIFS(Inventory!$P$4:$P$3338,Inventory!$C$4:$C$3338,'Current Priority List'!H$32,Inventory!$M$4:$M$3338,'Current Priority List'!$B$32,Inventory!$D$4:$D$3338,'Current Priority List'!$B40)*1.25</f>
        <v>0</v>
      </c>
      <c r="I40" s="159">
        <f>SUMIFS(Inventory!$P$4:$P$3338,Inventory!$C$4:$C$3338,'Current Priority List'!I$32,Inventory!$M$4:$M$3338,'Current Priority List'!$B$32,Inventory!$D$4:$D$3338,'Current Priority List'!$B40)*1.25</f>
        <v>0</v>
      </c>
      <c r="J40" s="159">
        <f>SUMIFS(Inventory!$P$4:$P$3338,Inventory!$C$4:$C$3338,'Current Priority List'!J$32,Inventory!$M$4:$M$3338,'Current Priority List'!$B$32,Inventory!$D$4:$D$3338,'Current Priority List'!$B40)*1.25</f>
        <v>0</v>
      </c>
      <c r="K40" s="159">
        <f>SUMIFS(Inventory!$P$4:$P$3338,Inventory!$C$4:$C$3338,'Current Priority List'!K$32,Inventory!$M$4:$M$3338,'Current Priority List'!$B$32,Inventory!$D$4:$D$3338,'Current Priority List'!$B40)*1.25</f>
        <v>0</v>
      </c>
      <c r="L40" s="159">
        <f>SUMIFS(Inventory!$P$4:$P$3338,Inventory!$C$4:$C$3338,'Current Priority List'!L$32,Inventory!$M$4:$M$3338,'Current Priority List'!$B$32,Inventory!$D$4:$D$3338,'Current Priority List'!$B40)*1.25</f>
        <v>0</v>
      </c>
      <c r="M40" s="159">
        <f>SUMIFS(Inventory!$P$4:$P$3338,Inventory!$C$4:$C$3338,'Current Priority List'!M$32,Inventory!$M$4:$M$3338,'Current Priority List'!$B$32,Inventory!$D$4:$D$3338,'Current Priority List'!$B40)*1.25</f>
        <v>0</v>
      </c>
      <c r="N40" s="159">
        <f>SUMIFS(Inventory!$P$4:$P$3338,Inventory!$C$4:$C$3338,'Current Priority List'!N$32,Inventory!$M$4:$M$3338,'Current Priority List'!$B$32,Inventory!$D$4:$D$3338,'Current Priority List'!$B40)*1.25</f>
        <v>0</v>
      </c>
    </row>
    <row r="41" spans="2:15" x14ac:dyDescent="0.25">
      <c r="B41" s="136" t="s">
        <v>12</v>
      </c>
      <c r="C41" s="18">
        <f>SUMIFS(Inventory!$P$4:$P$3338,Inventory!$C$4:$C$3338,'Current Priority List'!C$32,Inventory!$M$4:$M$3338,'Current Priority List'!$B$32,Inventory!$D$4:$D$3338,'Current Priority List'!$B41)*1.25</f>
        <v>0</v>
      </c>
      <c r="D41" s="18">
        <f>SUMIFS(Inventory!$P$4:$P$3338,Inventory!$C$4:$C$3338,'Current Priority List'!D$32,Inventory!$M$4:$M$3338,'Current Priority List'!$B$32,Inventory!$D$4:$D$3338,'Current Priority List'!$B41)*1.25</f>
        <v>0</v>
      </c>
      <c r="E41" s="18">
        <f>SUMIFS(Inventory!$P$4:$P$3338,Inventory!$C$4:$C$3338,'Current Priority List'!E$32,Inventory!$M$4:$M$3338,'Current Priority List'!$B$32,Inventory!$D$4:$D$3338,'Current Priority List'!$B41)*1.25</f>
        <v>0</v>
      </c>
      <c r="F41" s="18">
        <f>SUMIFS(Inventory!$P$4:$P$3338,Inventory!$C$4:$C$3338,'Current Priority List'!F$32,Inventory!$M$4:$M$3338,'Current Priority List'!$B$32,Inventory!$D$4:$D$3338,'Current Priority List'!$B41)*1.25</f>
        <v>0</v>
      </c>
      <c r="G41" s="18">
        <f>SUMIFS(Inventory!$P$4:$P$3338,Inventory!$C$4:$C$3338,'Current Priority List'!G$32,Inventory!$M$4:$M$3338,'Current Priority List'!$B$32,Inventory!$D$4:$D$3338,'Current Priority List'!$B41)*1.25</f>
        <v>0</v>
      </c>
      <c r="H41" s="18">
        <f>SUMIFS(Inventory!$P$4:$P$3338,Inventory!$C$4:$C$3338,'Current Priority List'!H$32,Inventory!$M$4:$M$3338,'Current Priority List'!$B$32,Inventory!$D$4:$D$3338,'Current Priority List'!$B41)*1.25</f>
        <v>0</v>
      </c>
      <c r="I41" s="18">
        <f>SUMIFS(Inventory!$P$4:$P$3338,Inventory!$C$4:$C$3338,'Current Priority List'!I$32,Inventory!$M$4:$M$3338,'Current Priority List'!$B$32,Inventory!$D$4:$D$3338,'Current Priority List'!$B41)*1.25</f>
        <v>0</v>
      </c>
      <c r="J41" s="18">
        <f>SUMIFS(Inventory!$P$4:$P$3338,Inventory!$C$4:$C$3338,'Current Priority List'!J$32,Inventory!$M$4:$M$3338,'Current Priority List'!$B$32,Inventory!$D$4:$D$3338,'Current Priority List'!$B41)*1.25</f>
        <v>0</v>
      </c>
      <c r="K41" s="18">
        <f>SUMIFS(Inventory!$P$4:$P$3338,Inventory!$C$4:$C$3338,'Current Priority List'!K$32,Inventory!$M$4:$M$3338,'Current Priority List'!$B$32,Inventory!$D$4:$D$3338,'Current Priority List'!$B41)*1.25</f>
        <v>0</v>
      </c>
      <c r="L41" s="18">
        <f>SUMIFS(Inventory!$P$4:$P$3338,Inventory!$C$4:$C$3338,'Current Priority List'!L$32,Inventory!$M$4:$M$3338,'Current Priority List'!$B$32,Inventory!$D$4:$D$3338,'Current Priority List'!$B41)*1.25</f>
        <v>0</v>
      </c>
      <c r="M41" s="18">
        <f>SUMIFS(Inventory!$P$4:$P$3338,Inventory!$C$4:$C$3338,'Current Priority List'!M$32,Inventory!$M$4:$M$3338,'Current Priority List'!$B$32,Inventory!$D$4:$D$3338,'Current Priority List'!$B41)*1.25</f>
        <v>0</v>
      </c>
      <c r="N41" s="18">
        <f>SUMIFS(Inventory!$P$4:$P$3338,Inventory!$C$4:$C$3338,'Current Priority List'!N$32,Inventory!$M$4:$M$3338,'Current Priority List'!$B$32,Inventory!$D$4:$D$3338,'Current Priority List'!$B41)*1.25</f>
        <v>0</v>
      </c>
    </row>
    <row r="42" spans="2:15" s="1" customFormat="1" x14ac:dyDescent="0.25">
      <c r="B42" s="137" t="s">
        <v>138</v>
      </c>
      <c r="C42" s="123">
        <f>SUM(C33:C41)</f>
        <v>274593.75</v>
      </c>
      <c r="D42" s="123">
        <f t="shared" ref="D42:N42" si="2">SUM(D33:D41)</f>
        <v>573218.75</v>
      </c>
      <c r="E42" s="123">
        <f t="shared" si="2"/>
        <v>25000</v>
      </c>
      <c r="F42" s="123">
        <f t="shared" si="2"/>
        <v>61000</v>
      </c>
      <c r="G42" s="123">
        <f t="shared" si="2"/>
        <v>14812.5</v>
      </c>
      <c r="H42" s="123">
        <f t="shared" si="2"/>
        <v>55093.75</v>
      </c>
      <c r="I42" s="123">
        <f t="shared" si="2"/>
        <v>264500</v>
      </c>
      <c r="J42" s="123">
        <f t="shared" si="2"/>
        <v>219250</v>
      </c>
      <c r="K42" s="123">
        <f t="shared" si="2"/>
        <v>456062.5</v>
      </c>
      <c r="L42" s="123">
        <f t="shared" si="2"/>
        <v>0</v>
      </c>
      <c r="M42" s="123">
        <f t="shared" si="2"/>
        <v>0</v>
      </c>
      <c r="N42" s="123">
        <f t="shared" si="2"/>
        <v>0</v>
      </c>
      <c r="O42" s="122"/>
    </row>
    <row r="43" spans="2:15" x14ac:dyDescent="0.25">
      <c r="K43" s="2"/>
      <c r="O43" s="2"/>
    </row>
    <row r="71" spans="2:14" x14ac:dyDescent="0.25">
      <c r="B71" t="s">
        <v>331</v>
      </c>
    </row>
    <row r="72" spans="2:14" x14ac:dyDescent="0.25">
      <c r="B72" s="11">
        <v>1</v>
      </c>
      <c r="C72" s="11" t="s">
        <v>587</v>
      </c>
      <c r="D72" s="11" t="s">
        <v>588</v>
      </c>
      <c r="E72" s="11" t="s">
        <v>590</v>
      </c>
      <c r="F72" s="11" t="s">
        <v>444</v>
      </c>
      <c r="G72" s="11" t="s">
        <v>345</v>
      </c>
      <c r="H72" s="11" t="s">
        <v>342</v>
      </c>
      <c r="I72" s="11" t="s">
        <v>344</v>
      </c>
      <c r="J72" s="11" t="s">
        <v>343</v>
      </c>
      <c r="K72" s="11" t="s">
        <v>346</v>
      </c>
      <c r="L72" s="11"/>
      <c r="M72" s="11"/>
      <c r="N72" s="11"/>
    </row>
    <row r="73" spans="2:14" x14ac:dyDescent="0.25">
      <c r="B73" s="12" t="s">
        <v>9</v>
      </c>
      <c r="C73" s="18">
        <f>SUMIFS(Inventory!$P$4:$P$3338,Inventory!$M$4:$M$3338,'Current Priority List'!$B$72,Inventory!$C$4:$C$3338,'Current Priority List'!C$72,Inventory!$D$4:$D$3338,'Current Priority List'!$B73)</f>
        <v>0</v>
      </c>
      <c r="D73" s="18">
        <f>SUMIFS(Inventory!$P$4:$P$3338,Inventory!$M$4:$M$3338,'Current Priority List'!$B$72,Inventory!$C$4:$C$3338,'Current Priority List'!D$72,Inventory!$D$4:$D$3338,'Current Priority List'!$B73)</f>
        <v>0</v>
      </c>
      <c r="E73" s="18">
        <f>SUMIFS(Inventory!$P$4:$P$3338,Inventory!$M$4:$M$3338,'Current Priority List'!$B$72,Inventory!$C$4:$C$3338,'Current Priority List'!E$72,Inventory!$D$4:$D$3338,'Current Priority List'!$B73)</f>
        <v>0</v>
      </c>
      <c r="F73" s="18">
        <f>SUMIFS(Inventory!$P$4:$P$3338,Inventory!$M$4:$M$3338,'Current Priority List'!$B$72,Inventory!$C$4:$C$3338,'Current Priority List'!F$72,Inventory!$D$4:$D$3338,'Current Priority List'!$B73)</f>
        <v>0</v>
      </c>
      <c r="G73" s="18">
        <f>SUMIFS(Inventory!$P$4:$P$3338,Inventory!$M$4:$M$3338,'Current Priority List'!$B$72,Inventory!$C$4:$C$3338,'Current Priority List'!G$72,Inventory!$D$4:$D$3338,'Current Priority List'!$B73)</f>
        <v>0</v>
      </c>
      <c r="H73" s="18">
        <f>SUMIFS(Inventory!$P$4:$P$3338,Inventory!$M$4:$M$3338,'Current Priority List'!$B$72,Inventory!$C$4:$C$3338,'Current Priority List'!H$72,Inventory!$D$4:$D$3338,'Current Priority List'!$B73)</f>
        <v>0</v>
      </c>
      <c r="I73" s="18">
        <f>SUMIFS(Inventory!$P$4:$P$3338,Inventory!$M$4:$M$3338,'Current Priority List'!$B$72,Inventory!$C$4:$C$3338,'Current Priority List'!I$72,Inventory!$D$4:$D$3338,'Current Priority List'!$B73)</f>
        <v>0</v>
      </c>
      <c r="J73" s="18">
        <f>SUMIFS(Inventory!$P$4:$P$3338,Inventory!$M$4:$M$3338,'Current Priority List'!$B$72,Inventory!$C$4:$C$3338,'Current Priority List'!J$72,Inventory!$D$4:$D$3338,'Current Priority List'!$B73)</f>
        <v>0</v>
      </c>
      <c r="K73" s="18">
        <f>SUMIFS(Inventory!$P$4:$P$3338,Inventory!$M$4:$M$3338,'Current Priority List'!$B$72,Inventory!$C$4:$C$3338,'Current Priority List'!K$72,Inventory!$D$4:$D$3338,'Current Priority List'!$B73)</f>
        <v>0</v>
      </c>
      <c r="L73" s="18">
        <f>SUMIFS(Inventory!$P$4:$P$3338,Inventory!$M$4:$M$3338,'Current Priority List'!$B$72,Inventory!$C$4:$C$3338,'Current Priority List'!L$72,Inventory!$D$4:$D$3338,'Current Priority List'!$B73)</f>
        <v>0</v>
      </c>
      <c r="M73" s="18">
        <f>SUMIFS(Inventory!$P$4:$P$3338,Inventory!$M$4:$M$3338,'Current Priority List'!$B$72,Inventory!$C$4:$C$3338,'Current Priority List'!M$72,Inventory!$D$4:$D$3338,'Current Priority List'!$B73)</f>
        <v>0</v>
      </c>
      <c r="N73" s="18">
        <f>SUMIFS(Inventory!$P$4:$P$3338,Inventory!$M$4:$M$3338,'Current Priority List'!$B$72,Inventory!$C$4:$C$3338,'Current Priority List'!N$72,Inventory!$D$4:$D$3338,'Current Priority List'!$B73)</f>
        <v>0</v>
      </c>
    </row>
    <row r="74" spans="2:14" x14ac:dyDescent="0.25">
      <c r="B74" s="12" t="s">
        <v>11</v>
      </c>
      <c r="C74" s="18">
        <f>SUMIFS(Inventory!$P$4:$P$3338,Inventory!$M$4:$M$3338,'Current Priority List'!$B$72,Inventory!$C$4:$C$3338,'Current Priority List'!C$72,Inventory!$D$4:$D$3338,'Current Priority List'!$B74)</f>
        <v>0</v>
      </c>
      <c r="D74" s="18">
        <f>SUMIFS(Inventory!$P$4:$P$3338,Inventory!$M$4:$M$3338,'Current Priority List'!$B$72,Inventory!$C$4:$C$3338,'Current Priority List'!D$72,Inventory!$D$4:$D$3338,'Current Priority List'!$B74)</f>
        <v>0</v>
      </c>
      <c r="E74" s="18">
        <f>SUMIFS(Inventory!$P$4:$P$3338,Inventory!$M$4:$M$3338,'Current Priority List'!$B$72,Inventory!$C$4:$C$3338,'Current Priority List'!E$72,Inventory!$D$4:$D$3338,'Current Priority List'!$B74)</f>
        <v>0</v>
      </c>
      <c r="F74" s="18">
        <f>SUMIFS(Inventory!$P$4:$P$3338,Inventory!$M$4:$M$3338,'Current Priority List'!$B$72,Inventory!$C$4:$C$3338,'Current Priority List'!F$72,Inventory!$D$4:$D$3338,'Current Priority List'!$B74)</f>
        <v>0</v>
      </c>
      <c r="G74" s="18">
        <f>SUMIFS(Inventory!$P$4:$P$3338,Inventory!$M$4:$M$3338,'Current Priority List'!$B$72,Inventory!$C$4:$C$3338,'Current Priority List'!G$72,Inventory!$D$4:$D$3338,'Current Priority List'!$B74)</f>
        <v>0</v>
      </c>
      <c r="H74" s="18">
        <f>SUMIFS(Inventory!$P$4:$P$3338,Inventory!$M$4:$M$3338,'Current Priority List'!$B$72,Inventory!$C$4:$C$3338,'Current Priority List'!H$72,Inventory!$D$4:$D$3338,'Current Priority List'!$B74)</f>
        <v>0</v>
      </c>
      <c r="I74" s="18">
        <f>SUMIFS(Inventory!$P$4:$P$3338,Inventory!$M$4:$M$3338,'Current Priority List'!$B$72,Inventory!$C$4:$C$3338,'Current Priority List'!I$72,Inventory!$D$4:$D$3338,'Current Priority List'!$B74)</f>
        <v>0</v>
      </c>
      <c r="J74" s="18">
        <f>SUMIFS(Inventory!$P$4:$P$3338,Inventory!$M$4:$M$3338,'Current Priority List'!$B$72,Inventory!$C$4:$C$3338,'Current Priority List'!J$72,Inventory!$D$4:$D$3338,'Current Priority List'!$B74)</f>
        <v>0</v>
      </c>
      <c r="K74" s="18">
        <f>SUMIFS(Inventory!$P$4:$P$3338,Inventory!$M$4:$M$3338,'Current Priority List'!$B$72,Inventory!$C$4:$C$3338,'Current Priority List'!K$72,Inventory!$D$4:$D$3338,'Current Priority List'!$B74)</f>
        <v>0</v>
      </c>
      <c r="L74" s="18">
        <f>SUMIFS(Inventory!$P$4:$P$3338,Inventory!$M$4:$M$3338,'Current Priority List'!$B$72,Inventory!$C$4:$C$3338,'Current Priority List'!L$72,Inventory!$D$4:$D$3338,'Current Priority List'!$B74)</f>
        <v>0</v>
      </c>
      <c r="M74" s="18">
        <f>SUMIFS(Inventory!$P$4:$P$3338,Inventory!$M$4:$M$3338,'Current Priority List'!$B$72,Inventory!$C$4:$C$3338,'Current Priority List'!M$72,Inventory!$D$4:$D$3338,'Current Priority List'!$B74)</f>
        <v>0</v>
      </c>
      <c r="N74" s="18">
        <f>SUMIFS(Inventory!$P$4:$P$3338,Inventory!$M$4:$M$3338,'Current Priority List'!$B$72,Inventory!$C$4:$C$3338,'Current Priority List'!N$72,Inventory!$D$4:$D$3338,'Current Priority List'!$B74)</f>
        <v>0</v>
      </c>
    </row>
    <row r="75" spans="2:14" x14ac:dyDescent="0.25">
      <c r="B75" s="12" t="s">
        <v>7</v>
      </c>
      <c r="C75" s="18">
        <f>SUMIFS(Inventory!$P$4:$P$3338,Inventory!$M$4:$M$3338,'Current Priority List'!$B$72,Inventory!$C$4:$C$3338,'Current Priority List'!C$72,Inventory!$D$4:$D$3338,'Current Priority List'!$B75)</f>
        <v>0</v>
      </c>
      <c r="D75" s="18">
        <f>SUMIFS(Inventory!$P$4:$P$3338,Inventory!$M$4:$M$3338,'Current Priority List'!$B$72,Inventory!$C$4:$C$3338,'Current Priority List'!D$72,Inventory!$D$4:$D$3338,'Current Priority List'!$B75)</f>
        <v>0</v>
      </c>
      <c r="E75" s="18">
        <f>SUMIFS(Inventory!$P$4:$P$3338,Inventory!$M$4:$M$3338,'Current Priority List'!$B$72,Inventory!$C$4:$C$3338,'Current Priority List'!E$72,Inventory!$D$4:$D$3338,'Current Priority List'!$B75)</f>
        <v>0</v>
      </c>
      <c r="F75" s="18">
        <f>SUMIFS(Inventory!$P$4:$P$3338,Inventory!$M$4:$M$3338,'Current Priority List'!$B$72,Inventory!$C$4:$C$3338,'Current Priority List'!F$72,Inventory!$D$4:$D$3338,'Current Priority List'!$B75)</f>
        <v>0</v>
      </c>
      <c r="G75" s="18">
        <f>SUMIFS(Inventory!$P$4:$P$3338,Inventory!$M$4:$M$3338,'Current Priority List'!$B$72,Inventory!$C$4:$C$3338,'Current Priority List'!G$72,Inventory!$D$4:$D$3338,'Current Priority List'!$B75)</f>
        <v>0</v>
      </c>
      <c r="H75" s="18">
        <f>SUMIFS(Inventory!$P$4:$P$3338,Inventory!$M$4:$M$3338,'Current Priority List'!$B$72,Inventory!$C$4:$C$3338,'Current Priority List'!H$72,Inventory!$D$4:$D$3338,'Current Priority List'!$B75)</f>
        <v>1840</v>
      </c>
      <c r="I75" s="18">
        <f>SUMIFS(Inventory!$P$4:$P$3338,Inventory!$M$4:$M$3338,'Current Priority List'!$B$72,Inventory!$C$4:$C$3338,'Current Priority List'!I$72,Inventory!$D$4:$D$3338,'Current Priority List'!$B75)</f>
        <v>0</v>
      </c>
      <c r="J75" s="18">
        <f>SUMIFS(Inventory!$P$4:$P$3338,Inventory!$M$4:$M$3338,'Current Priority List'!$B$72,Inventory!$C$4:$C$3338,'Current Priority List'!J$72,Inventory!$D$4:$D$3338,'Current Priority List'!$B75)</f>
        <v>49920</v>
      </c>
      <c r="K75" s="18">
        <f>SUMIFS(Inventory!$P$4:$P$3338,Inventory!$M$4:$M$3338,'Current Priority List'!$B$72,Inventory!$C$4:$C$3338,'Current Priority List'!K$72,Inventory!$D$4:$D$3338,'Current Priority List'!$B75)</f>
        <v>81117.400000000009</v>
      </c>
      <c r="L75" s="18">
        <f>SUMIFS(Inventory!$P$4:$P$3338,Inventory!$M$4:$M$3338,'Current Priority List'!$B$72,Inventory!$C$4:$C$3338,'Current Priority List'!L$72,Inventory!$D$4:$D$3338,'Current Priority List'!$B75)</f>
        <v>0</v>
      </c>
      <c r="M75" s="18">
        <f>SUMIFS(Inventory!$P$4:$P$3338,Inventory!$M$4:$M$3338,'Current Priority List'!$B$72,Inventory!$C$4:$C$3338,'Current Priority List'!M$72,Inventory!$D$4:$D$3338,'Current Priority List'!$B75)</f>
        <v>0</v>
      </c>
      <c r="N75" s="18">
        <f>SUMIFS(Inventory!$P$4:$P$3338,Inventory!$M$4:$M$3338,'Current Priority List'!$B$72,Inventory!$C$4:$C$3338,'Current Priority List'!N$72,Inventory!$D$4:$D$3338,'Current Priority List'!$B75)</f>
        <v>0</v>
      </c>
    </row>
    <row r="76" spans="2:14" x14ac:dyDescent="0.25">
      <c r="B76" s="12" t="s">
        <v>5</v>
      </c>
      <c r="C76" s="18">
        <f>SUMIFS(Inventory!$P$4:$P$3338,Inventory!$M$4:$M$3338,'Current Priority List'!$B$72,Inventory!$C$4:$C$3338,'Current Priority List'!C$72,Inventory!$D$4:$D$3338,'Current Priority List'!$B76)</f>
        <v>0</v>
      </c>
      <c r="D76" s="18">
        <f>SUMIFS(Inventory!$P$4:$P$3338,Inventory!$M$4:$M$3338,'Current Priority List'!$B$72,Inventory!$C$4:$C$3338,'Current Priority List'!D$72,Inventory!$D$4:$D$3338,'Current Priority List'!$B76)</f>
        <v>0</v>
      </c>
      <c r="E76" s="18">
        <f>SUMIFS(Inventory!$P$4:$P$3338,Inventory!$M$4:$M$3338,'Current Priority List'!$B$72,Inventory!$C$4:$C$3338,'Current Priority List'!E$72,Inventory!$D$4:$D$3338,'Current Priority List'!$B76)</f>
        <v>0</v>
      </c>
      <c r="F76" s="18">
        <f>SUMIFS(Inventory!$P$4:$P$3338,Inventory!$M$4:$M$3338,'Current Priority List'!$B$72,Inventory!$C$4:$C$3338,'Current Priority List'!F$72,Inventory!$D$4:$D$3338,'Current Priority List'!$B76)</f>
        <v>0</v>
      </c>
      <c r="G76" s="18">
        <f>SUMIFS(Inventory!$P$4:$P$3338,Inventory!$M$4:$M$3338,'Current Priority List'!$B$72,Inventory!$C$4:$C$3338,'Current Priority List'!G$72,Inventory!$D$4:$D$3338,'Current Priority List'!$B76)</f>
        <v>0</v>
      </c>
      <c r="H76" s="18">
        <f>SUMIFS(Inventory!$P$4:$P$3338,Inventory!$M$4:$M$3338,'Current Priority List'!$B$72,Inventory!$C$4:$C$3338,'Current Priority List'!H$72,Inventory!$D$4:$D$3338,'Current Priority List'!$B76)</f>
        <v>0</v>
      </c>
      <c r="I76" s="18">
        <f>SUMIFS(Inventory!$P$4:$P$3338,Inventory!$M$4:$M$3338,'Current Priority List'!$B$72,Inventory!$C$4:$C$3338,'Current Priority List'!I$72,Inventory!$D$4:$D$3338,'Current Priority List'!$B76)</f>
        <v>0</v>
      </c>
      <c r="J76" s="18">
        <f>SUMIFS(Inventory!$P$4:$P$3338,Inventory!$M$4:$M$3338,'Current Priority List'!$B$72,Inventory!$C$4:$C$3338,'Current Priority List'!J$72,Inventory!$D$4:$D$3338,'Current Priority List'!$B76)</f>
        <v>0</v>
      </c>
      <c r="K76" s="18">
        <f>SUMIFS(Inventory!$P$4:$P$3338,Inventory!$M$4:$M$3338,'Current Priority List'!$B$72,Inventory!$C$4:$C$3338,'Current Priority List'!K$72,Inventory!$D$4:$D$3338,'Current Priority List'!$B76)</f>
        <v>0</v>
      </c>
      <c r="L76" s="18">
        <f>SUMIFS(Inventory!$P$4:$P$3338,Inventory!$M$4:$M$3338,'Current Priority List'!$B$72,Inventory!$C$4:$C$3338,'Current Priority List'!L$72,Inventory!$D$4:$D$3338,'Current Priority List'!$B76)</f>
        <v>0</v>
      </c>
      <c r="M76" s="18">
        <f>SUMIFS(Inventory!$P$4:$P$3338,Inventory!$M$4:$M$3338,'Current Priority List'!$B$72,Inventory!$C$4:$C$3338,'Current Priority List'!M$72,Inventory!$D$4:$D$3338,'Current Priority List'!$B76)</f>
        <v>0</v>
      </c>
      <c r="N76" s="18">
        <f>SUMIFS(Inventory!$P$4:$P$3338,Inventory!$M$4:$M$3338,'Current Priority List'!$B$72,Inventory!$C$4:$C$3338,'Current Priority List'!N$72,Inventory!$D$4:$D$3338,'Current Priority List'!$B76)</f>
        <v>0</v>
      </c>
    </row>
    <row r="77" spans="2:14" x14ac:dyDescent="0.25">
      <c r="B77" s="12" t="s">
        <v>114</v>
      </c>
      <c r="C77" s="18">
        <f>SUMIFS(Inventory!$P$4:$P$3338,Inventory!$M$4:$M$3338,'Current Priority List'!$B$72,Inventory!$C$4:$C$3338,'Current Priority List'!C$72,Inventory!$D$4:$D$3338,'Current Priority List'!$B77)</f>
        <v>0</v>
      </c>
      <c r="D77" s="18">
        <f>SUMIFS(Inventory!$P$4:$P$3338,Inventory!$M$4:$M$3338,'Current Priority List'!$B$72,Inventory!$C$4:$C$3338,'Current Priority List'!D$72,Inventory!$D$4:$D$3338,'Current Priority List'!$B77)</f>
        <v>0</v>
      </c>
      <c r="E77" s="18">
        <f>SUMIFS(Inventory!$P$4:$P$3338,Inventory!$M$4:$M$3338,'Current Priority List'!$B$72,Inventory!$C$4:$C$3338,'Current Priority List'!E$72,Inventory!$D$4:$D$3338,'Current Priority List'!$B77)</f>
        <v>0</v>
      </c>
      <c r="F77" s="18">
        <f>SUMIFS(Inventory!$P$4:$P$3338,Inventory!$M$4:$M$3338,'Current Priority List'!$B$72,Inventory!$C$4:$C$3338,'Current Priority List'!F$72,Inventory!$D$4:$D$3338,'Current Priority List'!$B77)</f>
        <v>0</v>
      </c>
      <c r="G77" s="18">
        <f>SUMIFS(Inventory!$P$4:$P$3338,Inventory!$M$4:$M$3338,'Current Priority List'!$B$72,Inventory!$C$4:$C$3338,'Current Priority List'!G$72,Inventory!$D$4:$D$3338,'Current Priority List'!$B77)</f>
        <v>0</v>
      </c>
      <c r="H77" s="18">
        <f>SUMIFS(Inventory!$P$4:$P$3338,Inventory!$M$4:$M$3338,'Current Priority List'!$B$72,Inventory!$C$4:$C$3338,'Current Priority List'!H$72,Inventory!$D$4:$D$3338,'Current Priority List'!$B77)</f>
        <v>0</v>
      </c>
      <c r="I77" s="18">
        <f>SUMIFS(Inventory!$P$4:$P$3338,Inventory!$M$4:$M$3338,'Current Priority List'!$B$72,Inventory!$C$4:$C$3338,'Current Priority List'!I$72,Inventory!$D$4:$D$3338,'Current Priority List'!$B77)</f>
        <v>0</v>
      </c>
      <c r="J77" s="18">
        <f>SUMIFS(Inventory!$P$4:$P$3338,Inventory!$M$4:$M$3338,'Current Priority List'!$B$72,Inventory!$C$4:$C$3338,'Current Priority List'!J$72,Inventory!$D$4:$D$3338,'Current Priority List'!$B77)</f>
        <v>0</v>
      </c>
      <c r="K77" s="18">
        <f>SUMIFS(Inventory!$P$4:$P$3338,Inventory!$M$4:$M$3338,'Current Priority List'!$B$72,Inventory!$C$4:$C$3338,'Current Priority List'!K$72,Inventory!$D$4:$D$3338,'Current Priority List'!$B77)</f>
        <v>0</v>
      </c>
      <c r="L77" s="18">
        <f>SUMIFS(Inventory!$P$4:$P$3338,Inventory!$M$4:$M$3338,'Current Priority List'!$B$72,Inventory!$C$4:$C$3338,'Current Priority List'!L$72,Inventory!$D$4:$D$3338,'Current Priority List'!$B77)</f>
        <v>0</v>
      </c>
      <c r="M77" s="18">
        <f>SUMIFS(Inventory!$P$4:$P$3338,Inventory!$M$4:$M$3338,'Current Priority List'!$B$72,Inventory!$C$4:$C$3338,'Current Priority List'!M$72,Inventory!$D$4:$D$3338,'Current Priority List'!$B77)</f>
        <v>0</v>
      </c>
      <c r="N77" s="18">
        <f>SUMIFS(Inventory!$P$4:$P$3338,Inventory!$M$4:$M$3338,'Current Priority List'!$B$72,Inventory!$C$4:$C$3338,'Current Priority List'!N$72,Inventory!$D$4:$D$3338,'Current Priority List'!$B77)</f>
        <v>0</v>
      </c>
    </row>
    <row r="78" spans="2:14" x14ac:dyDescent="0.25">
      <c r="B78" s="12" t="s">
        <v>4</v>
      </c>
      <c r="C78" s="18">
        <f>SUMIFS(Inventory!$P$4:$P$3338,Inventory!$M$4:$M$3338,'Current Priority List'!$B$72,Inventory!$C$4:$C$3338,'Current Priority List'!C$72,Inventory!$D$4:$D$3338,'Current Priority List'!$B78)</f>
        <v>0</v>
      </c>
      <c r="D78" s="18">
        <f>SUMIFS(Inventory!$P$4:$P$3338,Inventory!$M$4:$M$3338,'Current Priority List'!$B$72,Inventory!$C$4:$C$3338,'Current Priority List'!D$72,Inventory!$D$4:$D$3338,'Current Priority List'!$B78)</f>
        <v>0</v>
      </c>
      <c r="E78" s="18">
        <f>SUMIFS(Inventory!$P$4:$P$3338,Inventory!$M$4:$M$3338,'Current Priority List'!$B$72,Inventory!$C$4:$C$3338,'Current Priority List'!E$72,Inventory!$D$4:$D$3338,'Current Priority List'!$B78)</f>
        <v>12308</v>
      </c>
      <c r="F78" s="18">
        <f>SUMIFS(Inventory!$P$4:$P$3338,Inventory!$M$4:$M$3338,'Current Priority List'!$B$72,Inventory!$C$4:$C$3338,'Current Priority List'!F$72,Inventory!$D$4:$D$3338,'Current Priority List'!$B78)</f>
        <v>53346</v>
      </c>
      <c r="G78" s="18">
        <f>SUMIFS(Inventory!$P$4:$P$3338,Inventory!$M$4:$M$3338,'Current Priority List'!$B$72,Inventory!$C$4:$C$3338,'Current Priority List'!G$72,Inventory!$D$4:$D$3338,'Current Priority List'!$B78)</f>
        <v>0</v>
      </c>
      <c r="H78" s="18">
        <f>SUMIFS(Inventory!$P$4:$P$3338,Inventory!$M$4:$M$3338,'Current Priority List'!$B$72,Inventory!$C$4:$C$3338,'Current Priority List'!H$72,Inventory!$D$4:$D$3338,'Current Priority List'!$B78)</f>
        <v>0</v>
      </c>
      <c r="I78" s="18">
        <f>SUMIFS(Inventory!$P$4:$P$3338,Inventory!$M$4:$M$3338,'Current Priority List'!$B$72,Inventory!$C$4:$C$3338,'Current Priority List'!I$72,Inventory!$D$4:$D$3338,'Current Priority List'!$B78)</f>
        <v>0</v>
      </c>
      <c r="J78" s="18">
        <f>SUMIFS(Inventory!$P$4:$P$3338,Inventory!$M$4:$M$3338,'Current Priority List'!$B$72,Inventory!$C$4:$C$3338,'Current Priority List'!J$72,Inventory!$D$4:$D$3338,'Current Priority List'!$B78)</f>
        <v>48108.9</v>
      </c>
      <c r="K78" s="18">
        <f>SUMIFS(Inventory!$P$4:$P$3338,Inventory!$M$4:$M$3338,'Current Priority List'!$B$72,Inventory!$C$4:$C$3338,'Current Priority List'!K$72,Inventory!$D$4:$D$3338,'Current Priority List'!$B78)</f>
        <v>163900</v>
      </c>
      <c r="L78" s="18">
        <f>SUMIFS(Inventory!$P$4:$P$3338,Inventory!$M$4:$M$3338,'Current Priority List'!$B$72,Inventory!$C$4:$C$3338,'Current Priority List'!L$72,Inventory!$D$4:$D$3338,'Current Priority List'!$B78)</f>
        <v>0</v>
      </c>
      <c r="M78" s="18">
        <f>SUMIFS(Inventory!$P$4:$P$3338,Inventory!$M$4:$M$3338,'Current Priority List'!$B$72,Inventory!$C$4:$C$3338,'Current Priority List'!M$72,Inventory!$D$4:$D$3338,'Current Priority List'!$B78)</f>
        <v>0</v>
      </c>
      <c r="N78" s="18">
        <f>SUMIFS(Inventory!$P$4:$P$3338,Inventory!$M$4:$M$3338,'Current Priority List'!$B$72,Inventory!$C$4:$C$3338,'Current Priority List'!N$72,Inventory!$D$4:$D$3338,'Current Priority List'!$B78)</f>
        <v>0</v>
      </c>
    </row>
    <row r="79" spans="2:14" x14ac:dyDescent="0.25">
      <c r="B79" s="12" t="s">
        <v>8</v>
      </c>
      <c r="C79" s="18">
        <f>SUMIFS(Inventory!$P$4:$P$3338,Inventory!$M$4:$M$3338,'Current Priority List'!$B$72,Inventory!$C$4:$C$3338,'Current Priority List'!C$72,Inventory!$D$4:$D$3338,'Current Priority List'!$B79)</f>
        <v>0</v>
      </c>
      <c r="D79" s="18">
        <f>SUMIFS(Inventory!$P$4:$P$3338,Inventory!$M$4:$M$3338,'Current Priority List'!$B$72,Inventory!$C$4:$C$3338,'Current Priority List'!D$72,Inventory!$D$4:$D$3338,'Current Priority List'!$B79)</f>
        <v>0</v>
      </c>
      <c r="E79" s="18">
        <f>SUMIFS(Inventory!$P$4:$P$3338,Inventory!$M$4:$M$3338,'Current Priority List'!$B$72,Inventory!$C$4:$C$3338,'Current Priority List'!E$72,Inventory!$D$4:$D$3338,'Current Priority List'!$B79)</f>
        <v>0</v>
      </c>
      <c r="F79" s="18">
        <f>SUMIFS(Inventory!$P$4:$P$3338,Inventory!$M$4:$M$3338,'Current Priority List'!$B$72,Inventory!$C$4:$C$3338,'Current Priority List'!F$72,Inventory!$D$4:$D$3338,'Current Priority List'!$B79)</f>
        <v>0</v>
      </c>
      <c r="G79" s="18">
        <f>SUMIFS(Inventory!$P$4:$P$3338,Inventory!$M$4:$M$3338,'Current Priority List'!$B$72,Inventory!$C$4:$C$3338,'Current Priority List'!G$72,Inventory!$D$4:$D$3338,'Current Priority List'!$B79)</f>
        <v>0</v>
      </c>
      <c r="H79" s="18">
        <f>SUMIFS(Inventory!$P$4:$P$3338,Inventory!$M$4:$M$3338,'Current Priority List'!$B$72,Inventory!$C$4:$C$3338,'Current Priority List'!H$72,Inventory!$D$4:$D$3338,'Current Priority List'!$B79)</f>
        <v>0</v>
      </c>
      <c r="I79" s="18">
        <f>SUMIFS(Inventory!$P$4:$P$3338,Inventory!$M$4:$M$3338,'Current Priority List'!$B$72,Inventory!$C$4:$C$3338,'Current Priority List'!I$72,Inventory!$D$4:$D$3338,'Current Priority List'!$B79)</f>
        <v>0</v>
      </c>
      <c r="J79" s="18">
        <f>SUMIFS(Inventory!$P$4:$P$3338,Inventory!$M$4:$M$3338,'Current Priority List'!$B$72,Inventory!$C$4:$C$3338,'Current Priority List'!J$72,Inventory!$D$4:$D$3338,'Current Priority List'!$B79)</f>
        <v>0</v>
      </c>
      <c r="K79" s="18">
        <f>SUMIFS(Inventory!$P$4:$P$3338,Inventory!$M$4:$M$3338,'Current Priority List'!$B$72,Inventory!$C$4:$C$3338,'Current Priority List'!K$72,Inventory!$D$4:$D$3338,'Current Priority List'!$B79)</f>
        <v>0</v>
      </c>
      <c r="L79" s="18">
        <f>SUMIFS(Inventory!$P$4:$P$3338,Inventory!$M$4:$M$3338,'Current Priority List'!$B$72,Inventory!$C$4:$C$3338,'Current Priority List'!L$72,Inventory!$D$4:$D$3338,'Current Priority List'!$B79)</f>
        <v>0</v>
      </c>
      <c r="M79" s="18">
        <f>SUMIFS(Inventory!$P$4:$P$3338,Inventory!$M$4:$M$3338,'Current Priority List'!$B$72,Inventory!$C$4:$C$3338,'Current Priority List'!M$72,Inventory!$D$4:$D$3338,'Current Priority List'!$B79)</f>
        <v>0</v>
      </c>
      <c r="N79" s="18">
        <f>SUMIFS(Inventory!$P$4:$P$3338,Inventory!$M$4:$M$3338,'Current Priority List'!$B$72,Inventory!$C$4:$C$3338,'Current Priority List'!N$72,Inventory!$D$4:$D$3338,'Current Priority List'!$B79)</f>
        <v>0</v>
      </c>
    </row>
    <row r="80" spans="2:14" x14ac:dyDescent="0.25">
      <c r="B80" s="12" t="s">
        <v>3</v>
      </c>
      <c r="C80" s="18">
        <f>SUMIFS(Inventory!$P$4:$P$3338,Inventory!$M$4:$M$3338,'Current Priority List'!$B$72,Inventory!$C$4:$C$3338,'Current Priority List'!C$72,Inventory!$D$4:$D$3338,'Current Priority List'!$B80)</f>
        <v>0</v>
      </c>
      <c r="D80" s="18">
        <f>SUMIFS(Inventory!$P$4:$P$3338,Inventory!$M$4:$M$3338,'Current Priority List'!$B$72,Inventory!$C$4:$C$3338,'Current Priority List'!D$72,Inventory!$D$4:$D$3338,'Current Priority List'!$B80)</f>
        <v>250942</v>
      </c>
      <c r="E80" s="18">
        <f>SUMIFS(Inventory!$P$4:$P$3338,Inventory!$M$4:$M$3338,'Current Priority List'!$B$72,Inventory!$C$4:$C$3338,'Current Priority List'!E$72,Inventory!$D$4:$D$3338,'Current Priority List'!$B80)</f>
        <v>0</v>
      </c>
      <c r="F80" s="18">
        <f>SUMIFS(Inventory!$P$4:$P$3338,Inventory!$M$4:$M$3338,'Current Priority List'!$B$72,Inventory!$C$4:$C$3338,'Current Priority List'!F$72,Inventory!$D$4:$D$3338,'Current Priority List'!$B80)</f>
        <v>74880</v>
      </c>
      <c r="G80" s="18">
        <f>SUMIFS(Inventory!$P$4:$P$3338,Inventory!$M$4:$M$3338,'Current Priority List'!$B$72,Inventory!$C$4:$C$3338,'Current Priority List'!G$72,Inventory!$D$4:$D$3338,'Current Priority List'!$B80)</f>
        <v>568832.47000000009</v>
      </c>
      <c r="H80" s="18">
        <f>SUMIFS(Inventory!$P$4:$P$3338,Inventory!$M$4:$M$3338,'Current Priority List'!$B$72,Inventory!$C$4:$C$3338,'Current Priority List'!H$72,Inventory!$D$4:$D$3338,'Current Priority List'!$B80)</f>
        <v>75271.680000000008</v>
      </c>
      <c r="I80" s="18">
        <f>SUMIFS(Inventory!$P$4:$P$3338,Inventory!$M$4:$M$3338,'Current Priority List'!$B$72,Inventory!$C$4:$C$3338,'Current Priority List'!I$72,Inventory!$D$4:$D$3338,'Current Priority List'!$B80)</f>
        <v>0</v>
      </c>
      <c r="J80" s="18">
        <f>SUMIFS(Inventory!$P$4:$P$3338,Inventory!$M$4:$M$3338,'Current Priority List'!$B$72,Inventory!$C$4:$C$3338,'Current Priority List'!J$72,Inventory!$D$4:$D$3338,'Current Priority List'!$B80)</f>
        <v>290089.80000000005</v>
      </c>
      <c r="K80" s="18">
        <f>SUMIFS(Inventory!$P$4:$P$3338,Inventory!$M$4:$M$3338,'Current Priority List'!$B$72,Inventory!$C$4:$C$3338,'Current Priority List'!K$72,Inventory!$D$4:$D$3338,'Current Priority List'!$B80)</f>
        <v>151424.64000000001</v>
      </c>
      <c r="L80" s="18">
        <f>SUMIFS(Inventory!$P$4:$P$3338,Inventory!$M$4:$M$3338,'Current Priority List'!$B$72,Inventory!$C$4:$C$3338,'Current Priority List'!L$72,Inventory!$D$4:$D$3338,'Current Priority List'!$B80)</f>
        <v>0</v>
      </c>
      <c r="M80" s="18">
        <f>SUMIFS(Inventory!$P$4:$P$3338,Inventory!$M$4:$M$3338,'Current Priority List'!$B$72,Inventory!$C$4:$C$3338,'Current Priority List'!M$72,Inventory!$D$4:$D$3338,'Current Priority List'!$B80)</f>
        <v>0</v>
      </c>
      <c r="N80" s="18">
        <f>SUMIFS(Inventory!$P$4:$P$3338,Inventory!$M$4:$M$3338,'Current Priority List'!$B$72,Inventory!$C$4:$C$3338,'Current Priority List'!N$72,Inventory!$D$4:$D$3338,'Current Priority List'!$B80)</f>
        <v>0</v>
      </c>
    </row>
    <row r="81" spans="2:14" x14ac:dyDescent="0.25">
      <c r="B81" s="20" t="s">
        <v>138</v>
      </c>
      <c r="C81" s="18">
        <f>SUM(C73:C80)</f>
        <v>0</v>
      </c>
      <c r="D81" s="18">
        <f t="shared" ref="D81:N81" si="3">SUM(D73:D80)</f>
        <v>250942</v>
      </c>
      <c r="E81" s="18">
        <f t="shared" si="3"/>
        <v>12308</v>
      </c>
      <c r="F81" s="18">
        <f t="shared" si="3"/>
        <v>128226</v>
      </c>
      <c r="G81" s="18">
        <f t="shared" si="3"/>
        <v>568832.47000000009</v>
      </c>
      <c r="H81" s="18">
        <f t="shared" si="3"/>
        <v>77111.680000000008</v>
      </c>
      <c r="I81" s="18">
        <f t="shared" si="3"/>
        <v>0</v>
      </c>
      <c r="J81" s="18">
        <f t="shared" si="3"/>
        <v>388118.70000000007</v>
      </c>
      <c r="K81" s="18">
        <f t="shared" si="3"/>
        <v>396442.04000000004</v>
      </c>
      <c r="L81" s="18">
        <f t="shared" si="3"/>
        <v>0</v>
      </c>
      <c r="M81" s="18">
        <f t="shared" si="3"/>
        <v>0</v>
      </c>
      <c r="N81" s="18">
        <f t="shared" si="3"/>
        <v>0</v>
      </c>
    </row>
  </sheetData>
  <dataValidations count="1">
    <dataValidation type="list" allowBlank="1" showInputMessage="1" showErrorMessage="1" sqref="B7 B19 B31">
      <formula1>JamulDulzura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W59"/>
  <sheetViews>
    <sheetView showGridLines="0" zoomScale="80" zoomScaleNormal="80" workbookViewId="0">
      <selection activeCell="C4" sqref="C4"/>
    </sheetView>
  </sheetViews>
  <sheetFormatPr defaultRowHeight="15" x14ac:dyDescent="0.25"/>
  <cols>
    <col min="2" max="2" width="24.7109375" bestFit="1" customWidth="1"/>
    <col min="3" max="7" width="19" customWidth="1"/>
    <col min="8" max="22" width="15.85546875" customWidth="1"/>
    <col min="23" max="23" width="18.140625" bestFit="1" customWidth="1"/>
    <col min="24" max="25" width="15.85546875" customWidth="1"/>
  </cols>
  <sheetData>
    <row r="1" spans="2:23" x14ac:dyDescent="0.25">
      <c r="B1" t="s">
        <v>239</v>
      </c>
      <c r="C1" s="83">
        <v>387606</v>
      </c>
      <c r="E1" s="10">
        <f>C2*0.02</f>
        <v>6361.08</v>
      </c>
      <c r="G1" t="s">
        <v>309</v>
      </c>
      <c r="H1">
        <v>350</v>
      </c>
      <c r="J1" s="10" t="s">
        <v>340</v>
      </c>
      <c r="K1">
        <v>0.25</v>
      </c>
    </row>
    <row r="2" spans="2:23" x14ac:dyDescent="0.25">
      <c r="B2" t="s">
        <v>294</v>
      </c>
      <c r="C2" s="3">
        <v>318054</v>
      </c>
      <c r="D2" s="84">
        <f>C2*H1</f>
        <v>111318900</v>
      </c>
      <c r="G2" t="s">
        <v>310</v>
      </c>
      <c r="H2">
        <v>225</v>
      </c>
    </row>
    <row r="3" spans="2:23" x14ac:dyDescent="0.25">
      <c r="B3" t="s">
        <v>295</v>
      </c>
      <c r="C3" s="3">
        <v>69552</v>
      </c>
      <c r="D3" s="84">
        <f>C3*H3</f>
        <v>17388000</v>
      </c>
      <c r="G3" t="s">
        <v>334</v>
      </c>
      <c r="H3">
        <v>250</v>
      </c>
    </row>
    <row r="4" spans="2:23" x14ac:dyDescent="0.25">
      <c r="B4" s="110" t="s">
        <v>335</v>
      </c>
      <c r="C4" s="111"/>
      <c r="D4" s="111">
        <f>SUM(D2:D3)</f>
        <v>128706900</v>
      </c>
      <c r="E4" s="10">
        <f>D4*0.02</f>
        <v>2574138</v>
      </c>
    </row>
    <row r="5" spans="2:23" x14ac:dyDescent="0.25">
      <c r="C5" s="84"/>
    </row>
    <row r="6" spans="2:23" x14ac:dyDescent="0.25">
      <c r="C6" s="177"/>
      <c r="D6" s="177"/>
      <c r="E6" s="177"/>
      <c r="F6" s="177"/>
      <c r="G6" s="177"/>
    </row>
    <row r="7" spans="2:23" x14ac:dyDescent="0.25">
      <c r="B7" s="87"/>
      <c r="C7" s="46"/>
      <c r="D7" s="46"/>
      <c r="E7" s="46"/>
      <c r="F7" s="46"/>
      <c r="G7" s="46"/>
      <c r="W7" s="15"/>
    </row>
    <row r="8" spans="2:23" s="118" customFormat="1" ht="15.75" x14ac:dyDescent="0.25">
      <c r="B8" s="116"/>
      <c r="C8" s="116">
        <f>Inventory!$C$1</f>
        <v>2018</v>
      </c>
      <c r="D8" s="117">
        <f t="shared" ref="D8:G8" si="0">C8+1</f>
        <v>2019</v>
      </c>
      <c r="E8" s="116">
        <f t="shared" si="0"/>
        <v>2020</v>
      </c>
      <c r="F8" s="116">
        <f t="shared" si="0"/>
        <v>2021</v>
      </c>
      <c r="G8" s="116">
        <f t="shared" si="0"/>
        <v>2022</v>
      </c>
      <c r="W8" s="116" t="s">
        <v>138</v>
      </c>
    </row>
    <row r="9" spans="2:23" ht="15.75" x14ac:dyDescent="0.25">
      <c r="B9" s="120" t="s">
        <v>9</v>
      </c>
      <c r="C9" s="129">
        <f>SUMIF(Inventory!$D$4:$D$3338,'20 Year Forecast'!$B9,Inventory!P$4:P$3338)*(1+($K$1))</f>
        <v>0</v>
      </c>
      <c r="D9" s="129">
        <f>SUMIF(Inventory!$D$4:$D$3338,'20 Year Forecast'!$B9,Inventory!Q$4:Q$3338)*(1+($K$1))</f>
        <v>0</v>
      </c>
      <c r="E9" s="129">
        <f>SUMIF(Inventory!$D$4:$D$3338,'20 Year Forecast'!$B9,Inventory!R$4:R$3338)*(1+($K$1))</f>
        <v>0</v>
      </c>
      <c r="F9" s="129">
        <f>SUMIF(Inventory!$D$4:$D$3338,'20 Year Forecast'!$B9,Inventory!S$4:S$3338)*(1+($K$1))</f>
        <v>0</v>
      </c>
      <c r="G9" s="129">
        <f>SUMIF(Inventory!$D$4:$D$3338,'20 Year Forecast'!$B9,Inventory!T$4:T$3338)*(1+($K$1))</f>
        <v>0</v>
      </c>
      <c r="W9" s="13">
        <f t="shared" ref="W9:W17" si="1">SUM(C9:V9)</f>
        <v>0</v>
      </c>
    </row>
    <row r="10" spans="2:23" s="112" customFormat="1" ht="15.75" x14ac:dyDescent="0.25">
      <c r="B10" s="127" t="s">
        <v>11</v>
      </c>
      <c r="C10" s="158">
        <f>SUMIF(Inventory!$D$4:$D$3338,'20 Year Forecast'!$B10,Inventory!P$4:P$3338)*(1+($K$1))</f>
        <v>91656.25</v>
      </c>
      <c r="D10" s="158">
        <f>SUMIF(Inventory!$D$4:$D$3338,'20 Year Forecast'!$B10,Inventory!Q$4:Q$3338)*(1+($K$1))</f>
        <v>0</v>
      </c>
      <c r="E10" s="158">
        <f>SUMIF(Inventory!$D$4:$D$3338,'20 Year Forecast'!$B10,Inventory!R$4:R$3338)*(1+($K$1))</f>
        <v>132529.68</v>
      </c>
      <c r="F10" s="158">
        <f>SUMIF(Inventory!$D$4:$D$3338,'20 Year Forecast'!$B10,Inventory!S$4:S$3338)*(1+($K$1))</f>
        <v>0</v>
      </c>
      <c r="G10" s="158">
        <f>SUMIF(Inventory!$D$4:$D$3338,'20 Year Forecast'!$B10,Inventory!T$4:T$3338)*(1+($K$1))</f>
        <v>239104.32000000004</v>
      </c>
      <c r="W10" s="128">
        <f t="shared" si="1"/>
        <v>463290.25</v>
      </c>
    </row>
    <row r="11" spans="2:23" ht="15.75" x14ac:dyDescent="0.25">
      <c r="B11" s="120" t="s">
        <v>7</v>
      </c>
      <c r="C11" s="129">
        <f>SUMIF(Inventory!$D$4:$D$3338,'20 Year Forecast'!$B11,Inventory!P$4:P$3338)*(1+($K$1))</f>
        <v>869749.24999999988</v>
      </c>
      <c r="D11" s="129">
        <f>SUMIF(Inventory!$D$4:$D$3338,'20 Year Forecast'!$B11,Inventory!Q$4:Q$3338)*(1+($K$1))</f>
        <v>47965.297500000001</v>
      </c>
      <c r="E11" s="129">
        <f>SUMIF(Inventory!$D$4:$D$3338,'20 Year Forecast'!$B11,Inventory!R$4:R$3338)*(1+($K$1))</f>
        <v>999453.8600000001</v>
      </c>
      <c r="F11" s="129">
        <f>SUMIF(Inventory!$D$4:$D$3338,'20 Year Forecast'!$B11,Inventory!S$4:S$3338)*(1+($K$1))</f>
        <v>427287.08499999985</v>
      </c>
      <c r="G11" s="129">
        <f>SUMIF(Inventory!$D$4:$D$3338,'20 Year Forecast'!$B11,Inventory!T$4:T$3338)*(1+($K$1))</f>
        <v>223644.4</v>
      </c>
      <c r="W11" s="13">
        <f t="shared" si="1"/>
        <v>2568099.8924999996</v>
      </c>
    </row>
    <row r="12" spans="2:23" s="112" customFormat="1" ht="15.75" x14ac:dyDescent="0.25">
      <c r="B12" s="127" t="s">
        <v>5</v>
      </c>
      <c r="C12" s="158">
        <f>SUMIF(Inventory!$D$4:$D$3338,'20 Year Forecast'!$B12,Inventory!P$4:P$3338)*(1+($K$1))</f>
        <v>1655250</v>
      </c>
      <c r="D12" s="158">
        <f>SUMIF(Inventory!$D$4:$D$3338,'20 Year Forecast'!$B12,Inventory!Q$4:Q$3338)*(1+($K$1))</f>
        <v>5407.5</v>
      </c>
      <c r="E12" s="158">
        <f>SUMIF(Inventory!$D$4:$D$3338,'20 Year Forecast'!$B12,Inventory!R$4:R$3338)*(1+($K$1))</f>
        <v>121900</v>
      </c>
      <c r="F12" s="158">
        <f>SUMIF(Inventory!$D$4:$D$3338,'20 Year Forecast'!$B12,Inventory!S$4:S$3338)*(1+($K$1))</f>
        <v>464748.75</v>
      </c>
      <c r="G12" s="158">
        <f>SUMIF(Inventory!$D$4:$D$3338,'20 Year Forecast'!$B12,Inventory!T$4:T$3338)*(1+($K$1))</f>
        <v>49000.000000000007</v>
      </c>
      <c r="W12" s="128">
        <f t="shared" si="1"/>
        <v>2296306.25</v>
      </c>
    </row>
    <row r="13" spans="2:23" ht="15.75" x14ac:dyDescent="0.25">
      <c r="B13" s="120" t="s">
        <v>114</v>
      </c>
      <c r="C13" s="129">
        <f>SUMIF(Inventory!$D$4:$D$3338,'20 Year Forecast'!$B13,Inventory!P$4:P$3338)*(1+($K$1))</f>
        <v>93750</v>
      </c>
      <c r="D13" s="129">
        <f>SUMIF(Inventory!$D$4:$D$3338,'20 Year Forecast'!$B13,Inventory!Q$4:Q$3338)*(1+($K$1))</f>
        <v>0</v>
      </c>
      <c r="E13" s="129">
        <f>SUMIF(Inventory!$D$4:$D$3338,'20 Year Forecast'!$B13,Inventory!R$4:R$3338)*(1+($K$1))</f>
        <v>99375</v>
      </c>
      <c r="F13" s="129">
        <f>SUMIF(Inventory!$D$4:$D$3338,'20 Year Forecast'!$B13,Inventory!S$4:S$3338)*(1+($K$1))</f>
        <v>0</v>
      </c>
      <c r="G13" s="129">
        <f>SUMIF(Inventory!$D$4:$D$3338,'20 Year Forecast'!$B13,Inventory!T$4:T$3338)*(1+($K$1))</f>
        <v>28000.000000000004</v>
      </c>
      <c r="W13" s="13">
        <f t="shared" si="1"/>
        <v>221125</v>
      </c>
    </row>
    <row r="14" spans="2:23" s="112" customFormat="1" ht="15.75" x14ac:dyDescent="0.25">
      <c r="B14" s="127" t="s">
        <v>4</v>
      </c>
      <c r="C14" s="158">
        <f>SUMIF(Inventory!$D$4:$D$3338,'20 Year Forecast'!$B14,Inventory!P$4:P$3338)*(1+($K$1))</f>
        <v>356012.125</v>
      </c>
      <c r="D14" s="158">
        <f>SUMIF(Inventory!$D$4:$D$3338,'20 Year Forecast'!$B14,Inventory!Q$4:Q$3338)*(1+($K$1))</f>
        <v>281103.73749999993</v>
      </c>
      <c r="E14" s="158">
        <f>SUMIF(Inventory!$D$4:$D$3338,'20 Year Forecast'!$B14,Inventory!R$4:R$3338)*(1+($K$1))</f>
        <v>109280.03750000003</v>
      </c>
      <c r="F14" s="158">
        <f>SUMIF(Inventory!$D$4:$D$3338,'20 Year Forecast'!$B14,Inventory!S$4:S$3338)*(1+($K$1))</f>
        <v>62610.553749999999</v>
      </c>
      <c r="G14" s="158">
        <f>SUMIF(Inventory!$D$4:$D$3338,'20 Year Forecast'!$B14,Inventory!T$4:T$3338)*(1+($K$1))</f>
        <v>5236.0000000000018</v>
      </c>
      <c r="W14" s="128">
        <f t="shared" si="1"/>
        <v>814242.45374999987</v>
      </c>
    </row>
    <row r="15" spans="2:23" ht="15.75" x14ac:dyDescent="0.25">
      <c r="B15" s="120" t="s">
        <v>12</v>
      </c>
      <c r="C15" s="129">
        <f>SUMIF(Inventory!$D$4:$D$3338,'20 Year Forecast'!$B15,Inventory!P$4:P$3338)*(1+($K$1))</f>
        <v>0</v>
      </c>
      <c r="D15" s="129">
        <f>SUMIF(Inventory!$D$4:$D$3338,'20 Year Forecast'!$B15,Inventory!Q$4:Q$3338)*(1+($K$1))</f>
        <v>49803.074999999997</v>
      </c>
      <c r="E15" s="129">
        <f>SUMIF(Inventory!$D$4:$D$3338,'20 Year Forecast'!$B15,Inventory!R$4:R$3338)*(1+($K$1))</f>
        <v>22037.4</v>
      </c>
      <c r="F15" s="129">
        <f>SUMIF(Inventory!$D$4:$D$3338,'20 Year Forecast'!$B15,Inventory!S$4:S$3338)*(1+($K$1))</f>
        <v>0</v>
      </c>
      <c r="G15" s="129">
        <f>SUMIF(Inventory!$D$4:$D$3338,'20 Year Forecast'!$B15,Inventory!T$4:T$3338)*(1+($K$1))</f>
        <v>76608.000000000015</v>
      </c>
      <c r="W15" s="13">
        <f t="shared" si="1"/>
        <v>148448.47500000003</v>
      </c>
    </row>
    <row r="16" spans="2:23" s="112" customFormat="1" ht="15.75" x14ac:dyDescent="0.25">
      <c r="B16" s="127" t="s">
        <v>8</v>
      </c>
      <c r="C16" s="158">
        <f>SUMIF(Inventory!$D$4:$D$3338,'20 Year Forecast'!$B16,Inventory!P$4:P$3338)*(1+($K$1))</f>
        <v>0</v>
      </c>
      <c r="D16" s="158">
        <f>SUMIF(Inventory!$D$4:$D$3338,'20 Year Forecast'!$B16,Inventory!Q$4:Q$3338)*(1+($K$1))</f>
        <v>0</v>
      </c>
      <c r="E16" s="158">
        <f>SUMIF(Inventory!$D$4:$D$3338,'20 Year Forecast'!$B16,Inventory!R$4:R$3338)*(1+($K$1))</f>
        <v>498001.25</v>
      </c>
      <c r="F16" s="158">
        <f>SUMIF(Inventory!$D$4:$D$3338,'20 Year Forecast'!$B16,Inventory!S$4:S$3338)*(1+($K$1))</f>
        <v>0</v>
      </c>
      <c r="G16" s="158">
        <f>SUMIF(Inventory!$D$4:$D$3338,'20 Year Forecast'!$B16,Inventory!T$4:T$3338)*(1+($K$1))</f>
        <v>0</v>
      </c>
      <c r="W16" s="128">
        <f t="shared" si="1"/>
        <v>498001.25</v>
      </c>
    </row>
    <row r="17" spans="2:23" ht="15.75" x14ac:dyDescent="0.25">
      <c r="B17" s="120" t="s">
        <v>3</v>
      </c>
      <c r="C17" s="129">
        <f>SUMIF(Inventory!$D$4:$D$3338,'20 Year Forecast'!$B17,Inventory!P$4:P$3338)*(1+($K$1))</f>
        <v>2594265.1625000001</v>
      </c>
      <c r="D17" s="129">
        <f>SUMIF(Inventory!$D$4:$D$3338,'20 Year Forecast'!$B17,Inventory!Q$4:Q$3338)*(1+($K$1))</f>
        <v>201861.76900000003</v>
      </c>
      <c r="E17" s="129">
        <f>SUMIF(Inventory!$D$4:$D$3338,'20 Year Forecast'!$B17,Inventory!R$4:R$3338)*(1+($K$1))</f>
        <v>1840353.7150000001</v>
      </c>
      <c r="F17" s="129">
        <f>SUMIF(Inventory!$D$4:$D$3338,'20 Year Forecast'!$B17,Inventory!S$4:S$3338)*(1+($K$1))</f>
        <v>91326.031500000012</v>
      </c>
      <c r="G17" s="129">
        <f>SUMIF(Inventory!$D$4:$D$3338,'20 Year Forecast'!$B17,Inventory!T$4:T$3338)*(1+($K$1))</f>
        <v>98857.584000000032</v>
      </c>
      <c r="W17" s="13">
        <f t="shared" si="1"/>
        <v>4826664.2619999992</v>
      </c>
    </row>
    <row r="18" spans="2:23" s="124" customFormat="1" ht="15.75" x14ac:dyDescent="0.25">
      <c r="B18" s="121" t="s">
        <v>138</v>
      </c>
      <c r="C18" s="131">
        <f>SUM(C9:C17)</f>
        <v>5660682.7874999996</v>
      </c>
      <c r="D18" s="132">
        <f t="shared" ref="D18:W18" si="2">SUM(D9:D17)</f>
        <v>586141.37899999996</v>
      </c>
      <c r="E18" s="131">
        <f t="shared" si="2"/>
        <v>3822930.9424999999</v>
      </c>
      <c r="F18" s="131">
        <f t="shared" si="2"/>
        <v>1045972.4202499999</v>
      </c>
      <c r="G18" s="131">
        <f t="shared" si="2"/>
        <v>720450.30400000012</v>
      </c>
      <c r="W18" s="125">
        <f t="shared" si="2"/>
        <v>11836177.833249997</v>
      </c>
    </row>
    <row r="19" spans="2:23" s="2" customFormat="1" x14ac:dyDescent="0.25">
      <c r="B19" s="26"/>
      <c r="C19" s="15"/>
      <c r="D19" s="15"/>
      <c r="E19" s="15"/>
      <c r="F19" s="15"/>
      <c r="G19" s="1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14"/>
    </row>
    <row r="20" spans="2:23" s="118" customFormat="1" ht="15.75" x14ac:dyDescent="0.25">
      <c r="B20" s="116"/>
      <c r="C20" s="116">
        <f>G8+1</f>
        <v>2023</v>
      </c>
      <c r="D20" s="116">
        <f>C20+1</f>
        <v>2024</v>
      </c>
      <c r="E20" s="116">
        <f>D20+1</f>
        <v>2025</v>
      </c>
      <c r="F20" s="116">
        <f>E20+1</f>
        <v>2026</v>
      </c>
      <c r="G20" s="116">
        <f>F20+1</f>
        <v>2027</v>
      </c>
    </row>
    <row r="21" spans="2:23" ht="15.75" x14ac:dyDescent="0.25">
      <c r="B21" s="120" t="s">
        <v>9</v>
      </c>
      <c r="C21" s="130">
        <f>SUMIF(Inventory!$D$4:$D$3338,'20 Year Forecast'!$B9,Inventory!U$4:U$3338)*(1+($K$1))</f>
        <v>0</v>
      </c>
      <c r="D21" s="130">
        <f>SUMIF(Inventory!$D$4:$D$3338,'20 Year Forecast'!$B9,Inventory!V$4:V$3338)*(1+($K$1))</f>
        <v>0</v>
      </c>
      <c r="E21" s="130">
        <f>SUMIF(Inventory!$D$4:$D$3338,'20 Year Forecast'!$B9,Inventory!W$4:W$3338)*(1+($K$1))</f>
        <v>0</v>
      </c>
      <c r="F21" s="130">
        <f>SUMIF(Inventory!$D$4:$D$3338,'20 Year Forecast'!$B9,Inventory!X$4:X$3338)*(1+($K$1))</f>
        <v>0</v>
      </c>
      <c r="G21" s="130">
        <f>SUMIF(Inventory!$D$4:$D$3338,'20 Year Forecast'!$B9,Inventory!Y$4:Y$3338)*(1+($K$1))</f>
        <v>0</v>
      </c>
    </row>
    <row r="22" spans="2:23" s="112" customFormat="1" ht="15.75" x14ac:dyDescent="0.25">
      <c r="B22" s="127" t="s">
        <v>11</v>
      </c>
      <c r="C22" s="158">
        <f>SUMIF(Inventory!$D$4:$D$3338,'20 Year Forecast'!$B10,Inventory!U$4:U$3338)*(1+($K$1))</f>
        <v>0</v>
      </c>
      <c r="D22" s="158">
        <f>SUMIF(Inventory!$D$4:$D$3338,'20 Year Forecast'!$B10,Inventory!V$4:V$3338)*(1+($K$1))</f>
        <v>154622.77499999999</v>
      </c>
      <c r="E22" s="158">
        <f>SUMIF(Inventory!$D$4:$D$3338,'20 Year Forecast'!$B10,Inventory!W$4:W$3338)*(1+($K$1))</f>
        <v>388239.54125000001</v>
      </c>
      <c r="F22" s="158">
        <f>SUMIF(Inventory!$D$4:$D$3338,'20 Year Forecast'!$B10,Inventory!X$4:X$3338)*(1+($K$1))</f>
        <v>0</v>
      </c>
      <c r="G22" s="158">
        <f>SUMIF(Inventory!$D$4:$D$3338,'20 Year Forecast'!$B10,Inventory!Y$4:Y$3338)*(1+($K$1))</f>
        <v>0</v>
      </c>
    </row>
    <row r="23" spans="2:23" ht="15.75" x14ac:dyDescent="0.25">
      <c r="B23" s="120" t="s">
        <v>7</v>
      </c>
      <c r="C23" s="130">
        <f>SUMIF(Inventory!$D$4:$D$3338,'20 Year Forecast'!$B11,Inventory!U$4:U$3338)*(1+($K$1))</f>
        <v>3622.5</v>
      </c>
      <c r="D23" s="130">
        <f>SUMIF(Inventory!$D$4:$D$3338,'20 Year Forecast'!$B11,Inventory!V$4:V$3338)*(1+($K$1))</f>
        <v>69479.875</v>
      </c>
      <c r="E23" s="130">
        <f>SUMIF(Inventory!$D$4:$D$3338,'20 Year Forecast'!$B11,Inventory!W$4:W$3338)*(1+($K$1))</f>
        <v>2479046.790000001</v>
      </c>
      <c r="F23" s="130">
        <f>SUMIF(Inventory!$D$4:$D$3338,'20 Year Forecast'!$B11,Inventory!X$4:X$3338)*(1+($K$1))</f>
        <v>39134.400000000001</v>
      </c>
      <c r="G23" s="130">
        <f>SUMIF(Inventory!$D$4:$D$3338,'20 Year Forecast'!$B11,Inventory!Y$4:Y$3338)*(1+($K$1))</f>
        <v>29797.375</v>
      </c>
    </row>
    <row r="24" spans="2:23" s="112" customFormat="1" ht="15.75" x14ac:dyDescent="0.25">
      <c r="B24" s="127" t="s">
        <v>5</v>
      </c>
      <c r="C24" s="158">
        <f>SUMIF(Inventory!$D$4:$D$3338,'20 Year Forecast'!$B12,Inventory!U$4:U$3338)*(1+($K$1))</f>
        <v>393443.74999999994</v>
      </c>
      <c r="D24" s="158">
        <f>SUMIF(Inventory!$D$4:$D$3338,'20 Year Forecast'!$B12,Inventory!V$4:V$3338)*(1+($K$1))</f>
        <v>15930</v>
      </c>
      <c r="E24" s="158">
        <f>SUMIF(Inventory!$D$4:$D$3338,'20 Year Forecast'!$B12,Inventory!W$4:W$3338)*(1+($K$1))</f>
        <v>96800</v>
      </c>
      <c r="F24" s="158">
        <f>SUMIF(Inventory!$D$4:$D$3338,'20 Year Forecast'!$B12,Inventory!X$4:X$3338)*(1+($K$1))</f>
        <v>0</v>
      </c>
      <c r="G24" s="158">
        <f>SUMIF(Inventory!$D$4:$D$3338,'20 Year Forecast'!$B12,Inventory!Y$4:Y$3338)*(1+($K$1))</f>
        <v>0</v>
      </c>
    </row>
    <row r="25" spans="2:23" ht="15.75" x14ac:dyDescent="0.25">
      <c r="B25" s="120" t="s">
        <v>114</v>
      </c>
      <c r="C25" s="130">
        <f>SUMIF(Inventory!$D$4:$D$3338,'20 Year Forecast'!$B13,Inventory!U$4:U$3338)*(1+($K$1))</f>
        <v>115000</v>
      </c>
      <c r="D25" s="130">
        <f>SUMIF(Inventory!$D$4:$D$3338,'20 Year Forecast'!$B13,Inventory!V$4:V$3338)*(1+($K$1))</f>
        <v>0</v>
      </c>
      <c r="E25" s="130">
        <f>SUMIF(Inventory!$D$4:$D$3338,'20 Year Forecast'!$B13,Inventory!W$4:W$3338)*(1+($K$1))</f>
        <v>181500</v>
      </c>
      <c r="F25" s="130">
        <f>SUMIF(Inventory!$D$4:$D$3338,'20 Year Forecast'!$B13,Inventory!X$4:X$3338)*(1+($K$1))</f>
        <v>0</v>
      </c>
      <c r="G25" s="130">
        <f>SUMIF(Inventory!$D$4:$D$3338,'20 Year Forecast'!$B13,Inventory!Y$4:Y$3338)*(1+($K$1))</f>
        <v>87312.5</v>
      </c>
    </row>
    <row r="26" spans="2:23" s="112" customFormat="1" ht="15.75" x14ac:dyDescent="0.25">
      <c r="B26" s="127" t="s">
        <v>4</v>
      </c>
      <c r="C26" s="158">
        <f>SUMIF(Inventory!$D$4:$D$3338,'20 Year Forecast'!$B14,Inventory!U$4:U$3338)*(1+($K$1))</f>
        <v>716362.6</v>
      </c>
      <c r="D26" s="158">
        <f>SUMIF(Inventory!$D$4:$D$3338,'20 Year Forecast'!$B14,Inventory!V$4:V$3338)*(1+($K$1))</f>
        <v>1122993.8312499998</v>
      </c>
      <c r="E26" s="158">
        <f>SUMIF(Inventory!$D$4:$D$3338,'20 Year Forecast'!$B14,Inventory!W$4:W$3338)*(1+($K$1))</f>
        <v>124744.19375000005</v>
      </c>
      <c r="F26" s="158">
        <f>SUMIF(Inventory!$D$4:$D$3338,'20 Year Forecast'!$B14,Inventory!X$4:X$3338)*(1+($K$1))</f>
        <v>71226.684999999998</v>
      </c>
      <c r="G26" s="158">
        <f>SUMIF(Inventory!$D$4:$D$3338,'20 Year Forecast'!$B14,Inventory!Y$4:Y$3338)*(1+($K$1))</f>
        <v>5937.2500000000018</v>
      </c>
    </row>
    <row r="27" spans="2:23" ht="15.75" x14ac:dyDescent="0.25">
      <c r="B27" s="120" t="s">
        <v>12</v>
      </c>
      <c r="C27" s="130">
        <f>SUMIF(Inventory!$D$4:$D$3338,'20 Year Forecast'!$B15,Inventory!U$4:U$3338)*(1+($K$1))</f>
        <v>0</v>
      </c>
      <c r="D27" s="130">
        <f>SUMIF(Inventory!$D$4:$D$3338,'20 Year Forecast'!$B15,Inventory!V$4:V$3338)*(1+($K$1))</f>
        <v>57055.95</v>
      </c>
      <c r="E27" s="130">
        <f>SUMIF(Inventory!$D$4:$D$3338,'20 Year Forecast'!$B15,Inventory!W$4:W$3338)*(1+($K$1))</f>
        <v>25155.9</v>
      </c>
      <c r="F27" s="130">
        <f>SUMIF(Inventory!$D$4:$D$3338,'20 Year Forecast'!$B15,Inventory!X$4:X$3338)*(1+($K$1))</f>
        <v>0</v>
      </c>
      <c r="G27" s="130">
        <f>SUMIF(Inventory!$D$4:$D$3338,'20 Year Forecast'!$B15,Inventory!Y$4:Y$3338)*(1+($K$1))</f>
        <v>0</v>
      </c>
    </row>
    <row r="28" spans="2:23" s="112" customFormat="1" ht="15.75" x14ac:dyDescent="0.25">
      <c r="B28" s="127" t="s">
        <v>8</v>
      </c>
      <c r="C28" s="158">
        <f>SUMIF(Inventory!$D$4:$D$3338,'20 Year Forecast'!$B16,Inventory!U$4:U$3338)*(1+($K$1))</f>
        <v>0</v>
      </c>
      <c r="D28" s="158">
        <f>SUMIF(Inventory!$D$4:$D$3338,'20 Year Forecast'!$B16,Inventory!V$4:V$3338)*(1+($K$1))</f>
        <v>0</v>
      </c>
      <c r="E28" s="158">
        <f>SUMIF(Inventory!$D$4:$D$3338,'20 Year Forecast'!$B16,Inventory!W$4:W$3338)*(1+($K$1))</f>
        <v>0</v>
      </c>
      <c r="F28" s="158">
        <f>SUMIF(Inventory!$D$4:$D$3338,'20 Year Forecast'!$B16,Inventory!X$4:X$3338)*(1+($K$1))</f>
        <v>8137.5</v>
      </c>
      <c r="G28" s="158">
        <f>SUMIF(Inventory!$D$4:$D$3338,'20 Year Forecast'!$B16,Inventory!Y$4:Y$3338)*(1+($K$1))</f>
        <v>5556.25</v>
      </c>
    </row>
    <row r="29" spans="2:23" ht="15.75" x14ac:dyDescent="0.25">
      <c r="B29" s="120" t="s">
        <v>3</v>
      </c>
      <c r="C29" s="130">
        <f>SUMIF(Inventory!$D$4:$D$3338,'20 Year Forecast'!$B17,Inventory!U$4:U$3338)*(1+($K$1))</f>
        <v>0</v>
      </c>
      <c r="D29" s="130">
        <f>SUMIF(Inventory!$D$4:$D$3338,'20 Year Forecast'!$B17,Inventory!V$4:V$3338)*(1+($K$1))</f>
        <v>429057.95624999999</v>
      </c>
      <c r="E29" s="130">
        <f>SUMIF(Inventory!$D$4:$D$3338,'20 Year Forecast'!$B17,Inventory!W$4:W$3338)*(1+($K$1))</f>
        <v>1242856.6576249998</v>
      </c>
      <c r="F29" s="130">
        <f>SUMIF(Inventory!$D$4:$D$3338,'20 Year Forecast'!$B17,Inventory!X$4:X$3338)*(1+($K$1))</f>
        <v>85548.096000000005</v>
      </c>
      <c r="G29" s="130">
        <f>SUMIF(Inventory!$D$4:$D$3338,'20 Year Forecast'!$B17,Inventory!Y$4:Y$3338)*(1+($K$1))</f>
        <v>431509.64624999999</v>
      </c>
    </row>
    <row r="30" spans="2:23" s="126" customFormat="1" ht="15.75" x14ac:dyDescent="0.25">
      <c r="B30" s="121" t="s">
        <v>138</v>
      </c>
      <c r="C30" s="133">
        <f>SUM(C21:C29)</f>
        <v>1228428.8499999999</v>
      </c>
      <c r="D30" s="133">
        <f>SUM(D21:D29)</f>
        <v>1849140.3874999997</v>
      </c>
      <c r="E30" s="133">
        <f>SUM(E21:E29)</f>
        <v>4538343.0826250007</v>
      </c>
      <c r="F30" s="133">
        <f>SUM(F21:F29)</f>
        <v>204046.68099999998</v>
      </c>
      <c r="G30" s="133">
        <f>SUM(G21:G29)</f>
        <v>560113.02124999999</v>
      </c>
    </row>
    <row r="31" spans="2:23" x14ac:dyDescent="0.25">
      <c r="C31" s="15"/>
      <c r="D31" s="15"/>
      <c r="E31" s="15"/>
      <c r="F31" s="15"/>
      <c r="G31" s="15"/>
    </row>
    <row r="32" spans="2:23" s="118" customFormat="1" ht="15.75" x14ac:dyDescent="0.25">
      <c r="B32" s="116"/>
      <c r="C32" s="116">
        <f>G20+1</f>
        <v>2028</v>
      </c>
      <c r="D32" s="116">
        <f>C32+1</f>
        <v>2029</v>
      </c>
      <c r="E32" s="116">
        <f>D32+1</f>
        <v>2030</v>
      </c>
      <c r="F32" s="116">
        <f>E32+1</f>
        <v>2031</v>
      </c>
      <c r="G32" s="116">
        <f>F32+1</f>
        <v>2032</v>
      </c>
    </row>
    <row r="33" spans="2:7" ht="15.75" x14ac:dyDescent="0.25">
      <c r="B33" s="120" t="s">
        <v>9</v>
      </c>
      <c r="C33" s="130">
        <f>SUMIF(Inventory!$D$4:$D$3338,'20 Year Forecast'!$B9,Inventory!Z$4:Z$3338)*(1+($K$1))</f>
        <v>0</v>
      </c>
      <c r="D33" s="130">
        <f>SUMIF(Inventory!$D$4:$D$3338,'20 Year Forecast'!$B9,Inventory!AA$4:AA$3338)*(1+($K$1))</f>
        <v>0</v>
      </c>
      <c r="E33" s="130">
        <f>SUMIF(Inventory!$D$4:$D$3338,'20 Year Forecast'!$B9,Inventory!AB$4:AB$3338)*(1+($K$1))</f>
        <v>8078.4</v>
      </c>
      <c r="F33" s="130">
        <f>SUMIF(Inventory!$D$4:$D$3338,'20 Year Forecast'!$B9,Inventory!AC$4:AC$3338)*(1+($K$1))</f>
        <v>0</v>
      </c>
      <c r="G33" s="130">
        <f>SUMIF(Inventory!$D$4:$D$3338,'20 Year Forecast'!$B9,Inventory!AD$4:AD$3338)*(1+($K$1))</f>
        <v>61503.75</v>
      </c>
    </row>
    <row r="34" spans="2:7" s="112" customFormat="1" ht="15.75" x14ac:dyDescent="0.25">
      <c r="B34" s="127" t="s">
        <v>11</v>
      </c>
      <c r="C34" s="158">
        <f>SUMIF(Inventory!$D$4:$D$3338,'20 Year Forecast'!$B10,Inventory!Z$4:Z$3338)*(1+($K$1))</f>
        <v>0</v>
      </c>
      <c r="D34" s="158">
        <f>SUMIF(Inventory!$D$4:$D$3338,'20 Year Forecast'!$B10,Inventory!AA$4:AA$3338)*(1+($K$1))</f>
        <v>0</v>
      </c>
      <c r="E34" s="158">
        <f>SUMIF(Inventory!$D$4:$D$3338,'20 Year Forecast'!$B10,Inventory!AB$4:AB$3338)*(1+($K$1))</f>
        <v>101563.44</v>
      </c>
      <c r="F34" s="158">
        <f>SUMIF(Inventory!$D$4:$D$3338,'20 Year Forecast'!$B10,Inventory!AC$4:AC$3338)*(1+($K$1))</f>
        <v>0</v>
      </c>
      <c r="G34" s="158">
        <f>SUMIF(Inventory!$D$4:$D$3338,'20 Year Forecast'!$B10,Inventory!AD$4:AD$3338)*(1+($K$1))</f>
        <v>54670</v>
      </c>
    </row>
    <row r="35" spans="2:7" ht="15.75" x14ac:dyDescent="0.25">
      <c r="B35" s="120" t="s">
        <v>7</v>
      </c>
      <c r="C35" s="130">
        <f>SUMIF(Inventory!$D$4:$D$3338,'20 Year Forecast'!$B11,Inventory!Z$4:Z$3338)*(1+($K$1))</f>
        <v>352011.23749999999</v>
      </c>
      <c r="D35" s="130">
        <f>SUMIF(Inventory!$D$4:$D$3338,'20 Year Forecast'!$B11,Inventory!AA$4:AA$3338)*(1+($K$1))</f>
        <v>0</v>
      </c>
      <c r="E35" s="130">
        <f>SUMIF(Inventory!$D$4:$D$3338,'20 Year Forecast'!$B11,Inventory!AB$4:AB$3338)*(1+($K$1))</f>
        <v>1882711.8859999971</v>
      </c>
      <c r="F35" s="130">
        <f>SUMIF(Inventory!$D$4:$D$3338,'20 Year Forecast'!$B11,Inventory!AC$4:AC$3338)*(1+($K$1))</f>
        <v>0</v>
      </c>
      <c r="G35" s="130">
        <f>SUMIF(Inventory!$D$4:$D$3338,'20 Year Forecast'!$B11,Inventory!AD$4:AD$3338)*(1+($K$1))</f>
        <v>322703.875</v>
      </c>
    </row>
    <row r="36" spans="2:7" s="112" customFormat="1" ht="15.75" x14ac:dyDescent="0.25">
      <c r="B36" s="127" t="s">
        <v>5</v>
      </c>
      <c r="C36" s="158">
        <f>SUMIF(Inventory!$D$4:$D$3338,'20 Year Forecast'!$B12,Inventory!Z$4:Z$3338)*(1+($K$1))</f>
        <v>384800</v>
      </c>
      <c r="D36" s="158">
        <f>SUMIF(Inventory!$D$4:$D$3338,'20 Year Forecast'!$B12,Inventory!AA$4:AA$3338)*(1+($K$1))</f>
        <v>152118.75</v>
      </c>
      <c r="E36" s="158">
        <f>SUMIF(Inventory!$D$4:$D$3338,'20 Year Forecast'!$B12,Inventory!AB$4:AB$3338)*(1+($K$1))</f>
        <v>207910</v>
      </c>
      <c r="F36" s="158">
        <f>SUMIF(Inventory!$D$4:$D$3338,'20 Year Forecast'!$B12,Inventory!AC$4:AC$3338)*(1+($K$1))</f>
        <v>42221.25</v>
      </c>
      <c r="G36" s="158">
        <f>SUMIF(Inventory!$D$4:$D$3338,'20 Year Forecast'!$B12,Inventory!AD$4:AD$3338)*(1+($K$1))</f>
        <v>126025</v>
      </c>
    </row>
    <row r="37" spans="2:7" ht="15.75" x14ac:dyDescent="0.25">
      <c r="B37" s="120" t="s">
        <v>114</v>
      </c>
      <c r="C37" s="130">
        <f>SUMIF(Inventory!$D$4:$D$3338,'20 Year Forecast'!$B13,Inventory!Z$4:Z$3338)*(1+($K$1))</f>
        <v>0</v>
      </c>
      <c r="D37" s="130">
        <f>SUMIF(Inventory!$D$4:$D$3338,'20 Year Forecast'!$B13,Inventory!AA$4:AA$3338)*(1+($K$1))</f>
        <v>0</v>
      </c>
      <c r="E37" s="130">
        <f>SUMIF(Inventory!$D$4:$D$3338,'20 Year Forecast'!$B13,Inventory!AB$4:AB$3338)*(1+($K$1))</f>
        <v>0</v>
      </c>
      <c r="F37" s="130">
        <f>SUMIF(Inventory!$D$4:$D$3338,'20 Year Forecast'!$B13,Inventory!AC$4:AC$3338)*(1+($K$1))</f>
        <v>0</v>
      </c>
      <c r="G37" s="130">
        <f>SUMIF(Inventory!$D$4:$D$3338,'20 Year Forecast'!$B13,Inventory!AD$4:AD$3338)*(1+($K$1))</f>
        <v>71000</v>
      </c>
    </row>
    <row r="38" spans="2:7" s="112" customFormat="1" ht="15.75" x14ac:dyDescent="0.25">
      <c r="B38" s="127" t="s">
        <v>4</v>
      </c>
      <c r="C38" s="158">
        <f>SUMIF(Inventory!$D$4:$D$3338,'20 Year Forecast'!$B14,Inventory!Z$4:Z$3338)*(1+($K$1))</f>
        <v>121898.07499999998</v>
      </c>
      <c r="D38" s="158">
        <f>SUMIF(Inventory!$D$4:$D$3338,'20 Year Forecast'!$B14,Inventory!AA$4:AA$3338)*(1+($K$1))</f>
        <v>2150214.7406250001</v>
      </c>
      <c r="E38" s="158">
        <f>SUMIF(Inventory!$D$4:$D$3338,'20 Year Forecast'!$B14,Inventory!AB$4:AB$3338)*(1+($K$1))</f>
        <v>1802855.1</v>
      </c>
      <c r="F38" s="158">
        <f>SUMIF(Inventory!$D$4:$D$3338,'20 Year Forecast'!$B14,Inventory!AC$4:AC$3338)*(1+($K$1))</f>
        <v>79842.816250000018</v>
      </c>
      <c r="G38" s="158">
        <f>SUMIF(Inventory!$D$4:$D$3338,'20 Year Forecast'!$B14,Inventory!AD$4:AD$3338)*(1+($K$1))</f>
        <v>6638.5</v>
      </c>
    </row>
    <row r="39" spans="2:7" ht="15.75" x14ac:dyDescent="0.25">
      <c r="B39" s="120" t="s">
        <v>12</v>
      </c>
      <c r="C39" s="130">
        <f>SUMIF(Inventory!$D$4:$D$3338,'20 Year Forecast'!$B15,Inventory!Z$4:Z$3338)*(1+($K$1))</f>
        <v>0</v>
      </c>
      <c r="D39" s="130">
        <f>SUMIF(Inventory!$D$4:$D$3338,'20 Year Forecast'!$B15,Inventory!AA$4:AA$3338)*(1+($K$1))</f>
        <v>64308.824999999997</v>
      </c>
      <c r="E39" s="130">
        <f>SUMIF(Inventory!$D$4:$D$3338,'20 Year Forecast'!$B15,Inventory!AB$4:AB$3338)*(1+($K$1))</f>
        <v>28274.399999999994</v>
      </c>
      <c r="F39" s="130">
        <f>SUMIF(Inventory!$D$4:$D$3338,'20 Year Forecast'!$B15,Inventory!AC$4:AC$3338)*(1+($K$1))</f>
        <v>0</v>
      </c>
      <c r="G39" s="130">
        <f>SUMIF(Inventory!$D$4:$D$3338,'20 Year Forecast'!$B15,Inventory!AD$4:AD$3338)*(1+($K$1))</f>
        <v>97128</v>
      </c>
    </row>
    <row r="40" spans="2:7" s="112" customFormat="1" ht="15.75" x14ac:dyDescent="0.25">
      <c r="B40" s="127" t="s">
        <v>8</v>
      </c>
      <c r="C40" s="158">
        <f>SUMIF(Inventory!$D$4:$D$3338,'20 Year Forecast'!$B16,Inventory!Z$4:Z$3338)*(1+($K$1))</f>
        <v>0</v>
      </c>
      <c r="D40" s="158">
        <f>SUMIF(Inventory!$D$4:$D$3338,'20 Year Forecast'!$B16,Inventory!AA$4:AA$3338)*(1+($K$1))</f>
        <v>0</v>
      </c>
      <c r="E40" s="158">
        <f>SUMIF(Inventory!$D$4:$D$3338,'20 Year Forecast'!$B16,Inventory!AB$4:AB$3338)*(1+($K$1))</f>
        <v>967809.99999999988</v>
      </c>
      <c r="F40" s="158">
        <f>SUMIF(Inventory!$D$4:$D$3338,'20 Year Forecast'!$B16,Inventory!AC$4:AC$3338)*(1+($K$1))</f>
        <v>0</v>
      </c>
      <c r="G40" s="158">
        <f>SUMIF(Inventory!$D$4:$D$3338,'20 Year Forecast'!$B16,Inventory!AD$4:AD$3338)*(1+($K$1))</f>
        <v>0</v>
      </c>
    </row>
    <row r="41" spans="2:7" ht="15.75" x14ac:dyDescent="0.25">
      <c r="B41" s="120" t="s">
        <v>3</v>
      </c>
      <c r="C41" s="130">
        <f>SUMIF(Inventory!$D$4:$D$3338,'20 Year Forecast'!$B17,Inventory!Z$4:Z$3338)*(1+($K$1))</f>
        <v>0</v>
      </c>
      <c r="D41" s="130">
        <f>SUMIF(Inventory!$D$4:$D$3338,'20 Year Forecast'!$B17,Inventory!AA$4:AA$3338)*(1+($K$1))</f>
        <v>0</v>
      </c>
      <c r="E41" s="130">
        <f>SUMIF(Inventory!$D$4:$D$3338,'20 Year Forecast'!$B17,Inventory!AB$4:AB$3338)*(1+($K$1))</f>
        <v>2337875.3259999999</v>
      </c>
      <c r="F41" s="130">
        <f>SUMIF(Inventory!$D$4:$D$3338,'20 Year Forecast'!$B17,Inventory!AC$4:AC$3338)*(1+($K$1))</f>
        <v>0</v>
      </c>
      <c r="G41" s="130">
        <f>SUMIF(Inventory!$D$4:$D$3338,'20 Year Forecast'!$B17,Inventory!AD$4:AD$3338)*(1+($K$1))</f>
        <v>360953.59849999996</v>
      </c>
    </row>
    <row r="42" spans="2:7" s="126" customFormat="1" ht="15.75" x14ac:dyDescent="0.25">
      <c r="B42" s="121" t="s">
        <v>138</v>
      </c>
      <c r="C42" s="133">
        <f>SUM(C33:C41)</f>
        <v>858709.3125</v>
      </c>
      <c r="D42" s="133">
        <f>SUM(D33:D41)</f>
        <v>2366642.3156250003</v>
      </c>
      <c r="E42" s="133">
        <f>SUM(E33:E41)</f>
        <v>7337078.5519999973</v>
      </c>
      <c r="F42" s="133">
        <f>SUM(F33:F41)</f>
        <v>122064.06625000002</v>
      </c>
      <c r="G42" s="133">
        <f>SUM(G33:G41)</f>
        <v>1100622.7234999998</v>
      </c>
    </row>
    <row r="43" spans="2:7" x14ac:dyDescent="0.25">
      <c r="C43" s="15"/>
      <c r="D43" s="15"/>
      <c r="E43" s="15"/>
      <c r="F43" s="15"/>
      <c r="G43" s="15"/>
    </row>
    <row r="44" spans="2:7" s="118" customFormat="1" ht="15.75" x14ac:dyDescent="0.25">
      <c r="B44" s="116"/>
      <c r="C44" s="116">
        <f>G32+1</f>
        <v>2033</v>
      </c>
      <c r="D44" s="116">
        <f>C44+1</f>
        <v>2034</v>
      </c>
      <c r="E44" s="116">
        <f>D44+1</f>
        <v>2035</v>
      </c>
      <c r="F44" s="116">
        <f>E44+1</f>
        <v>2036</v>
      </c>
      <c r="G44" s="116">
        <f>F44+1</f>
        <v>2037</v>
      </c>
    </row>
    <row r="45" spans="2:7" ht="15.75" x14ac:dyDescent="0.25">
      <c r="B45" s="120" t="s">
        <v>9</v>
      </c>
      <c r="C45" s="130">
        <f>SUMIF(Inventory!$D$4:$D$3338,'20 Year Forecast'!$B9,Inventory!AE$4:AE$3338)*(1+($K$1))</f>
        <v>0</v>
      </c>
      <c r="D45" s="130">
        <f>SUMIF(Inventory!$D$4:$D$3338,'20 Year Forecast'!$B9,Inventory!AF$4:AF$3338)*(1+($K$1))</f>
        <v>0</v>
      </c>
      <c r="E45" s="130">
        <f>SUMIF(Inventory!$D$4:$D$3338,'20 Year Forecast'!$B9,Inventory!AG$4:AG$3338)*(1+($K$1))</f>
        <v>147901.66875000001</v>
      </c>
      <c r="F45" s="130">
        <f>SUMIF(Inventory!$D$4:$D$3338,'20 Year Forecast'!$B9,Inventory!AH$4:AH$3338)*(1+($K$1))</f>
        <v>91666.574999999997</v>
      </c>
      <c r="G45" s="130">
        <f>SUMIF(Inventory!$D$4:$D$3338,'20 Year Forecast'!$B9,Inventory!AI$4:AI$3338)*(1+($K$1))</f>
        <v>2778116.9624999999</v>
      </c>
    </row>
    <row r="46" spans="2:7" s="112" customFormat="1" ht="15.75" x14ac:dyDescent="0.25">
      <c r="B46" s="127" t="s">
        <v>11</v>
      </c>
      <c r="C46" s="158">
        <f>SUMIF(Inventory!$D$4:$D$3338,'20 Year Forecast'!$B10,Inventory!AE$4:AE$3338)*(1+($K$1))</f>
        <v>132901.5625</v>
      </c>
      <c r="D46" s="158">
        <f>SUMIF(Inventory!$D$4:$D$3338,'20 Year Forecast'!$B10,Inventory!AF$4:AF$3338)*(1+($K$1))</f>
        <v>0</v>
      </c>
      <c r="E46" s="158">
        <f>SUMIF(Inventory!$D$4:$D$3338,'20 Year Forecast'!$B10,Inventory!AG$4:AG$3338)*(1+($K$1))</f>
        <v>392264.77999999997</v>
      </c>
      <c r="F46" s="158">
        <f>SUMIF(Inventory!$D$4:$D$3338,'20 Year Forecast'!$B10,Inventory!AH$4:AH$3338)*(1+($K$1))</f>
        <v>0</v>
      </c>
      <c r="G46" s="158">
        <f>SUMIF(Inventory!$D$4:$D$3338,'20 Year Forecast'!$B10,Inventory!AI$4:AI$3338)*(1+($K$1))</f>
        <v>335173.01999999996</v>
      </c>
    </row>
    <row r="47" spans="2:7" ht="15.75" x14ac:dyDescent="0.25">
      <c r="B47" s="120" t="s">
        <v>7</v>
      </c>
      <c r="C47" s="130">
        <f>SUMIF(Inventory!$D$4:$D$3338,'20 Year Forecast'!$B11,Inventory!AE$4:AE$3338)*(1+($K$1))</f>
        <v>394844.0625</v>
      </c>
      <c r="D47" s="130">
        <f>SUMIF(Inventory!$D$4:$D$3338,'20 Year Forecast'!$B11,Inventory!AF$4:AF$3338)*(1+($K$1))</f>
        <v>128845.84000000001</v>
      </c>
      <c r="E47" s="130">
        <f>SUMIF(Inventory!$D$4:$D$3338,'20 Year Forecast'!$B11,Inventory!AG$4:AG$3338)*(1+($K$1))</f>
        <v>877100.48750000016</v>
      </c>
      <c r="F47" s="130">
        <f>SUMIF(Inventory!$D$4:$D$3338,'20 Year Forecast'!$B11,Inventory!AH$4:AH$3338)*(1+($K$1))</f>
        <v>48602.399999999994</v>
      </c>
      <c r="G47" s="130">
        <f>SUMIF(Inventory!$D$4:$D$3338,'20 Year Forecast'!$B11,Inventory!AI$4:AI$3338)*(1+($K$1))</f>
        <v>154113.35874999998</v>
      </c>
    </row>
    <row r="48" spans="2:7" s="112" customFormat="1" ht="15.75" x14ac:dyDescent="0.25">
      <c r="B48" s="127" t="s">
        <v>5</v>
      </c>
      <c r="C48" s="158">
        <f>SUMIF(Inventory!$D$4:$D$3338,'20 Year Forecast'!$B12,Inventory!AE$4:AE$3338)*(1+($K$1))</f>
        <v>58000</v>
      </c>
      <c r="D48" s="158">
        <f>SUMIF(Inventory!$D$4:$D$3338,'20 Year Forecast'!$B12,Inventory!AF$4:AF$3338)*(1+($K$1))</f>
        <v>13320</v>
      </c>
      <c r="E48" s="158">
        <f>SUMIF(Inventory!$D$4:$D$3338,'20 Year Forecast'!$B12,Inventory!AG$4:AG$3338)*(1+($K$1))</f>
        <v>739145</v>
      </c>
      <c r="F48" s="158">
        <f>SUMIF(Inventory!$D$4:$D$3338,'20 Year Forecast'!$B12,Inventory!AH$4:AH$3338)*(1+($K$1))</f>
        <v>2292675</v>
      </c>
      <c r="G48" s="158">
        <f>SUMIF(Inventory!$D$4:$D$3338,'20 Year Forecast'!$B12,Inventory!AI$4:AI$3338)*(1+($K$1))</f>
        <v>8242.4999999999982</v>
      </c>
    </row>
    <row r="49" spans="2:7" ht="15.75" x14ac:dyDescent="0.25">
      <c r="B49" s="120" t="s">
        <v>114</v>
      </c>
      <c r="C49" s="130">
        <f>SUMIF(Inventory!$D$4:$D$3338,'20 Year Forecast'!$B13,Inventory!AE$4:AE$3338)*(1+($K$1))</f>
        <v>135937.5</v>
      </c>
      <c r="D49" s="130">
        <f>SUMIF(Inventory!$D$4:$D$3338,'20 Year Forecast'!$B13,Inventory!AF$4:AF$3338)*(1+($K$1))</f>
        <v>0</v>
      </c>
      <c r="E49" s="130">
        <f>SUMIF(Inventory!$D$4:$D$3338,'20 Year Forecast'!$B13,Inventory!AG$4:AG$3338)*(1+($K$1))</f>
        <v>66062.5</v>
      </c>
      <c r="F49" s="130">
        <f>SUMIF(Inventory!$D$4:$D$3338,'20 Year Forecast'!$B13,Inventory!AH$4:AH$3338)*(1+($K$1))</f>
        <v>0</v>
      </c>
      <c r="G49" s="130">
        <f>SUMIF(Inventory!$D$4:$D$3338,'20 Year Forecast'!$B13,Inventory!AI$4:AI$3338)*(1+($K$1))</f>
        <v>39249.999999999993</v>
      </c>
    </row>
    <row r="50" spans="2:7" s="112" customFormat="1" ht="15.75" x14ac:dyDescent="0.25">
      <c r="B50" s="127" t="s">
        <v>4</v>
      </c>
      <c r="C50" s="158">
        <f>SUMIF(Inventory!$D$4:$D$3338,'20 Year Forecast'!$B14,Inventory!AE$4:AE$3338)*(1+($K$1))</f>
        <v>903239.79999999993</v>
      </c>
      <c r="D50" s="158">
        <f>SUMIF(Inventory!$D$4:$D$3338,'20 Year Forecast'!$B14,Inventory!AF$4:AF$3338)*(1+($K$1))</f>
        <v>124196.04999999999</v>
      </c>
      <c r="E50" s="158">
        <f>SUMIF(Inventory!$D$4:$D$3338,'20 Year Forecast'!$B14,Inventory!AG$4:AG$3338)*(1+($K$1))</f>
        <v>1098625.0375000001</v>
      </c>
      <c r="F50" s="158">
        <f>SUMIF(Inventory!$D$4:$D$3338,'20 Year Forecast'!$B14,Inventory!AH$4:AH$3338)*(1+($K$1))</f>
        <v>88458.947499999995</v>
      </c>
      <c r="G50" s="158">
        <f>SUMIF(Inventory!$D$4:$D$3338,'20 Year Forecast'!$B14,Inventory!AI$4:AI$3338)*(1+($K$1))</f>
        <v>7339.75</v>
      </c>
    </row>
    <row r="51" spans="2:7" ht="15.75" x14ac:dyDescent="0.25">
      <c r="B51" s="120" t="s">
        <v>12</v>
      </c>
      <c r="C51" s="130">
        <f>SUMIF(Inventory!$D$4:$D$3338,'20 Year Forecast'!$B15,Inventory!AE$4:AE$3338)*(1+($K$1))</f>
        <v>0</v>
      </c>
      <c r="D51" s="130">
        <f>SUMIF(Inventory!$D$4:$D$3338,'20 Year Forecast'!$B15,Inventory!AF$4:AF$3338)*(1+($K$1))</f>
        <v>71561.7</v>
      </c>
      <c r="E51" s="130">
        <f>SUMIF(Inventory!$D$4:$D$3338,'20 Year Forecast'!$B15,Inventory!AG$4:AG$3338)*(1+($K$1))</f>
        <v>31392.9</v>
      </c>
      <c r="F51" s="130">
        <f>SUMIF(Inventory!$D$4:$D$3338,'20 Year Forecast'!$B15,Inventory!AH$4:AH$3338)*(1+($K$1))</f>
        <v>0</v>
      </c>
      <c r="G51" s="130">
        <f>SUMIF(Inventory!$D$4:$D$3338,'20 Year Forecast'!$B15,Inventory!AI$4:AI$3338)*(1+($K$1))</f>
        <v>0</v>
      </c>
    </row>
    <row r="52" spans="2:7" s="112" customFormat="1" ht="15.75" x14ac:dyDescent="0.25">
      <c r="B52" s="127" t="s">
        <v>8</v>
      </c>
      <c r="C52" s="158">
        <f>SUMIF(Inventory!$D$4:$D$3338,'20 Year Forecast'!$B16,Inventory!AE$4:AE$3338)*(1+($K$1))</f>
        <v>0</v>
      </c>
      <c r="D52" s="158">
        <f>SUMIF(Inventory!$D$4:$D$3338,'20 Year Forecast'!$B16,Inventory!AF$4:AF$3338)*(1+($K$1))</f>
        <v>0</v>
      </c>
      <c r="E52" s="158">
        <f>SUMIF(Inventory!$D$4:$D$3338,'20 Year Forecast'!$B16,Inventory!AG$4:AG$3338)*(1+($K$1))</f>
        <v>810662.375</v>
      </c>
      <c r="F52" s="158">
        <f>SUMIF(Inventory!$D$4:$D$3338,'20 Year Forecast'!$B16,Inventory!AH$4:AH$3338)*(1+($K$1))</f>
        <v>10106.25</v>
      </c>
      <c r="G52" s="158">
        <f>SUMIF(Inventory!$D$4:$D$3338,'20 Year Forecast'!$B16,Inventory!AI$4:AI$3338)*(1+($K$1))</f>
        <v>6868.7499999999991</v>
      </c>
    </row>
    <row r="53" spans="2:7" ht="15.75" x14ac:dyDescent="0.25">
      <c r="B53" s="120" t="s">
        <v>3</v>
      </c>
      <c r="C53" s="130">
        <f>SUMIF(Inventory!$D$4:$D$3338,'20 Year Forecast'!$B17,Inventory!AE$4:AE$3338)*(1+($K$1))</f>
        <v>878133.95625000005</v>
      </c>
      <c r="D53" s="130">
        <f>SUMIF(Inventory!$D$4:$D$3338,'20 Year Forecast'!$B17,Inventory!AF$4:AF$3338)*(1+($K$1))</f>
        <v>107604.288</v>
      </c>
      <c r="E53" s="130">
        <f>SUMIF(Inventory!$D$4:$D$3338,'20 Year Forecast'!$B17,Inventory!AG$4:AG$3338)*(1+($K$1))</f>
        <v>898155.43675000011</v>
      </c>
      <c r="F53" s="130">
        <f>SUMIF(Inventory!$D$4:$D$3338,'20 Year Forecast'!$B17,Inventory!AH$4:AH$3338)*(1+($K$1))</f>
        <v>669394.6875</v>
      </c>
      <c r="G53" s="130">
        <f>SUMIF(Inventory!$D$4:$D$3338,'20 Year Forecast'!$B17,Inventory!AI$4:AI$3338)*(1+($K$1))</f>
        <v>0</v>
      </c>
    </row>
    <row r="54" spans="2:7" s="126" customFormat="1" ht="15.75" x14ac:dyDescent="0.25">
      <c r="B54" s="121" t="s">
        <v>138</v>
      </c>
      <c r="C54" s="133">
        <f>SUM(C45:C53)</f>
        <v>2503056.8812499996</v>
      </c>
      <c r="D54" s="133">
        <f>SUM(D45:D53)</f>
        <v>445527.87800000003</v>
      </c>
      <c r="E54" s="133">
        <f>SUM(E45:E53)</f>
        <v>5061310.1855000006</v>
      </c>
      <c r="F54" s="133">
        <f>SUM(F45:F53)</f>
        <v>3200903.86</v>
      </c>
      <c r="G54" s="133">
        <f>SUM(G45:G53)</f>
        <v>3329104.3412500001</v>
      </c>
    </row>
    <row r="56" spans="2:7" ht="15.75" x14ac:dyDescent="0.25">
      <c r="F56" s="116" t="s">
        <v>336</v>
      </c>
      <c r="G56" s="134">
        <f>SUM(C18:G18)</f>
        <v>11836177.833249999</v>
      </c>
    </row>
    <row r="57" spans="2:7" ht="15.75" x14ac:dyDescent="0.25">
      <c r="F57" s="116" t="s">
        <v>337</v>
      </c>
      <c r="G57" s="134">
        <f>SUM(C30:G30)+G56</f>
        <v>20216249.855625</v>
      </c>
    </row>
    <row r="58" spans="2:7" ht="15.75" x14ac:dyDescent="0.25">
      <c r="F58" s="116" t="s">
        <v>338</v>
      </c>
      <c r="G58" s="134">
        <f>SUM(C42:G42)+G57</f>
        <v>32001366.825499997</v>
      </c>
    </row>
    <row r="59" spans="2:7" ht="15.75" x14ac:dyDescent="0.25">
      <c r="F59" s="116" t="s">
        <v>339</v>
      </c>
      <c r="G59" s="134">
        <f>SUM(C54:G54)+G58</f>
        <v>46541269.971499994</v>
      </c>
    </row>
  </sheetData>
  <mergeCells count="1">
    <mergeCell ref="C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J15"/>
  <sheetViews>
    <sheetView zoomScale="80" zoomScaleNormal="80" workbookViewId="0">
      <selection activeCell="D48" sqref="D48"/>
    </sheetView>
  </sheetViews>
  <sheetFormatPr defaultRowHeight="15" x14ac:dyDescent="0.25"/>
  <cols>
    <col min="2" max="2" width="24.7109375" bestFit="1" customWidth="1"/>
    <col min="3" max="8" width="17.85546875" customWidth="1"/>
    <col min="9" max="22" width="15.85546875" customWidth="1"/>
    <col min="23" max="23" width="17.28515625" bestFit="1" customWidth="1"/>
    <col min="24" max="25" width="15.85546875" customWidth="1"/>
  </cols>
  <sheetData>
    <row r="1" spans="2:10" x14ac:dyDescent="0.25">
      <c r="B1" t="s">
        <v>239</v>
      </c>
      <c r="C1" s="83">
        <v>387606</v>
      </c>
      <c r="E1" s="10">
        <f>C2*0.02</f>
        <v>2713242</v>
      </c>
      <c r="G1" t="s">
        <v>309</v>
      </c>
      <c r="H1">
        <v>350</v>
      </c>
      <c r="J1" s="10">
        <f>C2*0.02</f>
        <v>2713242</v>
      </c>
    </row>
    <row r="2" spans="2:10" x14ac:dyDescent="0.25">
      <c r="B2" t="s">
        <v>240</v>
      </c>
      <c r="C2" s="84">
        <f>H1*C1</f>
        <v>135662100</v>
      </c>
      <c r="G2" t="s">
        <v>310</v>
      </c>
      <c r="H2">
        <v>225</v>
      </c>
    </row>
    <row r="4" spans="2:10" x14ac:dyDescent="0.25">
      <c r="C4">
        <v>1</v>
      </c>
      <c r="D4">
        <v>2</v>
      </c>
      <c r="E4">
        <v>3</v>
      </c>
      <c r="F4">
        <v>4</v>
      </c>
      <c r="G4">
        <v>5</v>
      </c>
    </row>
    <row r="5" spans="2:10" s="115" customFormat="1" x14ac:dyDescent="0.25">
      <c r="B5" s="114" t="s">
        <v>332</v>
      </c>
      <c r="C5" s="114">
        <f>Inventory!C1</f>
        <v>2018</v>
      </c>
      <c r="D5" s="114">
        <f>C5+1</f>
        <v>2019</v>
      </c>
      <c r="E5" s="114">
        <f t="shared" ref="E5:G5" si="0">D5+1</f>
        <v>2020</v>
      </c>
      <c r="F5" s="114">
        <f t="shared" si="0"/>
        <v>2021</v>
      </c>
      <c r="G5" s="114">
        <f t="shared" si="0"/>
        <v>2022</v>
      </c>
      <c r="H5" s="149" t="s">
        <v>138</v>
      </c>
    </row>
    <row r="6" spans="2:10" x14ac:dyDescent="0.25">
      <c r="B6" s="119" t="s">
        <v>9</v>
      </c>
      <c r="C6" s="150">
        <f>Summary!C9</f>
        <v>0</v>
      </c>
      <c r="D6" s="150">
        <f>Summary!D9</f>
        <v>0</v>
      </c>
      <c r="E6" s="150">
        <f>Summary!E9</f>
        <v>0</v>
      </c>
      <c r="F6" s="150">
        <f>Summary!F9</f>
        <v>0</v>
      </c>
      <c r="G6" s="150">
        <f>Summary!G9</f>
        <v>0</v>
      </c>
      <c r="H6" s="151">
        <f>SUM(C6:G6)</f>
        <v>0</v>
      </c>
    </row>
    <row r="7" spans="2:10" s="112" customFormat="1" x14ac:dyDescent="0.25">
      <c r="B7" s="50" t="s">
        <v>11</v>
      </c>
      <c r="C7" s="152">
        <f>Summary!C10</f>
        <v>73325</v>
      </c>
      <c r="D7" s="152">
        <f>Summary!D10</f>
        <v>0</v>
      </c>
      <c r="E7" s="152">
        <f>Summary!E10</f>
        <v>106023.74400000001</v>
      </c>
      <c r="F7" s="152">
        <f>Summary!F10</f>
        <v>0</v>
      </c>
      <c r="G7" s="152">
        <f>Summary!G10</f>
        <v>191283.45600000003</v>
      </c>
      <c r="H7" s="153">
        <f t="shared" ref="H7:H14" si="1">SUM(C7:G7)</f>
        <v>370632.20000000007</v>
      </c>
    </row>
    <row r="8" spans="2:10" x14ac:dyDescent="0.25">
      <c r="B8" s="119" t="s">
        <v>7</v>
      </c>
      <c r="C8" s="150">
        <f>Summary!C11</f>
        <v>695799.39999999991</v>
      </c>
      <c r="D8" s="150">
        <f>Summary!D11</f>
        <v>38372.237999999998</v>
      </c>
      <c r="E8" s="150">
        <f>Summary!E11</f>
        <v>799563.08800000011</v>
      </c>
      <c r="F8" s="150">
        <f>Summary!F11</f>
        <v>341829.66799999989</v>
      </c>
      <c r="G8" s="150">
        <f>Summary!G11</f>
        <v>178915.52</v>
      </c>
      <c r="H8" s="151">
        <f t="shared" si="1"/>
        <v>2054479.9139999999</v>
      </c>
    </row>
    <row r="9" spans="2:10" s="112" customFormat="1" x14ac:dyDescent="0.25">
      <c r="B9" s="50" t="s">
        <v>5</v>
      </c>
      <c r="C9" s="152">
        <f>Summary!C12</f>
        <v>1324200</v>
      </c>
      <c r="D9" s="152">
        <f>Summary!D12</f>
        <v>4326</v>
      </c>
      <c r="E9" s="152">
        <f>Summary!E12</f>
        <v>97520</v>
      </c>
      <c r="F9" s="152">
        <f>Summary!F12</f>
        <v>371799</v>
      </c>
      <c r="G9" s="152">
        <f>Summary!G12</f>
        <v>39200.000000000007</v>
      </c>
      <c r="H9" s="153">
        <f t="shared" si="1"/>
        <v>1837045</v>
      </c>
    </row>
    <row r="10" spans="2:10" x14ac:dyDescent="0.25">
      <c r="B10" s="119" t="s">
        <v>114</v>
      </c>
      <c r="C10" s="150">
        <f>Summary!C13</f>
        <v>75000</v>
      </c>
      <c r="D10" s="150">
        <f>Summary!D13</f>
        <v>0</v>
      </c>
      <c r="E10" s="150">
        <f>Summary!E13</f>
        <v>79500</v>
      </c>
      <c r="F10" s="150">
        <f>Summary!F13</f>
        <v>0</v>
      </c>
      <c r="G10" s="150">
        <f>Summary!G13</f>
        <v>22400.000000000004</v>
      </c>
      <c r="H10" s="151">
        <f t="shared" si="1"/>
        <v>176900</v>
      </c>
    </row>
    <row r="11" spans="2:10" s="112" customFormat="1" x14ac:dyDescent="0.25">
      <c r="B11" s="50" t="s">
        <v>4</v>
      </c>
      <c r="C11" s="152">
        <f>Summary!C14</f>
        <v>284809.7</v>
      </c>
      <c r="D11" s="152">
        <f>Summary!D14</f>
        <v>224882.98999999996</v>
      </c>
      <c r="E11" s="152">
        <f>Summary!E14</f>
        <v>87424.030000000028</v>
      </c>
      <c r="F11" s="152">
        <f>Summary!F14</f>
        <v>50088.442999999999</v>
      </c>
      <c r="G11" s="152">
        <f>Summary!G14</f>
        <v>4188.8000000000011</v>
      </c>
      <c r="H11" s="153">
        <f t="shared" si="1"/>
        <v>651393.96299999999</v>
      </c>
    </row>
    <row r="12" spans="2:10" x14ac:dyDescent="0.25">
      <c r="B12" s="119" t="s">
        <v>12</v>
      </c>
      <c r="C12" s="150">
        <f>Summary!C15</f>
        <v>0</v>
      </c>
      <c r="D12" s="150">
        <f>Summary!D15</f>
        <v>39842.46</v>
      </c>
      <c r="E12" s="150">
        <f>Summary!E15</f>
        <v>17629.920000000002</v>
      </c>
      <c r="F12" s="150">
        <f>Summary!F15</f>
        <v>0</v>
      </c>
      <c r="G12" s="150">
        <f>Summary!G15</f>
        <v>61286.400000000009</v>
      </c>
      <c r="H12" s="151">
        <f t="shared" si="1"/>
        <v>118758.78000000001</v>
      </c>
    </row>
    <row r="13" spans="2:10" s="112" customFormat="1" x14ac:dyDescent="0.25">
      <c r="B13" s="50" t="s">
        <v>8</v>
      </c>
      <c r="C13" s="152">
        <f>Summary!C16</f>
        <v>0</v>
      </c>
      <c r="D13" s="152">
        <f>Summary!D16</f>
        <v>0</v>
      </c>
      <c r="E13" s="152">
        <f>Summary!E16</f>
        <v>398401</v>
      </c>
      <c r="F13" s="152">
        <f>Summary!F16</f>
        <v>0</v>
      </c>
      <c r="G13" s="152">
        <f>Summary!G16</f>
        <v>0</v>
      </c>
      <c r="H13" s="153">
        <f t="shared" si="1"/>
        <v>398401</v>
      </c>
    </row>
    <row r="14" spans="2:10" x14ac:dyDescent="0.25">
      <c r="B14" s="119" t="s">
        <v>3</v>
      </c>
      <c r="C14" s="150">
        <f>Summary!C17</f>
        <v>2075412.1300000001</v>
      </c>
      <c r="D14" s="150">
        <f>Summary!D17</f>
        <v>161489.41520000002</v>
      </c>
      <c r="E14" s="150">
        <f>Summary!E17</f>
        <v>1472282.9720000001</v>
      </c>
      <c r="F14" s="150">
        <f>Summary!F17</f>
        <v>73060.825200000007</v>
      </c>
      <c r="G14" s="150">
        <f>Summary!G17</f>
        <v>79086.06720000002</v>
      </c>
      <c r="H14" s="151">
        <f t="shared" si="1"/>
        <v>3861331.4095999999</v>
      </c>
    </row>
    <row r="15" spans="2:10" ht="15.75" x14ac:dyDescent="0.25">
      <c r="B15" s="119" t="s">
        <v>138</v>
      </c>
      <c r="C15" s="134">
        <f>SUM(C6:C14)</f>
        <v>4528546.2300000004</v>
      </c>
      <c r="D15" s="134">
        <f t="shared" ref="D15:G15" si="2">SUM(D6:D14)</f>
        <v>468913.10320000001</v>
      </c>
      <c r="E15" s="134">
        <f t="shared" si="2"/>
        <v>3058344.7540000002</v>
      </c>
      <c r="F15" s="134">
        <f t="shared" si="2"/>
        <v>836777.93619999976</v>
      </c>
      <c r="G15" s="134">
        <f t="shared" si="2"/>
        <v>576360.24320000003</v>
      </c>
      <c r="H15" s="134">
        <f>SUM(H6:H14)</f>
        <v>9468942.2665999997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94"/>
  <sheetViews>
    <sheetView topLeftCell="A31" zoomScale="80" zoomScaleNormal="80" workbookViewId="0">
      <selection activeCell="L33" sqref="L33"/>
    </sheetView>
  </sheetViews>
  <sheetFormatPr defaultRowHeight="15" x14ac:dyDescent="0.25"/>
  <cols>
    <col min="2" max="2" width="24.7109375" bestFit="1" customWidth="1"/>
    <col min="3" max="3" width="16.28515625" bestFit="1" customWidth="1"/>
    <col min="4" max="4" width="17.28515625" bestFit="1" customWidth="1"/>
    <col min="5" max="5" width="15.28515625" customWidth="1"/>
    <col min="6" max="22" width="15.85546875" customWidth="1"/>
    <col min="23" max="23" width="17.28515625" bestFit="1" customWidth="1"/>
    <col min="24" max="25" width="15.85546875" customWidth="1"/>
  </cols>
  <sheetData>
    <row r="1" spans="2:23" x14ac:dyDescent="0.25">
      <c r="B1" t="s">
        <v>239</v>
      </c>
      <c r="C1" s="83">
        <v>387606</v>
      </c>
      <c r="E1" s="10">
        <f>C2*0.02</f>
        <v>6361.08</v>
      </c>
      <c r="G1" t="s">
        <v>309</v>
      </c>
      <c r="H1">
        <v>350</v>
      </c>
      <c r="J1" s="10">
        <f>C2*0.02</f>
        <v>6361.08</v>
      </c>
    </row>
    <row r="2" spans="2:23" x14ac:dyDescent="0.25">
      <c r="B2" t="s">
        <v>294</v>
      </c>
      <c r="C2" s="3">
        <v>318054</v>
      </c>
      <c r="D2" s="84">
        <f>C2*H1</f>
        <v>111318900</v>
      </c>
      <c r="G2" t="s">
        <v>310</v>
      </c>
      <c r="H2">
        <v>225</v>
      </c>
    </row>
    <row r="3" spans="2:23" x14ac:dyDescent="0.25">
      <c r="B3" t="s">
        <v>295</v>
      </c>
      <c r="C3" s="3">
        <v>69552</v>
      </c>
      <c r="D3" s="84">
        <f>C3*H3</f>
        <v>17388000</v>
      </c>
      <c r="G3" t="s">
        <v>334</v>
      </c>
      <c r="H3">
        <v>250</v>
      </c>
    </row>
    <row r="4" spans="2:23" x14ac:dyDescent="0.25">
      <c r="B4" s="110" t="s">
        <v>335</v>
      </c>
      <c r="C4" s="111"/>
      <c r="D4" s="111">
        <f>SUM(D2:D3)</f>
        <v>128706900</v>
      </c>
      <c r="E4" s="10">
        <f>D4*0.02</f>
        <v>2574138</v>
      </c>
    </row>
    <row r="5" spans="2:23" x14ac:dyDescent="0.25">
      <c r="C5" s="84"/>
    </row>
    <row r="6" spans="2:23" x14ac:dyDescent="0.25">
      <c r="C6" s="178" t="s">
        <v>333</v>
      </c>
      <c r="D6" s="178"/>
      <c r="E6" s="178"/>
      <c r="F6" s="178"/>
      <c r="G6" s="178"/>
    </row>
    <row r="7" spans="2:23" x14ac:dyDescent="0.25">
      <c r="B7" s="87"/>
      <c r="C7" s="105">
        <v>1</v>
      </c>
      <c r="D7" s="105">
        <v>2</v>
      </c>
      <c r="E7" s="105">
        <v>3</v>
      </c>
      <c r="F7" s="105">
        <v>4</v>
      </c>
      <c r="G7" s="10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/>
    </row>
    <row r="8" spans="2:23" x14ac:dyDescent="0.25">
      <c r="B8" s="81"/>
      <c r="C8" s="106">
        <f>Inventory!$C$1</f>
        <v>2018</v>
      </c>
      <c r="D8" s="107">
        <f t="shared" ref="D8:V8" si="0">C8+1</f>
        <v>2019</v>
      </c>
      <c r="E8" s="106">
        <f t="shared" si="0"/>
        <v>2020</v>
      </c>
      <c r="F8" s="106">
        <f t="shared" si="0"/>
        <v>2021</v>
      </c>
      <c r="G8" s="106">
        <f t="shared" si="0"/>
        <v>2022</v>
      </c>
      <c r="H8" s="11">
        <f t="shared" si="0"/>
        <v>2023</v>
      </c>
      <c r="I8" s="11">
        <f t="shared" si="0"/>
        <v>2024</v>
      </c>
      <c r="J8" s="11">
        <f t="shared" si="0"/>
        <v>2025</v>
      </c>
      <c r="K8" s="11">
        <f t="shared" si="0"/>
        <v>2026</v>
      </c>
      <c r="L8" s="11">
        <f t="shared" si="0"/>
        <v>2027</v>
      </c>
      <c r="M8" s="11">
        <f t="shared" si="0"/>
        <v>2028</v>
      </c>
      <c r="N8" s="11">
        <f t="shared" si="0"/>
        <v>2029</v>
      </c>
      <c r="O8" s="11">
        <f t="shared" si="0"/>
        <v>2030</v>
      </c>
      <c r="P8" s="11">
        <f t="shared" si="0"/>
        <v>2031</v>
      </c>
      <c r="Q8" s="11">
        <f t="shared" si="0"/>
        <v>2032</v>
      </c>
      <c r="R8" s="11">
        <f t="shared" si="0"/>
        <v>2033</v>
      </c>
      <c r="S8" s="11">
        <f t="shared" si="0"/>
        <v>2034</v>
      </c>
      <c r="T8" s="11">
        <f t="shared" si="0"/>
        <v>2035</v>
      </c>
      <c r="U8" s="11">
        <f t="shared" si="0"/>
        <v>2036</v>
      </c>
      <c r="V8" s="11">
        <f t="shared" si="0"/>
        <v>2037</v>
      </c>
      <c r="W8" s="11" t="s">
        <v>138</v>
      </c>
    </row>
    <row r="9" spans="2:23" x14ac:dyDescent="0.25">
      <c r="B9" s="81" t="s">
        <v>9</v>
      </c>
      <c r="C9" s="108">
        <f>SUMIF(Inventory!$D$4:$D$3338,Summary!$B9,Inventory!P$4:P$3338)</f>
        <v>0</v>
      </c>
      <c r="D9" s="108">
        <f>SUMIF(Inventory!$D$4:$D$3338,Summary!$B9,Inventory!Q$4:Q$3338)</f>
        <v>0</v>
      </c>
      <c r="E9" s="108">
        <f>SUMIF(Inventory!$D$4:$D$3338,Summary!$B9,Inventory!R$4:R$3338)</f>
        <v>0</v>
      </c>
      <c r="F9" s="108">
        <f>SUMIF(Inventory!$D$4:$D$3338,Summary!$B9,Inventory!S$4:S$3338)</f>
        <v>0</v>
      </c>
      <c r="G9" s="108">
        <f>SUMIF(Inventory!$D$4:$D$3338,Summary!$B9,Inventory!T$4:T$3338)</f>
        <v>0</v>
      </c>
      <c r="H9" s="11">
        <f>SUMIF(Inventory!$D$4:$D$3338,Summary!$B9,Inventory!U$4:U$3338)</f>
        <v>0</v>
      </c>
      <c r="I9" s="11">
        <f>SUMIF(Inventory!$D$4:$D$3338,Summary!$B9,Inventory!V$4:V$3338)</f>
        <v>0</v>
      </c>
      <c r="J9" s="11">
        <f>SUMIF(Inventory!$D$4:$D$3338,Summary!$B9,Inventory!W$4:W$3338)</f>
        <v>0</v>
      </c>
      <c r="K9" s="11">
        <f>SUMIF(Inventory!$D$4:$D$3338,Summary!$B9,Inventory!X$4:X$3338)</f>
        <v>0</v>
      </c>
      <c r="L9" s="11">
        <f>SUMIF(Inventory!$D$4:$D$3338,Summary!$B9,Inventory!Y$4:Y$3338)</f>
        <v>0</v>
      </c>
      <c r="M9" s="11">
        <f>SUMIF(Inventory!$D$4:$D$3338,Summary!$B9,Inventory!Z$4:Z$3338)</f>
        <v>0</v>
      </c>
      <c r="N9" s="11">
        <f>SUMIF(Inventory!$D$4:$D$3338,Summary!$B9,Inventory!AA$4:AA$3338)</f>
        <v>0</v>
      </c>
      <c r="O9" s="11">
        <f>SUMIF(Inventory!$D$4:$D$3338,Summary!$B9,Inventory!AB$4:AB$3338)</f>
        <v>6462.7199999999993</v>
      </c>
      <c r="P9" s="11">
        <f>SUMIF(Inventory!$D$4:$D$3338,Summary!$B9,Inventory!AC$4:AC$3338)</f>
        <v>0</v>
      </c>
      <c r="Q9" s="11">
        <f>SUMIF(Inventory!$D$4:$D$3338,Summary!$B9,Inventory!AD$4:AD$3338)</f>
        <v>49203</v>
      </c>
      <c r="R9" s="11">
        <f>SUMIF(Inventory!$D$4:$D$3338,Summary!$B9,Inventory!AE$4:AE$3338)</f>
        <v>0</v>
      </c>
      <c r="S9" s="11">
        <f>SUMIF(Inventory!$D$4:$D$3338,Summary!$B9,Inventory!AF$4:AF$3338)</f>
        <v>0</v>
      </c>
      <c r="T9" s="11">
        <f>SUMIF(Inventory!$D$4:$D$3338,Summary!$B9,Inventory!AG$4:AG$3338)</f>
        <v>118321.33500000001</v>
      </c>
      <c r="U9" s="11">
        <f>SUMIF(Inventory!$D$4:$D$3338,Summary!$B9,Inventory!AH$4:AH$3338)</f>
        <v>73333.259999999995</v>
      </c>
      <c r="V9" s="11">
        <f>SUMIF(Inventory!$D$4:$D$3338,Summary!$B9,Inventory!AI$4:AI$3338)</f>
        <v>2222493.5699999998</v>
      </c>
      <c r="W9" s="13">
        <f t="shared" ref="W9:W17" si="1">SUM(C9:V9)</f>
        <v>2469813.8849999998</v>
      </c>
    </row>
    <row r="10" spans="2:23" x14ac:dyDescent="0.25">
      <c r="B10" s="81" t="s">
        <v>11</v>
      </c>
      <c r="C10" s="108">
        <f>SUMIF(Inventory!$D$4:$D$3338,Summary!$B10,Inventory!P$4:P$3338)</f>
        <v>73325</v>
      </c>
      <c r="D10" s="108">
        <f>SUMIF(Inventory!$D$4:$D$3338,Summary!$B10,Inventory!Q$4:Q$3338)</f>
        <v>0</v>
      </c>
      <c r="E10" s="108">
        <f>SUMIF(Inventory!$D$4:$D$3338,Summary!$B10,Inventory!R$4:R$3338)</f>
        <v>106023.74400000001</v>
      </c>
      <c r="F10" s="108">
        <f>SUMIF(Inventory!$D$4:$D$3338,Summary!$B10,Inventory!S$4:S$3338)</f>
        <v>0</v>
      </c>
      <c r="G10" s="108">
        <f>SUMIF(Inventory!$D$4:$D$3338,Summary!$B10,Inventory!T$4:T$3338)</f>
        <v>191283.45600000003</v>
      </c>
      <c r="H10" s="11">
        <f>SUMIF(Inventory!$D$4:$D$3338,Summary!$B10,Inventory!U$4:U$3338)</f>
        <v>0</v>
      </c>
      <c r="I10" s="11">
        <f>SUMIF(Inventory!$D$4:$D$3338,Summary!$B10,Inventory!V$4:V$3338)</f>
        <v>123698.22</v>
      </c>
      <c r="J10" s="11">
        <f>SUMIF(Inventory!$D$4:$D$3338,Summary!$B10,Inventory!W$4:W$3338)</f>
        <v>310591.63300000003</v>
      </c>
      <c r="K10" s="11">
        <f>SUMIF(Inventory!$D$4:$D$3338,Summary!$B10,Inventory!X$4:X$3338)</f>
        <v>0</v>
      </c>
      <c r="L10" s="11">
        <f>SUMIF(Inventory!$D$4:$D$3338,Summary!$B10,Inventory!Y$4:Y$3338)</f>
        <v>0</v>
      </c>
      <c r="M10" s="11">
        <f>SUMIF(Inventory!$D$4:$D$3338,Summary!$B10,Inventory!Z$4:Z$3338)</f>
        <v>0</v>
      </c>
      <c r="N10" s="11">
        <f>SUMIF(Inventory!$D$4:$D$3338,Summary!$B10,Inventory!AA$4:AA$3338)</f>
        <v>0</v>
      </c>
      <c r="O10" s="11">
        <f>SUMIF(Inventory!$D$4:$D$3338,Summary!$B10,Inventory!AB$4:AB$3338)</f>
        <v>81250.752000000008</v>
      </c>
      <c r="P10" s="11">
        <f>SUMIF(Inventory!$D$4:$D$3338,Summary!$B10,Inventory!AC$4:AC$3338)</f>
        <v>0</v>
      </c>
      <c r="Q10" s="11">
        <f>SUMIF(Inventory!$D$4:$D$3338,Summary!$B10,Inventory!AD$4:AD$3338)</f>
        <v>43736</v>
      </c>
      <c r="R10" s="11">
        <f>SUMIF(Inventory!$D$4:$D$3338,Summary!$B10,Inventory!AE$4:AE$3338)</f>
        <v>106321.25</v>
      </c>
      <c r="S10" s="11">
        <f>SUMIF(Inventory!$D$4:$D$3338,Summary!$B10,Inventory!AF$4:AF$3338)</f>
        <v>0</v>
      </c>
      <c r="T10" s="11">
        <f>SUMIF(Inventory!$D$4:$D$3338,Summary!$B10,Inventory!AG$4:AG$3338)</f>
        <v>313811.82399999996</v>
      </c>
      <c r="U10" s="11">
        <f>SUMIF(Inventory!$D$4:$D$3338,Summary!$B10,Inventory!AH$4:AH$3338)</f>
        <v>0</v>
      </c>
      <c r="V10" s="11">
        <f>SUMIF(Inventory!$D$4:$D$3338,Summary!$B10,Inventory!AI$4:AI$3338)</f>
        <v>268138.41599999997</v>
      </c>
      <c r="W10" s="13">
        <f t="shared" si="1"/>
        <v>1618180.2949999999</v>
      </c>
    </row>
    <row r="11" spans="2:23" x14ac:dyDescent="0.25">
      <c r="B11" s="81" t="s">
        <v>7</v>
      </c>
      <c r="C11" s="108">
        <f>SUMIF(Inventory!$D$4:$D$3338,Summary!$B11,Inventory!P$4:P$3338)</f>
        <v>695799.39999999991</v>
      </c>
      <c r="D11" s="108">
        <f>SUMIF(Inventory!$D$4:$D$3338,Summary!$B11,Inventory!Q$4:Q$3338)</f>
        <v>38372.237999999998</v>
      </c>
      <c r="E11" s="108">
        <f>SUMIF(Inventory!$D$4:$D$3338,Summary!$B11,Inventory!R$4:R$3338)</f>
        <v>799563.08800000011</v>
      </c>
      <c r="F11" s="108">
        <f>SUMIF(Inventory!$D$4:$D$3338,Summary!$B11,Inventory!S$4:S$3338)</f>
        <v>341829.66799999989</v>
      </c>
      <c r="G11" s="108">
        <f>SUMIF(Inventory!$D$4:$D$3338,Summary!$B11,Inventory!T$4:T$3338)</f>
        <v>178915.52</v>
      </c>
      <c r="H11" s="11">
        <f>SUMIF(Inventory!$D$4:$D$3338,Summary!$B11,Inventory!U$4:U$3338)</f>
        <v>2898</v>
      </c>
      <c r="I11" s="11">
        <f>SUMIF(Inventory!$D$4:$D$3338,Summary!$B11,Inventory!V$4:V$3338)</f>
        <v>55583.9</v>
      </c>
      <c r="J11" s="11">
        <f>SUMIF(Inventory!$D$4:$D$3338,Summary!$B11,Inventory!W$4:W$3338)</f>
        <v>1983237.432000001</v>
      </c>
      <c r="K11" s="11">
        <f>SUMIF(Inventory!$D$4:$D$3338,Summary!$B11,Inventory!X$4:X$3338)</f>
        <v>31307.52</v>
      </c>
      <c r="L11" s="11">
        <f>SUMIF(Inventory!$D$4:$D$3338,Summary!$B11,Inventory!Y$4:Y$3338)</f>
        <v>23837.9</v>
      </c>
      <c r="M11" s="11">
        <f>SUMIF(Inventory!$D$4:$D$3338,Summary!$B11,Inventory!Z$4:Z$3338)</f>
        <v>281608.99</v>
      </c>
      <c r="N11" s="11">
        <f>SUMIF(Inventory!$D$4:$D$3338,Summary!$B11,Inventory!AA$4:AA$3338)</f>
        <v>0</v>
      </c>
      <c r="O11" s="11">
        <f>SUMIF(Inventory!$D$4:$D$3338,Summary!$B11,Inventory!AB$4:AB$3338)</f>
        <v>1506169.5087999976</v>
      </c>
      <c r="P11" s="11">
        <f>SUMIF(Inventory!$D$4:$D$3338,Summary!$B11,Inventory!AC$4:AC$3338)</f>
        <v>0</v>
      </c>
      <c r="Q11" s="11">
        <f>SUMIF(Inventory!$D$4:$D$3338,Summary!$B11,Inventory!AD$4:AD$3338)</f>
        <v>258163.09999999998</v>
      </c>
      <c r="R11" s="11">
        <f>SUMIF(Inventory!$D$4:$D$3338,Summary!$B11,Inventory!AE$4:AE$3338)</f>
        <v>315875.25</v>
      </c>
      <c r="S11" s="11">
        <f>SUMIF(Inventory!$D$4:$D$3338,Summary!$B11,Inventory!AF$4:AF$3338)</f>
        <v>103076.67200000001</v>
      </c>
      <c r="T11" s="11">
        <f>SUMIF(Inventory!$D$4:$D$3338,Summary!$B11,Inventory!AG$4:AG$3338)</f>
        <v>701680.39000000013</v>
      </c>
      <c r="U11" s="11">
        <f>SUMIF(Inventory!$D$4:$D$3338,Summary!$B11,Inventory!AH$4:AH$3338)</f>
        <v>38881.919999999998</v>
      </c>
      <c r="V11" s="11">
        <f>SUMIF(Inventory!$D$4:$D$3338,Summary!$B11,Inventory!AI$4:AI$3338)</f>
        <v>123290.68699999999</v>
      </c>
      <c r="W11" s="13">
        <f t="shared" si="1"/>
        <v>7480091.1837999979</v>
      </c>
    </row>
    <row r="12" spans="2:23" x14ac:dyDescent="0.25">
      <c r="B12" s="81" t="s">
        <v>5</v>
      </c>
      <c r="C12" s="108">
        <f>SUMIF(Inventory!$D$4:$D$3338,Summary!$B12,Inventory!P$4:P$3338)</f>
        <v>1324200</v>
      </c>
      <c r="D12" s="108">
        <f>SUMIF(Inventory!$D$4:$D$3338,Summary!$B12,Inventory!Q$4:Q$3338)</f>
        <v>4326</v>
      </c>
      <c r="E12" s="108">
        <f>SUMIF(Inventory!$D$4:$D$3338,Summary!$B12,Inventory!R$4:R$3338)</f>
        <v>97520</v>
      </c>
      <c r="F12" s="108">
        <f>SUMIF(Inventory!$D$4:$D$3338,Summary!$B12,Inventory!S$4:S$3338)</f>
        <v>371799</v>
      </c>
      <c r="G12" s="108">
        <f>SUMIF(Inventory!$D$4:$D$3338,Summary!$B12,Inventory!T$4:T$3338)</f>
        <v>39200.000000000007</v>
      </c>
      <c r="H12" s="11">
        <f>SUMIF(Inventory!$D$4:$D$3338,Summary!$B12,Inventory!U$4:U$3338)</f>
        <v>314754.99999999994</v>
      </c>
      <c r="I12" s="11">
        <f>SUMIF(Inventory!$D$4:$D$3338,Summary!$B12,Inventory!V$4:V$3338)</f>
        <v>12744</v>
      </c>
      <c r="J12" s="11">
        <f>SUMIF(Inventory!$D$4:$D$3338,Summary!$B12,Inventory!W$4:W$3338)</f>
        <v>77440</v>
      </c>
      <c r="K12" s="11">
        <f>SUMIF(Inventory!$D$4:$D$3338,Summary!$B12,Inventory!X$4:X$3338)</f>
        <v>0</v>
      </c>
      <c r="L12" s="11">
        <f>SUMIF(Inventory!$D$4:$D$3338,Summary!$B12,Inventory!Y$4:Y$3338)</f>
        <v>0</v>
      </c>
      <c r="M12" s="11">
        <f>SUMIF(Inventory!$D$4:$D$3338,Summary!$B12,Inventory!Z$4:Z$3338)</f>
        <v>307840</v>
      </c>
      <c r="N12" s="11">
        <f>SUMIF(Inventory!$D$4:$D$3338,Summary!$B12,Inventory!AA$4:AA$3338)</f>
        <v>121695</v>
      </c>
      <c r="O12" s="11">
        <f>SUMIF(Inventory!$D$4:$D$3338,Summary!$B12,Inventory!AB$4:AB$3338)</f>
        <v>166328</v>
      </c>
      <c r="P12" s="11">
        <f>SUMIF(Inventory!$D$4:$D$3338,Summary!$B12,Inventory!AC$4:AC$3338)</f>
        <v>33777</v>
      </c>
      <c r="Q12" s="11">
        <f>SUMIF(Inventory!$D$4:$D$3338,Summary!$B12,Inventory!AD$4:AD$3338)</f>
        <v>100820</v>
      </c>
      <c r="R12" s="11">
        <f>SUMIF(Inventory!$D$4:$D$3338,Summary!$B12,Inventory!AE$4:AE$3338)</f>
        <v>46400</v>
      </c>
      <c r="S12" s="11">
        <f>SUMIF(Inventory!$D$4:$D$3338,Summary!$B12,Inventory!AF$4:AF$3338)</f>
        <v>10656</v>
      </c>
      <c r="T12" s="11">
        <f>SUMIF(Inventory!$D$4:$D$3338,Summary!$B12,Inventory!AG$4:AG$3338)</f>
        <v>591316</v>
      </c>
      <c r="U12" s="11">
        <f>SUMIF(Inventory!$D$4:$D$3338,Summary!$B12,Inventory!AH$4:AH$3338)</f>
        <v>1834140</v>
      </c>
      <c r="V12" s="11">
        <f>SUMIF(Inventory!$D$4:$D$3338,Summary!$B12,Inventory!AI$4:AI$3338)</f>
        <v>6593.9999999999991</v>
      </c>
      <c r="W12" s="13">
        <f t="shared" si="1"/>
        <v>5461550</v>
      </c>
    </row>
    <row r="13" spans="2:23" x14ac:dyDescent="0.25">
      <c r="B13" s="81" t="s">
        <v>114</v>
      </c>
      <c r="C13" s="108">
        <f>SUMIF(Inventory!$D$4:$D$3338,Summary!$B13,Inventory!P$4:P$3338)</f>
        <v>75000</v>
      </c>
      <c r="D13" s="108">
        <f>SUMIF(Inventory!$D$4:$D$3338,Summary!$B13,Inventory!Q$4:Q$3338)</f>
        <v>0</v>
      </c>
      <c r="E13" s="108">
        <f>SUMIF(Inventory!$D$4:$D$3338,Summary!$B13,Inventory!R$4:R$3338)</f>
        <v>79500</v>
      </c>
      <c r="F13" s="108">
        <f>SUMIF(Inventory!$D$4:$D$3338,Summary!$B13,Inventory!S$4:S$3338)</f>
        <v>0</v>
      </c>
      <c r="G13" s="108">
        <f>SUMIF(Inventory!$D$4:$D$3338,Summary!$B13,Inventory!T$4:T$3338)</f>
        <v>22400.000000000004</v>
      </c>
      <c r="H13" s="11">
        <f>SUMIF(Inventory!$D$4:$D$3338,Summary!$B13,Inventory!U$4:U$3338)</f>
        <v>92000</v>
      </c>
      <c r="I13" s="11">
        <f>SUMIF(Inventory!$D$4:$D$3338,Summary!$B13,Inventory!V$4:V$3338)</f>
        <v>0</v>
      </c>
      <c r="J13" s="11">
        <f>SUMIF(Inventory!$D$4:$D$3338,Summary!$B13,Inventory!W$4:W$3338)</f>
        <v>145200</v>
      </c>
      <c r="K13" s="11">
        <f>SUMIF(Inventory!$D$4:$D$3338,Summary!$B13,Inventory!X$4:X$3338)</f>
        <v>0</v>
      </c>
      <c r="L13" s="11">
        <f>SUMIF(Inventory!$D$4:$D$3338,Summary!$B13,Inventory!Y$4:Y$3338)</f>
        <v>69850</v>
      </c>
      <c r="M13" s="11">
        <f>SUMIF(Inventory!$D$4:$D$3338,Summary!$B13,Inventory!Z$4:Z$3338)</f>
        <v>0</v>
      </c>
      <c r="N13" s="11">
        <f>SUMIF(Inventory!$D$4:$D$3338,Summary!$B13,Inventory!AA$4:AA$3338)</f>
        <v>0</v>
      </c>
      <c r="O13" s="11">
        <f>SUMIF(Inventory!$D$4:$D$3338,Summary!$B13,Inventory!AB$4:AB$3338)</f>
        <v>0</v>
      </c>
      <c r="P13" s="11">
        <f>SUMIF(Inventory!$D$4:$D$3338,Summary!$B13,Inventory!AC$4:AC$3338)</f>
        <v>0</v>
      </c>
      <c r="Q13" s="11">
        <f>SUMIF(Inventory!$D$4:$D$3338,Summary!$B13,Inventory!AD$4:AD$3338)</f>
        <v>56800</v>
      </c>
      <c r="R13" s="11">
        <f>SUMIF(Inventory!$D$4:$D$3338,Summary!$B13,Inventory!AE$4:AE$3338)</f>
        <v>108750</v>
      </c>
      <c r="S13" s="11">
        <f>SUMIF(Inventory!$D$4:$D$3338,Summary!$B13,Inventory!AF$4:AF$3338)</f>
        <v>0</v>
      </c>
      <c r="T13" s="11">
        <f>SUMIF(Inventory!$D$4:$D$3338,Summary!$B13,Inventory!AG$4:AG$3338)</f>
        <v>52850</v>
      </c>
      <c r="U13" s="11">
        <f>SUMIF(Inventory!$D$4:$D$3338,Summary!$B13,Inventory!AH$4:AH$3338)</f>
        <v>0</v>
      </c>
      <c r="V13" s="11">
        <f>SUMIF(Inventory!$D$4:$D$3338,Summary!$B13,Inventory!AI$4:AI$3338)</f>
        <v>31399.999999999996</v>
      </c>
      <c r="W13" s="13">
        <f t="shared" si="1"/>
        <v>733750</v>
      </c>
    </row>
    <row r="14" spans="2:23" x14ac:dyDescent="0.25">
      <c r="B14" s="81" t="s">
        <v>4</v>
      </c>
      <c r="C14" s="108">
        <f>SUMIF(Inventory!$D$4:$D$3338,Summary!$B14,Inventory!P$4:P$3338)</f>
        <v>284809.7</v>
      </c>
      <c r="D14" s="108">
        <f>SUMIF(Inventory!$D$4:$D$3338,Summary!$B14,Inventory!Q$4:Q$3338)</f>
        <v>224882.98999999996</v>
      </c>
      <c r="E14" s="108">
        <f>SUMIF(Inventory!$D$4:$D$3338,Summary!$B14,Inventory!R$4:R$3338)</f>
        <v>87424.030000000028</v>
      </c>
      <c r="F14" s="108">
        <f>SUMIF(Inventory!$D$4:$D$3338,Summary!$B14,Inventory!S$4:S$3338)</f>
        <v>50088.442999999999</v>
      </c>
      <c r="G14" s="108">
        <f>SUMIF(Inventory!$D$4:$D$3338,Summary!$B14,Inventory!T$4:T$3338)</f>
        <v>4188.8000000000011</v>
      </c>
      <c r="H14" s="11">
        <f>SUMIF(Inventory!$D$4:$D$3338,Summary!$B14,Inventory!U$4:U$3338)</f>
        <v>573090.07999999996</v>
      </c>
      <c r="I14" s="11">
        <f>SUMIF(Inventory!$D$4:$D$3338,Summary!$B14,Inventory!V$4:V$3338)</f>
        <v>898395.06499999994</v>
      </c>
      <c r="J14" s="11">
        <f>SUMIF(Inventory!$D$4:$D$3338,Summary!$B14,Inventory!W$4:W$3338)</f>
        <v>99795.35500000004</v>
      </c>
      <c r="K14" s="11">
        <f>SUMIF(Inventory!$D$4:$D$3338,Summary!$B14,Inventory!X$4:X$3338)</f>
        <v>56981.347999999998</v>
      </c>
      <c r="L14" s="11">
        <f>SUMIF(Inventory!$D$4:$D$3338,Summary!$B14,Inventory!Y$4:Y$3338)</f>
        <v>4749.8000000000011</v>
      </c>
      <c r="M14" s="11">
        <f>SUMIF(Inventory!$D$4:$D$3338,Summary!$B14,Inventory!Z$4:Z$3338)</f>
        <v>97518.459999999992</v>
      </c>
      <c r="N14" s="11">
        <f>SUMIF(Inventory!$D$4:$D$3338,Summary!$B14,Inventory!AA$4:AA$3338)</f>
        <v>1720171.7925000002</v>
      </c>
      <c r="O14" s="11">
        <f>SUMIF(Inventory!$D$4:$D$3338,Summary!$B14,Inventory!AB$4:AB$3338)</f>
        <v>1442284.08</v>
      </c>
      <c r="P14" s="11">
        <f>SUMIF(Inventory!$D$4:$D$3338,Summary!$B14,Inventory!AC$4:AC$3338)</f>
        <v>63874.253000000012</v>
      </c>
      <c r="Q14" s="11">
        <f>SUMIF(Inventory!$D$4:$D$3338,Summary!$B14,Inventory!AD$4:AD$3338)</f>
        <v>5310.8</v>
      </c>
      <c r="R14" s="11">
        <f>SUMIF(Inventory!$D$4:$D$3338,Summary!$B14,Inventory!AE$4:AE$3338)</f>
        <v>722591.84</v>
      </c>
      <c r="S14" s="11">
        <f>SUMIF(Inventory!$D$4:$D$3338,Summary!$B14,Inventory!AF$4:AF$3338)</f>
        <v>99356.84</v>
      </c>
      <c r="T14" s="11">
        <f>SUMIF(Inventory!$D$4:$D$3338,Summary!$B14,Inventory!AG$4:AG$3338)</f>
        <v>878900.03</v>
      </c>
      <c r="U14" s="11">
        <f>SUMIF(Inventory!$D$4:$D$3338,Summary!$B14,Inventory!AH$4:AH$3338)</f>
        <v>70767.157999999996</v>
      </c>
      <c r="V14" s="11">
        <f>SUMIF(Inventory!$D$4:$D$3338,Summary!$B14,Inventory!AI$4:AI$3338)</f>
        <v>5871.8</v>
      </c>
      <c r="W14" s="13">
        <f t="shared" si="1"/>
        <v>7391052.664499999</v>
      </c>
    </row>
    <row r="15" spans="2:23" x14ac:dyDescent="0.25">
      <c r="B15" s="81" t="s">
        <v>12</v>
      </c>
      <c r="C15" s="108">
        <f>SUMIF(Inventory!$D$4:$D$3338,Summary!$B15,Inventory!P$4:P$3338)</f>
        <v>0</v>
      </c>
      <c r="D15" s="108">
        <f>SUMIF(Inventory!$D$4:$D$3338,Summary!$B15,Inventory!Q$4:Q$3338)</f>
        <v>39842.46</v>
      </c>
      <c r="E15" s="108">
        <f>SUMIF(Inventory!$D$4:$D$3338,Summary!$B15,Inventory!R$4:R$3338)</f>
        <v>17629.920000000002</v>
      </c>
      <c r="F15" s="108">
        <f>SUMIF(Inventory!$D$4:$D$3338,Summary!$B15,Inventory!S$4:S$3338)</f>
        <v>0</v>
      </c>
      <c r="G15" s="108">
        <f>SUMIF(Inventory!$D$4:$D$3338,Summary!$B15,Inventory!T$4:T$3338)</f>
        <v>61286.400000000009</v>
      </c>
      <c r="H15" s="11">
        <f>SUMIF(Inventory!$D$4:$D$3338,Summary!$B15,Inventory!U$4:U$3338)</f>
        <v>0</v>
      </c>
      <c r="I15" s="11">
        <f>SUMIF(Inventory!$D$4:$D$3338,Summary!$B15,Inventory!V$4:V$3338)</f>
        <v>45644.759999999995</v>
      </c>
      <c r="J15" s="11">
        <f>SUMIF(Inventory!$D$4:$D$3338,Summary!$B15,Inventory!W$4:W$3338)</f>
        <v>20124.72</v>
      </c>
      <c r="K15" s="11">
        <f>SUMIF(Inventory!$D$4:$D$3338,Summary!$B15,Inventory!X$4:X$3338)</f>
        <v>0</v>
      </c>
      <c r="L15" s="11">
        <f>SUMIF(Inventory!$D$4:$D$3338,Summary!$B15,Inventory!Y$4:Y$3338)</f>
        <v>0</v>
      </c>
      <c r="M15" s="11">
        <f>SUMIF(Inventory!$D$4:$D$3338,Summary!$B15,Inventory!Z$4:Z$3338)</f>
        <v>0</v>
      </c>
      <c r="N15" s="11">
        <f>SUMIF(Inventory!$D$4:$D$3338,Summary!$B15,Inventory!AA$4:AA$3338)</f>
        <v>51447.06</v>
      </c>
      <c r="O15" s="11">
        <f>SUMIF(Inventory!$D$4:$D$3338,Summary!$B15,Inventory!AB$4:AB$3338)</f>
        <v>22619.519999999997</v>
      </c>
      <c r="P15" s="11">
        <f>SUMIF(Inventory!$D$4:$D$3338,Summary!$B15,Inventory!AC$4:AC$3338)</f>
        <v>0</v>
      </c>
      <c r="Q15" s="11">
        <f>SUMIF(Inventory!$D$4:$D$3338,Summary!$B15,Inventory!AD$4:AD$3338)</f>
        <v>77702.399999999994</v>
      </c>
      <c r="R15" s="11">
        <f>SUMIF(Inventory!$D$4:$D$3338,Summary!$B15,Inventory!AE$4:AE$3338)</f>
        <v>0</v>
      </c>
      <c r="S15" s="11">
        <f>SUMIF(Inventory!$D$4:$D$3338,Summary!$B15,Inventory!AF$4:AF$3338)</f>
        <v>57249.36</v>
      </c>
      <c r="T15" s="11">
        <f>SUMIF(Inventory!$D$4:$D$3338,Summary!$B15,Inventory!AG$4:AG$3338)</f>
        <v>25114.32</v>
      </c>
      <c r="U15" s="11">
        <f>SUMIF(Inventory!$D$4:$D$3338,Summary!$B15,Inventory!AH$4:AH$3338)</f>
        <v>0</v>
      </c>
      <c r="V15" s="11">
        <f>SUMIF(Inventory!$D$4:$D$3338,Summary!$B15,Inventory!AI$4:AI$3338)</f>
        <v>0</v>
      </c>
      <c r="W15" s="13">
        <f t="shared" si="1"/>
        <v>418660.92</v>
      </c>
    </row>
    <row r="16" spans="2:23" x14ac:dyDescent="0.25">
      <c r="B16" s="81" t="s">
        <v>8</v>
      </c>
      <c r="C16" s="108">
        <f>SUMIF(Inventory!$D$4:$D$3338,Summary!$B16,Inventory!P$4:P$3338)</f>
        <v>0</v>
      </c>
      <c r="D16" s="108">
        <f>SUMIF(Inventory!$D$4:$D$3338,Summary!$B16,Inventory!Q$4:Q$3338)</f>
        <v>0</v>
      </c>
      <c r="E16" s="108">
        <f>SUMIF(Inventory!$D$4:$D$3338,Summary!$B16,Inventory!R$4:R$3338)</f>
        <v>398401</v>
      </c>
      <c r="F16" s="108">
        <f>SUMIF(Inventory!$D$4:$D$3338,Summary!$B16,Inventory!S$4:S$3338)</f>
        <v>0</v>
      </c>
      <c r="G16" s="108">
        <f>SUMIF(Inventory!$D$4:$D$3338,Summary!$B16,Inventory!T$4:T$3338)</f>
        <v>0</v>
      </c>
      <c r="H16" s="11">
        <f>SUMIF(Inventory!$D$4:$D$3338,Summary!$B16,Inventory!U$4:U$3338)</f>
        <v>0</v>
      </c>
      <c r="I16" s="11">
        <f>SUMIF(Inventory!$D$4:$D$3338,Summary!$B16,Inventory!V$4:V$3338)</f>
        <v>0</v>
      </c>
      <c r="J16" s="11">
        <f>SUMIF(Inventory!$D$4:$D$3338,Summary!$B16,Inventory!W$4:W$3338)</f>
        <v>0</v>
      </c>
      <c r="K16" s="11">
        <f>SUMIF(Inventory!$D$4:$D$3338,Summary!$B16,Inventory!X$4:X$3338)</f>
        <v>6510</v>
      </c>
      <c r="L16" s="11">
        <f>SUMIF(Inventory!$D$4:$D$3338,Summary!$B16,Inventory!Y$4:Y$3338)</f>
        <v>4445</v>
      </c>
      <c r="M16" s="11">
        <f>SUMIF(Inventory!$D$4:$D$3338,Summary!$B16,Inventory!Z$4:Z$3338)</f>
        <v>0</v>
      </c>
      <c r="N16" s="11">
        <f>SUMIF(Inventory!$D$4:$D$3338,Summary!$B16,Inventory!AA$4:AA$3338)</f>
        <v>0</v>
      </c>
      <c r="O16" s="11">
        <f>SUMIF(Inventory!$D$4:$D$3338,Summary!$B16,Inventory!AB$4:AB$3338)</f>
        <v>774247.99999999988</v>
      </c>
      <c r="P16" s="11">
        <f>SUMIF(Inventory!$D$4:$D$3338,Summary!$B16,Inventory!AC$4:AC$3338)</f>
        <v>0</v>
      </c>
      <c r="Q16" s="11">
        <f>SUMIF(Inventory!$D$4:$D$3338,Summary!$B16,Inventory!AD$4:AD$3338)</f>
        <v>0</v>
      </c>
      <c r="R16" s="11">
        <f>SUMIF(Inventory!$D$4:$D$3338,Summary!$B16,Inventory!AE$4:AE$3338)</f>
        <v>0</v>
      </c>
      <c r="S16" s="11">
        <f>SUMIF(Inventory!$D$4:$D$3338,Summary!$B16,Inventory!AF$4:AF$3338)</f>
        <v>0</v>
      </c>
      <c r="T16" s="11">
        <f>SUMIF(Inventory!$D$4:$D$3338,Summary!$B16,Inventory!AG$4:AG$3338)</f>
        <v>648529.9</v>
      </c>
      <c r="U16" s="11">
        <f>SUMIF(Inventory!$D$4:$D$3338,Summary!$B16,Inventory!AH$4:AH$3338)</f>
        <v>8085</v>
      </c>
      <c r="V16" s="11">
        <f>SUMIF(Inventory!$D$4:$D$3338,Summary!$B16,Inventory!AI$4:AI$3338)</f>
        <v>5494.9999999999991</v>
      </c>
      <c r="W16" s="13">
        <f t="shared" si="1"/>
        <v>1845713.9</v>
      </c>
    </row>
    <row r="17" spans="2:23" x14ac:dyDescent="0.25">
      <c r="B17" s="81" t="s">
        <v>3</v>
      </c>
      <c r="C17" s="108">
        <f>SUMIF(Inventory!$D$4:$D$3338,Summary!$B17,Inventory!P$4:P$3338)</f>
        <v>2075412.1300000001</v>
      </c>
      <c r="D17" s="108">
        <f>SUMIF(Inventory!$D$4:$D$3338,Summary!$B17,Inventory!Q$4:Q$3338)</f>
        <v>161489.41520000002</v>
      </c>
      <c r="E17" s="108">
        <f>SUMIF(Inventory!$D$4:$D$3338,Summary!$B17,Inventory!R$4:R$3338)</f>
        <v>1472282.9720000001</v>
      </c>
      <c r="F17" s="108">
        <f>SUMIF(Inventory!$D$4:$D$3338,Summary!$B17,Inventory!S$4:S$3338)</f>
        <v>73060.825200000007</v>
      </c>
      <c r="G17" s="108">
        <f>SUMIF(Inventory!$D$4:$D$3338,Summary!$B17,Inventory!T$4:T$3338)</f>
        <v>79086.06720000002</v>
      </c>
      <c r="H17" s="11">
        <f>SUMIF(Inventory!$D$4:$D$3338,Summary!$B17,Inventory!U$4:U$3338)</f>
        <v>0</v>
      </c>
      <c r="I17" s="11">
        <f>SUMIF(Inventory!$D$4:$D$3338,Summary!$B17,Inventory!V$4:V$3338)</f>
        <v>343246.36499999999</v>
      </c>
      <c r="J17" s="11">
        <f>SUMIF(Inventory!$D$4:$D$3338,Summary!$B17,Inventory!W$4:W$3338)</f>
        <v>994285.32609999983</v>
      </c>
      <c r="K17" s="11">
        <f>SUMIF(Inventory!$D$4:$D$3338,Summary!$B17,Inventory!X$4:X$3338)</f>
        <v>68438.476800000004</v>
      </c>
      <c r="L17" s="11">
        <f>SUMIF(Inventory!$D$4:$D$3338,Summary!$B17,Inventory!Y$4:Y$3338)</f>
        <v>345207.717</v>
      </c>
      <c r="M17" s="11">
        <f>SUMIF(Inventory!$D$4:$D$3338,Summary!$B17,Inventory!Z$4:Z$3338)</f>
        <v>0</v>
      </c>
      <c r="N17" s="11">
        <f>SUMIF(Inventory!$D$4:$D$3338,Summary!$B17,Inventory!AA$4:AA$3338)</f>
        <v>0</v>
      </c>
      <c r="O17" s="11">
        <f>SUMIF(Inventory!$D$4:$D$3338,Summary!$B17,Inventory!AB$4:AB$3338)</f>
        <v>1870300.2607999998</v>
      </c>
      <c r="P17" s="11">
        <f>SUMIF(Inventory!$D$4:$D$3338,Summary!$B17,Inventory!AC$4:AC$3338)</f>
        <v>0</v>
      </c>
      <c r="Q17" s="11">
        <f>SUMIF(Inventory!$D$4:$D$3338,Summary!$B17,Inventory!AD$4:AD$3338)</f>
        <v>288762.87879999995</v>
      </c>
      <c r="R17" s="11">
        <f>SUMIF(Inventory!$D$4:$D$3338,Summary!$B17,Inventory!AE$4:AE$3338)</f>
        <v>702507.16500000004</v>
      </c>
      <c r="S17" s="11">
        <f>SUMIF(Inventory!$D$4:$D$3338,Summary!$B17,Inventory!AF$4:AF$3338)</f>
        <v>86083.430399999997</v>
      </c>
      <c r="T17" s="11">
        <f>SUMIF(Inventory!$D$4:$D$3338,Summary!$B17,Inventory!AG$4:AG$3338)</f>
        <v>718524.34940000006</v>
      </c>
      <c r="U17" s="11">
        <f>SUMIF(Inventory!$D$4:$D$3338,Summary!$B17,Inventory!AH$4:AH$3338)</f>
        <v>535515.75</v>
      </c>
      <c r="V17" s="11">
        <f>SUMIF(Inventory!$D$4:$D$3338,Summary!$B17,Inventory!AI$4:AI$3338)</f>
        <v>0</v>
      </c>
      <c r="W17" s="13">
        <f t="shared" si="1"/>
        <v>9814203.1289000027</v>
      </c>
    </row>
    <row r="18" spans="2:23" s="2" customFormat="1" x14ac:dyDescent="0.25">
      <c r="B18" s="82" t="s">
        <v>138</v>
      </c>
      <c r="C18" s="108">
        <f>SUM(C9:C17)</f>
        <v>4528546.2300000004</v>
      </c>
      <c r="D18" s="109">
        <f t="shared" ref="D18:W18" si="2">SUM(D9:D17)</f>
        <v>468913.10320000001</v>
      </c>
      <c r="E18" s="108">
        <f t="shared" si="2"/>
        <v>3058344.7540000002</v>
      </c>
      <c r="F18" s="108">
        <f t="shared" si="2"/>
        <v>836777.93619999976</v>
      </c>
      <c r="G18" s="108">
        <f t="shared" si="2"/>
        <v>576360.24320000003</v>
      </c>
      <c r="H18" s="18">
        <f t="shared" si="2"/>
        <v>982743.07999999984</v>
      </c>
      <c r="I18" s="18">
        <f t="shared" si="2"/>
        <v>1479312.31</v>
      </c>
      <c r="J18" s="18">
        <f t="shared" si="2"/>
        <v>3630674.4661000008</v>
      </c>
      <c r="K18" s="18">
        <f t="shared" si="2"/>
        <v>163237.34480000002</v>
      </c>
      <c r="L18" s="18">
        <f t="shared" si="2"/>
        <v>448090.41700000002</v>
      </c>
      <c r="M18" s="18">
        <f t="shared" si="2"/>
        <v>686967.45</v>
      </c>
      <c r="N18" s="18">
        <f t="shared" si="2"/>
        <v>1893313.8525000003</v>
      </c>
      <c r="O18" s="18">
        <f t="shared" si="2"/>
        <v>5869662.8415999971</v>
      </c>
      <c r="P18" s="18">
        <f t="shared" si="2"/>
        <v>97651.253000000012</v>
      </c>
      <c r="Q18" s="18">
        <f t="shared" si="2"/>
        <v>880498.17879999988</v>
      </c>
      <c r="R18" s="18">
        <f t="shared" si="2"/>
        <v>2002445.5049999999</v>
      </c>
      <c r="S18" s="18">
        <f t="shared" si="2"/>
        <v>356422.30239999999</v>
      </c>
      <c r="T18" s="18">
        <f t="shared" si="2"/>
        <v>4049048.1483999998</v>
      </c>
      <c r="U18" s="18">
        <f t="shared" si="2"/>
        <v>2560723.088</v>
      </c>
      <c r="V18" s="18">
        <f t="shared" si="2"/>
        <v>2663283.4729999993</v>
      </c>
      <c r="W18" s="18">
        <f t="shared" si="2"/>
        <v>37233015.977200001</v>
      </c>
    </row>
    <row r="19" spans="2:23" s="2" customFormat="1" x14ac:dyDescent="0.25">
      <c r="B19" s="26" t="s">
        <v>147</v>
      </c>
      <c r="C19" s="30">
        <f>C18*1.25/($D$4)</f>
        <v>4.3981191276458373E-2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14"/>
    </row>
    <row r="20" spans="2:23" x14ac:dyDescent="0.25">
      <c r="C20" s="10"/>
    </row>
    <row r="21" spans="2:23" x14ac:dyDescent="0.25">
      <c r="B21" s="16" t="s">
        <v>137</v>
      </c>
    </row>
    <row r="22" spans="2:23" x14ac:dyDescent="0.25">
      <c r="B22" s="23"/>
      <c r="C22" s="23">
        <v>1</v>
      </c>
      <c r="D22" s="23">
        <v>2</v>
      </c>
      <c r="E22" s="23">
        <v>3</v>
      </c>
      <c r="F22" s="23">
        <v>4</v>
      </c>
      <c r="G22" s="23">
        <v>5</v>
      </c>
      <c r="H22" s="23">
        <v>6</v>
      </c>
      <c r="I22" s="23">
        <v>7</v>
      </c>
      <c r="J22" s="23">
        <v>8</v>
      </c>
      <c r="K22" s="23">
        <v>9</v>
      </c>
      <c r="L22" s="23">
        <v>10</v>
      </c>
      <c r="M22" s="23">
        <v>11</v>
      </c>
      <c r="N22" s="23">
        <v>12</v>
      </c>
      <c r="O22" s="23">
        <v>13</v>
      </c>
      <c r="P22" s="23">
        <v>14</v>
      </c>
      <c r="Q22" s="23">
        <v>15</v>
      </c>
      <c r="R22" s="23">
        <v>16</v>
      </c>
      <c r="S22" s="23">
        <v>17</v>
      </c>
      <c r="T22" s="23">
        <v>18</v>
      </c>
      <c r="U22" s="23">
        <v>19</v>
      </c>
      <c r="V22" s="23">
        <v>20</v>
      </c>
      <c r="W22" s="23"/>
    </row>
    <row r="23" spans="2:23" x14ac:dyDescent="0.25">
      <c r="B23" s="21"/>
      <c r="C23" s="22">
        <f>Inventory!$C$1</f>
        <v>2018</v>
      </c>
      <c r="D23" s="21">
        <f>C23+1</f>
        <v>2019</v>
      </c>
      <c r="E23" s="21">
        <f t="shared" ref="E23:V23" si="3">D23+1</f>
        <v>2020</v>
      </c>
      <c r="F23" s="21">
        <f t="shared" si="3"/>
        <v>2021</v>
      </c>
      <c r="G23" s="21">
        <f t="shared" si="3"/>
        <v>2022</v>
      </c>
      <c r="H23" s="21">
        <f t="shared" si="3"/>
        <v>2023</v>
      </c>
      <c r="I23" s="21">
        <f t="shared" si="3"/>
        <v>2024</v>
      </c>
      <c r="J23" s="21">
        <f t="shared" si="3"/>
        <v>2025</v>
      </c>
      <c r="K23" s="21">
        <f t="shared" si="3"/>
        <v>2026</v>
      </c>
      <c r="L23" s="21">
        <f t="shared" si="3"/>
        <v>2027</v>
      </c>
      <c r="M23" s="21">
        <f t="shared" si="3"/>
        <v>2028</v>
      </c>
      <c r="N23" s="21">
        <f t="shared" si="3"/>
        <v>2029</v>
      </c>
      <c r="O23" s="21">
        <f t="shared" si="3"/>
        <v>2030</v>
      </c>
      <c r="P23" s="21">
        <f t="shared" si="3"/>
        <v>2031</v>
      </c>
      <c r="Q23" s="21">
        <f t="shared" si="3"/>
        <v>2032</v>
      </c>
      <c r="R23" s="21">
        <f t="shared" si="3"/>
        <v>2033</v>
      </c>
      <c r="S23" s="21">
        <f t="shared" si="3"/>
        <v>2034</v>
      </c>
      <c r="T23" s="21">
        <f t="shared" si="3"/>
        <v>2035</v>
      </c>
      <c r="U23" s="21">
        <f t="shared" si="3"/>
        <v>2036</v>
      </c>
      <c r="V23" s="21">
        <f t="shared" si="3"/>
        <v>2037</v>
      </c>
      <c r="W23" s="21" t="s">
        <v>138</v>
      </c>
    </row>
    <row r="24" spans="2:23" x14ac:dyDescent="0.25">
      <c r="B24" s="11">
        <v>1</v>
      </c>
      <c r="C24" s="18">
        <f>SUMIF(Inventory!$M$4:$M$3338,Summary!$B24,Inventory!P$4:P$3338)</f>
        <v>1821980.8900000001</v>
      </c>
      <c r="D24" s="18">
        <f>SUMIF(Inventory!$M$4:$M$3338,Summary!$B24,Inventory!Q$4:Q$3338)</f>
        <v>0</v>
      </c>
      <c r="E24" s="18">
        <f>SUMIF(Inventory!$M$4:$M$3338,Summary!$B24,Inventory!R$4:R$3338)</f>
        <v>0</v>
      </c>
      <c r="F24" s="18">
        <f>SUMIF(Inventory!$M$4:$M$3338,Summary!$B24,Inventory!S$4:S$3338)</f>
        <v>0</v>
      </c>
      <c r="G24" s="18">
        <f>SUMIF(Inventory!$M$4:$M$3338,Summary!$B24,Inventory!T$4:T$3338)</f>
        <v>0</v>
      </c>
      <c r="H24" s="18">
        <f>SUMIF(Inventory!$M$4:$M$3338,Summary!$B24,Inventory!U$4:U$3338)</f>
        <v>78047.509999999995</v>
      </c>
      <c r="I24" s="18">
        <f>SUMIF(Inventory!$M$4:$M$3338,Summary!$B24,Inventory!V$4:V$3338)</f>
        <v>0</v>
      </c>
      <c r="J24" s="18">
        <f>SUMIF(Inventory!$M$4:$M$3338,Summary!$B24,Inventory!W$4:W$3338)</f>
        <v>0</v>
      </c>
      <c r="K24" s="18">
        <f>SUMIF(Inventory!$M$4:$M$3338,Summary!$B24,Inventory!X$4:X$3338)</f>
        <v>0</v>
      </c>
      <c r="L24" s="18">
        <f>SUMIF(Inventory!$M$4:$M$3338,Summary!$B24,Inventory!Y$4:Y$3338)</f>
        <v>0</v>
      </c>
      <c r="M24" s="18">
        <f>SUMIF(Inventory!$M$4:$M$3338,Summary!$B24,Inventory!Z$4:Z$3338)</f>
        <v>121507.62</v>
      </c>
      <c r="N24" s="18">
        <f>SUMIF(Inventory!$M$4:$M$3338,Summary!$B24,Inventory!AA$4:AA$3338)</f>
        <v>0</v>
      </c>
      <c r="O24" s="18">
        <f>SUMIF(Inventory!$M$4:$M$3338,Summary!$B24,Inventory!AB$4:AB$3338)</f>
        <v>0</v>
      </c>
      <c r="P24" s="18">
        <f>SUMIF(Inventory!$M$4:$M$3338,Summary!$B24,Inventory!AC$4:AC$3338)</f>
        <v>0</v>
      </c>
      <c r="Q24" s="18">
        <f>SUMIF(Inventory!$M$4:$M$3338,Summary!$B24,Inventory!AD$4:AD$3338)</f>
        <v>0</v>
      </c>
      <c r="R24" s="18">
        <f>SUMIF(Inventory!$M$4:$M$3338,Summary!$B24,Inventory!AE$4:AE$3338)</f>
        <v>337827.38</v>
      </c>
      <c r="S24" s="18">
        <f>SUMIF(Inventory!$M$4:$M$3338,Summary!$B24,Inventory!AF$4:AF$3338)</f>
        <v>0</v>
      </c>
      <c r="T24" s="18">
        <f>SUMIF(Inventory!$M$4:$M$3338,Summary!$B24,Inventory!AG$4:AG$3338)</f>
        <v>0</v>
      </c>
      <c r="U24" s="18">
        <f>SUMIF(Inventory!$M$4:$M$3338,Summary!$B24,Inventory!AH$4:AH$3338)</f>
        <v>0</v>
      </c>
      <c r="V24" s="18">
        <f>SUMIF(Inventory!$M$4:$M$3338,Summary!$B24,Inventory!AI$4:AI$3338)</f>
        <v>0</v>
      </c>
      <c r="W24" s="18">
        <f>SUM(B24:V24)</f>
        <v>2359364.4</v>
      </c>
    </row>
    <row r="25" spans="2:23" x14ac:dyDescent="0.25">
      <c r="B25" s="11">
        <v>2</v>
      </c>
      <c r="C25" s="18">
        <f>SUMIF(Inventory!$M$4:$M$3338,Summary!$B25,Inventory!P$4:P$3338)</f>
        <v>1151740.3400000001</v>
      </c>
      <c r="D25" s="18">
        <f>SUMIF(Inventory!$M$4:$M$3338,Summary!$B25,Inventory!Q$4:Q$3338)</f>
        <v>454158.35320000013</v>
      </c>
      <c r="E25" s="18">
        <f>SUMIF(Inventory!$M$4:$M$3338,Summary!$B25,Inventory!R$4:R$3338)</f>
        <v>1496404.2683999995</v>
      </c>
      <c r="F25" s="18">
        <f>SUMIF(Inventory!$M$4:$M$3338,Summary!$B25,Inventory!S$4:S$3338)</f>
        <v>398627.69319999992</v>
      </c>
      <c r="G25" s="18">
        <f>SUMIF(Inventory!$M$4:$M$3338,Summary!$B25,Inventory!T$4:T$3338)</f>
        <v>338247.12320000003</v>
      </c>
      <c r="H25" s="18">
        <f>SUMIF(Inventory!$M$4:$M$3338,Summary!$B25,Inventory!U$4:U$3338)</f>
        <v>497940.56999999995</v>
      </c>
      <c r="I25" s="18">
        <f>SUMIF(Inventory!$M$4:$M$3338,Summary!$B25,Inventory!V$4:V$3338)</f>
        <v>1423197.4100000001</v>
      </c>
      <c r="J25" s="18">
        <f>SUMIF(Inventory!$M$4:$M$3338,Summary!$B25,Inventory!W$4:W$3338)</f>
        <v>958957.8030999999</v>
      </c>
      <c r="K25" s="18">
        <f>SUMIF(Inventory!$M$4:$M$3338,Summary!$B25,Inventory!X$4:X$3338)</f>
        <v>68438.476800000004</v>
      </c>
      <c r="L25" s="18">
        <f>SUMIF(Inventory!$M$4:$M$3338,Summary!$B25,Inventory!Y$4:Y$3338)</f>
        <v>64172.591999999997</v>
      </c>
      <c r="M25" s="18">
        <f>SUMIF(Inventory!$M$4:$M$3338,Summary!$B25,Inventory!Z$4:Z$3338)</f>
        <v>179649.86</v>
      </c>
      <c r="N25" s="18">
        <f>SUMIF(Inventory!$M$4:$M$3338,Summary!$B25,Inventory!AA$4:AA$3338)</f>
        <v>1771618.8525000003</v>
      </c>
      <c r="O25" s="18">
        <f>SUMIF(Inventory!$M$4:$M$3338,Summary!$B25,Inventory!AB$4:AB$3338)</f>
        <v>193237.74879999994</v>
      </c>
      <c r="P25" s="18">
        <f>SUMIF(Inventory!$M$4:$M$3338,Summary!$B25,Inventory!AC$4:AC$3338)</f>
        <v>0</v>
      </c>
      <c r="Q25" s="18">
        <f>SUMIF(Inventory!$M$4:$M$3338,Summary!$B25,Inventory!AD$4:AD$3338)</f>
        <v>48961.599999999999</v>
      </c>
      <c r="R25" s="18">
        <f>SUMIF(Inventory!$M$4:$M$3338,Summary!$B25,Inventory!AE$4:AE$3338)</f>
        <v>1165328.75</v>
      </c>
      <c r="S25" s="18">
        <f>SUMIF(Inventory!$M$4:$M$3338,Summary!$B25,Inventory!AF$4:AF$3338)</f>
        <v>193740.22880000001</v>
      </c>
      <c r="T25" s="18">
        <f>SUMIF(Inventory!$M$4:$M$3338,Summary!$B25,Inventory!AG$4:AG$3338)</f>
        <v>19316.675000000003</v>
      </c>
      <c r="U25" s="18">
        <f>SUMIF(Inventory!$M$4:$M$3338,Summary!$B25,Inventory!AH$4:AH$3338)</f>
        <v>27720</v>
      </c>
      <c r="V25" s="18">
        <f>SUMIF(Inventory!$M$4:$M$3338,Summary!$B25,Inventory!AI$4:AI$3338)</f>
        <v>357510.66599999997</v>
      </c>
      <c r="W25" s="18">
        <f t="shared" ref="W25:W27" si="4">SUM(B25:V25)</f>
        <v>10808971.011000002</v>
      </c>
    </row>
    <row r="26" spans="2:23" x14ac:dyDescent="0.25">
      <c r="B26" s="11">
        <v>3</v>
      </c>
      <c r="C26" s="18">
        <f>SUMIF(Inventory!$M$4:$M$3338,Summary!$B26,Inventory!P$4:P$3338)</f>
        <v>1554825</v>
      </c>
      <c r="D26" s="18">
        <f>SUMIF(Inventory!$M$4:$M$3338,Summary!$B26,Inventory!Q$4:Q$3338)</f>
        <v>14754.75</v>
      </c>
      <c r="E26" s="18">
        <f>SUMIF(Inventory!$M$4:$M$3338,Summary!$B26,Inventory!R$4:R$3338)</f>
        <v>1561940.4855999984</v>
      </c>
      <c r="F26" s="18">
        <f>SUMIF(Inventory!$M$4:$M$3338,Summary!$B26,Inventory!S$4:S$3338)</f>
        <v>438150.24300000002</v>
      </c>
      <c r="G26" s="18">
        <f>SUMIF(Inventory!$M$4:$M$3338,Summary!$B26,Inventory!T$4:T$3338)</f>
        <v>238113.12</v>
      </c>
      <c r="H26" s="18">
        <f>SUMIF(Inventory!$M$4:$M$3338,Summary!$B26,Inventory!U$4:U$3338)</f>
        <v>406755</v>
      </c>
      <c r="I26" s="18">
        <f>SUMIF(Inventory!$M$4:$M$3338,Summary!$B26,Inventory!V$4:V$3338)</f>
        <v>56114.9</v>
      </c>
      <c r="J26" s="18">
        <f>SUMIF(Inventory!$M$4:$M$3338,Summary!$B26,Inventory!W$4:W$3338)</f>
        <v>2671716.663000002</v>
      </c>
      <c r="K26" s="18">
        <f>SUMIF(Inventory!$M$4:$M$3338,Summary!$B26,Inventory!X$4:X$3338)</f>
        <v>94798.868000000002</v>
      </c>
      <c r="L26" s="18">
        <f>SUMIF(Inventory!$M$4:$M$3338,Summary!$B26,Inventory!Y$4:Y$3338)</f>
        <v>383917.82500000001</v>
      </c>
      <c r="M26" s="18">
        <f>SUMIF(Inventory!$M$4:$M$3338,Summary!$B26,Inventory!Z$4:Z$3338)</f>
        <v>385809.97</v>
      </c>
      <c r="N26" s="18">
        <f>SUMIF(Inventory!$M$4:$M$3338,Summary!$B26,Inventory!AA$4:AA$3338)</f>
        <v>121695</v>
      </c>
      <c r="O26" s="18">
        <f>SUMIF(Inventory!$M$4:$M$3338,Summary!$B26,Inventory!AB$4:AB$3338)</f>
        <v>5676425.0928000025</v>
      </c>
      <c r="P26" s="18">
        <f>SUMIF(Inventory!$M$4:$M$3338,Summary!$B26,Inventory!AC$4:AC$3338)</f>
        <v>97651.253000000012</v>
      </c>
      <c r="Q26" s="18">
        <f>SUMIF(Inventory!$M$4:$M$3338,Summary!$B26,Inventory!AD$4:AD$3338)</f>
        <v>831536.57880000002</v>
      </c>
      <c r="R26" s="18">
        <f>SUMIF(Inventory!$M$4:$M$3338,Summary!$B26,Inventory!AE$4:AE$3338)</f>
        <v>499289.375</v>
      </c>
      <c r="S26" s="18">
        <f>SUMIF(Inventory!$M$4:$M$3338,Summary!$B26,Inventory!AF$4:AF$3338)</f>
        <v>162682.07360000003</v>
      </c>
      <c r="T26" s="18">
        <f>SUMIF(Inventory!$M$4:$M$3338,Summary!$B26,Inventory!AG$4:AG$3338)</f>
        <v>4029731.4733999996</v>
      </c>
      <c r="U26" s="18">
        <f>SUMIF(Inventory!$M$4:$M$3338,Summary!$B26,Inventory!AH$4:AH$3338)</f>
        <v>2533003.088</v>
      </c>
      <c r="V26" s="18">
        <f>SUMIF(Inventory!$M$4:$M$3338,Summary!$B26,Inventory!AI$4:AI$3338)</f>
        <v>2305772.807</v>
      </c>
      <c r="W26" s="18">
        <f t="shared" si="4"/>
        <v>24064686.566200003</v>
      </c>
    </row>
    <row r="27" spans="2:23" x14ac:dyDescent="0.25">
      <c r="B27" s="19" t="s">
        <v>138</v>
      </c>
      <c r="C27" s="13">
        <f>SUM(C24:C26)</f>
        <v>4528546.2300000004</v>
      </c>
      <c r="D27" s="13">
        <f t="shared" ref="D27:P27" si="5">SUM(D24:D26)</f>
        <v>468913.10320000013</v>
      </c>
      <c r="E27" s="13">
        <f t="shared" si="5"/>
        <v>3058344.7539999979</v>
      </c>
      <c r="F27" s="13">
        <f t="shared" si="5"/>
        <v>836777.93619999988</v>
      </c>
      <c r="G27" s="13">
        <f t="shared" si="5"/>
        <v>576360.24320000003</v>
      </c>
      <c r="H27" s="13">
        <f t="shared" si="5"/>
        <v>982743.08</v>
      </c>
      <c r="I27" s="13">
        <f t="shared" si="5"/>
        <v>1479312.31</v>
      </c>
      <c r="J27" s="13">
        <f t="shared" si="5"/>
        <v>3630674.4661000017</v>
      </c>
      <c r="K27" s="13">
        <f t="shared" si="5"/>
        <v>163237.34480000002</v>
      </c>
      <c r="L27" s="13">
        <f t="shared" si="5"/>
        <v>448090.41700000002</v>
      </c>
      <c r="M27" s="13">
        <f t="shared" si="5"/>
        <v>686967.45</v>
      </c>
      <c r="N27" s="13">
        <f t="shared" si="5"/>
        <v>1893313.8525000003</v>
      </c>
      <c r="O27" s="13">
        <f t="shared" si="5"/>
        <v>5869662.8416000027</v>
      </c>
      <c r="P27" s="13">
        <f t="shared" si="5"/>
        <v>97651.253000000012</v>
      </c>
      <c r="Q27" s="13">
        <f t="shared" ref="Q27:V27" si="6">SUM(Q24:Q26)</f>
        <v>880498.17879999999</v>
      </c>
      <c r="R27" s="13">
        <f t="shared" si="6"/>
        <v>2002445.5049999999</v>
      </c>
      <c r="S27" s="13">
        <f t="shared" si="6"/>
        <v>356422.30240000004</v>
      </c>
      <c r="T27" s="13">
        <f t="shared" si="6"/>
        <v>4049048.1483999994</v>
      </c>
      <c r="U27" s="13">
        <f t="shared" si="6"/>
        <v>2560723.088</v>
      </c>
      <c r="V27" s="13">
        <f t="shared" si="6"/>
        <v>2663283.4730000002</v>
      </c>
      <c r="W27" s="18">
        <f t="shared" si="4"/>
        <v>37233015.977199994</v>
      </c>
    </row>
    <row r="28" spans="2:23" x14ac:dyDescent="0.25">
      <c r="B28" s="2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25"/>
    </row>
    <row r="29" spans="2:23" x14ac:dyDescent="0.25">
      <c r="B29" s="16" t="s">
        <v>143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25"/>
    </row>
    <row r="30" spans="2:23" x14ac:dyDescent="0.25">
      <c r="B30" s="23"/>
      <c r="C30" s="23">
        <v>1</v>
      </c>
      <c r="D30" s="23">
        <v>2</v>
      </c>
      <c r="E30" s="23">
        <v>3</v>
      </c>
      <c r="F30" s="23">
        <v>4</v>
      </c>
      <c r="G30" s="23">
        <v>5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25"/>
    </row>
    <row r="31" spans="2:23" x14ac:dyDescent="0.25">
      <c r="B31" s="21"/>
      <c r="C31" s="22">
        <f>Inventory!$C$1</f>
        <v>2018</v>
      </c>
      <c r="D31" s="21">
        <f>C31+1</f>
        <v>2019</v>
      </c>
      <c r="E31" s="21">
        <f t="shared" ref="E31:G31" si="7">D31+1</f>
        <v>2020</v>
      </c>
      <c r="F31" s="21">
        <f t="shared" si="7"/>
        <v>2021</v>
      </c>
      <c r="G31" s="21">
        <f t="shared" si="7"/>
        <v>2022</v>
      </c>
      <c r="H31" s="14" t="s">
        <v>138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25"/>
    </row>
    <row r="32" spans="2:23" x14ac:dyDescent="0.25">
      <c r="B32" s="11">
        <v>1</v>
      </c>
      <c r="C32" s="18">
        <f>SUMIF(Inventory!$M$4:$M$3338,Summary!$B32,Inventory!P$4:P$3338)</f>
        <v>1821980.8900000001</v>
      </c>
      <c r="D32" s="18">
        <f>SUMIF(Inventory!$M$4:$M$3338,Summary!$B32,Inventory!Q$4:Q$3338)</f>
        <v>0</v>
      </c>
      <c r="E32" s="18">
        <f>SUMIF(Inventory!$M$4:$M$3338,Summary!$B32,Inventory!R$4:R$3338)</f>
        <v>0</v>
      </c>
      <c r="F32" s="18">
        <f>SUMIF(Inventory!$M$4:$M$3338,Summary!$B32,Inventory!S$4:S$3338)</f>
        <v>0</v>
      </c>
      <c r="G32" s="18">
        <f>SUMIF(Inventory!$M$4:$M$3338,Summary!$B32,Inventory!T$4:T$3338)</f>
        <v>0</v>
      </c>
      <c r="H32" s="14">
        <f>SUM(C32:G32)</f>
        <v>1821980.8900000001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25"/>
    </row>
    <row r="33" spans="2:23" x14ac:dyDescent="0.25">
      <c r="B33" s="11">
        <v>2</v>
      </c>
      <c r="C33" s="18">
        <f>SUMIF(Inventory!$M$4:$M$3338,Summary!$B33,Inventory!P$4:P$3338)</f>
        <v>1151740.3400000001</v>
      </c>
      <c r="D33" s="18">
        <f>SUMIF(Inventory!$M$4:$M$3338,Summary!$B33,Inventory!Q$4:Q$3338)</f>
        <v>454158.35320000013</v>
      </c>
      <c r="E33" s="18">
        <f>SUMIF(Inventory!$M$4:$M$3338,Summary!$B33,Inventory!R$4:R$3338)</f>
        <v>1496404.2683999995</v>
      </c>
      <c r="F33" s="18">
        <f>SUMIF(Inventory!$M$4:$M$3338,Summary!$B33,Inventory!S$4:S$3338)</f>
        <v>398627.69319999992</v>
      </c>
      <c r="G33" s="18">
        <f>SUMIF(Inventory!$M$4:$M$3338,Summary!$B33,Inventory!T$4:T$3338)</f>
        <v>338247.12320000003</v>
      </c>
      <c r="H33" s="14">
        <f t="shared" ref="H33:H35" si="8">SUM(C33:G33)</f>
        <v>3839177.7779999999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25"/>
    </row>
    <row r="34" spans="2:23" x14ac:dyDescent="0.25">
      <c r="B34" s="11">
        <v>3</v>
      </c>
      <c r="C34" s="18">
        <f>SUMIF(Inventory!$M$4:$M$3338,Summary!$B34,Inventory!P$4:P$3338)</f>
        <v>1554825</v>
      </c>
      <c r="D34" s="18">
        <f>SUMIF(Inventory!$M$4:$M$3338,Summary!$B34,Inventory!Q$4:Q$3338)</f>
        <v>14754.75</v>
      </c>
      <c r="E34" s="18">
        <f>SUMIF(Inventory!$M$4:$M$3338,Summary!$B34,Inventory!R$4:R$3338)</f>
        <v>1561940.4855999984</v>
      </c>
      <c r="F34" s="18">
        <f>SUMIF(Inventory!$M$4:$M$3338,Summary!$B34,Inventory!S$4:S$3338)</f>
        <v>438150.24300000002</v>
      </c>
      <c r="G34" s="18">
        <f>SUMIF(Inventory!$M$4:$M$3338,Summary!$B34,Inventory!T$4:T$3338)</f>
        <v>238113.12</v>
      </c>
      <c r="H34" s="14">
        <f t="shared" si="8"/>
        <v>3807783.5985999983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25"/>
    </row>
    <row r="35" spans="2:23" x14ac:dyDescent="0.25">
      <c r="B35" s="19" t="s">
        <v>138</v>
      </c>
      <c r="C35" s="13">
        <f>SUM(C32:C34)</f>
        <v>4528546.2300000004</v>
      </c>
      <c r="D35" s="13">
        <f t="shared" ref="D35" si="9">SUM(D32:D34)</f>
        <v>468913.10320000013</v>
      </c>
      <c r="E35" s="13">
        <f t="shared" ref="E35" si="10">SUM(E32:E34)</f>
        <v>3058344.7539999979</v>
      </c>
      <c r="F35" s="13">
        <f t="shared" ref="F35" si="11">SUM(F32:F34)</f>
        <v>836777.93619999988</v>
      </c>
      <c r="G35" s="13">
        <f t="shared" ref="G35" si="12">SUM(G32:G34)</f>
        <v>576360.24320000003</v>
      </c>
      <c r="H35" s="14">
        <f t="shared" si="8"/>
        <v>9468942.2665999979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25"/>
    </row>
    <row r="37" spans="2:23" x14ac:dyDescent="0.25">
      <c r="B37" t="s">
        <v>139</v>
      </c>
    </row>
    <row r="38" spans="2:23" x14ac:dyDescent="0.25">
      <c r="C38">
        <v>1</v>
      </c>
      <c r="D38">
        <v>2</v>
      </c>
      <c r="E38">
        <v>3</v>
      </c>
      <c r="F38">
        <v>4</v>
      </c>
      <c r="G38">
        <v>5</v>
      </c>
      <c r="H38">
        <v>6</v>
      </c>
      <c r="I38">
        <v>7</v>
      </c>
      <c r="J38">
        <v>8</v>
      </c>
      <c r="K38">
        <v>9</v>
      </c>
      <c r="L38">
        <v>10</v>
      </c>
      <c r="M38">
        <v>11</v>
      </c>
      <c r="N38">
        <v>12</v>
      </c>
      <c r="O38">
        <v>13</v>
      </c>
      <c r="P38">
        <v>14</v>
      </c>
      <c r="Q38">
        <v>15</v>
      </c>
      <c r="R38">
        <v>16</v>
      </c>
      <c r="S38">
        <v>17</v>
      </c>
      <c r="T38">
        <v>18</v>
      </c>
      <c r="U38">
        <v>19</v>
      </c>
      <c r="V38">
        <v>20</v>
      </c>
    </row>
    <row r="39" spans="2:23" x14ac:dyDescent="0.25">
      <c r="B39" s="11"/>
      <c r="C39" s="17">
        <f>Inventory!$C$1</f>
        <v>2018</v>
      </c>
      <c r="D39" s="11">
        <f>C39+1</f>
        <v>2019</v>
      </c>
      <c r="E39" s="11">
        <f t="shared" ref="E39:V39" si="13">D39+1</f>
        <v>2020</v>
      </c>
      <c r="F39" s="11">
        <f t="shared" si="13"/>
        <v>2021</v>
      </c>
      <c r="G39" s="11">
        <f t="shared" si="13"/>
        <v>2022</v>
      </c>
      <c r="H39" s="11">
        <f t="shared" si="13"/>
        <v>2023</v>
      </c>
      <c r="I39" s="11">
        <f t="shared" si="13"/>
        <v>2024</v>
      </c>
      <c r="J39" s="11">
        <f t="shared" si="13"/>
        <v>2025</v>
      </c>
      <c r="K39" s="11">
        <f t="shared" si="13"/>
        <v>2026</v>
      </c>
      <c r="L39" s="11">
        <f t="shared" si="13"/>
        <v>2027</v>
      </c>
      <c r="M39" s="11">
        <f t="shared" si="13"/>
        <v>2028</v>
      </c>
      <c r="N39" s="11">
        <f t="shared" si="13"/>
        <v>2029</v>
      </c>
      <c r="O39" s="11">
        <f t="shared" si="13"/>
        <v>2030</v>
      </c>
      <c r="P39" s="11">
        <f t="shared" si="13"/>
        <v>2031</v>
      </c>
      <c r="Q39" s="11">
        <f t="shared" si="13"/>
        <v>2032</v>
      </c>
      <c r="R39" s="11">
        <f t="shared" si="13"/>
        <v>2033</v>
      </c>
      <c r="S39" s="11">
        <f t="shared" si="13"/>
        <v>2034</v>
      </c>
      <c r="T39" s="11">
        <f t="shared" si="13"/>
        <v>2035</v>
      </c>
      <c r="U39" s="11">
        <f t="shared" si="13"/>
        <v>2036</v>
      </c>
      <c r="V39" s="11">
        <f t="shared" si="13"/>
        <v>2037</v>
      </c>
      <c r="W39" s="11" t="s">
        <v>138</v>
      </c>
    </row>
    <row r="40" spans="2:23" x14ac:dyDescent="0.25">
      <c r="B40" s="11" t="s">
        <v>140</v>
      </c>
      <c r="C40" s="18">
        <f>SUMIF(Inventory!$K$4:$K$3338,"No",Inventory!P$4:P$3338)</f>
        <v>3515095.85</v>
      </c>
      <c r="D40" s="18">
        <f>SUMIF(Inventory!$K$4:$K$3338,"No",Inventory!Q$4:Q$3338)</f>
        <v>388512.91000000003</v>
      </c>
      <c r="E40" s="18">
        <f>SUMIF(Inventory!$K$4:$K$3338,"No",Inventory!R$4:R$3338)</f>
        <v>2429612.4532000036</v>
      </c>
      <c r="F40" s="18">
        <f>SUMIF(Inventory!$K$4:$K$3338,"No",Inventory!S$4:S$3338)</f>
        <v>586633.85800000001</v>
      </c>
      <c r="G40" s="18">
        <f>SUMIF(Inventory!$K$4:$K$3338,"No",Inventory!T$4:T$3338)</f>
        <v>464964.41600000008</v>
      </c>
      <c r="H40" s="18">
        <f>SUMIF(Inventory!$K$4:$K$3338,"No",Inventory!U$4:U$3338)</f>
        <v>614743.07999999996</v>
      </c>
      <c r="I40" s="18">
        <f>SUMIF(Inventory!$K$4:$K$3338,"No",Inventory!V$4:V$3338)</f>
        <v>1456650.4100000001</v>
      </c>
      <c r="J40" s="18">
        <f>SUMIF(Inventory!$K$4:$K$3338,"No",Inventory!W$4:W$3338)</f>
        <v>3245631.7025000029</v>
      </c>
      <c r="K40" s="18">
        <f>SUMIF(Inventory!$K$4:$K$3338,"No",Inventory!X$4:X$3338)</f>
        <v>92259.347999999998</v>
      </c>
      <c r="L40" s="18">
        <f>SUMIF(Inventory!$K$4:$K$3338,"No",Inventory!Y$4:Y$3338)</f>
        <v>445899.66699999996</v>
      </c>
      <c r="M40" s="18">
        <f>SUMIF(Inventory!$K$4:$K$3338,"No",Inventory!Z$4:Z$3338)</f>
        <v>526339.44999999984</v>
      </c>
      <c r="N40" s="18">
        <f>SUMIF(Inventory!$K$4:$K$3338,"No",Inventory!AA$4:AA$3338)</f>
        <v>1813513.8525000003</v>
      </c>
      <c r="O40" s="18">
        <f>SUMIF(Inventory!$K$4:$K$3338,"No",Inventory!AB$4:AB$3338)</f>
        <v>5318355.5344000012</v>
      </c>
      <c r="P40" s="18">
        <f>SUMIF(Inventory!$K$4:$K$3338,"No",Inventory!AC$4:AC$3338)</f>
        <v>97651.253000000012</v>
      </c>
      <c r="Q40" s="18">
        <f>SUMIF(Inventory!$K$4:$K$3338,"No",Inventory!AD$4:AD$3338)</f>
        <v>795596.8899999999</v>
      </c>
      <c r="R40" s="18">
        <f>SUMIF(Inventory!$K$4:$K$3338,"No",Inventory!AE$4:AE$3338)</f>
        <v>1784474.2550000004</v>
      </c>
      <c r="S40" s="18">
        <f>SUMIF(Inventory!$K$4:$K$3338,"No",Inventory!AF$4:AF$3338)</f>
        <v>208554.2</v>
      </c>
      <c r="T40" s="18">
        <f>SUMIF(Inventory!$K$4:$K$3338,"No",Inventory!AG$4:AG$3338)</f>
        <v>3448975.2959999996</v>
      </c>
      <c r="U40" s="18">
        <f>SUMIF(Inventory!$K$4:$K$3338,"No",Inventory!AH$4:AH$3338)</f>
        <v>2277135.1680000001</v>
      </c>
      <c r="V40" s="18">
        <f>SUMIF(Inventory!$K$4:$K$3338,"No",Inventory!AI$4:AI$3338)</f>
        <v>2021571.4070000006</v>
      </c>
      <c r="W40" s="13">
        <f>SUM(C40:V40)</f>
        <v>31532171.000600006</v>
      </c>
    </row>
    <row r="41" spans="2:23" x14ac:dyDescent="0.25">
      <c r="B41" s="11" t="s">
        <v>141</v>
      </c>
      <c r="C41" s="18">
        <f>SUMIF(Inventory!$K$4:$K$3338,"Yes",Inventory!P$4:P$3338)</f>
        <v>1013450.3800000002</v>
      </c>
      <c r="D41" s="18">
        <f>SUMIF(Inventory!$K$4:$K$3338,"Yes",Inventory!Q$4:Q$3338)</f>
        <v>80400.193200000009</v>
      </c>
      <c r="E41" s="18">
        <f>SUMIF(Inventory!$K$4:$K$3338,"Yes",Inventory!R$4:R$3338)</f>
        <v>628732.30080000067</v>
      </c>
      <c r="F41" s="18">
        <f>SUMIF(Inventory!$K$4:$K$3338,"Yes",Inventory!S$4:S$3338)</f>
        <v>250144.0781999999</v>
      </c>
      <c r="G41" s="18">
        <f>SUMIF(Inventory!$K$4:$K$3338,"Yes",Inventory!T$4:T$3338)</f>
        <v>111395.82720000001</v>
      </c>
      <c r="H41" s="18">
        <f>SUMIF(Inventory!$K$4:$K$3338,"Yes",Inventory!U$4:U$3338)</f>
        <v>368000</v>
      </c>
      <c r="I41" s="18">
        <f>SUMIF(Inventory!$K$4:$K$3338,"Yes",Inventory!V$4:V$3338)</f>
        <v>22661.9</v>
      </c>
      <c r="J41" s="18">
        <f>SUMIF(Inventory!$K$4:$K$3338,"Yes",Inventory!W$4:W$3338)</f>
        <v>385042.76360000001</v>
      </c>
      <c r="K41" s="18">
        <f>SUMIF(Inventory!$K$4:$K$3338,"Yes",Inventory!X$4:X$3338)</f>
        <v>70977.996799999994</v>
      </c>
      <c r="L41" s="18">
        <f>SUMIF(Inventory!$K$4:$K$3338,"Yes",Inventory!Y$4:Y$3338)</f>
        <v>2190.75</v>
      </c>
      <c r="M41" s="18">
        <f>SUMIF(Inventory!$K$4:$K$3338,"Yes",Inventory!Z$4:Z$3338)</f>
        <v>160628</v>
      </c>
      <c r="N41" s="18">
        <f>SUMIF(Inventory!$K$4:$K$3338,"Yes",Inventory!AA$4:AA$3338)</f>
        <v>79800</v>
      </c>
      <c r="O41" s="18">
        <f>SUMIF(Inventory!$K$4:$K$3338,"Yes",Inventory!AB$4:AB$3338)</f>
        <v>551307.30720000062</v>
      </c>
      <c r="P41" s="18">
        <f>SUMIF(Inventory!$K$4:$K$3338,"Yes",Inventory!AC$4:AC$3338)</f>
        <v>0</v>
      </c>
      <c r="Q41" s="18">
        <f>SUMIF(Inventory!$K$4:$K$3338,"Yes",Inventory!AD$4:AD$3338)</f>
        <v>84901.288800000009</v>
      </c>
      <c r="R41" s="18">
        <f>SUMIF(Inventory!$K$4:$K$3338,"Yes",Inventory!AE$4:AE$3338)</f>
        <v>217971.25</v>
      </c>
      <c r="S41" s="18">
        <f>SUMIF(Inventory!$K$4:$K$3338,"Yes",Inventory!AF$4:AF$3338)</f>
        <v>147868.10239999997</v>
      </c>
      <c r="T41" s="18">
        <f>SUMIF(Inventory!$K$4:$K$3338,"Yes",Inventory!AG$4:AG$3338)</f>
        <v>600072.85240000009</v>
      </c>
      <c r="U41" s="18">
        <f>SUMIF(Inventory!$K$4:$K$3338,"Yes",Inventory!AH$4:AH$3338)</f>
        <v>283587.92</v>
      </c>
      <c r="V41" s="18">
        <f>SUMIF(Inventory!$K$4:$K$3338,"Yes",Inventory!AI$4:AI$3338)</f>
        <v>641712.06600000057</v>
      </c>
      <c r="W41" s="13">
        <f t="shared" ref="W41:W42" si="14">SUM(C41:V41)</f>
        <v>5700844.9766000016</v>
      </c>
    </row>
    <row r="42" spans="2:23" x14ac:dyDescent="0.25">
      <c r="B42" s="19" t="s">
        <v>138</v>
      </c>
      <c r="C42" s="13">
        <f>SUM(C40:C41)</f>
        <v>4528546.2300000004</v>
      </c>
      <c r="D42" s="13">
        <f t="shared" ref="D42:V42" si="15">SUM(D40:D41)</f>
        <v>468913.10320000001</v>
      </c>
      <c r="E42" s="13">
        <f t="shared" si="15"/>
        <v>3058344.7540000044</v>
      </c>
      <c r="F42" s="13">
        <f t="shared" si="15"/>
        <v>836777.93619999988</v>
      </c>
      <c r="G42" s="13">
        <f t="shared" si="15"/>
        <v>576360.24320000014</v>
      </c>
      <c r="H42" s="13">
        <f t="shared" si="15"/>
        <v>982743.08</v>
      </c>
      <c r="I42" s="13">
        <f t="shared" si="15"/>
        <v>1479312.31</v>
      </c>
      <c r="J42" s="13">
        <f t="shared" si="15"/>
        <v>3630674.4661000031</v>
      </c>
      <c r="K42" s="13">
        <f t="shared" si="15"/>
        <v>163237.34479999999</v>
      </c>
      <c r="L42" s="13">
        <f t="shared" si="15"/>
        <v>448090.41699999996</v>
      </c>
      <c r="M42" s="13">
        <f t="shared" si="15"/>
        <v>686967.44999999984</v>
      </c>
      <c r="N42" s="13">
        <f t="shared" si="15"/>
        <v>1893313.8525000003</v>
      </c>
      <c r="O42" s="13">
        <f t="shared" si="15"/>
        <v>5869662.8416000018</v>
      </c>
      <c r="P42" s="13">
        <f t="shared" si="15"/>
        <v>97651.253000000012</v>
      </c>
      <c r="Q42" s="13">
        <f t="shared" si="15"/>
        <v>880498.17879999988</v>
      </c>
      <c r="R42" s="13">
        <f t="shared" si="15"/>
        <v>2002445.5050000004</v>
      </c>
      <c r="S42" s="13">
        <f t="shared" si="15"/>
        <v>356422.30239999999</v>
      </c>
      <c r="T42" s="13">
        <f t="shared" si="15"/>
        <v>4049048.1483999998</v>
      </c>
      <c r="U42" s="13">
        <f t="shared" si="15"/>
        <v>2560723.088</v>
      </c>
      <c r="V42" s="13">
        <f t="shared" si="15"/>
        <v>2663283.4730000012</v>
      </c>
      <c r="W42" s="13">
        <f t="shared" si="14"/>
        <v>37233015.977200016</v>
      </c>
    </row>
    <row r="44" spans="2:23" x14ac:dyDescent="0.25">
      <c r="B44" t="s">
        <v>142</v>
      </c>
    </row>
    <row r="45" spans="2:23" x14ac:dyDescent="0.25">
      <c r="C45">
        <v>1</v>
      </c>
      <c r="D45">
        <v>2</v>
      </c>
      <c r="E45">
        <v>3</v>
      </c>
      <c r="F45">
        <v>4</v>
      </c>
      <c r="G45">
        <v>5</v>
      </c>
      <c r="H45">
        <v>6</v>
      </c>
      <c r="I45">
        <v>7</v>
      </c>
      <c r="J45">
        <v>8</v>
      </c>
      <c r="K45">
        <v>9</v>
      </c>
      <c r="L45">
        <v>10</v>
      </c>
      <c r="M45">
        <v>11</v>
      </c>
      <c r="N45">
        <v>12</v>
      </c>
      <c r="O45">
        <v>13</v>
      </c>
      <c r="P45">
        <v>14</v>
      </c>
      <c r="Q45">
        <v>15</v>
      </c>
      <c r="R45">
        <v>16</v>
      </c>
      <c r="S45">
        <v>17</v>
      </c>
      <c r="T45">
        <v>18</v>
      </c>
      <c r="U45">
        <v>19</v>
      </c>
      <c r="V45">
        <v>20</v>
      </c>
    </row>
    <row r="46" spans="2:23" x14ac:dyDescent="0.25">
      <c r="B46" s="11"/>
      <c r="C46" s="17">
        <f>Inventory!$C$1</f>
        <v>2018</v>
      </c>
      <c r="D46" s="11">
        <f>C46+1</f>
        <v>2019</v>
      </c>
      <c r="E46" s="11">
        <f t="shared" ref="E46:V46" si="16">D46+1</f>
        <v>2020</v>
      </c>
      <c r="F46" s="11">
        <f t="shared" si="16"/>
        <v>2021</v>
      </c>
      <c r="G46" s="11">
        <f t="shared" si="16"/>
        <v>2022</v>
      </c>
      <c r="H46" s="11">
        <f t="shared" si="16"/>
        <v>2023</v>
      </c>
      <c r="I46" s="11">
        <f t="shared" si="16"/>
        <v>2024</v>
      </c>
      <c r="J46" s="11">
        <f t="shared" si="16"/>
        <v>2025</v>
      </c>
      <c r="K46" s="11">
        <f t="shared" si="16"/>
        <v>2026</v>
      </c>
      <c r="L46" s="11">
        <f t="shared" si="16"/>
        <v>2027</v>
      </c>
      <c r="M46" s="11">
        <f t="shared" si="16"/>
        <v>2028</v>
      </c>
      <c r="N46" s="11">
        <f t="shared" si="16"/>
        <v>2029</v>
      </c>
      <c r="O46" s="11">
        <f t="shared" si="16"/>
        <v>2030</v>
      </c>
      <c r="P46" s="11">
        <f t="shared" si="16"/>
        <v>2031</v>
      </c>
      <c r="Q46" s="11">
        <f t="shared" si="16"/>
        <v>2032</v>
      </c>
      <c r="R46" s="11">
        <f t="shared" si="16"/>
        <v>2033</v>
      </c>
      <c r="S46" s="11">
        <f t="shared" si="16"/>
        <v>2034</v>
      </c>
      <c r="T46" s="11">
        <f t="shared" si="16"/>
        <v>2035</v>
      </c>
      <c r="U46" s="11">
        <f t="shared" si="16"/>
        <v>2036</v>
      </c>
      <c r="V46" s="11">
        <f t="shared" si="16"/>
        <v>2037</v>
      </c>
      <c r="W46" s="11" t="s">
        <v>138</v>
      </c>
    </row>
    <row r="47" spans="2:23" x14ac:dyDescent="0.25">
      <c r="B47" s="11" t="s">
        <v>587</v>
      </c>
      <c r="C47" s="18">
        <f>SUMIF(Inventory!$C$4:$C$3338,Summary!$B47,Inventory!P$4:P$3338)</f>
        <v>317141</v>
      </c>
      <c r="D47" s="18">
        <f>SUMIF(Inventory!$C$4:$C$3338,Summary!$B47,Inventory!Q$4:Q$3338)</f>
        <v>14612.095000000001</v>
      </c>
      <c r="E47" s="18">
        <f>SUMIF(Inventory!$C$4:$C$3338,Summary!$B47,Inventory!R$4:R$3338)</f>
        <v>640780.28200000012</v>
      </c>
      <c r="F47" s="18">
        <f>SUMIF(Inventory!$C$4:$C$3338,Summary!$B47,Inventory!S$4:S$3338)</f>
        <v>124130.18100000003</v>
      </c>
      <c r="G47" s="18">
        <f>SUMIF(Inventory!$C$4:$C$3338,Summary!$B47,Inventory!T$4:T$3338)</f>
        <v>34776.000000000007</v>
      </c>
      <c r="H47" s="18">
        <f>SUMIF(Inventory!$C$4:$C$3338,Summary!$B47,Inventory!U$4:U$3338)</f>
        <v>110399.99999999999</v>
      </c>
      <c r="I47" s="18">
        <f>SUMIF(Inventory!$C$4:$C$3338,Summary!$B47,Inventory!V$4:V$3338)</f>
        <v>269704.04499999998</v>
      </c>
      <c r="J47" s="18">
        <f>SUMIF(Inventory!$C$4:$C$3338,Summary!$B47,Inventory!W$4:W$3338)</f>
        <v>520827.68099999975</v>
      </c>
      <c r="K47" s="18">
        <f>SUMIF(Inventory!$C$4:$C$3338,Summary!$B47,Inventory!X$4:X$3338)</f>
        <v>13756.2624</v>
      </c>
      <c r="L47" s="18">
        <f>SUMIF(Inventory!$C$4:$C$3338,Summary!$B47,Inventory!Y$4:Y$3338)</f>
        <v>0</v>
      </c>
      <c r="M47" s="18">
        <f>SUMIF(Inventory!$C$4:$C$3338,Summary!$B47,Inventory!Z$4:Z$3338)</f>
        <v>25792</v>
      </c>
      <c r="N47" s="18">
        <f>SUMIF(Inventory!$C$4:$C$3338,Summary!$B47,Inventory!AA$4:AA$3338)</f>
        <v>18868.045000000002</v>
      </c>
      <c r="O47" s="18">
        <f>SUMIF(Inventory!$C$4:$C$3338,Summary!$B47,Inventory!AB$4:AB$3338)</f>
        <v>468129.27200000011</v>
      </c>
      <c r="P47" s="18">
        <f>SUMIF(Inventory!$C$4:$C$3338,Summary!$B47,Inventory!AC$4:AC$3338)</f>
        <v>0</v>
      </c>
      <c r="Q47" s="18">
        <f>SUMIF(Inventory!$C$4:$C$3338,Summary!$B47,Inventory!AD$4:AD$3338)</f>
        <v>0</v>
      </c>
      <c r="R47" s="18">
        <f>SUMIF(Inventory!$C$4:$C$3338,Summary!$B47,Inventory!AE$4:AE$3338)</f>
        <v>21750</v>
      </c>
      <c r="S47" s="18">
        <f>SUMIF(Inventory!$C$4:$C$3338,Summary!$B47,Inventory!AF$4:AF$3338)</f>
        <v>20996.02</v>
      </c>
      <c r="T47" s="18">
        <f>SUMIF(Inventory!$C$4:$C$3338,Summary!$B47,Inventory!AG$4:AG$3338)</f>
        <v>187348.23679999998</v>
      </c>
      <c r="U47" s="18">
        <f>SUMIF(Inventory!$C$4:$C$3338,Summary!$B47,Inventory!AH$4:AH$3338)</f>
        <v>279972</v>
      </c>
      <c r="V47" s="18">
        <f>SUMIF(Inventory!$C$4:$C$3338,Summary!$B47,Inventory!AI$4:AI$3338)</f>
        <v>280960.9200000001</v>
      </c>
      <c r="W47" s="13">
        <f>SUM(C47:V47)</f>
        <v>3349944.0402000002</v>
      </c>
    </row>
    <row r="48" spans="2:23" x14ac:dyDescent="0.25">
      <c r="B48" s="11" t="s">
        <v>588</v>
      </c>
      <c r="C48" s="18">
        <f>SUMIF(Inventory!$C$4:$C$3338,Summary!$B48,Inventory!P$4:P$3338)</f>
        <v>1248513.8</v>
      </c>
      <c r="D48" s="18">
        <f>SUMIF(Inventory!$C$4:$C$3338,Summary!$B48,Inventory!Q$4:Q$3338)</f>
        <v>84295.200000000012</v>
      </c>
      <c r="E48" s="18">
        <f>SUMIF(Inventory!$C$4:$C$3338,Summary!$B48,Inventory!R$4:R$3338)</f>
        <v>487078.90400000045</v>
      </c>
      <c r="F48" s="18">
        <f>SUMIF(Inventory!$C$4:$C$3338,Summary!$B48,Inventory!S$4:S$3338)</f>
        <v>0</v>
      </c>
      <c r="G48" s="18">
        <f>SUMIF(Inventory!$C$4:$C$3338,Summary!$B48,Inventory!T$4:T$3338)</f>
        <v>61405.12000000001</v>
      </c>
      <c r="H48" s="18">
        <f>SUMIF(Inventory!$C$4:$C$3338,Summary!$B48,Inventory!U$4:U$3338)</f>
        <v>0</v>
      </c>
      <c r="I48" s="18">
        <f>SUMIF(Inventory!$C$4:$C$3338,Summary!$B48,Inventory!V$4:V$3338)</f>
        <v>621485.35</v>
      </c>
      <c r="J48" s="18">
        <f>SUMIF(Inventory!$C$4:$C$3338,Summary!$B48,Inventory!W$4:W$3338)</f>
        <v>66973.5</v>
      </c>
      <c r="K48" s="18">
        <f>SUMIF(Inventory!$C$4:$C$3338,Summary!$B48,Inventory!X$4:X$3338)</f>
        <v>13670.553599999999</v>
      </c>
      <c r="L48" s="18">
        <f>SUMIF(Inventory!$C$4:$C$3338,Summary!$B48,Inventory!Y$4:Y$3338)</f>
        <v>19050</v>
      </c>
      <c r="M48" s="18">
        <f>SUMIF(Inventory!$C$4:$C$3338,Summary!$B48,Inventory!Z$4:Z$3338)</f>
        <v>67974.399999999994</v>
      </c>
      <c r="N48" s="18">
        <f>SUMIF(Inventory!$C$4:$C$3338,Summary!$B48,Inventory!AA$4:AA$3338)</f>
        <v>65888.200000000012</v>
      </c>
      <c r="O48" s="18">
        <f>SUMIF(Inventory!$C$4:$C$3338,Summary!$B48,Inventory!AB$4:AB$3338)</f>
        <v>405360.24000000017</v>
      </c>
      <c r="P48" s="18">
        <f>SUMIF(Inventory!$C$4:$C$3338,Summary!$B48,Inventory!AC$4:AC$3338)</f>
        <v>0</v>
      </c>
      <c r="Q48" s="18">
        <f>SUMIF(Inventory!$C$4:$C$3338,Summary!$B48,Inventory!AD$4:AD$3338)</f>
        <v>360935.6</v>
      </c>
      <c r="R48" s="18">
        <f>SUMIF(Inventory!$C$4:$C$3338,Summary!$B48,Inventory!AE$4:AE$3338)</f>
        <v>839260.29</v>
      </c>
      <c r="S48" s="18">
        <f>SUMIF(Inventory!$C$4:$C$3338,Summary!$B48,Inventory!AF$4:AF$3338)</f>
        <v>53339.199999999997</v>
      </c>
      <c r="T48" s="18">
        <f>SUMIF(Inventory!$C$4:$C$3338,Summary!$B48,Inventory!AG$4:AG$3338)</f>
        <v>0</v>
      </c>
      <c r="U48" s="18">
        <f>SUMIF(Inventory!$C$4:$C$3338,Summary!$B48,Inventory!AH$4:AH$3338)</f>
        <v>445368</v>
      </c>
      <c r="V48" s="18">
        <f>SUMIF(Inventory!$C$4:$C$3338,Summary!$B48,Inventory!AI$4:AI$3338)</f>
        <v>306263.04000000015</v>
      </c>
      <c r="W48" s="13">
        <f t="shared" ref="W48:W52" si="17">SUM(C48:V48)</f>
        <v>5146861.3976000017</v>
      </c>
    </row>
    <row r="49" spans="2:23" x14ac:dyDescent="0.25">
      <c r="B49" s="11" t="s">
        <v>590</v>
      </c>
      <c r="C49" s="18">
        <f>SUMIF(Inventory!$C$4:$C$3338,Summary!$B49,Inventory!P$4:P$3338)</f>
        <v>32308</v>
      </c>
      <c r="D49" s="18">
        <f>SUMIF(Inventory!$C$4:$C$3338,Summary!$B49,Inventory!Q$4:Q$3338)</f>
        <v>0</v>
      </c>
      <c r="E49" s="18">
        <f>SUMIF(Inventory!$C$4:$C$3338,Summary!$B49,Inventory!R$4:R$3338)</f>
        <v>36263.193600000006</v>
      </c>
      <c r="F49" s="18">
        <f>SUMIF(Inventory!$C$4:$C$3338,Summary!$B49,Inventory!S$4:S$3338)</f>
        <v>0</v>
      </c>
      <c r="G49" s="18">
        <f>SUMIF(Inventory!$C$4:$C$3338,Summary!$B49,Inventory!T$4:T$3338)</f>
        <v>49716.800000000003</v>
      </c>
      <c r="H49" s="18">
        <f>SUMIF(Inventory!$C$4:$C$3338,Summary!$B49,Inventory!U$4:U$3338)</f>
        <v>52909.2</v>
      </c>
      <c r="I49" s="18">
        <f>SUMIF(Inventory!$C$4:$C$3338,Summary!$B49,Inventory!V$4:V$3338)</f>
        <v>9817.6</v>
      </c>
      <c r="J49" s="18">
        <f>SUMIF(Inventory!$C$4:$C$3338,Summary!$B49,Inventory!W$4:W$3338)</f>
        <v>212454.462</v>
      </c>
      <c r="K49" s="18">
        <f>SUMIF(Inventory!$C$4:$C$3338,Summary!$B49,Inventory!X$4:X$3338)</f>
        <v>0</v>
      </c>
      <c r="L49" s="18">
        <f>SUMIF(Inventory!$C$4:$C$3338,Summary!$B49,Inventory!Y$4:Y$3338)</f>
        <v>4749.8000000000011</v>
      </c>
      <c r="M49" s="18">
        <f>SUMIF(Inventory!$C$4:$C$3338,Summary!$B49,Inventory!Z$4:Z$3338)</f>
        <v>42000.4</v>
      </c>
      <c r="N49" s="18">
        <f>SUMIF(Inventory!$C$4:$C$3338,Summary!$B49,Inventory!AA$4:AA$3338)</f>
        <v>0</v>
      </c>
      <c r="O49" s="18">
        <f>SUMIF(Inventory!$C$4:$C$3338,Summary!$B49,Inventory!AB$4:AB$3338)</f>
        <v>839552.5615999999</v>
      </c>
      <c r="P49" s="18">
        <f>SUMIF(Inventory!$C$4:$C$3338,Summary!$B49,Inventory!AC$4:AC$3338)</f>
        <v>0</v>
      </c>
      <c r="Q49" s="18">
        <f>SUMIF(Inventory!$C$4:$C$3338,Summary!$B49,Inventory!AD$4:AD$3338)</f>
        <v>63033.8</v>
      </c>
      <c r="R49" s="18">
        <f>SUMIF(Inventory!$C$4:$C$3338,Summary!$B49,Inventory!AE$4:AE$3338)</f>
        <v>17846.599999999999</v>
      </c>
      <c r="S49" s="18">
        <f>SUMIF(Inventory!$C$4:$C$3338,Summary!$B49,Inventory!AF$4:AF$3338)</f>
        <v>12313.6</v>
      </c>
      <c r="T49" s="18">
        <f>SUMIF(Inventory!$C$4:$C$3338,Summary!$B49,Inventory!AG$4:AG$3338)</f>
        <v>42733</v>
      </c>
      <c r="U49" s="18">
        <f>SUMIF(Inventory!$C$4:$C$3338,Summary!$B49,Inventory!AH$4:AH$3338)</f>
        <v>73333.259999999995</v>
      </c>
      <c r="V49" s="18">
        <f>SUMIF(Inventory!$C$4:$C$3338,Summary!$B49,Inventory!AI$4:AI$3338)</f>
        <v>49392.2</v>
      </c>
      <c r="W49" s="13">
        <f t="shared" si="17"/>
        <v>1538424.4772000001</v>
      </c>
    </row>
    <row r="50" spans="2:23" x14ac:dyDescent="0.25">
      <c r="B50" s="11" t="s">
        <v>444</v>
      </c>
      <c r="C50" s="18">
        <f>SUMIF(Inventory!$C$4:$C$3338,Summary!$B50,Inventory!P$4:P$3338)</f>
        <v>380346.19999999995</v>
      </c>
      <c r="D50" s="18">
        <f>SUMIF(Inventory!$C$4:$C$3338,Summary!$B50,Inventory!Q$4:Q$3338)</f>
        <v>76613.460000000006</v>
      </c>
      <c r="E50" s="18">
        <f>SUMIF(Inventory!$C$4:$C$3338,Summary!$B50,Inventory!R$4:R$3338)</f>
        <v>228968.05599999998</v>
      </c>
      <c r="F50" s="18">
        <f>SUMIF(Inventory!$C$4:$C$3338,Summary!$B50,Inventory!S$4:S$3338)</f>
        <v>194105.23800000001</v>
      </c>
      <c r="G50" s="18">
        <f>SUMIF(Inventory!$C$4:$C$3338,Summary!$B50,Inventory!T$4:T$3338)</f>
        <v>0</v>
      </c>
      <c r="H50" s="18">
        <f>SUMIF(Inventory!$C$4:$C$3338,Summary!$B50,Inventory!U$4:U$3338)</f>
        <v>639190.47</v>
      </c>
      <c r="I50" s="18">
        <f>SUMIF(Inventory!$C$4:$C$3338,Summary!$B50,Inventory!V$4:V$3338)</f>
        <v>79934.084999999992</v>
      </c>
      <c r="J50" s="18">
        <f>SUMIF(Inventory!$C$4:$C$3338,Summary!$B50,Inventory!W$4:W$3338)</f>
        <v>514606.6112000001</v>
      </c>
      <c r="K50" s="18">
        <f>SUMIF(Inventory!$C$4:$C$3338,Summary!$B50,Inventory!X$4:X$3338)</f>
        <v>41011.660799999998</v>
      </c>
      <c r="L50" s="18">
        <f>SUMIF(Inventory!$C$4:$C$3338,Summary!$B50,Inventory!Y$4:Y$3338)</f>
        <v>0</v>
      </c>
      <c r="M50" s="18">
        <f>SUMIF(Inventory!$C$4:$C$3338,Summary!$B50,Inventory!Z$4:Z$3338)</f>
        <v>139738.56</v>
      </c>
      <c r="N50" s="18">
        <f>SUMIF(Inventory!$C$4:$C$3338,Summary!$B50,Inventory!AA$4:AA$3338)</f>
        <v>1231544.0899999999</v>
      </c>
      <c r="O50" s="18">
        <f>SUMIF(Inventory!$C$4:$C$3338,Summary!$B50,Inventory!AB$4:AB$3338)</f>
        <v>1295368.8287999993</v>
      </c>
      <c r="P50" s="18">
        <f>SUMIF(Inventory!$C$4:$C$3338,Summary!$B50,Inventory!AC$4:AC$3338)</f>
        <v>21267</v>
      </c>
      <c r="Q50" s="18">
        <f>SUMIF(Inventory!$C$4:$C$3338,Summary!$B50,Inventory!AD$4:AD$3338)</f>
        <v>0</v>
      </c>
      <c r="R50" s="18">
        <f>SUMIF(Inventory!$C$4:$C$3338,Summary!$B50,Inventory!AE$4:AE$3338)</f>
        <v>845375.80999999994</v>
      </c>
      <c r="S50" s="18">
        <f>SUMIF(Inventory!$C$4:$C$3338,Summary!$B50,Inventory!AF$4:AF$3338)</f>
        <v>0</v>
      </c>
      <c r="T50" s="18">
        <f>SUMIF(Inventory!$C$4:$C$3338,Summary!$B50,Inventory!AG$4:AG$3338)</f>
        <v>542048.32400000002</v>
      </c>
      <c r="U50" s="18">
        <f>SUMIF(Inventory!$C$4:$C$3338,Summary!$B50,Inventory!AH$4:AH$3338)</f>
        <v>107184</v>
      </c>
      <c r="V50" s="18">
        <f>SUMIF(Inventory!$C$4:$C$3338,Summary!$B50,Inventory!AI$4:AI$3338)</f>
        <v>368369.10000000009</v>
      </c>
      <c r="W50" s="13">
        <f t="shared" si="17"/>
        <v>6705671.4937999994</v>
      </c>
    </row>
    <row r="51" spans="2:23" x14ac:dyDescent="0.25">
      <c r="B51" s="11" t="s">
        <v>345</v>
      </c>
      <c r="C51" s="18">
        <f>SUMIF(Inventory!$C$4:$C$3338,Summary!$B51,Inventory!P$4:P$3338)</f>
        <v>751541.66999999993</v>
      </c>
      <c r="D51" s="18">
        <f>SUMIF(Inventory!$C$4:$C$3338,Summary!$B51,Inventory!Q$4:Q$3338)</f>
        <v>0</v>
      </c>
      <c r="E51" s="18">
        <f>SUMIF(Inventory!$C$4:$C$3338,Summary!$B51,Inventory!R$4:R$3338)</f>
        <v>448068.22220000002</v>
      </c>
      <c r="F51" s="18">
        <f>SUMIF(Inventory!$C$4:$C$3338,Summary!$B51,Inventory!S$4:S$3338)</f>
        <v>232638.69999999998</v>
      </c>
      <c r="G51" s="18">
        <f>SUMIF(Inventory!$C$4:$C$3338,Summary!$B51,Inventory!T$4:T$3338)</f>
        <v>16688</v>
      </c>
      <c r="H51" s="18">
        <f>SUMIF(Inventory!$C$4:$C$3338,Summary!$B51,Inventory!U$4:U$3338)</f>
        <v>2898</v>
      </c>
      <c r="I51" s="18">
        <f>SUMIF(Inventory!$C$4:$C$3338,Summary!$B51,Inventory!V$4:V$3338)</f>
        <v>263312.28000000003</v>
      </c>
      <c r="J51" s="18">
        <f>SUMIF(Inventory!$C$4:$C$3338,Summary!$B51,Inventory!W$4:W$3338)</f>
        <v>389439.83099999983</v>
      </c>
      <c r="K51" s="18">
        <f>SUMIF(Inventory!$C$4:$C$3338,Summary!$B51,Inventory!X$4:X$3338)</f>
        <v>0</v>
      </c>
      <c r="L51" s="18">
        <f>SUMIF(Inventory!$C$4:$C$3338,Summary!$B51,Inventory!Y$4:Y$3338)</f>
        <v>1905</v>
      </c>
      <c r="M51" s="18">
        <f>SUMIF(Inventory!$C$4:$C$3338,Summary!$B51,Inventory!Z$4:Z$3338)</f>
        <v>58714.5</v>
      </c>
      <c r="N51" s="18">
        <f>SUMIF(Inventory!$C$4:$C$3338,Summary!$B51,Inventory!AA$4:AA$3338)</f>
        <v>0</v>
      </c>
      <c r="O51" s="18">
        <f>SUMIF(Inventory!$C$4:$C$3338,Summary!$B51,Inventory!AB$4:AB$3338)</f>
        <v>839610.96</v>
      </c>
      <c r="P51" s="18">
        <f>SUMIF(Inventory!$C$4:$C$3338,Summary!$B51,Inventory!AC$4:AC$3338)</f>
        <v>12510.000000000002</v>
      </c>
      <c r="Q51" s="18">
        <f>SUMIF(Inventory!$C$4:$C$3338,Summary!$B51,Inventory!AD$4:AD$3338)</f>
        <v>8378</v>
      </c>
      <c r="R51" s="18">
        <f>SUMIF(Inventory!$C$4:$C$3338,Summary!$B51,Inventory!AE$4:AE$3338)</f>
        <v>12136.5</v>
      </c>
      <c r="S51" s="18">
        <f>SUMIF(Inventory!$C$4:$C$3338,Summary!$B51,Inventory!AF$4:AF$3338)</f>
        <v>0</v>
      </c>
      <c r="T51" s="18">
        <f>SUMIF(Inventory!$C$4:$C$3338,Summary!$B51,Inventory!AG$4:AG$3338)</f>
        <v>80977.524999999994</v>
      </c>
      <c r="U51" s="18">
        <f>SUMIF(Inventory!$C$4:$C$3338,Summary!$B51,Inventory!AH$4:AH$3338)</f>
        <v>0</v>
      </c>
      <c r="V51" s="18">
        <f>SUMIF(Inventory!$C$4:$C$3338,Summary!$B51,Inventory!AI$4:AI$3338)</f>
        <v>268995.16500000004</v>
      </c>
      <c r="W51" s="13">
        <f t="shared" si="17"/>
        <v>3387814.3531999998</v>
      </c>
    </row>
    <row r="52" spans="2:23" x14ac:dyDescent="0.25">
      <c r="B52" s="11" t="s">
        <v>342</v>
      </c>
      <c r="C52" s="18">
        <f>SUMIF(Inventory!$C$4:$C$3338,Summary!$B52,Inventory!P$4:P$3338)</f>
        <v>197835.62</v>
      </c>
      <c r="D52" s="18">
        <f>SUMIF(Inventory!$C$4:$C$3338,Summary!$B52,Inventory!Q$4:Q$3338)</f>
        <v>197763.95520000003</v>
      </c>
      <c r="E52" s="18">
        <f>SUMIF(Inventory!$C$4:$C$3338,Summary!$B52,Inventory!R$4:R$3338)</f>
        <v>188726.63999999998</v>
      </c>
      <c r="F52" s="18">
        <f>SUMIF(Inventory!$C$4:$C$3338,Summary!$B52,Inventory!S$4:S$3338)</f>
        <v>106863.05500000002</v>
      </c>
      <c r="G52" s="18">
        <f>SUMIF(Inventory!$C$4:$C$3338,Summary!$B52,Inventory!T$4:T$3338)</f>
        <v>70577.42720000002</v>
      </c>
      <c r="H52" s="18">
        <f>SUMIF(Inventory!$C$4:$C$3338,Summary!$B52,Inventory!U$4:U$3338)</f>
        <v>0</v>
      </c>
      <c r="I52" s="18">
        <f>SUMIF(Inventory!$C$4:$C$3338,Summary!$B52,Inventory!V$4:V$3338)</f>
        <v>96564.12</v>
      </c>
      <c r="J52" s="18">
        <f>SUMIF(Inventory!$C$4:$C$3338,Summary!$B52,Inventory!W$4:W$3338)</f>
        <v>107073.5776</v>
      </c>
      <c r="K52" s="18">
        <f>SUMIF(Inventory!$C$4:$C$3338,Summary!$B52,Inventory!X$4:X$3338)</f>
        <v>70702.320000000007</v>
      </c>
      <c r="L52" s="18">
        <f>SUMIF(Inventory!$C$4:$C$3338,Summary!$B52,Inventory!Y$4:Y$3338)</f>
        <v>404700.86699999997</v>
      </c>
      <c r="M52" s="18">
        <f>SUMIF(Inventory!$C$4:$C$3338,Summary!$B52,Inventory!Z$4:Z$3338)</f>
        <v>58714.37</v>
      </c>
      <c r="N52" s="18">
        <f>SUMIF(Inventory!$C$4:$C$3338,Summary!$B52,Inventory!AA$4:AA$3338)</f>
        <v>91770</v>
      </c>
      <c r="O52" s="18">
        <f>SUMIF(Inventory!$C$4:$C$3338,Summary!$B52,Inventory!AB$4:AB$3338)</f>
        <v>779423.28960000025</v>
      </c>
      <c r="P52" s="18">
        <f>SUMIF(Inventory!$C$4:$C$3338,Summary!$B52,Inventory!AC$4:AC$3338)</f>
        <v>36862.800000000003</v>
      </c>
      <c r="Q52" s="18">
        <f>SUMIF(Inventory!$C$4:$C$3338,Summary!$B52,Inventory!AD$4:AD$3338)</f>
        <v>326330.90999999997</v>
      </c>
      <c r="R52" s="18">
        <f>SUMIF(Inventory!$C$4:$C$3338,Summary!$B52,Inventory!AE$4:AE$3338)</f>
        <v>29000</v>
      </c>
      <c r="S52" s="18">
        <f>SUMIF(Inventory!$C$4:$C$3338,Summary!$B52,Inventory!AF$4:AF$3338)</f>
        <v>94589.700799999991</v>
      </c>
      <c r="T52" s="18">
        <f>SUMIF(Inventory!$C$4:$C$3338,Summary!$B52,Inventory!AG$4:AG$3338)</f>
        <v>593235.96500000008</v>
      </c>
      <c r="U52" s="18">
        <f>SUMIF(Inventory!$C$4:$C$3338,Summary!$B52,Inventory!AH$4:AH$3338)</f>
        <v>116913.72</v>
      </c>
      <c r="V52" s="18">
        <f>SUMIF(Inventory!$C$4:$C$3338,Summary!$B52,Inventory!AI$4:AI$3338)</f>
        <v>232607.7460000001</v>
      </c>
      <c r="W52" s="13">
        <f t="shared" si="17"/>
        <v>3800256.0834000004</v>
      </c>
    </row>
    <row r="53" spans="2:23" x14ac:dyDescent="0.25">
      <c r="B53" s="11" t="s">
        <v>344</v>
      </c>
      <c r="C53" s="18">
        <f>SUMIF(Inventory!$C$4:$C$3338,Summary!$B53,Inventory!P$4:P$3338)</f>
        <v>213440</v>
      </c>
      <c r="D53" s="18">
        <f>SUMIF(Inventory!$C$4:$C$3338,Summary!$B53,Inventory!Q$4:Q$3338)</f>
        <v>1260.72</v>
      </c>
      <c r="E53" s="18">
        <f>SUMIF(Inventory!$C$4:$C$3338,Summary!$B53,Inventory!R$4:R$3338)</f>
        <v>162741.86360000001</v>
      </c>
      <c r="F53" s="18">
        <f>SUMIF(Inventory!$C$4:$C$3338,Summary!$B53,Inventory!S$4:S$3338)</f>
        <v>31731.033600000002</v>
      </c>
      <c r="G53" s="18">
        <f>SUMIF(Inventory!$C$4:$C$3338,Summary!$B53,Inventory!T$4:T$3338)</f>
        <v>225428.89600000004</v>
      </c>
      <c r="H53" s="18">
        <f>SUMIF(Inventory!$C$4:$C$3338,Summary!$B53,Inventory!U$4:U$3338)</f>
        <v>46000</v>
      </c>
      <c r="I53" s="18">
        <f>SUMIF(Inventory!$C$4:$C$3338,Summary!$B53,Inventory!V$4:V$3338)</f>
        <v>8052.32</v>
      </c>
      <c r="J53" s="18">
        <f>SUMIF(Inventory!$C$4:$C$3338,Summary!$B53,Inventory!W$4:W$3338)</f>
        <v>209454.02499999999</v>
      </c>
      <c r="K53" s="18">
        <f>SUMIF(Inventory!$C$4:$C$3338,Summary!$B53,Inventory!X$4:X$3338)</f>
        <v>0</v>
      </c>
      <c r="L53" s="18">
        <f>SUMIF(Inventory!$C$4:$C$3338,Summary!$B53,Inventory!Y$4:Y$3338)</f>
        <v>2540</v>
      </c>
      <c r="M53" s="18">
        <f>SUMIF(Inventory!$C$4:$C$3338,Summary!$B53,Inventory!Z$4:Z$3338)</f>
        <v>34632</v>
      </c>
      <c r="N53" s="18">
        <f>SUMIF(Inventory!$C$4:$C$3338,Summary!$B53,Inventory!AA$4:AA$3338)</f>
        <v>20779.919999999998</v>
      </c>
      <c r="O53" s="18">
        <f>SUMIF(Inventory!$C$4:$C$3338,Summary!$B53,Inventory!AB$4:AB$3338)</f>
        <v>660972.37600000016</v>
      </c>
      <c r="P53" s="18">
        <f>SUMIF(Inventory!$C$4:$C$3338,Summary!$B53,Inventory!AC$4:AC$3338)</f>
        <v>0</v>
      </c>
      <c r="Q53" s="18">
        <f>SUMIF(Inventory!$C$4:$C$3338,Summary!$B53,Inventory!AD$4:AD$3338)</f>
        <v>106875.78879999999</v>
      </c>
      <c r="R53" s="18">
        <f>SUMIF(Inventory!$C$4:$C$3338,Summary!$B53,Inventory!AE$4:AE$3338)</f>
        <v>153355.625</v>
      </c>
      <c r="S53" s="18">
        <f>SUMIF(Inventory!$C$4:$C$3338,Summary!$B53,Inventory!AF$4:AF$3338)</f>
        <v>26415.9872</v>
      </c>
      <c r="T53" s="18">
        <f>SUMIF(Inventory!$C$4:$C$3338,Summary!$B53,Inventory!AG$4:AG$3338)</f>
        <v>1182220.5250000001</v>
      </c>
      <c r="U53" s="18">
        <f>SUMIF(Inventory!$C$4:$C$3338,Summary!$B53,Inventory!AH$4:AH$3338)</f>
        <v>809019.75</v>
      </c>
      <c r="V53" s="18">
        <f>SUMIF(Inventory!$C$4:$C$3338,Summary!$B53,Inventory!AI$4:AI$3338)</f>
        <v>368148.98599999986</v>
      </c>
      <c r="W53" s="13">
        <f t="shared" ref="W53:W58" si="18">SUM(C53:V53)</f>
        <v>4263069.8162000002</v>
      </c>
    </row>
    <row r="54" spans="2:23" x14ac:dyDescent="0.25">
      <c r="B54" s="11" t="s">
        <v>346</v>
      </c>
      <c r="C54" s="18">
        <f>SUMIF(Inventory!$C$4:$C$3338,Summary!$B54,Inventory!P$4:P$3338)</f>
        <v>811274.03999999969</v>
      </c>
      <c r="D54" s="18">
        <f>SUMIF(Inventory!$C$4:$C$3338,Summary!$B54,Inventory!Q$4:Q$3338)</f>
        <v>55995.435000000005</v>
      </c>
      <c r="E54" s="18">
        <f>SUMIF(Inventory!$C$4:$C$3338,Summary!$B54,Inventory!R$4:R$3338)</f>
        <v>641215.6240000003</v>
      </c>
      <c r="F54" s="18">
        <f>SUMIF(Inventory!$C$4:$C$3338,Summary!$B54,Inventory!S$4:S$3338)</f>
        <v>66985.5576</v>
      </c>
      <c r="G54" s="18">
        <f>SUMIF(Inventory!$C$4:$C$3338,Summary!$B54,Inventory!T$4:T$3338)</f>
        <v>88788.000000000015</v>
      </c>
      <c r="H54" s="18">
        <f>SUMIF(Inventory!$C$4:$C$3338,Summary!$B54,Inventory!U$4:U$3338)</f>
        <v>82799.999999999985</v>
      </c>
      <c r="I54" s="18">
        <f>SUMIF(Inventory!$C$4:$C$3338,Summary!$B54,Inventory!V$4:V$3338)</f>
        <v>64150.11</v>
      </c>
      <c r="J54" s="18">
        <f>SUMIF(Inventory!$C$4:$C$3338,Summary!$B54,Inventory!W$4:W$3338)</f>
        <v>1031039.1849999997</v>
      </c>
      <c r="K54" s="18">
        <f>SUMIF(Inventory!$C$4:$C$3338,Summary!$B54,Inventory!X$4:X$3338)</f>
        <v>0</v>
      </c>
      <c r="L54" s="18">
        <f>SUMIF(Inventory!$C$4:$C$3338,Summary!$B54,Inventory!Y$4:Y$3338)</f>
        <v>0</v>
      </c>
      <c r="M54" s="18">
        <f>SUMIF(Inventory!$C$4:$C$3338,Summary!$B54,Inventory!Z$4:Z$3338)</f>
        <v>106368.6</v>
      </c>
      <c r="N54" s="18">
        <f>SUMIF(Inventory!$C$4:$C$3338,Summary!$B54,Inventory!AA$4:AA$3338)</f>
        <v>452493.59750000003</v>
      </c>
      <c r="O54" s="18">
        <f>SUMIF(Inventory!$C$4:$C$3338,Summary!$B54,Inventory!AB$4:AB$3338)</f>
        <v>75945.36480000001</v>
      </c>
      <c r="P54" s="18">
        <f>SUMIF(Inventory!$C$4:$C$3338,Summary!$B54,Inventory!AC$4:AC$3338)</f>
        <v>0</v>
      </c>
      <c r="Q54" s="18">
        <f>SUMIF(Inventory!$C$4:$C$3338,Summary!$B54,Inventory!AD$4:AD$3338)</f>
        <v>0</v>
      </c>
      <c r="R54" s="18">
        <f>SUMIF(Inventory!$C$4:$C$3338,Summary!$B54,Inventory!AE$4:AE$3338)</f>
        <v>51511.25</v>
      </c>
      <c r="S54" s="18">
        <f>SUMIF(Inventory!$C$4:$C$3338,Summary!$B54,Inventory!AF$4:AF$3338)</f>
        <v>113092.3944</v>
      </c>
      <c r="T54" s="18">
        <f>SUMIF(Inventory!$C$4:$C$3338,Summary!$B54,Inventory!AG$4:AG$3338)</f>
        <v>871771.62199999997</v>
      </c>
      <c r="U54" s="18">
        <f>SUMIF(Inventory!$C$4:$C$3338,Summary!$B54,Inventory!AH$4:AH$3338)</f>
        <v>468930</v>
      </c>
      <c r="V54" s="18">
        <f>SUMIF(Inventory!$C$4:$C$3338,Summary!$B54,Inventory!AI$4:AI$3338)</f>
        <v>481826.40600000008</v>
      </c>
      <c r="W54" s="13">
        <f t="shared" si="18"/>
        <v>5464187.1863000011</v>
      </c>
    </row>
    <row r="55" spans="2:23" x14ac:dyDescent="0.25">
      <c r="B55" s="11"/>
      <c r="C55" s="18">
        <f>SUMIF(Inventory!$C$4:$C$3338,Summary!$B55,Inventory!P$4:P$3338)</f>
        <v>0</v>
      </c>
      <c r="D55" s="18">
        <f>SUMIF(Inventory!$C$4:$C$3338,Summary!$B55,Inventory!Q$4:Q$3338)</f>
        <v>0</v>
      </c>
      <c r="E55" s="18">
        <f>SUMIF(Inventory!$C$4:$C$3338,Summary!$B55,Inventory!R$4:R$3338)</f>
        <v>0</v>
      </c>
      <c r="F55" s="18">
        <f>SUMIF(Inventory!$C$4:$C$3338,Summary!$B55,Inventory!S$4:S$3338)</f>
        <v>0</v>
      </c>
      <c r="G55" s="18">
        <f>SUMIF(Inventory!$C$4:$C$3338,Summary!$B55,Inventory!T$4:T$3338)</f>
        <v>0</v>
      </c>
      <c r="H55" s="18">
        <f>SUMIF(Inventory!$C$4:$C$3338,Summary!$B55,Inventory!U$4:U$3338)</f>
        <v>0</v>
      </c>
      <c r="I55" s="18">
        <f>SUMIF(Inventory!$C$4:$C$3338,Summary!$B55,Inventory!V$4:V$3338)</f>
        <v>0</v>
      </c>
      <c r="J55" s="18">
        <f>SUMIF(Inventory!$C$4:$C$3338,Summary!$B55,Inventory!W$4:W$3338)</f>
        <v>0</v>
      </c>
      <c r="K55" s="18">
        <f>SUMIF(Inventory!$C$4:$C$3338,Summary!$B55,Inventory!X$4:X$3338)</f>
        <v>0</v>
      </c>
      <c r="L55" s="18">
        <f>SUMIF(Inventory!$C$4:$C$3338,Summary!$B55,Inventory!Y$4:Y$3338)</f>
        <v>0</v>
      </c>
      <c r="M55" s="18">
        <f>SUMIF(Inventory!$C$4:$C$3338,Summary!$B55,Inventory!Z$4:Z$3338)</f>
        <v>0</v>
      </c>
      <c r="N55" s="18">
        <f>SUMIF(Inventory!$C$4:$C$3338,Summary!$B55,Inventory!AA$4:AA$3338)</f>
        <v>0</v>
      </c>
      <c r="O55" s="18">
        <f>SUMIF(Inventory!$C$4:$C$3338,Summary!$B55,Inventory!AB$4:AB$3338)</f>
        <v>0</v>
      </c>
      <c r="P55" s="18">
        <f>SUMIF(Inventory!$C$4:$C$3338,Summary!$B55,Inventory!AC$4:AC$3338)</f>
        <v>0</v>
      </c>
      <c r="Q55" s="18">
        <f>SUMIF(Inventory!$C$4:$C$3338,Summary!$B55,Inventory!AD$4:AD$3338)</f>
        <v>0</v>
      </c>
      <c r="R55" s="18">
        <f>SUMIF(Inventory!$C$4:$C$3338,Summary!$B55,Inventory!AE$4:AE$3338)</f>
        <v>0</v>
      </c>
      <c r="S55" s="18">
        <f>SUMIF(Inventory!$C$4:$C$3338,Summary!$B55,Inventory!AF$4:AF$3338)</f>
        <v>0</v>
      </c>
      <c r="T55" s="18">
        <f>SUMIF(Inventory!$C$4:$C$3338,Summary!$B55,Inventory!AG$4:AG$3338)</f>
        <v>0</v>
      </c>
      <c r="U55" s="18">
        <f>SUMIF(Inventory!$C$4:$C$3338,Summary!$B55,Inventory!AH$4:AH$3338)</f>
        <v>0</v>
      </c>
      <c r="V55" s="18">
        <f>SUMIF(Inventory!$C$4:$C$3338,Summary!$B55,Inventory!AI$4:AI$3338)</f>
        <v>0</v>
      </c>
      <c r="W55" s="13">
        <f t="shared" si="18"/>
        <v>0</v>
      </c>
    </row>
    <row r="56" spans="2:23" x14ac:dyDescent="0.25">
      <c r="B56" s="11"/>
      <c r="C56" s="18">
        <f>SUMIF(Inventory!$C$4:$C$3338,Summary!$B56,Inventory!P$4:P$3338)</f>
        <v>0</v>
      </c>
      <c r="D56" s="18">
        <f>SUMIF(Inventory!$C$4:$C$3338,Summary!$B56,Inventory!Q$4:Q$3338)</f>
        <v>0</v>
      </c>
      <c r="E56" s="18">
        <f>SUMIF(Inventory!$C$4:$C$3338,Summary!$B56,Inventory!R$4:R$3338)</f>
        <v>0</v>
      </c>
      <c r="F56" s="18">
        <f>SUMIF(Inventory!$C$4:$C$3338,Summary!$B56,Inventory!S$4:S$3338)</f>
        <v>0</v>
      </c>
      <c r="G56" s="18">
        <f>SUMIF(Inventory!$C$4:$C$3338,Summary!$B56,Inventory!T$4:T$3338)</f>
        <v>0</v>
      </c>
      <c r="H56" s="18">
        <f>SUMIF(Inventory!$C$4:$C$3338,Summary!$B56,Inventory!U$4:U$3338)</f>
        <v>0</v>
      </c>
      <c r="I56" s="18">
        <f>SUMIF(Inventory!$C$4:$C$3338,Summary!$B56,Inventory!V$4:V$3338)</f>
        <v>0</v>
      </c>
      <c r="J56" s="18">
        <f>SUMIF(Inventory!$C$4:$C$3338,Summary!$B56,Inventory!W$4:W$3338)</f>
        <v>0</v>
      </c>
      <c r="K56" s="18">
        <f>SUMIF(Inventory!$C$4:$C$3338,Summary!$B56,Inventory!X$4:X$3338)</f>
        <v>0</v>
      </c>
      <c r="L56" s="18">
        <f>SUMIF(Inventory!$C$4:$C$3338,Summary!$B56,Inventory!Y$4:Y$3338)</f>
        <v>0</v>
      </c>
      <c r="M56" s="18">
        <f>SUMIF(Inventory!$C$4:$C$3338,Summary!$B56,Inventory!Z$4:Z$3338)</f>
        <v>0</v>
      </c>
      <c r="N56" s="18">
        <f>SUMIF(Inventory!$C$4:$C$3338,Summary!$B56,Inventory!AA$4:AA$3338)</f>
        <v>0</v>
      </c>
      <c r="O56" s="18">
        <f>SUMIF(Inventory!$C$4:$C$3338,Summary!$B56,Inventory!AB$4:AB$3338)</f>
        <v>0</v>
      </c>
      <c r="P56" s="18">
        <f>SUMIF(Inventory!$C$4:$C$3338,Summary!$B56,Inventory!AC$4:AC$3338)</f>
        <v>0</v>
      </c>
      <c r="Q56" s="18">
        <f>SUMIF(Inventory!$C$4:$C$3338,Summary!$B56,Inventory!AD$4:AD$3338)</f>
        <v>0</v>
      </c>
      <c r="R56" s="18">
        <f>SUMIF(Inventory!$C$4:$C$3338,Summary!$B56,Inventory!AE$4:AE$3338)</f>
        <v>0</v>
      </c>
      <c r="S56" s="18">
        <f>SUMIF(Inventory!$C$4:$C$3338,Summary!$B56,Inventory!AF$4:AF$3338)</f>
        <v>0</v>
      </c>
      <c r="T56" s="18">
        <f>SUMIF(Inventory!$C$4:$C$3338,Summary!$B56,Inventory!AG$4:AG$3338)</f>
        <v>0</v>
      </c>
      <c r="U56" s="18">
        <f>SUMIF(Inventory!$C$4:$C$3338,Summary!$B56,Inventory!AH$4:AH$3338)</f>
        <v>0</v>
      </c>
      <c r="V56" s="18">
        <f>SUMIF(Inventory!$C$4:$C$3338,Summary!$B56,Inventory!AI$4:AI$3338)</f>
        <v>0</v>
      </c>
      <c r="W56" s="13">
        <f t="shared" si="18"/>
        <v>0</v>
      </c>
    </row>
    <row r="57" spans="2:23" x14ac:dyDescent="0.25">
      <c r="B57" s="11"/>
      <c r="C57" s="18">
        <f>SUMIF(Inventory!$C$4:$C$3338,Summary!$B57,Inventory!P$4:P$3338)</f>
        <v>0</v>
      </c>
      <c r="D57" s="18">
        <f>SUMIF(Inventory!$C$4:$C$3338,Summary!$B57,Inventory!Q$4:Q$3338)</f>
        <v>0</v>
      </c>
      <c r="E57" s="18">
        <f>SUMIF(Inventory!$C$4:$C$3338,Summary!$B57,Inventory!R$4:R$3338)</f>
        <v>0</v>
      </c>
      <c r="F57" s="18">
        <f>SUMIF(Inventory!$C$4:$C$3338,Summary!$B57,Inventory!S$4:S$3338)</f>
        <v>0</v>
      </c>
      <c r="G57" s="18">
        <f>SUMIF(Inventory!$C$4:$C$3338,Summary!$B57,Inventory!T$4:T$3338)</f>
        <v>0</v>
      </c>
      <c r="H57" s="18">
        <f>SUMIF(Inventory!$C$4:$C$3338,Summary!$B57,Inventory!U$4:U$3338)</f>
        <v>0</v>
      </c>
      <c r="I57" s="18">
        <f>SUMIF(Inventory!$C$4:$C$3338,Summary!$B57,Inventory!V$4:V$3338)</f>
        <v>0</v>
      </c>
      <c r="J57" s="18">
        <f>SUMIF(Inventory!$C$4:$C$3338,Summary!$B57,Inventory!W$4:W$3338)</f>
        <v>0</v>
      </c>
      <c r="K57" s="18">
        <f>SUMIF(Inventory!$C$4:$C$3338,Summary!$B57,Inventory!X$4:X$3338)</f>
        <v>0</v>
      </c>
      <c r="L57" s="18">
        <f>SUMIF(Inventory!$C$4:$C$3338,Summary!$B57,Inventory!Y$4:Y$3338)</f>
        <v>0</v>
      </c>
      <c r="M57" s="18">
        <f>SUMIF(Inventory!$C$4:$C$3338,Summary!$B57,Inventory!Z$4:Z$3338)</f>
        <v>0</v>
      </c>
      <c r="N57" s="18">
        <f>SUMIF(Inventory!$C$4:$C$3338,Summary!$B57,Inventory!AA$4:AA$3338)</f>
        <v>0</v>
      </c>
      <c r="O57" s="18">
        <f>SUMIF(Inventory!$C$4:$C$3338,Summary!$B57,Inventory!AB$4:AB$3338)</f>
        <v>0</v>
      </c>
      <c r="P57" s="18">
        <f>SUMIF(Inventory!$C$4:$C$3338,Summary!$B57,Inventory!AC$4:AC$3338)</f>
        <v>0</v>
      </c>
      <c r="Q57" s="18">
        <f>SUMIF(Inventory!$C$4:$C$3338,Summary!$B57,Inventory!AD$4:AD$3338)</f>
        <v>0</v>
      </c>
      <c r="R57" s="18">
        <f>SUMIF(Inventory!$C$4:$C$3338,Summary!$B57,Inventory!AE$4:AE$3338)</f>
        <v>0</v>
      </c>
      <c r="S57" s="18">
        <f>SUMIF(Inventory!$C$4:$C$3338,Summary!$B57,Inventory!AF$4:AF$3338)</f>
        <v>0</v>
      </c>
      <c r="T57" s="18">
        <f>SUMIF(Inventory!$C$4:$C$3338,Summary!$B57,Inventory!AG$4:AG$3338)</f>
        <v>0</v>
      </c>
      <c r="U57" s="18">
        <f>SUMIF(Inventory!$C$4:$C$3338,Summary!$B57,Inventory!AH$4:AH$3338)</f>
        <v>0</v>
      </c>
      <c r="V57" s="18">
        <f>SUMIF(Inventory!$C$4:$C$3338,Summary!$B57,Inventory!AI$4:AI$3338)</f>
        <v>0</v>
      </c>
      <c r="W57" s="13">
        <f t="shared" si="18"/>
        <v>0</v>
      </c>
    </row>
    <row r="58" spans="2:23" x14ac:dyDescent="0.25">
      <c r="B58" s="11"/>
      <c r="C58" s="18">
        <f>SUMIF(Inventory!$C$4:$C$3338,Summary!$B58,Inventory!P$4:P$3338)</f>
        <v>0</v>
      </c>
      <c r="D58" s="18">
        <f>SUMIF(Inventory!$C$4:$C$3338,Summary!$B58,Inventory!Q$4:Q$3338)</f>
        <v>0</v>
      </c>
      <c r="E58" s="18">
        <f>SUMIF(Inventory!$C$4:$C$3338,Summary!$B58,Inventory!R$4:R$3338)</f>
        <v>0</v>
      </c>
      <c r="F58" s="18">
        <f>SUMIF(Inventory!$C$4:$C$3338,Summary!$B58,Inventory!S$4:S$3338)</f>
        <v>0</v>
      </c>
      <c r="G58" s="18">
        <f>SUMIF(Inventory!$C$4:$C$3338,Summary!$B58,Inventory!T$4:T$3338)</f>
        <v>0</v>
      </c>
      <c r="H58" s="18">
        <f>SUMIF(Inventory!$C$4:$C$3338,Summary!$B58,Inventory!U$4:U$3338)</f>
        <v>0</v>
      </c>
      <c r="I58" s="18">
        <f>SUMIF(Inventory!$C$4:$C$3338,Summary!$B58,Inventory!V$4:V$3338)</f>
        <v>0</v>
      </c>
      <c r="J58" s="18">
        <f>SUMIF(Inventory!$C$4:$C$3338,Summary!$B58,Inventory!W$4:W$3338)</f>
        <v>0</v>
      </c>
      <c r="K58" s="18">
        <f>SUMIF(Inventory!$C$4:$C$3338,Summary!$B58,Inventory!X$4:X$3338)</f>
        <v>0</v>
      </c>
      <c r="L58" s="18">
        <f>SUMIF(Inventory!$C$4:$C$3338,Summary!$B58,Inventory!Y$4:Y$3338)</f>
        <v>0</v>
      </c>
      <c r="M58" s="18">
        <f>SUMIF(Inventory!$C$4:$C$3338,Summary!$B58,Inventory!Z$4:Z$3338)</f>
        <v>0</v>
      </c>
      <c r="N58" s="18">
        <f>SUMIF(Inventory!$C$4:$C$3338,Summary!$B58,Inventory!AA$4:AA$3338)</f>
        <v>0</v>
      </c>
      <c r="O58" s="18">
        <f>SUMIF(Inventory!$C$4:$C$3338,Summary!$B58,Inventory!AB$4:AB$3338)</f>
        <v>0</v>
      </c>
      <c r="P58" s="18">
        <f>SUMIF(Inventory!$C$4:$C$3338,Summary!$B58,Inventory!AC$4:AC$3338)</f>
        <v>0</v>
      </c>
      <c r="Q58" s="18">
        <f>SUMIF(Inventory!$C$4:$C$3338,Summary!$B58,Inventory!AD$4:AD$3338)</f>
        <v>0</v>
      </c>
      <c r="R58" s="18">
        <f>SUMIF(Inventory!$C$4:$C$3338,Summary!$B58,Inventory!AE$4:AE$3338)</f>
        <v>0</v>
      </c>
      <c r="S58" s="18">
        <f>SUMIF(Inventory!$C$4:$C$3338,Summary!$B58,Inventory!AF$4:AF$3338)</f>
        <v>0</v>
      </c>
      <c r="T58" s="18">
        <f>SUMIF(Inventory!$C$4:$C$3338,Summary!$B58,Inventory!AG$4:AG$3338)</f>
        <v>0</v>
      </c>
      <c r="U58" s="18">
        <f>SUMIF(Inventory!$C$4:$C$3338,Summary!$B58,Inventory!AH$4:AH$3338)</f>
        <v>0</v>
      </c>
      <c r="V58" s="18">
        <f>SUMIF(Inventory!$C$4:$C$3338,Summary!$B58,Inventory!AI$4:AI$3338)</f>
        <v>0</v>
      </c>
      <c r="W58" s="13">
        <f t="shared" si="18"/>
        <v>0</v>
      </c>
    </row>
    <row r="59" spans="2:23" x14ac:dyDescent="0.25">
      <c r="B59" s="19" t="s">
        <v>138</v>
      </c>
      <c r="C59" s="13">
        <f t="shared" ref="C59:W59" si="19">SUM(C47:C58)</f>
        <v>3952400.3299999996</v>
      </c>
      <c r="D59" s="13">
        <f t="shared" si="19"/>
        <v>430540.8652</v>
      </c>
      <c r="E59" s="13">
        <f t="shared" si="19"/>
        <v>2833842.7854000009</v>
      </c>
      <c r="F59" s="13">
        <f t="shared" si="19"/>
        <v>756453.76520000002</v>
      </c>
      <c r="G59" s="13">
        <f t="shared" si="19"/>
        <v>547380.24320000014</v>
      </c>
      <c r="H59" s="13">
        <f t="shared" si="19"/>
        <v>934197.66999999993</v>
      </c>
      <c r="I59" s="13">
        <f t="shared" si="19"/>
        <v>1413019.9100000001</v>
      </c>
      <c r="J59" s="13">
        <f t="shared" si="19"/>
        <v>3051868.8727999991</v>
      </c>
      <c r="K59" s="13">
        <f t="shared" si="19"/>
        <v>139140.79680000001</v>
      </c>
      <c r="L59" s="13">
        <f t="shared" si="19"/>
        <v>432945.66699999996</v>
      </c>
      <c r="M59" s="13">
        <f t="shared" si="19"/>
        <v>533934.82999999996</v>
      </c>
      <c r="N59" s="13">
        <f t="shared" si="19"/>
        <v>1881343.8525</v>
      </c>
      <c r="O59" s="13">
        <f t="shared" si="19"/>
        <v>5364362.8927999996</v>
      </c>
      <c r="P59" s="13">
        <f t="shared" si="19"/>
        <v>70639.8</v>
      </c>
      <c r="Q59" s="13">
        <f t="shared" si="19"/>
        <v>865554.09879999992</v>
      </c>
      <c r="R59" s="13">
        <f t="shared" si="19"/>
        <v>1970236.075</v>
      </c>
      <c r="S59" s="13">
        <f t="shared" si="19"/>
        <v>320746.90240000002</v>
      </c>
      <c r="T59" s="13">
        <f t="shared" si="19"/>
        <v>3500335.1978000002</v>
      </c>
      <c r="U59" s="13">
        <f t="shared" si="19"/>
        <v>2300720.73</v>
      </c>
      <c r="V59" s="13">
        <f t="shared" si="19"/>
        <v>2356563.5630000001</v>
      </c>
      <c r="W59" s="13">
        <f t="shared" si="19"/>
        <v>33656228.847900003</v>
      </c>
    </row>
    <row r="97" spans="2:23" x14ac:dyDescent="0.25">
      <c r="B97" t="s">
        <v>587</v>
      </c>
    </row>
    <row r="98" spans="2:23" x14ac:dyDescent="0.25">
      <c r="B98" s="11"/>
      <c r="C98" s="17">
        <f>Inventory!$C$1</f>
        <v>2018</v>
      </c>
      <c r="D98" s="11">
        <f>C98+1</f>
        <v>2019</v>
      </c>
      <c r="E98" s="11">
        <f t="shared" ref="E98" si="20">D98+1</f>
        <v>2020</v>
      </c>
      <c r="F98" s="11">
        <f t="shared" ref="F98" si="21">E98+1</f>
        <v>2021</v>
      </c>
      <c r="G98" s="11">
        <f t="shared" ref="G98" si="22">F98+1</f>
        <v>2022</v>
      </c>
      <c r="H98" s="11">
        <f t="shared" ref="H98" si="23">G98+1</f>
        <v>2023</v>
      </c>
      <c r="I98" s="11">
        <f t="shared" ref="I98" si="24">H98+1</f>
        <v>2024</v>
      </c>
      <c r="J98" s="11">
        <f t="shared" ref="J98" si="25">I98+1</f>
        <v>2025</v>
      </c>
      <c r="K98" s="11">
        <f t="shared" ref="K98" si="26">J98+1</f>
        <v>2026</v>
      </c>
      <c r="L98" s="11">
        <f t="shared" ref="L98" si="27">K98+1</f>
        <v>2027</v>
      </c>
      <c r="M98" s="11">
        <f t="shared" ref="M98" si="28">L98+1</f>
        <v>2028</v>
      </c>
      <c r="N98" s="11">
        <f t="shared" ref="N98" si="29">M98+1</f>
        <v>2029</v>
      </c>
      <c r="O98" s="11">
        <f t="shared" ref="O98" si="30">N98+1</f>
        <v>2030</v>
      </c>
      <c r="P98" s="11">
        <f t="shared" ref="P98" si="31">O98+1</f>
        <v>2031</v>
      </c>
      <c r="Q98" s="11">
        <f t="shared" ref="Q98" si="32">P98+1</f>
        <v>2032</v>
      </c>
      <c r="R98" s="11">
        <f t="shared" ref="R98" si="33">Q98+1</f>
        <v>2033</v>
      </c>
      <c r="S98" s="11">
        <f t="shared" ref="S98" si="34">R98+1</f>
        <v>2034</v>
      </c>
      <c r="T98" s="11">
        <f t="shared" ref="T98" si="35">S98+1</f>
        <v>2035</v>
      </c>
      <c r="U98" s="11">
        <f t="shared" ref="U98" si="36">T98+1</f>
        <v>2036</v>
      </c>
      <c r="V98" s="11">
        <f t="shared" ref="V98" si="37">U98+1</f>
        <v>2037</v>
      </c>
      <c r="W98" s="11" t="s">
        <v>138</v>
      </c>
    </row>
    <row r="99" spans="2:23" x14ac:dyDescent="0.25">
      <c r="B99" s="12" t="s">
        <v>9</v>
      </c>
      <c r="C99" s="18">
        <f>SUMIFS(Inventory!P$4:P$3338,Inventory!$C$4:$C$3338,$B$97,Inventory!$D$4:$D$3338,Summary!$B99)</f>
        <v>0</v>
      </c>
      <c r="D99" s="18">
        <f>SUMIFS(Inventory!Q$4:Q$3338,Inventory!$C$4:$C$3338,$B$97,Inventory!$D$4:$D$3338,Summary!$B99)</f>
        <v>0</v>
      </c>
      <c r="E99" s="18">
        <f>SUMIFS(Inventory!R$4:R$3338,Inventory!$C$4:$C$3338,$B$97,Inventory!$D$4:$D$3338,Summary!$B99)</f>
        <v>0</v>
      </c>
      <c r="F99" s="18">
        <f>SUMIFS(Inventory!S$4:S$3338,Inventory!$C$4:$C$3338,$B$97,Inventory!$D$4:$D$3338,Summary!$B99)</f>
        <v>0</v>
      </c>
      <c r="G99" s="18">
        <f>SUMIFS(Inventory!T$4:T$3338,Inventory!$C$4:$C$3338,$B$97,Inventory!$D$4:$D$3338,Summary!$B99)</f>
        <v>0</v>
      </c>
      <c r="H99" s="18">
        <f>SUMIFS(Inventory!U$4:U$3338,Inventory!$C$4:$C$3338,$B$97,Inventory!$D$4:$D$3338,Summary!$B99)</f>
        <v>0</v>
      </c>
      <c r="I99" s="18">
        <f>SUMIFS(Inventory!V$4:V$3338,Inventory!$C$4:$C$3338,$B$97,Inventory!$D$4:$D$3338,Summary!$B99)</f>
        <v>0</v>
      </c>
      <c r="J99" s="18">
        <f>SUMIFS(Inventory!W$4:W$3338,Inventory!$C$4:$C$3338,$B$97,Inventory!$D$4:$D$3338,Summary!$B99)</f>
        <v>0</v>
      </c>
      <c r="K99" s="18">
        <f>SUMIFS(Inventory!X$4:X$3338,Inventory!$C$4:$C$3338,$B$97,Inventory!$D$4:$D$3338,Summary!$B99)</f>
        <v>0</v>
      </c>
      <c r="L99" s="18">
        <f>SUMIFS(Inventory!Y$4:Y$3338,Inventory!$C$4:$C$3338,$B$97,Inventory!$D$4:$D$3338,Summary!$B99)</f>
        <v>0</v>
      </c>
      <c r="M99" s="18">
        <f>SUMIFS(Inventory!Z$4:Z$3338,Inventory!$C$4:$C$3338,$B$97,Inventory!$D$4:$D$3338,Summary!$B99)</f>
        <v>0</v>
      </c>
      <c r="N99" s="18">
        <f>SUMIFS(Inventory!AA$4:AA$3338,Inventory!$C$4:$C$3338,$B$97,Inventory!$D$4:$D$3338,Summary!$B99)</f>
        <v>0</v>
      </c>
      <c r="O99" s="18">
        <f>SUMIFS(Inventory!AB$4:AB$3338,Inventory!$C$4:$C$3338,$B$97,Inventory!$D$4:$D$3338,Summary!$B99)</f>
        <v>0</v>
      </c>
      <c r="P99" s="18">
        <f>SUMIFS(Inventory!AC$4:AC$3338,Inventory!$C$4:$C$3338,$B$97,Inventory!$D$4:$D$3338,Summary!$B99)</f>
        <v>0</v>
      </c>
      <c r="Q99" s="18">
        <f>SUMIFS(Inventory!AD$4:AD$3338,Inventory!$C$4:$C$3338,$B$97,Inventory!$D$4:$D$3338,Summary!$B99)</f>
        <v>0</v>
      </c>
      <c r="R99" s="18">
        <f>SUMIFS(Inventory!AE$4:AE$3338,Inventory!$C$4:$C$3338,$B$97,Inventory!$D$4:$D$3338,Summary!$B99)</f>
        <v>0</v>
      </c>
      <c r="S99" s="18">
        <f>SUMIFS(Inventory!AF$4:AF$3338,Inventory!$C$4:$C$3338,$B$97,Inventory!$D$4:$D$3338,Summary!$B99)</f>
        <v>0</v>
      </c>
      <c r="T99" s="18">
        <f>SUMIFS(Inventory!AG$4:AG$3338,Inventory!$C$4:$C$3338,$B$97,Inventory!$D$4:$D$3338,Summary!$B99)</f>
        <v>0</v>
      </c>
      <c r="U99" s="18">
        <f>SUMIFS(Inventory!AH$4:AH$3338,Inventory!$C$4:$C$3338,$B$97,Inventory!$D$4:$D$3338,Summary!$B99)</f>
        <v>0</v>
      </c>
      <c r="V99" s="18">
        <f>SUMIFS(Inventory!AI$4:AI$3338,Inventory!$C$4:$C$3338,$B$97,Inventory!$D$4:$D$3338,Summary!$B99)</f>
        <v>232212.4200000001</v>
      </c>
      <c r="W99" s="13">
        <f>SUM(C99:V99)</f>
        <v>232212.4200000001</v>
      </c>
    </row>
    <row r="100" spans="2:23" x14ac:dyDescent="0.25">
      <c r="B100" s="12" t="s">
        <v>11</v>
      </c>
      <c r="C100" s="18">
        <f>SUMIFS(Inventory!P$4:P$3338,Inventory!$C$4:$C$3338,$B$97,Inventory!$D$4:$D$3338,Summary!$B100)</f>
        <v>0</v>
      </c>
      <c r="D100" s="18">
        <f>SUMIFS(Inventory!Q$4:Q$3338,Inventory!$C$4:$C$3338,$B$97,Inventory!$D$4:$D$3338,Summary!$B100)</f>
        <v>0</v>
      </c>
      <c r="E100" s="18">
        <f>SUMIFS(Inventory!R$4:R$3338,Inventory!$C$4:$C$3338,$B$97,Inventory!$D$4:$D$3338,Summary!$B100)</f>
        <v>0</v>
      </c>
      <c r="F100" s="18">
        <f>SUMIFS(Inventory!S$4:S$3338,Inventory!$C$4:$C$3338,$B$97,Inventory!$D$4:$D$3338,Summary!$B100)</f>
        <v>0</v>
      </c>
      <c r="G100" s="18">
        <f>SUMIFS(Inventory!T$4:T$3338,Inventory!$C$4:$C$3338,$B$97,Inventory!$D$4:$D$3338,Summary!$B100)</f>
        <v>0</v>
      </c>
      <c r="H100" s="18">
        <f>SUMIFS(Inventory!U$4:U$3338,Inventory!$C$4:$C$3338,$B$97,Inventory!$D$4:$D$3338,Summary!$B100)</f>
        <v>0</v>
      </c>
      <c r="I100" s="18">
        <f>SUMIFS(Inventory!V$4:V$3338,Inventory!$C$4:$C$3338,$B$97,Inventory!$D$4:$D$3338,Summary!$B100)</f>
        <v>0</v>
      </c>
      <c r="J100" s="18">
        <f>SUMIFS(Inventory!W$4:W$3338,Inventory!$C$4:$C$3338,$B$97,Inventory!$D$4:$D$3338,Summary!$B100)</f>
        <v>109282.239</v>
      </c>
      <c r="K100" s="18">
        <f>SUMIFS(Inventory!X$4:X$3338,Inventory!$C$4:$C$3338,$B$97,Inventory!$D$4:$D$3338,Summary!$B100)</f>
        <v>0</v>
      </c>
      <c r="L100" s="18">
        <f>SUMIFS(Inventory!Y$4:Y$3338,Inventory!$C$4:$C$3338,$B$97,Inventory!$D$4:$D$3338,Summary!$B100)</f>
        <v>0</v>
      </c>
      <c r="M100" s="18">
        <f>SUMIFS(Inventory!Z$4:Z$3338,Inventory!$C$4:$C$3338,$B$97,Inventory!$D$4:$D$3338,Summary!$B100)</f>
        <v>0</v>
      </c>
      <c r="N100" s="18">
        <f>SUMIFS(Inventory!AA$4:AA$3338,Inventory!$C$4:$C$3338,$B$97,Inventory!$D$4:$D$3338,Summary!$B100)</f>
        <v>0</v>
      </c>
      <c r="O100" s="18">
        <f>SUMIFS(Inventory!AB$4:AB$3338,Inventory!$C$4:$C$3338,$B$97,Inventory!$D$4:$D$3338,Summary!$B100)</f>
        <v>0</v>
      </c>
      <c r="P100" s="18">
        <f>SUMIFS(Inventory!AC$4:AC$3338,Inventory!$C$4:$C$3338,$B$97,Inventory!$D$4:$D$3338,Summary!$B100)</f>
        <v>0</v>
      </c>
      <c r="Q100" s="18">
        <f>SUMIFS(Inventory!AD$4:AD$3338,Inventory!$C$4:$C$3338,$B$97,Inventory!$D$4:$D$3338,Summary!$B100)</f>
        <v>0</v>
      </c>
      <c r="R100" s="18">
        <f>SUMIFS(Inventory!AE$4:AE$3338,Inventory!$C$4:$C$3338,$B$97,Inventory!$D$4:$D$3338,Summary!$B100)</f>
        <v>0</v>
      </c>
      <c r="S100" s="18">
        <f>SUMIFS(Inventory!AF$4:AF$3338,Inventory!$C$4:$C$3338,$B$97,Inventory!$D$4:$D$3338,Summary!$B100)</f>
        <v>0</v>
      </c>
      <c r="T100" s="18">
        <f>SUMIFS(Inventory!AG$4:AG$3338,Inventory!$C$4:$C$3338,$B$97,Inventory!$D$4:$D$3338,Summary!$B100)</f>
        <v>34050.5</v>
      </c>
      <c r="U100" s="18">
        <f>SUMIFS(Inventory!AH$4:AH$3338,Inventory!$C$4:$C$3338,$B$97,Inventory!$D$4:$D$3338,Summary!$B100)</f>
        <v>0</v>
      </c>
      <c r="V100" s="18">
        <f>SUMIFS(Inventory!AI$4:AI$3338,Inventory!$C$4:$C$3338,$B$97,Inventory!$D$4:$D$3338,Summary!$B100)</f>
        <v>0</v>
      </c>
      <c r="W100" s="13">
        <f t="shared" ref="W100:W107" si="38">SUM(C100:V100)</f>
        <v>143332.739</v>
      </c>
    </row>
    <row r="101" spans="2:23" x14ac:dyDescent="0.25">
      <c r="B101" s="12" t="s">
        <v>7</v>
      </c>
      <c r="C101" s="18">
        <f>SUMIFS(Inventory!P$4:P$3338,Inventory!$C$4:$C$3338,$B$97,Inventory!$D$4:$D$3338,Summary!$B101)</f>
        <v>28855</v>
      </c>
      <c r="D101" s="18">
        <f>SUMIFS(Inventory!Q$4:Q$3338,Inventory!$C$4:$C$3338,$B$97,Inventory!$D$4:$D$3338,Summary!$B101)</f>
        <v>0</v>
      </c>
      <c r="E101" s="18">
        <f>SUMIFS(Inventory!R$4:R$3338,Inventory!$C$4:$C$3338,$B$97,Inventory!$D$4:$D$3338,Summary!$B101)</f>
        <v>67837.032000000007</v>
      </c>
      <c r="F101" s="18">
        <f>SUMIFS(Inventory!S$4:S$3338,Inventory!$C$4:$C$3338,$B$97,Inventory!$D$4:$D$3338,Summary!$B101)</f>
        <v>87099.066000000021</v>
      </c>
      <c r="G101" s="18">
        <f>SUMIFS(Inventory!T$4:T$3338,Inventory!$C$4:$C$3338,$B$97,Inventory!$D$4:$D$3338,Summary!$B101)</f>
        <v>34776.000000000007</v>
      </c>
      <c r="H101" s="18">
        <f>SUMIFS(Inventory!U$4:U$3338,Inventory!$C$4:$C$3338,$B$97,Inventory!$D$4:$D$3338,Summary!$B101)</f>
        <v>0</v>
      </c>
      <c r="I101" s="18">
        <f>SUMIFS(Inventory!V$4:V$3338,Inventory!$C$4:$C$3338,$B$97,Inventory!$D$4:$D$3338,Summary!$B101)</f>
        <v>0</v>
      </c>
      <c r="J101" s="18">
        <f>SUMIFS(Inventory!W$4:W$3338,Inventory!$C$4:$C$3338,$B$97,Inventory!$D$4:$D$3338,Summary!$B101)</f>
        <v>411545.44199999992</v>
      </c>
      <c r="K101" s="18">
        <f>SUMIFS(Inventory!X$4:X$3338,Inventory!$C$4:$C$3338,$B$97,Inventory!$D$4:$D$3338,Summary!$B101)</f>
        <v>0</v>
      </c>
      <c r="L101" s="18">
        <f>SUMIFS(Inventory!Y$4:Y$3338,Inventory!$C$4:$C$3338,$B$97,Inventory!$D$4:$D$3338,Summary!$B101)</f>
        <v>0</v>
      </c>
      <c r="M101" s="18">
        <f>SUMIFS(Inventory!Z$4:Z$3338,Inventory!$C$4:$C$3338,$B$97,Inventory!$D$4:$D$3338,Summary!$B101)</f>
        <v>2392</v>
      </c>
      <c r="N101" s="18">
        <f>SUMIFS(Inventory!AA$4:AA$3338,Inventory!$C$4:$C$3338,$B$97,Inventory!$D$4:$D$3338,Summary!$B101)</f>
        <v>0</v>
      </c>
      <c r="O101" s="18">
        <f>SUMIFS(Inventory!AB$4:AB$3338,Inventory!$C$4:$C$3338,$B$97,Inventory!$D$4:$D$3338,Summary!$B101)</f>
        <v>93666.191999999952</v>
      </c>
      <c r="P101" s="18">
        <f>SUMIFS(Inventory!AC$4:AC$3338,Inventory!$C$4:$C$3338,$B$97,Inventory!$D$4:$D$3338,Summary!$B101)</f>
        <v>0</v>
      </c>
      <c r="Q101" s="18">
        <f>SUMIFS(Inventory!AD$4:AD$3338,Inventory!$C$4:$C$3338,$B$97,Inventory!$D$4:$D$3338,Summary!$B101)</f>
        <v>0</v>
      </c>
      <c r="R101" s="18">
        <f>SUMIFS(Inventory!AE$4:AE$3338,Inventory!$C$4:$C$3338,$B$97,Inventory!$D$4:$D$3338,Summary!$B101)</f>
        <v>0</v>
      </c>
      <c r="S101" s="18">
        <f>SUMIFS(Inventory!AF$4:AF$3338,Inventory!$C$4:$C$3338,$B$97,Inventory!$D$4:$D$3338,Summary!$B101)</f>
        <v>0</v>
      </c>
      <c r="T101" s="18">
        <f>SUMIFS(Inventory!AG$4:AG$3338,Inventory!$C$4:$C$3338,$B$97,Inventory!$D$4:$D$3338,Summary!$B101)</f>
        <v>0</v>
      </c>
      <c r="U101" s="18">
        <f>SUMIFS(Inventory!AH$4:AH$3338,Inventory!$C$4:$C$3338,$B$97,Inventory!$D$4:$D$3338,Summary!$B101)</f>
        <v>0</v>
      </c>
      <c r="V101" s="18">
        <f>SUMIFS(Inventory!AI$4:AI$3338,Inventory!$C$4:$C$3338,$B$97,Inventory!$D$4:$D$3338,Summary!$B101)</f>
        <v>48748.499999999993</v>
      </c>
      <c r="W101" s="13">
        <f t="shared" si="38"/>
        <v>774919.23199999984</v>
      </c>
    </row>
    <row r="102" spans="2:23" x14ac:dyDescent="0.25">
      <c r="B102" s="12" t="s">
        <v>5</v>
      </c>
      <c r="C102" s="18">
        <f>SUMIFS(Inventory!P$4:P$3338,Inventory!$C$4:$C$3338,$B$97,Inventory!$D$4:$D$3338,Summary!$B102)</f>
        <v>199800</v>
      </c>
      <c r="D102" s="18">
        <f>SUMIFS(Inventory!Q$4:Q$3338,Inventory!$C$4:$C$3338,$B$97,Inventory!$D$4:$D$3338,Summary!$B102)</f>
        <v>0</v>
      </c>
      <c r="E102" s="18">
        <f>SUMIFS(Inventory!R$4:R$3338,Inventory!$C$4:$C$3338,$B$97,Inventory!$D$4:$D$3338,Summary!$B102)</f>
        <v>25440</v>
      </c>
      <c r="F102" s="18">
        <f>SUMIFS(Inventory!S$4:S$3338,Inventory!$C$4:$C$3338,$B$97,Inventory!$D$4:$D$3338,Summary!$B102)</f>
        <v>0</v>
      </c>
      <c r="G102" s="18">
        <f>SUMIFS(Inventory!T$4:T$3338,Inventory!$C$4:$C$3338,$B$97,Inventory!$D$4:$D$3338,Summary!$B102)</f>
        <v>0</v>
      </c>
      <c r="H102" s="18">
        <f>SUMIFS(Inventory!U$4:U$3338,Inventory!$C$4:$C$3338,$B$97,Inventory!$D$4:$D$3338,Summary!$B102)</f>
        <v>110399.99999999999</v>
      </c>
      <c r="I102" s="18">
        <f>SUMIFS(Inventory!V$4:V$3338,Inventory!$C$4:$C$3338,$B$97,Inventory!$D$4:$D$3338,Summary!$B102)</f>
        <v>12744</v>
      </c>
      <c r="J102" s="18">
        <f>SUMIFS(Inventory!W$4:W$3338,Inventory!$C$4:$C$3338,$B$97,Inventory!$D$4:$D$3338,Summary!$B102)</f>
        <v>0</v>
      </c>
      <c r="K102" s="18">
        <f>SUMIFS(Inventory!X$4:X$3338,Inventory!$C$4:$C$3338,$B$97,Inventory!$D$4:$D$3338,Summary!$B102)</f>
        <v>0</v>
      </c>
      <c r="L102" s="18">
        <f>SUMIFS(Inventory!Y$4:Y$3338,Inventory!$C$4:$C$3338,$B$97,Inventory!$D$4:$D$3338,Summary!$B102)</f>
        <v>0</v>
      </c>
      <c r="M102" s="18">
        <f>SUMIFS(Inventory!Z$4:Z$3338,Inventory!$C$4:$C$3338,$B$97,Inventory!$D$4:$D$3338,Summary!$B102)</f>
        <v>23400</v>
      </c>
      <c r="N102" s="18">
        <f>SUMIFS(Inventory!AA$4:AA$3338,Inventory!$C$4:$C$3338,$B$97,Inventory!$D$4:$D$3338,Summary!$B102)</f>
        <v>0</v>
      </c>
      <c r="O102" s="18">
        <f>SUMIFS(Inventory!AB$4:AB$3338,Inventory!$C$4:$C$3338,$B$97,Inventory!$D$4:$D$3338,Summary!$B102)</f>
        <v>32639.999999999996</v>
      </c>
      <c r="P102" s="18">
        <f>SUMIFS(Inventory!AC$4:AC$3338,Inventory!$C$4:$C$3338,$B$97,Inventory!$D$4:$D$3338,Summary!$B102)</f>
        <v>0</v>
      </c>
      <c r="Q102" s="18">
        <f>SUMIFS(Inventory!AD$4:AD$3338,Inventory!$C$4:$C$3338,$B$97,Inventory!$D$4:$D$3338,Summary!$B102)</f>
        <v>0</v>
      </c>
      <c r="R102" s="18">
        <f>SUMIFS(Inventory!AE$4:AE$3338,Inventory!$C$4:$C$3338,$B$97,Inventory!$D$4:$D$3338,Summary!$B102)</f>
        <v>0</v>
      </c>
      <c r="S102" s="18">
        <f>SUMIFS(Inventory!AF$4:AF$3338,Inventory!$C$4:$C$3338,$B$97,Inventory!$D$4:$D$3338,Summary!$B102)</f>
        <v>0</v>
      </c>
      <c r="T102" s="18">
        <f>SUMIFS(Inventory!AG$4:AG$3338,Inventory!$C$4:$C$3338,$B$97,Inventory!$D$4:$D$3338,Summary!$B102)</f>
        <v>0</v>
      </c>
      <c r="U102" s="18">
        <f>SUMIFS(Inventory!AH$4:AH$3338,Inventory!$C$4:$C$3338,$B$97,Inventory!$D$4:$D$3338,Summary!$B102)</f>
        <v>279972</v>
      </c>
      <c r="V102" s="18">
        <f>SUMIFS(Inventory!AI$4:AI$3338,Inventory!$C$4:$C$3338,$B$97,Inventory!$D$4:$D$3338,Summary!$B102)</f>
        <v>0</v>
      </c>
      <c r="W102" s="13">
        <f t="shared" si="38"/>
        <v>684396</v>
      </c>
    </row>
    <row r="103" spans="2:23" x14ac:dyDescent="0.25">
      <c r="B103" s="12" t="s">
        <v>114</v>
      </c>
      <c r="C103" s="18">
        <f>SUMIFS(Inventory!P$4:P$3338,Inventory!$C$4:$C$3338,$B$97,Inventory!$D$4:$D$3338,Summary!$B103)</f>
        <v>15000</v>
      </c>
      <c r="D103" s="18">
        <f>SUMIFS(Inventory!Q$4:Q$3338,Inventory!$C$4:$C$3338,$B$97,Inventory!$D$4:$D$3338,Summary!$B103)</f>
        <v>0</v>
      </c>
      <c r="E103" s="18">
        <f>SUMIFS(Inventory!R$4:R$3338,Inventory!$C$4:$C$3338,$B$97,Inventory!$D$4:$D$3338,Summary!$B103)</f>
        <v>42400</v>
      </c>
      <c r="F103" s="18">
        <f>SUMIFS(Inventory!S$4:S$3338,Inventory!$C$4:$C$3338,$B$97,Inventory!$D$4:$D$3338,Summary!$B103)</f>
        <v>0</v>
      </c>
      <c r="G103" s="18">
        <f>SUMIFS(Inventory!T$4:T$3338,Inventory!$C$4:$C$3338,$B$97,Inventory!$D$4:$D$3338,Summary!$B103)</f>
        <v>0</v>
      </c>
      <c r="H103" s="18">
        <f>SUMIFS(Inventory!U$4:U$3338,Inventory!$C$4:$C$3338,$B$97,Inventory!$D$4:$D$3338,Summary!$B103)</f>
        <v>0</v>
      </c>
      <c r="I103" s="18">
        <f>SUMIFS(Inventory!V$4:V$3338,Inventory!$C$4:$C$3338,$B$97,Inventory!$D$4:$D$3338,Summary!$B103)</f>
        <v>0</v>
      </c>
      <c r="J103" s="18">
        <f>SUMIFS(Inventory!W$4:W$3338,Inventory!$C$4:$C$3338,$B$97,Inventory!$D$4:$D$3338,Summary!$B103)</f>
        <v>0</v>
      </c>
      <c r="K103" s="18">
        <f>SUMIFS(Inventory!X$4:X$3338,Inventory!$C$4:$C$3338,$B$97,Inventory!$D$4:$D$3338,Summary!$B103)</f>
        <v>0</v>
      </c>
      <c r="L103" s="18">
        <f>SUMIFS(Inventory!Y$4:Y$3338,Inventory!$C$4:$C$3338,$B$97,Inventory!$D$4:$D$3338,Summary!$B103)</f>
        <v>0</v>
      </c>
      <c r="M103" s="18">
        <f>SUMIFS(Inventory!Z$4:Z$3338,Inventory!$C$4:$C$3338,$B$97,Inventory!$D$4:$D$3338,Summary!$B103)</f>
        <v>0</v>
      </c>
      <c r="N103" s="18">
        <f>SUMIFS(Inventory!AA$4:AA$3338,Inventory!$C$4:$C$3338,$B$97,Inventory!$D$4:$D$3338,Summary!$B103)</f>
        <v>0</v>
      </c>
      <c r="O103" s="18">
        <f>SUMIFS(Inventory!AB$4:AB$3338,Inventory!$C$4:$C$3338,$B$97,Inventory!$D$4:$D$3338,Summary!$B103)</f>
        <v>0</v>
      </c>
      <c r="P103" s="18">
        <f>SUMIFS(Inventory!AC$4:AC$3338,Inventory!$C$4:$C$3338,$B$97,Inventory!$D$4:$D$3338,Summary!$B103)</f>
        <v>0</v>
      </c>
      <c r="Q103" s="18">
        <f>SUMIFS(Inventory!AD$4:AD$3338,Inventory!$C$4:$C$3338,$B$97,Inventory!$D$4:$D$3338,Summary!$B103)</f>
        <v>0</v>
      </c>
      <c r="R103" s="18">
        <f>SUMIFS(Inventory!AE$4:AE$3338,Inventory!$C$4:$C$3338,$B$97,Inventory!$D$4:$D$3338,Summary!$B103)</f>
        <v>21750</v>
      </c>
      <c r="S103" s="18">
        <f>SUMIFS(Inventory!AF$4:AF$3338,Inventory!$C$4:$C$3338,$B$97,Inventory!$D$4:$D$3338,Summary!$B103)</f>
        <v>0</v>
      </c>
      <c r="T103" s="18">
        <f>SUMIFS(Inventory!AG$4:AG$3338,Inventory!$C$4:$C$3338,$B$97,Inventory!$D$4:$D$3338,Summary!$B103)</f>
        <v>0</v>
      </c>
      <c r="U103" s="18">
        <f>SUMIFS(Inventory!AH$4:AH$3338,Inventory!$C$4:$C$3338,$B$97,Inventory!$D$4:$D$3338,Summary!$B103)</f>
        <v>0</v>
      </c>
      <c r="V103" s="18">
        <f>SUMIFS(Inventory!AI$4:AI$3338,Inventory!$C$4:$C$3338,$B$97,Inventory!$D$4:$D$3338,Summary!$B103)</f>
        <v>0</v>
      </c>
      <c r="W103" s="13">
        <f t="shared" si="38"/>
        <v>79150</v>
      </c>
    </row>
    <row r="104" spans="2:23" x14ac:dyDescent="0.25">
      <c r="B104" s="12" t="s">
        <v>4</v>
      </c>
      <c r="C104" s="18">
        <f>SUMIFS(Inventory!P$4:P$3338,Inventory!$C$4:$C$3338,$B$97,Inventory!$D$4:$D$3338,Summary!$B104)</f>
        <v>0</v>
      </c>
      <c r="D104" s="18">
        <f>SUMIFS(Inventory!Q$4:Q$3338,Inventory!$C$4:$C$3338,$B$97,Inventory!$D$4:$D$3338,Summary!$B104)</f>
        <v>14612.095000000001</v>
      </c>
      <c r="E104" s="18">
        <f>SUMIFS(Inventory!R$4:R$3338,Inventory!$C$4:$C$3338,$B$97,Inventory!$D$4:$D$3338,Summary!$B104)</f>
        <v>0</v>
      </c>
      <c r="F104" s="18">
        <f>SUMIFS(Inventory!S$4:S$3338,Inventory!$C$4:$C$3338,$B$97,Inventory!$D$4:$D$3338,Summary!$B104)</f>
        <v>0</v>
      </c>
      <c r="G104" s="18">
        <f>SUMIFS(Inventory!T$4:T$3338,Inventory!$C$4:$C$3338,$B$97,Inventory!$D$4:$D$3338,Summary!$B104)</f>
        <v>0</v>
      </c>
      <c r="H104" s="18">
        <f>SUMIFS(Inventory!U$4:U$3338,Inventory!$C$4:$C$3338,$B$97,Inventory!$D$4:$D$3338,Summary!$B104)</f>
        <v>0</v>
      </c>
      <c r="I104" s="18">
        <f>SUMIFS(Inventory!V$4:V$3338,Inventory!$C$4:$C$3338,$B$97,Inventory!$D$4:$D$3338,Summary!$B104)</f>
        <v>256960.04499999998</v>
      </c>
      <c r="J104" s="18">
        <f>SUMIFS(Inventory!W$4:W$3338,Inventory!$C$4:$C$3338,$B$97,Inventory!$D$4:$D$3338,Summary!$B104)</f>
        <v>0</v>
      </c>
      <c r="K104" s="18">
        <f>SUMIFS(Inventory!X$4:X$3338,Inventory!$C$4:$C$3338,$B$97,Inventory!$D$4:$D$3338,Summary!$B104)</f>
        <v>0</v>
      </c>
      <c r="L104" s="18">
        <f>SUMIFS(Inventory!Y$4:Y$3338,Inventory!$C$4:$C$3338,$B$97,Inventory!$D$4:$D$3338,Summary!$B104)</f>
        <v>0</v>
      </c>
      <c r="M104" s="18">
        <f>SUMIFS(Inventory!Z$4:Z$3338,Inventory!$C$4:$C$3338,$B$97,Inventory!$D$4:$D$3338,Summary!$B104)</f>
        <v>0</v>
      </c>
      <c r="N104" s="18">
        <f>SUMIFS(Inventory!AA$4:AA$3338,Inventory!$C$4:$C$3338,$B$97,Inventory!$D$4:$D$3338,Summary!$B104)</f>
        <v>18868.045000000002</v>
      </c>
      <c r="O104" s="18">
        <f>SUMIFS(Inventory!AB$4:AB$3338,Inventory!$C$4:$C$3338,$B$97,Inventory!$D$4:$D$3338,Summary!$B104)</f>
        <v>0</v>
      </c>
      <c r="P104" s="18">
        <f>SUMIFS(Inventory!AC$4:AC$3338,Inventory!$C$4:$C$3338,$B$97,Inventory!$D$4:$D$3338,Summary!$B104)</f>
        <v>0</v>
      </c>
      <c r="Q104" s="18">
        <f>SUMIFS(Inventory!AD$4:AD$3338,Inventory!$C$4:$C$3338,$B$97,Inventory!$D$4:$D$3338,Summary!$B104)</f>
        <v>0</v>
      </c>
      <c r="R104" s="18">
        <f>SUMIFS(Inventory!AE$4:AE$3338,Inventory!$C$4:$C$3338,$B$97,Inventory!$D$4:$D$3338,Summary!$B104)</f>
        <v>0</v>
      </c>
      <c r="S104" s="18">
        <f>SUMIFS(Inventory!AF$4:AF$3338,Inventory!$C$4:$C$3338,$B$97,Inventory!$D$4:$D$3338,Summary!$B104)</f>
        <v>20996.02</v>
      </c>
      <c r="T104" s="18">
        <f>SUMIFS(Inventory!AG$4:AG$3338,Inventory!$C$4:$C$3338,$B$97,Inventory!$D$4:$D$3338,Summary!$B104)</f>
        <v>0</v>
      </c>
      <c r="U104" s="18">
        <f>SUMIFS(Inventory!AH$4:AH$3338,Inventory!$C$4:$C$3338,$B$97,Inventory!$D$4:$D$3338,Summary!$B104)</f>
        <v>0</v>
      </c>
      <c r="V104" s="18">
        <f>SUMIFS(Inventory!AI$4:AI$3338,Inventory!$C$4:$C$3338,$B$97,Inventory!$D$4:$D$3338,Summary!$B104)</f>
        <v>0</v>
      </c>
      <c r="W104" s="13">
        <f t="shared" si="38"/>
        <v>311436.20500000002</v>
      </c>
    </row>
    <row r="105" spans="2:23" x14ac:dyDescent="0.25">
      <c r="B105" s="12" t="s">
        <v>8</v>
      </c>
      <c r="C105" s="18">
        <f>SUMIFS(Inventory!P$4:P$3338,Inventory!$C$4:$C$3338,$B$97,Inventory!$D$4:$D$3338,Summary!$B105)</f>
        <v>0</v>
      </c>
      <c r="D105" s="18">
        <f>SUMIFS(Inventory!Q$4:Q$3338,Inventory!$C$4:$C$3338,$B$97,Inventory!$D$4:$D$3338,Summary!$B105)</f>
        <v>0</v>
      </c>
      <c r="E105" s="18">
        <f>SUMIFS(Inventory!R$4:R$3338,Inventory!$C$4:$C$3338,$B$97,Inventory!$D$4:$D$3338,Summary!$B105)</f>
        <v>2650</v>
      </c>
      <c r="F105" s="18">
        <f>SUMIFS(Inventory!S$4:S$3338,Inventory!$C$4:$C$3338,$B$97,Inventory!$D$4:$D$3338,Summary!$B105)</f>
        <v>0</v>
      </c>
      <c r="G105" s="18">
        <f>SUMIFS(Inventory!T$4:T$3338,Inventory!$C$4:$C$3338,$B$97,Inventory!$D$4:$D$3338,Summary!$B105)</f>
        <v>0</v>
      </c>
      <c r="H105" s="18">
        <f>SUMIFS(Inventory!U$4:U$3338,Inventory!$C$4:$C$3338,$B$97,Inventory!$D$4:$D$3338,Summary!$B105)</f>
        <v>0</v>
      </c>
      <c r="I105" s="18">
        <f>SUMIFS(Inventory!V$4:V$3338,Inventory!$C$4:$C$3338,$B$97,Inventory!$D$4:$D$3338,Summary!$B105)</f>
        <v>0</v>
      </c>
      <c r="J105" s="18">
        <f>SUMIFS(Inventory!W$4:W$3338,Inventory!$C$4:$C$3338,$B$97,Inventory!$D$4:$D$3338,Summary!$B105)</f>
        <v>0</v>
      </c>
      <c r="K105" s="18">
        <f>SUMIFS(Inventory!X$4:X$3338,Inventory!$C$4:$C$3338,$B$97,Inventory!$D$4:$D$3338,Summary!$B105)</f>
        <v>0</v>
      </c>
      <c r="L105" s="18">
        <f>SUMIFS(Inventory!Y$4:Y$3338,Inventory!$C$4:$C$3338,$B$97,Inventory!$D$4:$D$3338,Summary!$B105)</f>
        <v>0</v>
      </c>
      <c r="M105" s="18">
        <f>SUMIFS(Inventory!Z$4:Z$3338,Inventory!$C$4:$C$3338,$B$97,Inventory!$D$4:$D$3338,Summary!$B105)</f>
        <v>0</v>
      </c>
      <c r="N105" s="18">
        <f>SUMIFS(Inventory!AA$4:AA$3338,Inventory!$C$4:$C$3338,$B$97,Inventory!$D$4:$D$3338,Summary!$B105)</f>
        <v>0</v>
      </c>
      <c r="O105" s="18">
        <f>SUMIFS(Inventory!AB$4:AB$3338,Inventory!$C$4:$C$3338,$B$97,Inventory!$D$4:$D$3338,Summary!$B105)</f>
        <v>87991.999999999985</v>
      </c>
      <c r="P105" s="18">
        <f>SUMIFS(Inventory!AC$4:AC$3338,Inventory!$C$4:$C$3338,$B$97,Inventory!$D$4:$D$3338,Summary!$B105)</f>
        <v>0</v>
      </c>
      <c r="Q105" s="18">
        <f>SUMIFS(Inventory!AD$4:AD$3338,Inventory!$C$4:$C$3338,$B$97,Inventory!$D$4:$D$3338,Summary!$B105)</f>
        <v>0</v>
      </c>
      <c r="R105" s="18">
        <f>SUMIFS(Inventory!AE$4:AE$3338,Inventory!$C$4:$C$3338,$B$97,Inventory!$D$4:$D$3338,Summary!$B105)</f>
        <v>0</v>
      </c>
      <c r="S105" s="18">
        <f>SUMIFS(Inventory!AF$4:AF$3338,Inventory!$C$4:$C$3338,$B$97,Inventory!$D$4:$D$3338,Summary!$B105)</f>
        <v>0</v>
      </c>
      <c r="T105" s="18">
        <f>SUMIFS(Inventory!AG$4:AG$3338,Inventory!$C$4:$C$3338,$B$97,Inventory!$D$4:$D$3338,Summary!$B105)</f>
        <v>39637.5</v>
      </c>
      <c r="U105" s="18">
        <f>SUMIFS(Inventory!AH$4:AH$3338,Inventory!$C$4:$C$3338,$B$97,Inventory!$D$4:$D$3338,Summary!$B105)</f>
        <v>0</v>
      </c>
      <c r="V105" s="18">
        <f>SUMIFS(Inventory!AI$4:AI$3338,Inventory!$C$4:$C$3338,$B$97,Inventory!$D$4:$D$3338,Summary!$B105)</f>
        <v>0</v>
      </c>
      <c r="W105" s="13">
        <f t="shared" si="38"/>
        <v>130279.49999999999</v>
      </c>
    </row>
    <row r="106" spans="2:23" x14ac:dyDescent="0.25">
      <c r="B106" s="12" t="s">
        <v>3</v>
      </c>
      <c r="C106" s="18">
        <f>SUMIFS(Inventory!P$4:P$3338,Inventory!$C$4:$C$3338,$B$97,Inventory!$D$4:$D$3338,Summary!$B106)</f>
        <v>73486</v>
      </c>
      <c r="D106" s="18">
        <f>SUMIFS(Inventory!Q$4:Q$3338,Inventory!$C$4:$C$3338,$B$97,Inventory!$D$4:$D$3338,Summary!$B106)</f>
        <v>0</v>
      </c>
      <c r="E106" s="18">
        <f>SUMIFS(Inventory!R$4:R$3338,Inventory!$C$4:$C$3338,$B$97,Inventory!$D$4:$D$3338,Summary!$B106)</f>
        <v>502453.25</v>
      </c>
      <c r="F106" s="18">
        <f>SUMIFS(Inventory!S$4:S$3338,Inventory!$C$4:$C$3338,$B$97,Inventory!$D$4:$D$3338,Summary!$B106)</f>
        <v>37031.115000000005</v>
      </c>
      <c r="G106" s="18">
        <f>SUMIFS(Inventory!T$4:T$3338,Inventory!$C$4:$C$3338,$B$97,Inventory!$D$4:$D$3338,Summary!$B106)</f>
        <v>0</v>
      </c>
      <c r="H106" s="18">
        <f>SUMIFS(Inventory!U$4:U$3338,Inventory!$C$4:$C$3338,$B$97,Inventory!$D$4:$D$3338,Summary!$B106)</f>
        <v>0</v>
      </c>
      <c r="I106" s="18">
        <f>SUMIFS(Inventory!V$4:V$3338,Inventory!$C$4:$C$3338,$B$97,Inventory!$D$4:$D$3338,Summary!$B106)</f>
        <v>0</v>
      </c>
      <c r="J106" s="18">
        <f>SUMIFS(Inventory!W$4:W$3338,Inventory!$C$4:$C$3338,$B$97,Inventory!$D$4:$D$3338,Summary!$B106)</f>
        <v>0</v>
      </c>
      <c r="K106" s="18">
        <f>SUMIFS(Inventory!X$4:X$3338,Inventory!$C$4:$C$3338,$B$97,Inventory!$D$4:$D$3338,Summary!$B106)</f>
        <v>13756.2624</v>
      </c>
      <c r="L106" s="18">
        <f>SUMIFS(Inventory!Y$4:Y$3338,Inventory!$C$4:$C$3338,$B$97,Inventory!$D$4:$D$3338,Summary!$B106)</f>
        <v>0</v>
      </c>
      <c r="M106" s="18">
        <f>SUMIFS(Inventory!Z$4:Z$3338,Inventory!$C$4:$C$3338,$B$97,Inventory!$D$4:$D$3338,Summary!$B106)</f>
        <v>0</v>
      </c>
      <c r="N106" s="18">
        <f>SUMIFS(Inventory!AA$4:AA$3338,Inventory!$C$4:$C$3338,$B$97,Inventory!$D$4:$D$3338,Summary!$B106)</f>
        <v>0</v>
      </c>
      <c r="O106" s="18">
        <f>SUMIFS(Inventory!AB$4:AB$3338,Inventory!$C$4:$C$3338,$B$97,Inventory!$D$4:$D$3338,Summary!$B106)</f>
        <v>253831.08</v>
      </c>
      <c r="P106" s="18">
        <f>SUMIFS(Inventory!AC$4:AC$3338,Inventory!$C$4:$C$3338,$B$97,Inventory!$D$4:$D$3338,Summary!$B106)</f>
        <v>0</v>
      </c>
      <c r="Q106" s="18">
        <f>SUMIFS(Inventory!AD$4:AD$3338,Inventory!$C$4:$C$3338,$B$97,Inventory!$D$4:$D$3338,Summary!$B106)</f>
        <v>0</v>
      </c>
      <c r="R106" s="18">
        <f>SUMIFS(Inventory!AE$4:AE$3338,Inventory!$C$4:$C$3338,$B$97,Inventory!$D$4:$D$3338,Summary!$B106)</f>
        <v>0</v>
      </c>
      <c r="S106" s="18">
        <f>SUMIFS(Inventory!AF$4:AF$3338,Inventory!$C$4:$C$3338,$B$97,Inventory!$D$4:$D$3338,Summary!$B106)</f>
        <v>0</v>
      </c>
      <c r="T106" s="18">
        <f>SUMIFS(Inventory!AG$4:AG$3338,Inventory!$C$4:$C$3338,$B$97,Inventory!$D$4:$D$3338,Summary!$B106)</f>
        <v>113660.23680000001</v>
      </c>
      <c r="U106" s="18">
        <f>SUMIFS(Inventory!AH$4:AH$3338,Inventory!$C$4:$C$3338,$B$97,Inventory!$D$4:$D$3338,Summary!$B106)</f>
        <v>0</v>
      </c>
      <c r="V106" s="18">
        <f>SUMIFS(Inventory!AI$4:AI$3338,Inventory!$C$4:$C$3338,$B$97,Inventory!$D$4:$D$3338,Summary!$B106)</f>
        <v>0</v>
      </c>
      <c r="W106" s="13">
        <f t="shared" si="38"/>
        <v>994217.94420000003</v>
      </c>
    </row>
    <row r="107" spans="2:23" x14ac:dyDescent="0.25">
      <c r="B107" s="20" t="s">
        <v>138</v>
      </c>
      <c r="C107" s="18">
        <f t="shared" ref="C107:V107" si="39">SUM(C99:C106)</f>
        <v>317141</v>
      </c>
      <c r="D107" s="18">
        <f t="shared" si="39"/>
        <v>14612.095000000001</v>
      </c>
      <c r="E107" s="18">
        <f t="shared" si="39"/>
        <v>640780.28200000001</v>
      </c>
      <c r="F107" s="18">
        <f t="shared" si="39"/>
        <v>124130.18100000003</v>
      </c>
      <c r="G107" s="18">
        <f t="shared" si="39"/>
        <v>34776.000000000007</v>
      </c>
      <c r="H107" s="18">
        <f t="shared" si="39"/>
        <v>110399.99999999999</v>
      </c>
      <c r="I107" s="18">
        <f t="shared" si="39"/>
        <v>269704.04499999998</v>
      </c>
      <c r="J107" s="18">
        <f t="shared" si="39"/>
        <v>520827.68099999992</v>
      </c>
      <c r="K107" s="18">
        <f t="shared" si="39"/>
        <v>13756.2624</v>
      </c>
      <c r="L107" s="18">
        <f t="shared" si="39"/>
        <v>0</v>
      </c>
      <c r="M107" s="18">
        <f t="shared" si="39"/>
        <v>25792</v>
      </c>
      <c r="N107" s="18">
        <f t="shared" si="39"/>
        <v>18868.045000000002</v>
      </c>
      <c r="O107" s="18">
        <f t="shared" si="39"/>
        <v>468129.27199999988</v>
      </c>
      <c r="P107" s="18">
        <f t="shared" si="39"/>
        <v>0</v>
      </c>
      <c r="Q107" s="18">
        <f t="shared" si="39"/>
        <v>0</v>
      </c>
      <c r="R107" s="18">
        <f t="shared" si="39"/>
        <v>21750</v>
      </c>
      <c r="S107" s="18">
        <f t="shared" si="39"/>
        <v>20996.02</v>
      </c>
      <c r="T107" s="18">
        <f t="shared" si="39"/>
        <v>187348.23680000001</v>
      </c>
      <c r="U107" s="18">
        <f t="shared" si="39"/>
        <v>279972</v>
      </c>
      <c r="V107" s="18">
        <f t="shared" si="39"/>
        <v>280960.9200000001</v>
      </c>
      <c r="W107" s="13">
        <f t="shared" si="38"/>
        <v>3349944.0401999992</v>
      </c>
    </row>
    <row r="108" spans="2:23" x14ac:dyDescent="0.25">
      <c r="B108" s="28" t="s">
        <v>148</v>
      </c>
      <c r="C108" s="27">
        <f>C107*1.25/(63983*H1)</f>
        <v>1.7702302620562157E-2</v>
      </c>
    </row>
    <row r="109" spans="2:23" x14ac:dyDescent="0.25">
      <c r="B109" s="16" t="s">
        <v>588</v>
      </c>
    </row>
    <row r="110" spans="2:23" x14ac:dyDescent="0.25">
      <c r="B110" s="11"/>
      <c r="C110" s="17">
        <f>Inventory!$C$1</f>
        <v>2018</v>
      </c>
      <c r="D110" s="11">
        <f>C110+1</f>
        <v>2019</v>
      </c>
      <c r="E110" s="11">
        <f t="shared" ref="E110" si="40">D110+1</f>
        <v>2020</v>
      </c>
      <c r="F110" s="11">
        <f t="shared" ref="F110" si="41">E110+1</f>
        <v>2021</v>
      </c>
      <c r="G110" s="11">
        <f t="shared" ref="G110" si="42">F110+1</f>
        <v>2022</v>
      </c>
      <c r="H110" s="11">
        <f t="shared" ref="H110" si="43">G110+1</f>
        <v>2023</v>
      </c>
      <c r="I110" s="11">
        <f t="shared" ref="I110" si="44">H110+1</f>
        <v>2024</v>
      </c>
      <c r="J110" s="11">
        <f t="shared" ref="J110" si="45">I110+1</f>
        <v>2025</v>
      </c>
      <c r="K110" s="11">
        <f t="shared" ref="K110" si="46">J110+1</f>
        <v>2026</v>
      </c>
      <c r="L110" s="11">
        <f t="shared" ref="L110" si="47">K110+1</f>
        <v>2027</v>
      </c>
      <c r="M110" s="11">
        <f t="shared" ref="M110" si="48">L110+1</f>
        <v>2028</v>
      </c>
      <c r="N110" s="11">
        <f t="shared" ref="N110" si="49">M110+1</f>
        <v>2029</v>
      </c>
      <c r="O110" s="11">
        <f t="shared" ref="O110" si="50">N110+1</f>
        <v>2030</v>
      </c>
      <c r="P110" s="11">
        <f t="shared" ref="P110" si="51">O110+1</f>
        <v>2031</v>
      </c>
      <c r="Q110" s="11">
        <f t="shared" ref="Q110" si="52">P110+1</f>
        <v>2032</v>
      </c>
      <c r="R110" s="11">
        <f t="shared" ref="R110" si="53">Q110+1</f>
        <v>2033</v>
      </c>
      <c r="S110" s="11">
        <f t="shared" ref="S110" si="54">R110+1</f>
        <v>2034</v>
      </c>
      <c r="T110" s="11">
        <f t="shared" ref="T110" si="55">S110+1</f>
        <v>2035</v>
      </c>
      <c r="U110" s="11">
        <f t="shared" ref="U110" si="56">T110+1</f>
        <v>2036</v>
      </c>
      <c r="V110" s="11">
        <f t="shared" ref="V110" si="57">U110+1</f>
        <v>2037</v>
      </c>
      <c r="W110" s="11" t="s">
        <v>138</v>
      </c>
    </row>
    <row r="111" spans="2:23" x14ac:dyDescent="0.25">
      <c r="B111" s="12" t="s">
        <v>9</v>
      </c>
      <c r="C111" s="18">
        <f>SUMIFS(Inventory!P$4:P$3338,Inventory!$C$4:$C$3338,$B$109,Inventory!$D$4:$D$3338,Summary!$B111)</f>
        <v>0</v>
      </c>
      <c r="D111" s="18">
        <f>SUMIFS(Inventory!Q$4:Q$3338,Inventory!$C$4:$C$3338,$B$109,Inventory!$D$4:$D$3338,Summary!$B111)</f>
        <v>0</v>
      </c>
      <c r="E111" s="18">
        <f>SUMIFS(Inventory!R$4:R$3338,Inventory!$C$4:$C$3338,$B$109,Inventory!$D$4:$D$3338,Summary!$B111)</f>
        <v>0</v>
      </c>
      <c r="F111" s="18">
        <f>SUMIFS(Inventory!S$4:S$3338,Inventory!$C$4:$C$3338,$B$109,Inventory!$D$4:$D$3338,Summary!$B111)</f>
        <v>0</v>
      </c>
      <c r="G111" s="18">
        <f>SUMIFS(Inventory!T$4:T$3338,Inventory!$C$4:$C$3338,$B$109,Inventory!$D$4:$D$3338,Summary!$B111)</f>
        <v>0</v>
      </c>
      <c r="H111" s="18">
        <f>SUMIFS(Inventory!U$4:U$3338,Inventory!$C$4:$C$3338,$B$109,Inventory!$D$4:$D$3338,Summary!$B111)</f>
        <v>0</v>
      </c>
      <c r="I111" s="18">
        <f>SUMIFS(Inventory!V$4:V$3338,Inventory!$C$4:$C$3338,$B$109,Inventory!$D$4:$D$3338,Summary!$B111)</f>
        <v>0</v>
      </c>
      <c r="J111" s="18">
        <f>SUMIFS(Inventory!W$4:W$3338,Inventory!$C$4:$C$3338,$B$109,Inventory!$D$4:$D$3338,Summary!$B111)</f>
        <v>0</v>
      </c>
      <c r="K111" s="18">
        <f>SUMIFS(Inventory!X$4:X$3338,Inventory!$C$4:$C$3338,$B$109,Inventory!$D$4:$D$3338,Summary!$B111)</f>
        <v>0</v>
      </c>
      <c r="L111" s="18">
        <f>SUMIFS(Inventory!Y$4:Y$3338,Inventory!$C$4:$C$3338,$B$109,Inventory!$D$4:$D$3338,Summary!$B111)</f>
        <v>0</v>
      </c>
      <c r="M111" s="18">
        <f>SUMIFS(Inventory!Z$4:Z$3338,Inventory!$C$4:$C$3338,$B$109,Inventory!$D$4:$D$3338,Summary!$B111)</f>
        <v>0</v>
      </c>
      <c r="N111" s="18">
        <f>SUMIFS(Inventory!AA$4:AA$3338,Inventory!$C$4:$C$3338,$B$109,Inventory!$D$4:$D$3338,Summary!$B111)</f>
        <v>0</v>
      </c>
      <c r="O111" s="18">
        <f>SUMIFS(Inventory!AB$4:AB$3338,Inventory!$C$4:$C$3338,$B$109,Inventory!$D$4:$D$3338,Summary!$B111)</f>
        <v>0</v>
      </c>
      <c r="P111" s="18">
        <f>SUMIFS(Inventory!AC$4:AC$3338,Inventory!$C$4:$C$3338,$B$109,Inventory!$D$4:$D$3338,Summary!$B111)</f>
        <v>0</v>
      </c>
      <c r="Q111" s="18">
        <f>SUMIFS(Inventory!AD$4:AD$3338,Inventory!$C$4:$C$3338,$B$109,Inventory!$D$4:$D$3338,Summary!$B111)</f>
        <v>49203</v>
      </c>
      <c r="R111" s="18">
        <f>SUMIFS(Inventory!AE$4:AE$3338,Inventory!$C$4:$C$3338,$B$109,Inventory!$D$4:$D$3338,Summary!$B111)</f>
        <v>0</v>
      </c>
      <c r="S111" s="18">
        <f>SUMIFS(Inventory!AF$4:AF$3338,Inventory!$C$4:$C$3338,$B$109,Inventory!$D$4:$D$3338,Summary!$B111)</f>
        <v>0</v>
      </c>
      <c r="T111" s="18">
        <f>SUMIFS(Inventory!AG$4:AG$3338,Inventory!$C$4:$C$3338,$B$109,Inventory!$D$4:$D$3338,Summary!$B111)</f>
        <v>0</v>
      </c>
      <c r="U111" s="18">
        <f>SUMIFS(Inventory!AH$4:AH$3338,Inventory!$C$4:$C$3338,$B$109,Inventory!$D$4:$D$3338,Summary!$B111)</f>
        <v>0</v>
      </c>
      <c r="V111" s="18">
        <f>SUMIFS(Inventory!AI$4:AI$3338,Inventory!$C$4:$C$3338,$B$109,Inventory!$D$4:$D$3338,Summary!$B111)</f>
        <v>299669.04000000015</v>
      </c>
      <c r="W111" s="13">
        <f>SUM(C111:V111)</f>
        <v>348872.04000000015</v>
      </c>
    </row>
    <row r="112" spans="2:23" x14ac:dyDescent="0.25">
      <c r="B112" s="12" t="s">
        <v>11</v>
      </c>
      <c r="C112" s="18">
        <f>SUMIFS(Inventory!P$4:P$3338,Inventory!$C$4:$C$3338,$B$109,Inventory!$D$4:$D$3338,Summary!$B112)</f>
        <v>0</v>
      </c>
      <c r="D112" s="18">
        <f>SUMIFS(Inventory!Q$4:Q$3338,Inventory!$C$4:$C$3338,$B$109,Inventory!$D$4:$D$3338,Summary!$B112)</f>
        <v>0</v>
      </c>
      <c r="E112" s="18">
        <f>SUMIFS(Inventory!R$4:R$3338,Inventory!$C$4:$C$3338,$B$109,Inventory!$D$4:$D$3338,Summary!$B112)</f>
        <v>0</v>
      </c>
      <c r="F112" s="18">
        <f>SUMIFS(Inventory!S$4:S$3338,Inventory!$C$4:$C$3338,$B$109,Inventory!$D$4:$D$3338,Summary!$B112)</f>
        <v>0</v>
      </c>
      <c r="G112" s="18">
        <f>SUMIFS(Inventory!T$4:T$3338,Inventory!$C$4:$C$3338,$B$109,Inventory!$D$4:$D$3338,Summary!$B112)</f>
        <v>0</v>
      </c>
      <c r="H112" s="18">
        <f>SUMIFS(Inventory!U$4:U$3338,Inventory!$C$4:$C$3338,$B$109,Inventory!$D$4:$D$3338,Summary!$B112)</f>
        <v>0</v>
      </c>
      <c r="I112" s="18">
        <f>SUMIFS(Inventory!V$4:V$3338,Inventory!$C$4:$C$3338,$B$109,Inventory!$D$4:$D$3338,Summary!$B112)</f>
        <v>0</v>
      </c>
      <c r="J112" s="18">
        <f>SUMIFS(Inventory!W$4:W$3338,Inventory!$C$4:$C$3338,$B$109,Inventory!$D$4:$D$3338,Summary!$B112)</f>
        <v>0</v>
      </c>
      <c r="K112" s="18">
        <f>SUMIFS(Inventory!X$4:X$3338,Inventory!$C$4:$C$3338,$B$109,Inventory!$D$4:$D$3338,Summary!$B112)</f>
        <v>0</v>
      </c>
      <c r="L112" s="18">
        <f>SUMIFS(Inventory!Y$4:Y$3338,Inventory!$C$4:$C$3338,$B$109,Inventory!$D$4:$D$3338,Summary!$B112)</f>
        <v>0</v>
      </c>
      <c r="M112" s="18">
        <f>SUMIFS(Inventory!Z$4:Z$3338,Inventory!$C$4:$C$3338,$B$109,Inventory!$D$4:$D$3338,Summary!$B112)</f>
        <v>0</v>
      </c>
      <c r="N112" s="18">
        <f>SUMIFS(Inventory!AA$4:AA$3338,Inventory!$C$4:$C$3338,$B$109,Inventory!$D$4:$D$3338,Summary!$B112)</f>
        <v>0</v>
      </c>
      <c r="O112" s="18">
        <f>SUMIFS(Inventory!AB$4:AB$3338,Inventory!$C$4:$C$3338,$B$109,Inventory!$D$4:$D$3338,Summary!$B112)</f>
        <v>0</v>
      </c>
      <c r="P112" s="18">
        <f>SUMIFS(Inventory!AC$4:AC$3338,Inventory!$C$4:$C$3338,$B$109,Inventory!$D$4:$D$3338,Summary!$B112)</f>
        <v>0</v>
      </c>
      <c r="Q112" s="18">
        <f>SUMIFS(Inventory!AD$4:AD$3338,Inventory!$C$4:$C$3338,$B$109,Inventory!$D$4:$D$3338,Summary!$B112)</f>
        <v>0</v>
      </c>
      <c r="R112" s="18">
        <f>SUMIFS(Inventory!AE$4:AE$3338,Inventory!$C$4:$C$3338,$B$109,Inventory!$D$4:$D$3338,Summary!$B112)</f>
        <v>0</v>
      </c>
      <c r="S112" s="18">
        <f>SUMIFS(Inventory!AF$4:AF$3338,Inventory!$C$4:$C$3338,$B$109,Inventory!$D$4:$D$3338,Summary!$B112)</f>
        <v>0</v>
      </c>
      <c r="T112" s="18">
        <f>SUMIFS(Inventory!AG$4:AG$3338,Inventory!$C$4:$C$3338,$B$109,Inventory!$D$4:$D$3338,Summary!$B112)</f>
        <v>0</v>
      </c>
      <c r="U112" s="18">
        <f>SUMIFS(Inventory!AH$4:AH$3338,Inventory!$C$4:$C$3338,$B$109,Inventory!$D$4:$D$3338,Summary!$B112)</f>
        <v>0</v>
      </c>
      <c r="V112" s="18">
        <f>SUMIFS(Inventory!AI$4:AI$3338,Inventory!$C$4:$C$3338,$B$109,Inventory!$D$4:$D$3338,Summary!$B112)</f>
        <v>0</v>
      </c>
      <c r="W112" s="13">
        <f t="shared" ref="W112:W119" si="58">SUM(C112:V112)</f>
        <v>0</v>
      </c>
    </row>
    <row r="113" spans="2:23" x14ac:dyDescent="0.25">
      <c r="B113" s="12" t="s">
        <v>7</v>
      </c>
      <c r="C113" s="18">
        <f>SUMIFS(Inventory!P$4:P$3338,Inventory!$C$4:$C$3338,$B$109,Inventory!$D$4:$D$3338,Summary!$B113)</f>
        <v>216535.80000000005</v>
      </c>
      <c r="D113" s="18">
        <f>SUMIFS(Inventory!Q$4:Q$3338,Inventory!$C$4:$C$3338,$B$109,Inventory!$D$4:$D$3338,Summary!$B113)</f>
        <v>0</v>
      </c>
      <c r="E113" s="18">
        <f>SUMIFS(Inventory!R$4:R$3338,Inventory!$C$4:$C$3338,$B$109,Inventory!$D$4:$D$3338,Summary!$B113)</f>
        <v>317736.48400000017</v>
      </c>
      <c r="F113" s="18">
        <f>SUMIFS(Inventory!S$4:S$3338,Inventory!$C$4:$C$3338,$B$109,Inventory!$D$4:$D$3338,Summary!$B113)</f>
        <v>0</v>
      </c>
      <c r="G113" s="18">
        <f>SUMIFS(Inventory!T$4:T$3338,Inventory!$C$4:$C$3338,$B$109,Inventory!$D$4:$D$3338,Summary!$B113)</f>
        <v>61405.12000000001</v>
      </c>
      <c r="H113" s="18">
        <f>SUMIFS(Inventory!U$4:U$3338,Inventory!$C$4:$C$3338,$B$109,Inventory!$D$4:$D$3338,Summary!$B113)</f>
        <v>0</v>
      </c>
      <c r="I113" s="18">
        <f>SUMIFS(Inventory!V$4:V$3338,Inventory!$C$4:$C$3338,$B$109,Inventory!$D$4:$D$3338,Summary!$B113)</f>
        <v>0</v>
      </c>
      <c r="J113" s="18">
        <f>SUMIFS(Inventory!W$4:W$3338,Inventory!$C$4:$C$3338,$B$109,Inventory!$D$4:$D$3338,Summary!$B113)</f>
        <v>66973.5</v>
      </c>
      <c r="K113" s="18">
        <f>SUMIFS(Inventory!X$4:X$3338,Inventory!$C$4:$C$3338,$B$109,Inventory!$D$4:$D$3338,Summary!$B113)</f>
        <v>0</v>
      </c>
      <c r="L113" s="18">
        <f>SUMIFS(Inventory!Y$4:Y$3338,Inventory!$C$4:$C$3338,$B$109,Inventory!$D$4:$D$3338,Summary!$B113)</f>
        <v>0</v>
      </c>
      <c r="M113" s="18">
        <f>SUMIFS(Inventory!Z$4:Z$3338,Inventory!$C$4:$C$3338,$B$109,Inventory!$D$4:$D$3338,Summary!$B113)</f>
        <v>15974.400000000001</v>
      </c>
      <c r="N113" s="18">
        <f>SUMIFS(Inventory!AA$4:AA$3338,Inventory!$C$4:$C$3338,$B$109,Inventory!$D$4:$D$3338,Summary!$B113)</f>
        <v>0</v>
      </c>
      <c r="O113" s="18">
        <f>SUMIFS(Inventory!AB$4:AB$3338,Inventory!$C$4:$C$3338,$B$109,Inventory!$D$4:$D$3338,Summary!$B113)</f>
        <v>141588.23999999993</v>
      </c>
      <c r="P113" s="18">
        <f>SUMIFS(Inventory!AC$4:AC$3338,Inventory!$C$4:$C$3338,$B$109,Inventory!$D$4:$D$3338,Summary!$B113)</f>
        <v>0</v>
      </c>
      <c r="Q113" s="18">
        <f>SUMIFS(Inventory!AD$4:AD$3338,Inventory!$C$4:$C$3338,$B$109,Inventory!$D$4:$D$3338,Summary!$B113)</f>
        <v>171487.72</v>
      </c>
      <c r="R113" s="18">
        <f>SUMIFS(Inventory!AE$4:AE$3338,Inventory!$C$4:$C$3338,$B$109,Inventory!$D$4:$D$3338,Summary!$B113)</f>
        <v>243708.75</v>
      </c>
      <c r="S113" s="18">
        <f>SUMIFS(Inventory!AF$4:AF$3338,Inventory!$C$4:$C$3338,$B$109,Inventory!$D$4:$D$3338,Summary!$B113)</f>
        <v>0</v>
      </c>
      <c r="T113" s="18">
        <f>SUMIFS(Inventory!AG$4:AG$3338,Inventory!$C$4:$C$3338,$B$109,Inventory!$D$4:$D$3338,Summary!$B113)</f>
        <v>0</v>
      </c>
      <c r="U113" s="18">
        <f>SUMIFS(Inventory!AH$4:AH$3338,Inventory!$C$4:$C$3338,$B$109,Inventory!$D$4:$D$3338,Summary!$B113)</f>
        <v>0</v>
      </c>
      <c r="V113" s="18">
        <f>SUMIFS(Inventory!AI$4:AI$3338,Inventory!$C$4:$C$3338,$B$109,Inventory!$D$4:$D$3338,Summary!$B113)</f>
        <v>0</v>
      </c>
      <c r="W113" s="13">
        <f t="shared" si="58"/>
        <v>1235410.0140000002</v>
      </c>
    </row>
    <row r="114" spans="2:23" x14ac:dyDescent="0.25">
      <c r="B114" s="12" t="s">
        <v>5</v>
      </c>
      <c r="C114" s="18">
        <f>SUMIFS(Inventory!P$4:P$3338,Inventory!$C$4:$C$3338,$B$109,Inventory!$D$4:$D$3338,Summary!$B114)</f>
        <v>311200</v>
      </c>
      <c r="D114" s="18">
        <f>SUMIFS(Inventory!Q$4:Q$3338,Inventory!$C$4:$C$3338,$B$109,Inventory!$D$4:$D$3338,Summary!$B114)</f>
        <v>4326</v>
      </c>
      <c r="E114" s="18">
        <f>SUMIFS(Inventory!R$4:R$3338,Inventory!$C$4:$C$3338,$B$109,Inventory!$D$4:$D$3338,Summary!$B114)</f>
        <v>0</v>
      </c>
      <c r="F114" s="18">
        <f>SUMIFS(Inventory!S$4:S$3338,Inventory!$C$4:$C$3338,$B$109,Inventory!$D$4:$D$3338,Summary!$B114)</f>
        <v>0</v>
      </c>
      <c r="G114" s="18">
        <f>SUMIFS(Inventory!T$4:T$3338,Inventory!$C$4:$C$3338,$B$109,Inventory!$D$4:$D$3338,Summary!$B114)</f>
        <v>0</v>
      </c>
      <c r="H114" s="18">
        <f>SUMIFS(Inventory!U$4:U$3338,Inventory!$C$4:$C$3338,$B$109,Inventory!$D$4:$D$3338,Summary!$B114)</f>
        <v>0</v>
      </c>
      <c r="I114" s="18">
        <f>SUMIFS(Inventory!V$4:V$3338,Inventory!$C$4:$C$3338,$B$109,Inventory!$D$4:$D$3338,Summary!$B114)</f>
        <v>0</v>
      </c>
      <c r="J114" s="18">
        <f>SUMIFS(Inventory!W$4:W$3338,Inventory!$C$4:$C$3338,$B$109,Inventory!$D$4:$D$3338,Summary!$B114)</f>
        <v>0</v>
      </c>
      <c r="K114" s="18">
        <f>SUMIFS(Inventory!X$4:X$3338,Inventory!$C$4:$C$3338,$B$109,Inventory!$D$4:$D$3338,Summary!$B114)</f>
        <v>0</v>
      </c>
      <c r="L114" s="18">
        <f>SUMIFS(Inventory!Y$4:Y$3338,Inventory!$C$4:$C$3338,$B$109,Inventory!$D$4:$D$3338,Summary!$B114)</f>
        <v>0</v>
      </c>
      <c r="M114" s="18">
        <f>SUMIFS(Inventory!Z$4:Z$3338,Inventory!$C$4:$C$3338,$B$109,Inventory!$D$4:$D$3338,Summary!$B114)</f>
        <v>52000</v>
      </c>
      <c r="N114" s="18">
        <f>SUMIFS(Inventory!AA$4:AA$3338,Inventory!$C$4:$C$3338,$B$109,Inventory!$D$4:$D$3338,Summary!$B114)</f>
        <v>17955</v>
      </c>
      <c r="O114" s="18">
        <f>SUMIFS(Inventory!AB$4:AB$3338,Inventory!$C$4:$C$3338,$B$109,Inventory!$D$4:$D$3338,Summary!$B114)</f>
        <v>106487.99999999999</v>
      </c>
      <c r="P114" s="18">
        <f>SUMIFS(Inventory!AC$4:AC$3338,Inventory!$C$4:$C$3338,$B$109,Inventory!$D$4:$D$3338,Summary!$B114)</f>
        <v>0</v>
      </c>
      <c r="Q114" s="18">
        <f>SUMIFS(Inventory!AD$4:AD$3338,Inventory!$C$4:$C$3338,$B$109,Inventory!$D$4:$D$3338,Summary!$B114)</f>
        <v>12780</v>
      </c>
      <c r="R114" s="18">
        <f>SUMIFS(Inventory!AE$4:AE$3338,Inventory!$C$4:$C$3338,$B$109,Inventory!$D$4:$D$3338,Summary!$B114)</f>
        <v>0</v>
      </c>
      <c r="S114" s="18">
        <f>SUMIFS(Inventory!AF$4:AF$3338,Inventory!$C$4:$C$3338,$B$109,Inventory!$D$4:$D$3338,Summary!$B114)</f>
        <v>0</v>
      </c>
      <c r="T114" s="18">
        <f>SUMIFS(Inventory!AG$4:AG$3338,Inventory!$C$4:$C$3338,$B$109,Inventory!$D$4:$D$3338,Summary!$B114)</f>
        <v>0</v>
      </c>
      <c r="U114" s="18">
        <f>SUMIFS(Inventory!AH$4:AH$3338,Inventory!$C$4:$C$3338,$B$109,Inventory!$D$4:$D$3338,Summary!$B114)</f>
        <v>445368</v>
      </c>
      <c r="V114" s="18">
        <f>SUMIFS(Inventory!AI$4:AI$3338,Inventory!$C$4:$C$3338,$B$109,Inventory!$D$4:$D$3338,Summary!$B114)</f>
        <v>6593.9999999999991</v>
      </c>
      <c r="W114" s="13">
        <f t="shared" si="58"/>
        <v>956711</v>
      </c>
    </row>
    <row r="115" spans="2:23" x14ac:dyDescent="0.25">
      <c r="B115" s="12" t="s">
        <v>114</v>
      </c>
      <c r="C115" s="18">
        <f>SUMIFS(Inventory!P$4:P$3338,Inventory!$C$4:$C$3338,$B$109,Inventory!$D$4:$D$3338,Summary!$B115)</f>
        <v>0</v>
      </c>
      <c r="D115" s="18">
        <f>SUMIFS(Inventory!Q$4:Q$3338,Inventory!$C$4:$C$3338,$B$109,Inventory!$D$4:$D$3338,Summary!$B115)</f>
        <v>0</v>
      </c>
      <c r="E115" s="18">
        <f>SUMIFS(Inventory!R$4:R$3338,Inventory!$C$4:$C$3338,$B$109,Inventory!$D$4:$D$3338,Summary!$B115)</f>
        <v>0</v>
      </c>
      <c r="F115" s="18">
        <f>SUMIFS(Inventory!S$4:S$3338,Inventory!$C$4:$C$3338,$B$109,Inventory!$D$4:$D$3338,Summary!$B115)</f>
        <v>0</v>
      </c>
      <c r="G115" s="18">
        <f>SUMIFS(Inventory!T$4:T$3338,Inventory!$C$4:$C$3338,$B$109,Inventory!$D$4:$D$3338,Summary!$B115)</f>
        <v>0</v>
      </c>
      <c r="H115" s="18">
        <f>SUMIFS(Inventory!U$4:U$3338,Inventory!$C$4:$C$3338,$B$109,Inventory!$D$4:$D$3338,Summary!$B115)</f>
        <v>0</v>
      </c>
      <c r="I115" s="18">
        <f>SUMIFS(Inventory!V$4:V$3338,Inventory!$C$4:$C$3338,$B$109,Inventory!$D$4:$D$3338,Summary!$B115)</f>
        <v>0</v>
      </c>
      <c r="J115" s="18">
        <f>SUMIFS(Inventory!W$4:W$3338,Inventory!$C$4:$C$3338,$B$109,Inventory!$D$4:$D$3338,Summary!$B115)</f>
        <v>0</v>
      </c>
      <c r="K115" s="18">
        <f>SUMIFS(Inventory!X$4:X$3338,Inventory!$C$4:$C$3338,$B$109,Inventory!$D$4:$D$3338,Summary!$B115)</f>
        <v>0</v>
      </c>
      <c r="L115" s="18">
        <f>SUMIFS(Inventory!Y$4:Y$3338,Inventory!$C$4:$C$3338,$B$109,Inventory!$D$4:$D$3338,Summary!$B115)</f>
        <v>19050</v>
      </c>
      <c r="M115" s="18">
        <f>SUMIFS(Inventory!Z$4:Z$3338,Inventory!$C$4:$C$3338,$B$109,Inventory!$D$4:$D$3338,Summary!$B115)</f>
        <v>0</v>
      </c>
      <c r="N115" s="18">
        <f>SUMIFS(Inventory!AA$4:AA$3338,Inventory!$C$4:$C$3338,$B$109,Inventory!$D$4:$D$3338,Summary!$B115)</f>
        <v>0</v>
      </c>
      <c r="O115" s="18">
        <f>SUMIFS(Inventory!AB$4:AB$3338,Inventory!$C$4:$C$3338,$B$109,Inventory!$D$4:$D$3338,Summary!$B115)</f>
        <v>0</v>
      </c>
      <c r="P115" s="18">
        <f>SUMIFS(Inventory!AC$4:AC$3338,Inventory!$C$4:$C$3338,$B$109,Inventory!$D$4:$D$3338,Summary!$B115)</f>
        <v>0</v>
      </c>
      <c r="Q115" s="18">
        <f>SUMIFS(Inventory!AD$4:AD$3338,Inventory!$C$4:$C$3338,$B$109,Inventory!$D$4:$D$3338,Summary!$B115)</f>
        <v>56800</v>
      </c>
      <c r="R115" s="18">
        <f>SUMIFS(Inventory!AE$4:AE$3338,Inventory!$C$4:$C$3338,$B$109,Inventory!$D$4:$D$3338,Summary!$B115)</f>
        <v>0</v>
      </c>
      <c r="S115" s="18">
        <f>SUMIFS(Inventory!AF$4:AF$3338,Inventory!$C$4:$C$3338,$B$109,Inventory!$D$4:$D$3338,Summary!$B115)</f>
        <v>0</v>
      </c>
      <c r="T115" s="18">
        <f>SUMIFS(Inventory!AG$4:AG$3338,Inventory!$C$4:$C$3338,$B$109,Inventory!$D$4:$D$3338,Summary!$B115)</f>
        <v>0</v>
      </c>
      <c r="U115" s="18">
        <f>SUMIFS(Inventory!AH$4:AH$3338,Inventory!$C$4:$C$3338,$B$109,Inventory!$D$4:$D$3338,Summary!$B115)</f>
        <v>0</v>
      </c>
      <c r="V115" s="18">
        <f>SUMIFS(Inventory!AI$4:AI$3338,Inventory!$C$4:$C$3338,$B$109,Inventory!$D$4:$D$3338,Summary!$B115)</f>
        <v>0</v>
      </c>
      <c r="W115" s="13">
        <f t="shared" si="58"/>
        <v>75850</v>
      </c>
    </row>
    <row r="116" spans="2:23" x14ac:dyDescent="0.25">
      <c r="B116" s="12" t="s">
        <v>4</v>
      </c>
      <c r="C116" s="18">
        <f>SUMIFS(Inventory!P$4:P$3338,Inventory!$C$4:$C$3338,$B$109,Inventory!$D$4:$D$3338,Summary!$B116)</f>
        <v>0</v>
      </c>
      <c r="D116" s="18">
        <f>SUMIFS(Inventory!Q$4:Q$3338,Inventory!$C$4:$C$3338,$B$109,Inventory!$D$4:$D$3338,Summary!$B116)</f>
        <v>37121.200000000004</v>
      </c>
      <c r="E116" s="18">
        <f>SUMIFS(Inventory!R$4:R$3338,Inventory!$C$4:$C$3338,$B$109,Inventory!$D$4:$D$3338,Summary!$B116)</f>
        <v>0</v>
      </c>
      <c r="F116" s="18">
        <f>SUMIFS(Inventory!S$4:S$3338,Inventory!$C$4:$C$3338,$B$109,Inventory!$D$4:$D$3338,Summary!$B116)</f>
        <v>0</v>
      </c>
      <c r="G116" s="18">
        <f>SUMIFS(Inventory!T$4:T$3338,Inventory!$C$4:$C$3338,$B$109,Inventory!$D$4:$D$3338,Summary!$B116)</f>
        <v>0</v>
      </c>
      <c r="H116" s="18">
        <f>SUMIFS(Inventory!U$4:U$3338,Inventory!$C$4:$C$3338,$B$109,Inventory!$D$4:$D$3338,Summary!$B116)</f>
        <v>0</v>
      </c>
      <c r="I116" s="18">
        <f>SUMIFS(Inventory!V$4:V$3338,Inventory!$C$4:$C$3338,$B$109,Inventory!$D$4:$D$3338,Summary!$B116)</f>
        <v>621485.35</v>
      </c>
      <c r="J116" s="18">
        <f>SUMIFS(Inventory!W$4:W$3338,Inventory!$C$4:$C$3338,$B$109,Inventory!$D$4:$D$3338,Summary!$B116)</f>
        <v>0</v>
      </c>
      <c r="K116" s="18">
        <f>SUMIFS(Inventory!X$4:X$3338,Inventory!$C$4:$C$3338,$B$109,Inventory!$D$4:$D$3338,Summary!$B116)</f>
        <v>0</v>
      </c>
      <c r="L116" s="18">
        <f>SUMIFS(Inventory!Y$4:Y$3338,Inventory!$C$4:$C$3338,$B$109,Inventory!$D$4:$D$3338,Summary!$B116)</f>
        <v>0</v>
      </c>
      <c r="M116" s="18">
        <f>SUMIFS(Inventory!Z$4:Z$3338,Inventory!$C$4:$C$3338,$B$109,Inventory!$D$4:$D$3338,Summary!$B116)</f>
        <v>0</v>
      </c>
      <c r="N116" s="18">
        <f>SUMIFS(Inventory!AA$4:AA$3338,Inventory!$C$4:$C$3338,$B$109,Inventory!$D$4:$D$3338,Summary!$B116)</f>
        <v>47933.200000000004</v>
      </c>
      <c r="O116" s="18">
        <f>SUMIFS(Inventory!AB$4:AB$3338,Inventory!$C$4:$C$3338,$B$109,Inventory!$D$4:$D$3338,Summary!$B116)</f>
        <v>0</v>
      </c>
      <c r="P116" s="18">
        <f>SUMIFS(Inventory!AC$4:AC$3338,Inventory!$C$4:$C$3338,$B$109,Inventory!$D$4:$D$3338,Summary!$B116)</f>
        <v>0</v>
      </c>
      <c r="Q116" s="18">
        <f>SUMIFS(Inventory!AD$4:AD$3338,Inventory!$C$4:$C$3338,$B$109,Inventory!$D$4:$D$3338,Summary!$B116)</f>
        <v>0</v>
      </c>
      <c r="R116" s="18">
        <f>SUMIFS(Inventory!AE$4:AE$3338,Inventory!$C$4:$C$3338,$B$109,Inventory!$D$4:$D$3338,Summary!$B116)</f>
        <v>0</v>
      </c>
      <c r="S116" s="18">
        <f>SUMIFS(Inventory!AF$4:AF$3338,Inventory!$C$4:$C$3338,$B$109,Inventory!$D$4:$D$3338,Summary!$B116)</f>
        <v>53339.199999999997</v>
      </c>
      <c r="T116" s="18">
        <f>SUMIFS(Inventory!AG$4:AG$3338,Inventory!$C$4:$C$3338,$B$109,Inventory!$D$4:$D$3338,Summary!$B116)</f>
        <v>0</v>
      </c>
      <c r="U116" s="18">
        <f>SUMIFS(Inventory!AH$4:AH$3338,Inventory!$C$4:$C$3338,$B$109,Inventory!$D$4:$D$3338,Summary!$B116)</f>
        <v>0</v>
      </c>
      <c r="V116" s="18">
        <f>SUMIFS(Inventory!AI$4:AI$3338,Inventory!$C$4:$C$3338,$B$109,Inventory!$D$4:$D$3338,Summary!$B116)</f>
        <v>0</v>
      </c>
      <c r="W116" s="13">
        <f t="shared" si="58"/>
        <v>759878.94999999984</v>
      </c>
    </row>
    <row r="117" spans="2:23" x14ac:dyDescent="0.25">
      <c r="B117" s="12" t="s">
        <v>8</v>
      </c>
      <c r="C117" s="18">
        <f>SUMIFS(Inventory!P$4:P$3338,Inventory!$C$4:$C$3338,$B$109,Inventory!$D$4:$D$3338,Summary!$B117)</f>
        <v>0</v>
      </c>
      <c r="D117" s="18">
        <f>SUMIFS(Inventory!Q$4:Q$3338,Inventory!$C$4:$C$3338,$B$109,Inventory!$D$4:$D$3338,Summary!$B117)</f>
        <v>0</v>
      </c>
      <c r="E117" s="18">
        <f>SUMIFS(Inventory!R$4:R$3338,Inventory!$C$4:$C$3338,$B$109,Inventory!$D$4:$D$3338,Summary!$B117)</f>
        <v>0</v>
      </c>
      <c r="F117" s="18">
        <f>SUMIFS(Inventory!S$4:S$3338,Inventory!$C$4:$C$3338,$B$109,Inventory!$D$4:$D$3338,Summary!$B117)</f>
        <v>0</v>
      </c>
      <c r="G117" s="18">
        <f>SUMIFS(Inventory!T$4:T$3338,Inventory!$C$4:$C$3338,$B$109,Inventory!$D$4:$D$3338,Summary!$B117)</f>
        <v>0</v>
      </c>
      <c r="H117" s="18">
        <f>SUMIFS(Inventory!U$4:U$3338,Inventory!$C$4:$C$3338,$B$109,Inventory!$D$4:$D$3338,Summary!$B117)</f>
        <v>0</v>
      </c>
      <c r="I117" s="18">
        <f>SUMIFS(Inventory!V$4:V$3338,Inventory!$C$4:$C$3338,$B$109,Inventory!$D$4:$D$3338,Summary!$B117)</f>
        <v>0</v>
      </c>
      <c r="J117" s="18">
        <f>SUMIFS(Inventory!W$4:W$3338,Inventory!$C$4:$C$3338,$B$109,Inventory!$D$4:$D$3338,Summary!$B117)</f>
        <v>0</v>
      </c>
      <c r="K117" s="18">
        <f>SUMIFS(Inventory!X$4:X$3338,Inventory!$C$4:$C$3338,$B$109,Inventory!$D$4:$D$3338,Summary!$B117)</f>
        <v>0</v>
      </c>
      <c r="L117" s="18">
        <f>SUMIFS(Inventory!Y$4:Y$3338,Inventory!$C$4:$C$3338,$B$109,Inventory!$D$4:$D$3338,Summary!$B117)</f>
        <v>0</v>
      </c>
      <c r="M117" s="18">
        <f>SUMIFS(Inventory!Z$4:Z$3338,Inventory!$C$4:$C$3338,$B$109,Inventory!$D$4:$D$3338,Summary!$B117)</f>
        <v>0</v>
      </c>
      <c r="N117" s="18">
        <f>SUMIFS(Inventory!AA$4:AA$3338,Inventory!$C$4:$C$3338,$B$109,Inventory!$D$4:$D$3338,Summary!$B117)</f>
        <v>0</v>
      </c>
      <c r="O117" s="18">
        <f>SUMIFS(Inventory!AB$4:AB$3338,Inventory!$C$4:$C$3338,$B$109,Inventory!$D$4:$D$3338,Summary!$B117)</f>
        <v>157284</v>
      </c>
      <c r="P117" s="18">
        <f>SUMIFS(Inventory!AC$4:AC$3338,Inventory!$C$4:$C$3338,$B$109,Inventory!$D$4:$D$3338,Summary!$B117)</f>
        <v>0</v>
      </c>
      <c r="Q117" s="18">
        <f>SUMIFS(Inventory!AD$4:AD$3338,Inventory!$C$4:$C$3338,$B$109,Inventory!$D$4:$D$3338,Summary!$B117)</f>
        <v>0</v>
      </c>
      <c r="R117" s="18">
        <f>SUMIFS(Inventory!AE$4:AE$3338,Inventory!$C$4:$C$3338,$B$109,Inventory!$D$4:$D$3338,Summary!$B117)</f>
        <v>0</v>
      </c>
      <c r="S117" s="18">
        <f>SUMIFS(Inventory!AF$4:AF$3338,Inventory!$C$4:$C$3338,$B$109,Inventory!$D$4:$D$3338,Summary!$B117)</f>
        <v>0</v>
      </c>
      <c r="T117" s="18">
        <f>SUMIFS(Inventory!AG$4:AG$3338,Inventory!$C$4:$C$3338,$B$109,Inventory!$D$4:$D$3338,Summary!$B117)</f>
        <v>0</v>
      </c>
      <c r="U117" s="18">
        <f>SUMIFS(Inventory!AH$4:AH$3338,Inventory!$C$4:$C$3338,$B$109,Inventory!$D$4:$D$3338,Summary!$B117)</f>
        <v>0</v>
      </c>
      <c r="V117" s="18">
        <f>SUMIFS(Inventory!AI$4:AI$3338,Inventory!$C$4:$C$3338,$B$109,Inventory!$D$4:$D$3338,Summary!$B117)</f>
        <v>0</v>
      </c>
      <c r="W117" s="13">
        <f t="shared" si="58"/>
        <v>157284</v>
      </c>
    </row>
    <row r="118" spans="2:23" x14ac:dyDescent="0.25">
      <c r="B118" s="12" t="s">
        <v>3</v>
      </c>
      <c r="C118" s="18">
        <f>SUMIFS(Inventory!P$4:P$3338,Inventory!$C$4:$C$3338,$B$109,Inventory!$D$4:$D$3338,Summary!$B118)</f>
        <v>720778.00000000023</v>
      </c>
      <c r="D118" s="18">
        <f>SUMIFS(Inventory!Q$4:Q$3338,Inventory!$C$4:$C$3338,$B$109,Inventory!$D$4:$D$3338,Summary!$B118)</f>
        <v>42848</v>
      </c>
      <c r="E118" s="18">
        <f>SUMIFS(Inventory!R$4:R$3338,Inventory!$C$4:$C$3338,$B$109,Inventory!$D$4:$D$3338,Summary!$B118)</f>
        <v>169342.42</v>
      </c>
      <c r="F118" s="18">
        <f>SUMIFS(Inventory!S$4:S$3338,Inventory!$C$4:$C$3338,$B$109,Inventory!$D$4:$D$3338,Summary!$B118)</f>
        <v>0</v>
      </c>
      <c r="G118" s="18">
        <f>SUMIFS(Inventory!T$4:T$3338,Inventory!$C$4:$C$3338,$B$109,Inventory!$D$4:$D$3338,Summary!$B118)</f>
        <v>0</v>
      </c>
      <c r="H118" s="18">
        <f>SUMIFS(Inventory!U$4:U$3338,Inventory!$C$4:$C$3338,$B$109,Inventory!$D$4:$D$3338,Summary!$B118)</f>
        <v>0</v>
      </c>
      <c r="I118" s="18">
        <f>SUMIFS(Inventory!V$4:V$3338,Inventory!$C$4:$C$3338,$B$109,Inventory!$D$4:$D$3338,Summary!$B118)</f>
        <v>0</v>
      </c>
      <c r="J118" s="18">
        <f>SUMIFS(Inventory!W$4:W$3338,Inventory!$C$4:$C$3338,$B$109,Inventory!$D$4:$D$3338,Summary!$B118)</f>
        <v>0</v>
      </c>
      <c r="K118" s="18">
        <f>SUMIFS(Inventory!X$4:X$3338,Inventory!$C$4:$C$3338,$B$109,Inventory!$D$4:$D$3338,Summary!$B118)</f>
        <v>13670.553599999999</v>
      </c>
      <c r="L118" s="18">
        <f>SUMIFS(Inventory!Y$4:Y$3338,Inventory!$C$4:$C$3338,$B$109,Inventory!$D$4:$D$3338,Summary!$B118)</f>
        <v>0</v>
      </c>
      <c r="M118" s="18">
        <f>SUMIFS(Inventory!Z$4:Z$3338,Inventory!$C$4:$C$3338,$B$109,Inventory!$D$4:$D$3338,Summary!$B118)</f>
        <v>0</v>
      </c>
      <c r="N118" s="18">
        <f>SUMIFS(Inventory!AA$4:AA$3338,Inventory!$C$4:$C$3338,$B$109,Inventory!$D$4:$D$3338,Summary!$B118)</f>
        <v>0</v>
      </c>
      <c r="O118" s="18">
        <f>SUMIFS(Inventory!AB$4:AB$3338,Inventory!$C$4:$C$3338,$B$109,Inventory!$D$4:$D$3338,Summary!$B118)</f>
        <v>0</v>
      </c>
      <c r="P118" s="18">
        <f>SUMIFS(Inventory!AC$4:AC$3338,Inventory!$C$4:$C$3338,$B$109,Inventory!$D$4:$D$3338,Summary!$B118)</f>
        <v>0</v>
      </c>
      <c r="Q118" s="18">
        <f>SUMIFS(Inventory!AD$4:AD$3338,Inventory!$C$4:$C$3338,$B$109,Inventory!$D$4:$D$3338,Summary!$B118)</f>
        <v>70664.87999999999</v>
      </c>
      <c r="R118" s="18">
        <f>SUMIFS(Inventory!AE$4:AE$3338,Inventory!$C$4:$C$3338,$B$109,Inventory!$D$4:$D$3338,Summary!$B118)</f>
        <v>595551.53999999992</v>
      </c>
      <c r="S118" s="18">
        <f>SUMIFS(Inventory!AF$4:AF$3338,Inventory!$C$4:$C$3338,$B$109,Inventory!$D$4:$D$3338,Summary!$B118)</f>
        <v>0</v>
      </c>
      <c r="T118" s="18">
        <f>SUMIFS(Inventory!AG$4:AG$3338,Inventory!$C$4:$C$3338,$B$109,Inventory!$D$4:$D$3338,Summary!$B118)</f>
        <v>0</v>
      </c>
      <c r="U118" s="18">
        <f>SUMIFS(Inventory!AH$4:AH$3338,Inventory!$C$4:$C$3338,$B$109,Inventory!$D$4:$D$3338,Summary!$B118)</f>
        <v>0</v>
      </c>
      <c r="V118" s="18">
        <f>SUMIFS(Inventory!AI$4:AI$3338,Inventory!$C$4:$C$3338,$B$109,Inventory!$D$4:$D$3338,Summary!$B118)</f>
        <v>0</v>
      </c>
      <c r="W118" s="13">
        <f t="shared" si="58"/>
        <v>1612855.3936000001</v>
      </c>
    </row>
    <row r="119" spans="2:23" x14ac:dyDescent="0.25">
      <c r="B119" s="20" t="s">
        <v>138</v>
      </c>
      <c r="C119" s="18">
        <f>SUM(C111:C118)</f>
        <v>1248513.8000000003</v>
      </c>
      <c r="D119" s="18">
        <f t="shared" ref="D119:V119" si="59">SUM(D111:D118)</f>
        <v>84295.200000000012</v>
      </c>
      <c r="E119" s="18">
        <f t="shared" si="59"/>
        <v>487078.90400000021</v>
      </c>
      <c r="F119" s="18">
        <f t="shared" si="59"/>
        <v>0</v>
      </c>
      <c r="G119" s="18">
        <f t="shared" si="59"/>
        <v>61405.12000000001</v>
      </c>
      <c r="H119" s="18">
        <f t="shared" si="59"/>
        <v>0</v>
      </c>
      <c r="I119" s="18">
        <f t="shared" si="59"/>
        <v>621485.35</v>
      </c>
      <c r="J119" s="18">
        <f t="shared" si="59"/>
        <v>66973.5</v>
      </c>
      <c r="K119" s="18">
        <f t="shared" si="59"/>
        <v>13670.553599999999</v>
      </c>
      <c r="L119" s="18">
        <f t="shared" si="59"/>
        <v>19050</v>
      </c>
      <c r="M119" s="18">
        <f t="shared" si="59"/>
        <v>67974.399999999994</v>
      </c>
      <c r="N119" s="18">
        <f t="shared" si="59"/>
        <v>65888.200000000012</v>
      </c>
      <c r="O119" s="18">
        <f t="shared" si="59"/>
        <v>405360.23999999993</v>
      </c>
      <c r="P119" s="18">
        <f t="shared" si="59"/>
        <v>0</v>
      </c>
      <c r="Q119" s="18">
        <f t="shared" si="59"/>
        <v>360935.6</v>
      </c>
      <c r="R119" s="18">
        <f t="shared" si="59"/>
        <v>839260.28999999992</v>
      </c>
      <c r="S119" s="18">
        <f t="shared" si="59"/>
        <v>53339.199999999997</v>
      </c>
      <c r="T119" s="18">
        <f t="shared" si="59"/>
        <v>0</v>
      </c>
      <c r="U119" s="18">
        <f t="shared" si="59"/>
        <v>445368</v>
      </c>
      <c r="V119" s="18">
        <f t="shared" si="59"/>
        <v>306263.04000000015</v>
      </c>
      <c r="W119" s="13">
        <f t="shared" si="58"/>
        <v>5146861.3976000007</v>
      </c>
    </row>
    <row r="120" spans="2:23" x14ac:dyDescent="0.25">
      <c r="B120" s="28" t="s">
        <v>148</v>
      </c>
      <c r="C120" s="27">
        <f>C119*1.25/(12508*H1)</f>
        <v>0.35649007492347767</v>
      </c>
    </row>
    <row r="121" spans="2:23" x14ac:dyDescent="0.25">
      <c r="B121" s="16" t="s">
        <v>590</v>
      </c>
    </row>
    <row r="122" spans="2:23" x14ac:dyDescent="0.25">
      <c r="B122" s="11"/>
      <c r="C122" s="17">
        <f>Inventory!$C$1</f>
        <v>2018</v>
      </c>
      <c r="D122" s="11">
        <f>C122+1</f>
        <v>2019</v>
      </c>
      <c r="E122" s="11">
        <f t="shared" ref="E122" si="60">D122+1</f>
        <v>2020</v>
      </c>
      <c r="F122" s="11">
        <f t="shared" ref="F122" si="61">E122+1</f>
        <v>2021</v>
      </c>
      <c r="G122" s="11">
        <f t="shared" ref="G122" si="62">F122+1</f>
        <v>2022</v>
      </c>
      <c r="H122" s="11">
        <f t="shared" ref="H122" si="63">G122+1</f>
        <v>2023</v>
      </c>
      <c r="I122" s="11">
        <f t="shared" ref="I122" si="64">H122+1</f>
        <v>2024</v>
      </c>
      <c r="J122" s="11">
        <f t="shared" ref="J122" si="65">I122+1</f>
        <v>2025</v>
      </c>
      <c r="K122" s="11">
        <f t="shared" ref="K122" si="66">J122+1</f>
        <v>2026</v>
      </c>
      <c r="L122" s="11">
        <f t="shared" ref="L122" si="67">K122+1</f>
        <v>2027</v>
      </c>
      <c r="M122" s="11">
        <f t="shared" ref="M122" si="68">L122+1</f>
        <v>2028</v>
      </c>
      <c r="N122" s="11">
        <f t="shared" ref="N122" si="69">M122+1</f>
        <v>2029</v>
      </c>
      <c r="O122" s="11">
        <f t="shared" ref="O122" si="70">N122+1</f>
        <v>2030</v>
      </c>
      <c r="P122" s="11">
        <f t="shared" ref="P122" si="71">O122+1</f>
        <v>2031</v>
      </c>
      <c r="Q122" s="11">
        <f t="shared" ref="Q122" si="72">P122+1</f>
        <v>2032</v>
      </c>
      <c r="R122" s="11">
        <f t="shared" ref="R122" si="73">Q122+1</f>
        <v>2033</v>
      </c>
      <c r="S122" s="11">
        <f t="shared" ref="S122" si="74">R122+1</f>
        <v>2034</v>
      </c>
      <c r="T122" s="11">
        <f t="shared" ref="T122" si="75">S122+1</f>
        <v>2035</v>
      </c>
      <c r="U122" s="11">
        <f t="shared" ref="U122" si="76">T122+1</f>
        <v>2036</v>
      </c>
      <c r="V122" s="11">
        <f t="shared" ref="V122" si="77">U122+1</f>
        <v>2037</v>
      </c>
      <c r="W122" s="11" t="s">
        <v>138</v>
      </c>
    </row>
    <row r="123" spans="2:23" x14ac:dyDescent="0.25">
      <c r="B123" s="12" t="s">
        <v>9</v>
      </c>
      <c r="C123" s="18">
        <f>SUMIFS(Inventory!P$4:P$3338,Inventory!$C$4:$C$3338,$B$121,Inventory!$D$4:$D$3338,Summary!$B123)</f>
        <v>0</v>
      </c>
      <c r="D123" s="18">
        <f>SUMIFS(Inventory!Q$4:Q$3338,Inventory!$C$4:$C$3338,$B$121,Inventory!$D$4:$D$3338,Summary!$B123)</f>
        <v>0</v>
      </c>
      <c r="E123" s="18">
        <f>SUMIFS(Inventory!R$4:R$3338,Inventory!$C$4:$C$3338,$B$121,Inventory!$D$4:$D$3338,Summary!$B123)</f>
        <v>0</v>
      </c>
      <c r="F123" s="18">
        <f>SUMIFS(Inventory!S$4:S$3338,Inventory!$C$4:$C$3338,$B$121,Inventory!$D$4:$D$3338,Summary!$B123)</f>
        <v>0</v>
      </c>
      <c r="G123" s="18">
        <f>SUMIFS(Inventory!T$4:T$3338,Inventory!$C$4:$C$3338,$B$121,Inventory!$D$4:$D$3338,Summary!$B123)</f>
        <v>0</v>
      </c>
      <c r="H123" s="18">
        <f>SUMIFS(Inventory!U$4:U$3338,Inventory!$C$4:$C$3338,$B$121,Inventory!$D$4:$D$3338,Summary!$B123)</f>
        <v>0</v>
      </c>
      <c r="I123" s="18">
        <f>SUMIFS(Inventory!V$4:V$3338,Inventory!$C$4:$C$3338,$B$121,Inventory!$D$4:$D$3338,Summary!$B123)</f>
        <v>0</v>
      </c>
      <c r="J123" s="18">
        <f>SUMIFS(Inventory!W$4:W$3338,Inventory!$C$4:$C$3338,$B$121,Inventory!$D$4:$D$3338,Summary!$B123)</f>
        <v>0</v>
      </c>
      <c r="K123" s="18">
        <f>SUMIFS(Inventory!X$4:X$3338,Inventory!$C$4:$C$3338,$B$121,Inventory!$D$4:$D$3338,Summary!$B123)</f>
        <v>0</v>
      </c>
      <c r="L123" s="18">
        <f>SUMIFS(Inventory!Y$4:Y$3338,Inventory!$C$4:$C$3338,$B$121,Inventory!$D$4:$D$3338,Summary!$B123)</f>
        <v>0</v>
      </c>
      <c r="M123" s="18">
        <f>SUMIFS(Inventory!Z$4:Z$3338,Inventory!$C$4:$C$3338,$B$121,Inventory!$D$4:$D$3338,Summary!$B123)</f>
        <v>0</v>
      </c>
      <c r="N123" s="18">
        <f>SUMIFS(Inventory!AA$4:AA$3338,Inventory!$C$4:$C$3338,$B$121,Inventory!$D$4:$D$3338,Summary!$B123)</f>
        <v>0</v>
      </c>
      <c r="O123" s="18">
        <f>SUMIFS(Inventory!AB$4:AB$3338,Inventory!$C$4:$C$3338,$B$121,Inventory!$D$4:$D$3338,Summary!$B123)</f>
        <v>0</v>
      </c>
      <c r="P123" s="18">
        <f>SUMIFS(Inventory!AC$4:AC$3338,Inventory!$C$4:$C$3338,$B$121,Inventory!$D$4:$D$3338,Summary!$B123)</f>
        <v>0</v>
      </c>
      <c r="Q123" s="18">
        <f>SUMIFS(Inventory!AD$4:AD$3338,Inventory!$C$4:$C$3338,$B$121,Inventory!$D$4:$D$3338,Summary!$B123)</f>
        <v>0</v>
      </c>
      <c r="R123" s="18">
        <f>SUMIFS(Inventory!AE$4:AE$3338,Inventory!$C$4:$C$3338,$B$121,Inventory!$D$4:$D$3338,Summary!$B123)</f>
        <v>0</v>
      </c>
      <c r="S123" s="18">
        <f>SUMIFS(Inventory!AF$4:AF$3338,Inventory!$C$4:$C$3338,$B$121,Inventory!$D$4:$D$3338,Summary!$B123)</f>
        <v>0</v>
      </c>
      <c r="T123" s="18">
        <f>SUMIFS(Inventory!AG$4:AG$3338,Inventory!$C$4:$C$3338,$B$121,Inventory!$D$4:$D$3338,Summary!$B123)</f>
        <v>0</v>
      </c>
      <c r="U123" s="18">
        <f>SUMIFS(Inventory!AH$4:AH$3338,Inventory!$C$4:$C$3338,$B$121,Inventory!$D$4:$D$3338,Summary!$B123)</f>
        <v>73333.259999999995</v>
      </c>
      <c r="V123" s="18">
        <f>SUMIFS(Inventory!AI$4:AI$3338,Inventory!$C$4:$C$3338,$B$121,Inventory!$D$4:$D$3338,Summary!$B123)</f>
        <v>43520.399999999994</v>
      </c>
      <c r="W123" s="13">
        <f>SUM(C123:V123)</f>
        <v>116853.65999999999</v>
      </c>
    </row>
    <row r="124" spans="2:23" x14ac:dyDescent="0.25">
      <c r="B124" s="12" t="s">
        <v>11</v>
      </c>
      <c r="C124" s="18">
        <f>SUMIFS(Inventory!P$4:P$3338,Inventory!$C$4:$C$3338,$B$121,Inventory!$D$4:$D$3338,Summary!$B124)</f>
        <v>0</v>
      </c>
      <c r="D124" s="18">
        <f>SUMIFS(Inventory!Q$4:Q$3338,Inventory!$C$4:$C$3338,$B$121,Inventory!$D$4:$D$3338,Summary!$B124)</f>
        <v>0</v>
      </c>
      <c r="E124" s="18">
        <f>SUMIFS(Inventory!R$4:R$3338,Inventory!$C$4:$C$3338,$B$121,Inventory!$D$4:$D$3338,Summary!$B124)</f>
        <v>0</v>
      </c>
      <c r="F124" s="18">
        <f>SUMIFS(Inventory!S$4:S$3338,Inventory!$C$4:$C$3338,$B$121,Inventory!$D$4:$D$3338,Summary!$B124)</f>
        <v>0</v>
      </c>
      <c r="G124" s="18">
        <f>SUMIFS(Inventory!T$4:T$3338,Inventory!$C$4:$C$3338,$B$121,Inventory!$D$4:$D$3338,Summary!$B124)</f>
        <v>0</v>
      </c>
      <c r="H124" s="18">
        <f>SUMIFS(Inventory!U$4:U$3338,Inventory!$C$4:$C$3338,$B$121,Inventory!$D$4:$D$3338,Summary!$B124)</f>
        <v>0</v>
      </c>
      <c r="I124" s="18">
        <f>SUMIFS(Inventory!V$4:V$3338,Inventory!$C$4:$C$3338,$B$121,Inventory!$D$4:$D$3338,Summary!$B124)</f>
        <v>0</v>
      </c>
      <c r="J124" s="18">
        <f>SUMIFS(Inventory!W$4:W$3338,Inventory!$C$4:$C$3338,$B$121,Inventory!$D$4:$D$3338,Summary!$B124)</f>
        <v>0</v>
      </c>
      <c r="K124" s="18">
        <f>SUMIFS(Inventory!X$4:X$3338,Inventory!$C$4:$C$3338,$B$121,Inventory!$D$4:$D$3338,Summary!$B124)</f>
        <v>0</v>
      </c>
      <c r="L124" s="18">
        <f>SUMIFS(Inventory!Y$4:Y$3338,Inventory!$C$4:$C$3338,$B$121,Inventory!$D$4:$D$3338,Summary!$B124)</f>
        <v>0</v>
      </c>
      <c r="M124" s="18">
        <f>SUMIFS(Inventory!Z$4:Z$3338,Inventory!$C$4:$C$3338,$B$121,Inventory!$D$4:$D$3338,Summary!$B124)</f>
        <v>0</v>
      </c>
      <c r="N124" s="18">
        <f>SUMIFS(Inventory!AA$4:AA$3338,Inventory!$C$4:$C$3338,$B$121,Inventory!$D$4:$D$3338,Summary!$B124)</f>
        <v>0</v>
      </c>
      <c r="O124" s="18">
        <f>SUMIFS(Inventory!AB$4:AB$3338,Inventory!$C$4:$C$3338,$B$121,Inventory!$D$4:$D$3338,Summary!$B124)</f>
        <v>0</v>
      </c>
      <c r="P124" s="18">
        <f>SUMIFS(Inventory!AC$4:AC$3338,Inventory!$C$4:$C$3338,$B$121,Inventory!$D$4:$D$3338,Summary!$B124)</f>
        <v>0</v>
      </c>
      <c r="Q124" s="18">
        <f>SUMIFS(Inventory!AD$4:AD$3338,Inventory!$C$4:$C$3338,$B$121,Inventory!$D$4:$D$3338,Summary!$B124)</f>
        <v>0</v>
      </c>
      <c r="R124" s="18">
        <f>SUMIFS(Inventory!AE$4:AE$3338,Inventory!$C$4:$C$3338,$B$121,Inventory!$D$4:$D$3338,Summary!$B124)</f>
        <v>0</v>
      </c>
      <c r="S124" s="18">
        <f>SUMIFS(Inventory!AF$4:AF$3338,Inventory!$C$4:$C$3338,$B$121,Inventory!$D$4:$D$3338,Summary!$B124)</f>
        <v>0</v>
      </c>
      <c r="T124" s="18">
        <f>SUMIFS(Inventory!AG$4:AG$3338,Inventory!$C$4:$C$3338,$B$121,Inventory!$D$4:$D$3338,Summary!$B124)</f>
        <v>0</v>
      </c>
      <c r="U124" s="18">
        <f>SUMIFS(Inventory!AH$4:AH$3338,Inventory!$C$4:$C$3338,$B$121,Inventory!$D$4:$D$3338,Summary!$B124)</f>
        <v>0</v>
      </c>
      <c r="V124" s="18">
        <f>SUMIFS(Inventory!AI$4:AI$3338,Inventory!$C$4:$C$3338,$B$121,Inventory!$D$4:$D$3338,Summary!$B124)</f>
        <v>0</v>
      </c>
      <c r="W124" s="13">
        <f t="shared" ref="W124:W131" si="78">SUM(C124:V124)</f>
        <v>0</v>
      </c>
    </row>
    <row r="125" spans="2:23" x14ac:dyDescent="0.25">
      <c r="B125" s="12" t="s">
        <v>7</v>
      </c>
      <c r="C125" s="18">
        <f>SUMIFS(Inventory!P$4:P$3338,Inventory!$C$4:$C$3338,$B$121,Inventory!$D$4:$D$3338,Summary!$B125)</f>
        <v>0</v>
      </c>
      <c r="D125" s="18">
        <f>SUMIFS(Inventory!Q$4:Q$3338,Inventory!$C$4:$C$3338,$B$121,Inventory!$D$4:$D$3338,Summary!$B125)</f>
        <v>0</v>
      </c>
      <c r="E125" s="18">
        <f>SUMIFS(Inventory!R$4:R$3338,Inventory!$C$4:$C$3338,$B$121,Inventory!$D$4:$D$3338,Summary!$B125)</f>
        <v>9667.2000000000007</v>
      </c>
      <c r="F125" s="18">
        <f>SUMIFS(Inventory!S$4:S$3338,Inventory!$C$4:$C$3338,$B$121,Inventory!$D$4:$D$3338,Summary!$B125)</f>
        <v>0</v>
      </c>
      <c r="G125" s="18">
        <f>SUMIFS(Inventory!T$4:T$3338,Inventory!$C$4:$C$3338,$B$121,Inventory!$D$4:$D$3338,Summary!$B125)</f>
        <v>25368.000000000004</v>
      </c>
      <c r="H125" s="18">
        <f>SUMIFS(Inventory!U$4:U$3338,Inventory!$C$4:$C$3338,$B$121,Inventory!$D$4:$D$3338,Summary!$B125)</f>
        <v>0</v>
      </c>
      <c r="I125" s="18">
        <f>SUMIFS(Inventory!V$4:V$3338,Inventory!$C$4:$C$3338,$B$121,Inventory!$D$4:$D$3338,Summary!$B125)</f>
        <v>9817.6</v>
      </c>
      <c r="J125" s="18">
        <f>SUMIFS(Inventory!W$4:W$3338,Inventory!$C$4:$C$3338,$B$121,Inventory!$D$4:$D$3338,Summary!$B125)</f>
        <v>143014.014</v>
      </c>
      <c r="K125" s="18">
        <f>SUMIFS(Inventory!X$4:X$3338,Inventory!$C$4:$C$3338,$B$121,Inventory!$D$4:$D$3338,Summary!$B125)</f>
        <v>0</v>
      </c>
      <c r="L125" s="18">
        <f>SUMIFS(Inventory!Y$4:Y$3338,Inventory!$C$4:$C$3338,$B$121,Inventory!$D$4:$D$3338,Summary!$B125)</f>
        <v>0</v>
      </c>
      <c r="M125" s="18">
        <f>SUMIFS(Inventory!Z$4:Z$3338,Inventory!$C$4:$C$3338,$B$121,Inventory!$D$4:$D$3338,Summary!$B125)</f>
        <v>0</v>
      </c>
      <c r="N125" s="18">
        <f>SUMIFS(Inventory!AA$4:AA$3338,Inventory!$C$4:$C$3338,$B$121,Inventory!$D$4:$D$3338,Summary!$B125)</f>
        <v>0</v>
      </c>
      <c r="O125" s="18">
        <f>SUMIFS(Inventory!AB$4:AB$3338,Inventory!$C$4:$C$3338,$B$121,Inventory!$D$4:$D$3338,Summary!$B125)</f>
        <v>12403.199999999999</v>
      </c>
      <c r="P125" s="18">
        <f>SUMIFS(Inventory!AC$4:AC$3338,Inventory!$C$4:$C$3338,$B$121,Inventory!$D$4:$D$3338,Summary!$B125)</f>
        <v>0</v>
      </c>
      <c r="Q125" s="18">
        <f>SUMIFS(Inventory!AD$4:AD$3338,Inventory!$C$4:$C$3338,$B$121,Inventory!$D$4:$D$3338,Summary!$B125)</f>
        <v>32163</v>
      </c>
      <c r="R125" s="18">
        <f>SUMIFS(Inventory!AE$4:AE$3338,Inventory!$C$4:$C$3338,$B$121,Inventory!$D$4:$D$3338,Summary!$B125)</f>
        <v>0</v>
      </c>
      <c r="S125" s="18">
        <f>SUMIFS(Inventory!AF$4:AF$3338,Inventory!$C$4:$C$3338,$B$121,Inventory!$D$4:$D$3338,Summary!$B125)</f>
        <v>12313.6</v>
      </c>
      <c r="T125" s="18">
        <f>SUMIFS(Inventory!AG$4:AG$3338,Inventory!$C$4:$C$3338,$B$121,Inventory!$D$4:$D$3338,Summary!$B125)</f>
        <v>0</v>
      </c>
      <c r="U125" s="18">
        <f>SUMIFS(Inventory!AH$4:AH$3338,Inventory!$C$4:$C$3338,$B$121,Inventory!$D$4:$D$3338,Summary!$B125)</f>
        <v>0</v>
      </c>
      <c r="V125" s="18">
        <f>SUMIFS(Inventory!AI$4:AI$3338,Inventory!$C$4:$C$3338,$B$121,Inventory!$D$4:$D$3338,Summary!$B125)</f>
        <v>0</v>
      </c>
      <c r="W125" s="13">
        <f t="shared" si="78"/>
        <v>244746.61400000003</v>
      </c>
    </row>
    <row r="126" spans="2:23" x14ac:dyDescent="0.25">
      <c r="B126" s="12" t="s">
        <v>5</v>
      </c>
      <c r="C126" s="18">
        <f>SUMIFS(Inventory!P$4:P$3338,Inventory!$C$4:$C$3338,$B$121,Inventory!$D$4:$D$3338,Summary!$B126)</f>
        <v>20000</v>
      </c>
      <c r="D126" s="18">
        <f>SUMIFS(Inventory!Q$4:Q$3338,Inventory!$C$4:$C$3338,$B$121,Inventory!$D$4:$D$3338,Summary!$B126)</f>
        <v>0</v>
      </c>
      <c r="E126" s="18">
        <f>SUMIFS(Inventory!R$4:R$3338,Inventory!$C$4:$C$3338,$B$121,Inventory!$D$4:$D$3338,Summary!$B126)</f>
        <v>0</v>
      </c>
      <c r="F126" s="18">
        <f>SUMIFS(Inventory!S$4:S$3338,Inventory!$C$4:$C$3338,$B$121,Inventory!$D$4:$D$3338,Summary!$B126)</f>
        <v>0</v>
      </c>
      <c r="G126" s="18">
        <f>SUMIFS(Inventory!T$4:T$3338,Inventory!$C$4:$C$3338,$B$121,Inventory!$D$4:$D$3338,Summary!$B126)</f>
        <v>20160.000000000004</v>
      </c>
      <c r="H126" s="18">
        <f>SUMIFS(Inventory!U$4:U$3338,Inventory!$C$4:$C$3338,$B$121,Inventory!$D$4:$D$3338,Summary!$B126)</f>
        <v>38755</v>
      </c>
      <c r="I126" s="18">
        <f>SUMIFS(Inventory!V$4:V$3338,Inventory!$C$4:$C$3338,$B$121,Inventory!$D$4:$D$3338,Summary!$B126)</f>
        <v>0</v>
      </c>
      <c r="J126" s="18">
        <f>SUMIFS(Inventory!W$4:W$3338,Inventory!$C$4:$C$3338,$B$121,Inventory!$D$4:$D$3338,Summary!$B126)</f>
        <v>0</v>
      </c>
      <c r="K126" s="18">
        <f>SUMIFS(Inventory!X$4:X$3338,Inventory!$C$4:$C$3338,$B$121,Inventory!$D$4:$D$3338,Summary!$B126)</f>
        <v>0</v>
      </c>
      <c r="L126" s="18">
        <f>SUMIFS(Inventory!Y$4:Y$3338,Inventory!$C$4:$C$3338,$B$121,Inventory!$D$4:$D$3338,Summary!$B126)</f>
        <v>0</v>
      </c>
      <c r="M126" s="18">
        <f>SUMIFS(Inventory!Z$4:Z$3338,Inventory!$C$4:$C$3338,$B$121,Inventory!$D$4:$D$3338,Summary!$B126)</f>
        <v>26000</v>
      </c>
      <c r="N126" s="18">
        <f>SUMIFS(Inventory!AA$4:AA$3338,Inventory!$C$4:$C$3338,$B$121,Inventory!$D$4:$D$3338,Summary!$B126)</f>
        <v>0</v>
      </c>
      <c r="O126" s="18">
        <f>SUMIFS(Inventory!AB$4:AB$3338,Inventory!$C$4:$C$3338,$B$121,Inventory!$D$4:$D$3338,Summary!$B126)</f>
        <v>16319.999999999998</v>
      </c>
      <c r="P126" s="18">
        <f>SUMIFS(Inventory!AC$4:AC$3338,Inventory!$C$4:$C$3338,$B$121,Inventory!$D$4:$D$3338,Summary!$B126)</f>
        <v>0</v>
      </c>
      <c r="Q126" s="18">
        <f>SUMIFS(Inventory!AD$4:AD$3338,Inventory!$C$4:$C$3338,$B$121,Inventory!$D$4:$D$3338,Summary!$B126)</f>
        <v>25560</v>
      </c>
      <c r="R126" s="18">
        <f>SUMIFS(Inventory!AE$4:AE$3338,Inventory!$C$4:$C$3338,$B$121,Inventory!$D$4:$D$3338,Summary!$B126)</f>
        <v>0</v>
      </c>
      <c r="S126" s="18">
        <f>SUMIFS(Inventory!AF$4:AF$3338,Inventory!$C$4:$C$3338,$B$121,Inventory!$D$4:$D$3338,Summary!$B126)</f>
        <v>0</v>
      </c>
      <c r="T126" s="18">
        <f>SUMIFS(Inventory!AG$4:AG$3338,Inventory!$C$4:$C$3338,$B$121,Inventory!$D$4:$D$3338,Summary!$B126)</f>
        <v>0</v>
      </c>
      <c r="U126" s="18">
        <f>SUMIFS(Inventory!AH$4:AH$3338,Inventory!$C$4:$C$3338,$B$121,Inventory!$D$4:$D$3338,Summary!$B126)</f>
        <v>0</v>
      </c>
      <c r="V126" s="18">
        <f>SUMIFS(Inventory!AI$4:AI$3338,Inventory!$C$4:$C$3338,$B$121,Inventory!$D$4:$D$3338,Summary!$B126)</f>
        <v>0</v>
      </c>
      <c r="W126" s="13">
        <f t="shared" si="78"/>
        <v>146795</v>
      </c>
    </row>
    <row r="127" spans="2:23" x14ac:dyDescent="0.25">
      <c r="B127" s="12" t="s">
        <v>114</v>
      </c>
      <c r="C127" s="18">
        <f>SUMIFS(Inventory!P$4:P$3338,Inventory!$C$4:$C$3338,$B$121,Inventory!$D$4:$D$3338,Summary!$B127)</f>
        <v>0</v>
      </c>
      <c r="D127" s="18">
        <f>SUMIFS(Inventory!Q$4:Q$3338,Inventory!$C$4:$C$3338,$B$121,Inventory!$D$4:$D$3338,Summary!$B127)</f>
        <v>0</v>
      </c>
      <c r="E127" s="18">
        <f>SUMIFS(Inventory!R$4:R$3338,Inventory!$C$4:$C$3338,$B$121,Inventory!$D$4:$D$3338,Summary!$B127)</f>
        <v>0</v>
      </c>
      <c r="F127" s="18">
        <f>SUMIFS(Inventory!S$4:S$3338,Inventory!$C$4:$C$3338,$B$121,Inventory!$D$4:$D$3338,Summary!$B127)</f>
        <v>0</v>
      </c>
      <c r="G127" s="18">
        <f>SUMIFS(Inventory!T$4:T$3338,Inventory!$C$4:$C$3338,$B$121,Inventory!$D$4:$D$3338,Summary!$B127)</f>
        <v>0</v>
      </c>
      <c r="H127" s="18">
        <f>SUMIFS(Inventory!U$4:U$3338,Inventory!$C$4:$C$3338,$B$121,Inventory!$D$4:$D$3338,Summary!$B127)</f>
        <v>0</v>
      </c>
      <c r="I127" s="18">
        <f>SUMIFS(Inventory!V$4:V$3338,Inventory!$C$4:$C$3338,$B$121,Inventory!$D$4:$D$3338,Summary!$B127)</f>
        <v>0</v>
      </c>
      <c r="J127" s="18">
        <f>SUMIFS(Inventory!W$4:W$3338,Inventory!$C$4:$C$3338,$B$121,Inventory!$D$4:$D$3338,Summary!$B127)</f>
        <v>0</v>
      </c>
      <c r="K127" s="18">
        <f>SUMIFS(Inventory!X$4:X$3338,Inventory!$C$4:$C$3338,$B$121,Inventory!$D$4:$D$3338,Summary!$B127)</f>
        <v>0</v>
      </c>
      <c r="L127" s="18">
        <f>SUMIFS(Inventory!Y$4:Y$3338,Inventory!$C$4:$C$3338,$B$121,Inventory!$D$4:$D$3338,Summary!$B127)</f>
        <v>0</v>
      </c>
      <c r="M127" s="18">
        <f>SUMIFS(Inventory!Z$4:Z$3338,Inventory!$C$4:$C$3338,$B$121,Inventory!$D$4:$D$3338,Summary!$B127)</f>
        <v>0</v>
      </c>
      <c r="N127" s="18">
        <f>SUMIFS(Inventory!AA$4:AA$3338,Inventory!$C$4:$C$3338,$B$121,Inventory!$D$4:$D$3338,Summary!$B127)</f>
        <v>0</v>
      </c>
      <c r="O127" s="18">
        <f>SUMIFS(Inventory!AB$4:AB$3338,Inventory!$C$4:$C$3338,$B$121,Inventory!$D$4:$D$3338,Summary!$B127)</f>
        <v>0</v>
      </c>
      <c r="P127" s="18">
        <f>SUMIFS(Inventory!AC$4:AC$3338,Inventory!$C$4:$C$3338,$B$121,Inventory!$D$4:$D$3338,Summary!$B127)</f>
        <v>0</v>
      </c>
      <c r="Q127" s="18">
        <f>SUMIFS(Inventory!AD$4:AD$3338,Inventory!$C$4:$C$3338,$B$121,Inventory!$D$4:$D$3338,Summary!$B127)</f>
        <v>0</v>
      </c>
      <c r="R127" s="18">
        <f>SUMIFS(Inventory!AE$4:AE$3338,Inventory!$C$4:$C$3338,$B$121,Inventory!$D$4:$D$3338,Summary!$B127)</f>
        <v>0</v>
      </c>
      <c r="S127" s="18">
        <f>SUMIFS(Inventory!AF$4:AF$3338,Inventory!$C$4:$C$3338,$B$121,Inventory!$D$4:$D$3338,Summary!$B127)</f>
        <v>0</v>
      </c>
      <c r="T127" s="18">
        <f>SUMIFS(Inventory!AG$4:AG$3338,Inventory!$C$4:$C$3338,$B$121,Inventory!$D$4:$D$3338,Summary!$B127)</f>
        <v>0</v>
      </c>
      <c r="U127" s="18">
        <f>SUMIFS(Inventory!AH$4:AH$3338,Inventory!$C$4:$C$3338,$B$121,Inventory!$D$4:$D$3338,Summary!$B127)</f>
        <v>0</v>
      </c>
      <c r="V127" s="18">
        <f>SUMIFS(Inventory!AI$4:AI$3338,Inventory!$C$4:$C$3338,$B$121,Inventory!$D$4:$D$3338,Summary!$B127)</f>
        <v>0</v>
      </c>
      <c r="W127" s="13">
        <f t="shared" si="78"/>
        <v>0</v>
      </c>
    </row>
    <row r="128" spans="2:23" x14ac:dyDescent="0.25">
      <c r="B128" s="12" t="s">
        <v>4</v>
      </c>
      <c r="C128" s="18">
        <f>SUMIFS(Inventory!P$4:P$3338,Inventory!$C$4:$C$3338,$B$121,Inventory!$D$4:$D$3338,Summary!$B128)</f>
        <v>12308</v>
      </c>
      <c r="D128" s="18">
        <f>SUMIFS(Inventory!Q$4:Q$3338,Inventory!$C$4:$C$3338,$B$121,Inventory!$D$4:$D$3338,Summary!$B128)</f>
        <v>0</v>
      </c>
      <c r="E128" s="18">
        <f>SUMIFS(Inventory!R$4:R$3338,Inventory!$C$4:$C$3338,$B$121,Inventory!$D$4:$D$3338,Summary!$B128)</f>
        <v>0</v>
      </c>
      <c r="F128" s="18">
        <f>SUMIFS(Inventory!S$4:S$3338,Inventory!$C$4:$C$3338,$B$121,Inventory!$D$4:$D$3338,Summary!$B128)</f>
        <v>0</v>
      </c>
      <c r="G128" s="18">
        <f>SUMIFS(Inventory!T$4:T$3338,Inventory!$C$4:$C$3338,$B$121,Inventory!$D$4:$D$3338,Summary!$B128)</f>
        <v>4188.8000000000011</v>
      </c>
      <c r="H128" s="18">
        <f>SUMIFS(Inventory!U$4:U$3338,Inventory!$C$4:$C$3338,$B$121,Inventory!$D$4:$D$3338,Summary!$B128)</f>
        <v>14154.199999999999</v>
      </c>
      <c r="I128" s="18">
        <f>SUMIFS(Inventory!V$4:V$3338,Inventory!$C$4:$C$3338,$B$121,Inventory!$D$4:$D$3338,Summary!$B128)</f>
        <v>0</v>
      </c>
      <c r="J128" s="18">
        <f>SUMIFS(Inventory!W$4:W$3338,Inventory!$C$4:$C$3338,$B$121,Inventory!$D$4:$D$3338,Summary!$B128)</f>
        <v>0</v>
      </c>
      <c r="K128" s="18">
        <f>SUMIFS(Inventory!X$4:X$3338,Inventory!$C$4:$C$3338,$B$121,Inventory!$D$4:$D$3338,Summary!$B128)</f>
        <v>0</v>
      </c>
      <c r="L128" s="18">
        <f>SUMIFS(Inventory!Y$4:Y$3338,Inventory!$C$4:$C$3338,$B$121,Inventory!$D$4:$D$3338,Summary!$B128)</f>
        <v>4749.8000000000011</v>
      </c>
      <c r="M128" s="18">
        <f>SUMIFS(Inventory!Z$4:Z$3338,Inventory!$C$4:$C$3338,$B$121,Inventory!$D$4:$D$3338,Summary!$B128)</f>
        <v>16000.400000000001</v>
      </c>
      <c r="N128" s="18">
        <f>SUMIFS(Inventory!AA$4:AA$3338,Inventory!$C$4:$C$3338,$B$121,Inventory!$D$4:$D$3338,Summary!$B128)</f>
        <v>0</v>
      </c>
      <c r="O128" s="18">
        <f>SUMIFS(Inventory!AB$4:AB$3338,Inventory!$C$4:$C$3338,$B$121,Inventory!$D$4:$D$3338,Summary!$B128)</f>
        <v>452553.6</v>
      </c>
      <c r="P128" s="18">
        <f>SUMIFS(Inventory!AC$4:AC$3338,Inventory!$C$4:$C$3338,$B$121,Inventory!$D$4:$D$3338,Summary!$B128)</f>
        <v>0</v>
      </c>
      <c r="Q128" s="18">
        <f>SUMIFS(Inventory!AD$4:AD$3338,Inventory!$C$4:$C$3338,$B$121,Inventory!$D$4:$D$3338,Summary!$B128)</f>
        <v>5310.8</v>
      </c>
      <c r="R128" s="18">
        <f>SUMIFS(Inventory!AE$4:AE$3338,Inventory!$C$4:$C$3338,$B$121,Inventory!$D$4:$D$3338,Summary!$B128)</f>
        <v>17846.599999999999</v>
      </c>
      <c r="S128" s="18">
        <f>SUMIFS(Inventory!AF$4:AF$3338,Inventory!$C$4:$C$3338,$B$121,Inventory!$D$4:$D$3338,Summary!$B128)</f>
        <v>0</v>
      </c>
      <c r="T128" s="18">
        <f>SUMIFS(Inventory!AG$4:AG$3338,Inventory!$C$4:$C$3338,$B$121,Inventory!$D$4:$D$3338,Summary!$B128)</f>
        <v>0</v>
      </c>
      <c r="U128" s="18">
        <f>SUMIFS(Inventory!AH$4:AH$3338,Inventory!$C$4:$C$3338,$B$121,Inventory!$D$4:$D$3338,Summary!$B128)</f>
        <v>0</v>
      </c>
      <c r="V128" s="18">
        <f>SUMIFS(Inventory!AI$4:AI$3338,Inventory!$C$4:$C$3338,$B$121,Inventory!$D$4:$D$3338,Summary!$B128)</f>
        <v>5871.8</v>
      </c>
      <c r="W128" s="13">
        <f t="shared" si="78"/>
        <v>532984</v>
      </c>
    </row>
    <row r="129" spans="2:23" x14ac:dyDescent="0.25">
      <c r="B129" s="12" t="s">
        <v>8</v>
      </c>
      <c r="C129" s="18">
        <f>SUMIFS(Inventory!P$4:P$3338,Inventory!$C$4:$C$3338,$B$121,Inventory!$D$4:$D$3338,Summary!$B129)</f>
        <v>0</v>
      </c>
      <c r="D129" s="18">
        <f>SUMIFS(Inventory!Q$4:Q$3338,Inventory!$C$4:$C$3338,$B$121,Inventory!$D$4:$D$3338,Summary!$B129)</f>
        <v>0</v>
      </c>
      <c r="E129" s="18">
        <f>SUMIFS(Inventory!R$4:R$3338,Inventory!$C$4:$C$3338,$B$121,Inventory!$D$4:$D$3338,Summary!$B129)</f>
        <v>0</v>
      </c>
      <c r="F129" s="18">
        <f>SUMIFS(Inventory!S$4:S$3338,Inventory!$C$4:$C$3338,$B$121,Inventory!$D$4:$D$3338,Summary!$B129)</f>
        <v>0</v>
      </c>
      <c r="G129" s="18">
        <f>SUMIFS(Inventory!T$4:T$3338,Inventory!$C$4:$C$3338,$B$121,Inventory!$D$4:$D$3338,Summary!$B129)</f>
        <v>0</v>
      </c>
      <c r="H129" s="18">
        <f>SUMIFS(Inventory!U$4:U$3338,Inventory!$C$4:$C$3338,$B$121,Inventory!$D$4:$D$3338,Summary!$B129)</f>
        <v>0</v>
      </c>
      <c r="I129" s="18">
        <f>SUMIFS(Inventory!V$4:V$3338,Inventory!$C$4:$C$3338,$B$121,Inventory!$D$4:$D$3338,Summary!$B129)</f>
        <v>0</v>
      </c>
      <c r="J129" s="18">
        <f>SUMIFS(Inventory!W$4:W$3338,Inventory!$C$4:$C$3338,$B$121,Inventory!$D$4:$D$3338,Summary!$B129)</f>
        <v>0</v>
      </c>
      <c r="K129" s="18">
        <f>SUMIFS(Inventory!X$4:X$3338,Inventory!$C$4:$C$3338,$B$121,Inventory!$D$4:$D$3338,Summary!$B129)</f>
        <v>0</v>
      </c>
      <c r="L129" s="18">
        <f>SUMIFS(Inventory!Y$4:Y$3338,Inventory!$C$4:$C$3338,$B$121,Inventory!$D$4:$D$3338,Summary!$B129)</f>
        <v>0</v>
      </c>
      <c r="M129" s="18">
        <f>SUMIFS(Inventory!Z$4:Z$3338,Inventory!$C$4:$C$3338,$B$121,Inventory!$D$4:$D$3338,Summary!$B129)</f>
        <v>0</v>
      </c>
      <c r="N129" s="18">
        <f>SUMIFS(Inventory!AA$4:AA$3338,Inventory!$C$4:$C$3338,$B$121,Inventory!$D$4:$D$3338,Summary!$B129)</f>
        <v>0</v>
      </c>
      <c r="O129" s="18">
        <f>SUMIFS(Inventory!AB$4:AB$3338,Inventory!$C$4:$C$3338,$B$121,Inventory!$D$4:$D$3338,Summary!$B129)</f>
        <v>38488</v>
      </c>
      <c r="P129" s="18">
        <f>SUMIFS(Inventory!AC$4:AC$3338,Inventory!$C$4:$C$3338,$B$121,Inventory!$D$4:$D$3338,Summary!$B129)</f>
        <v>0</v>
      </c>
      <c r="Q129" s="18">
        <f>SUMIFS(Inventory!AD$4:AD$3338,Inventory!$C$4:$C$3338,$B$121,Inventory!$D$4:$D$3338,Summary!$B129)</f>
        <v>0</v>
      </c>
      <c r="R129" s="18">
        <f>SUMIFS(Inventory!AE$4:AE$3338,Inventory!$C$4:$C$3338,$B$121,Inventory!$D$4:$D$3338,Summary!$B129)</f>
        <v>0</v>
      </c>
      <c r="S129" s="18">
        <f>SUMIFS(Inventory!AF$4:AF$3338,Inventory!$C$4:$C$3338,$B$121,Inventory!$D$4:$D$3338,Summary!$B129)</f>
        <v>0</v>
      </c>
      <c r="T129" s="18">
        <f>SUMIFS(Inventory!AG$4:AG$3338,Inventory!$C$4:$C$3338,$B$121,Inventory!$D$4:$D$3338,Summary!$B129)</f>
        <v>42733</v>
      </c>
      <c r="U129" s="18">
        <f>SUMIFS(Inventory!AH$4:AH$3338,Inventory!$C$4:$C$3338,$B$121,Inventory!$D$4:$D$3338,Summary!$B129)</f>
        <v>0</v>
      </c>
      <c r="V129" s="18">
        <f>SUMIFS(Inventory!AI$4:AI$3338,Inventory!$C$4:$C$3338,$B$121,Inventory!$D$4:$D$3338,Summary!$B129)</f>
        <v>0</v>
      </c>
      <c r="W129" s="13">
        <f t="shared" si="78"/>
        <v>81221</v>
      </c>
    </row>
    <row r="130" spans="2:23" x14ac:dyDescent="0.25">
      <c r="B130" s="12" t="s">
        <v>3</v>
      </c>
      <c r="C130" s="18">
        <f>SUMIFS(Inventory!P$4:P$3338,Inventory!$C$4:$C$3338,$B$121,Inventory!$D$4:$D$3338,Summary!$B130)</f>
        <v>0</v>
      </c>
      <c r="D130" s="18">
        <f>SUMIFS(Inventory!Q$4:Q$3338,Inventory!$C$4:$C$3338,$B$121,Inventory!$D$4:$D$3338,Summary!$B130)</f>
        <v>0</v>
      </c>
      <c r="E130" s="18">
        <f>SUMIFS(Inventory!R$4:R$3338,Inventory!$C$4:$C$3338,$B$121,Inventory!$D$4:$D$3338,Summary!$B130)</f>
        <v>26595.993600000002</v>
      </c>
      <c r="F130" s="18">
        <f>SUMIFS(Inventory!S$4:S$3338,Inventory!$C$4:$C$3338,$B$121,Inventory!$D$4:$D$3338,Summary!$B130)</f>
        <v>0</v>
      </c>
      <c r="G130" s="18">
        <f>SUMIFS(Inventory!T$4:T$3338,Inventory!$C$4:$C$3338,$B$121,Inventory!$D$4:$D$3338,Summary!$B130)</f>
        <v>0</v>
      </c>
      <c r="H130" s="18">
        <f>SUMIFS(Inventory!U$4:U$3338,Inventory!$C$4:$C$3338,$B$121,Inventory!$D$4:$D$3338,Summary!$B130)</f>
        <v>0</v>
      </c>
      <c r="I130" s="18">
        <f>SUMIFS(Inventory!V$4:V$3338,Inventory!$C$4:$C$3338,$B$121,Inventory!$D$4:$D$3338,Summary!$B130)</f>
        <v>0</v>
      </c>
      <c r="J130" s="18">
        <f>SUMIFS(Inventory!W$4:W$3338,Inventory!$C$4:$C$3338,$B$121,Inventory!$D$4:$D$3338,Summary!$B130)</f>
        <v>69440.448000000004</v>
      </c>
      <c r="K130" s="18">
        <f>SUMIFS(Inventory!X$4:X$3338,Inventory!$C$4:$C$3338,$B$121,Inventory!$D$4:$D$3338,Summary!$B130)</f>
        <v>0</v>
      </c>
      <c r="L130" s="18">
        <f>SUMIFS(Inventory!Y$4:Y$3338,Inventory!$C$4:$C$3338,$B$121,Inventory!$D$4:$D$3338,Summary!$B130)</f>
        <v>0</v>
      </c>
      <c r="M130" s="18">
        <f>SUMIFS(Inventory!Z$4:Z$3338,Inventory!$C$4:$C$3338,$B$121,Inventory!$D$4:$D$3338,Summary!$B130)</f>
        <v>0</v>
      </c>
      <c r="N130" s="18">
        <f>SUMIFS(Inventory!AA$4:AA$3338,Inventory!$C$4:$C$3338,$B$121,Inventory!$D$4:$D$3338,Summary!$B130)</f>
        <v>0</v>
      </c>
      <c r="O130" s="18">
        <f>SUMIFS(Inventory!AB$4:AB$3338,Inventory!$C$4:$C$3338,$B$121,Inventory!$D$4:$D$3338,Summary!$B130)</f>
        <v>319787.76159999997</v>
      </c>
      <c r="P130" s="18">
        <f>SUMIFS(Inventory!AC$4:AC$3338,Inventory!$C$4:$C$3338,$B$121,Inventory!$D$4:$D$3338,Summary!$B130)</f>
        <v>0</v>
      </c>
      <c r="Q130" s="18">
        <f>SUMIFS(Inventory!AD$4:AD$3338,Inventory!$C$4:$C$3338,$B$121,Inventory!$D$4:$D$3338,Summary!$B130)</f>
        <v>0</v>
      </c>
      <c r="R130" s="18">
        <f>SUMIFS(Inventory!AE$4:AE$3338,Inventory!$C$4:$C$3338,$B$121,Inventory!$D$4:$D$3338,Summary!$B130)</f>
        <v>0</v>
      </c>
      <c r="S130" s="18">
        <f>SUMIFS(Inventory!AF$4:AF$3338,Inventory!$C$4:$C$3338,$B$121,Inventory!$D$4:$D$3338,Summary!$B130)</f>
        <v>0</v>
      </c>
      <c r="T130" s="18">
        <f>SUMIFS(Inventory!AG$4:AG$3338,Inventory!$C$4:$C$3338,$B$121,Inventory!$D$4:$D$3338,Summary!$B130)</f>
        <v>0</v>
      </c>
      <c r="U130" s="18">
        <f>SUMIFS(Inventory!AH$4:AH$3338,Inventory!$C$4:$C$3338,$B$121,Inventory!$D$4:$D$3338,Summary!$B130)</f>
        <v>0</v>
      </c>
      <c r="V130" s="18">
        <f>SUMIFS(Inventory!AI$4:AI$3338,Inventory!$C$4:$C$3338,$B$121,Inventory!$D$4:$D$3338,Summary!$B130)</f>
        <v>0</v>
      </c>
      <c r="W130" s="13">
        <f t="shared" si="78"/>
        <v>415824.20319999999</v>
      </c>
    </row>
    <row r="131" spans="2:23" x14ac:dyDescent="0.25">
      <c r="B131" s="20" t="s">
        <v>138</v>
      </c>
      <c r="C131" s="18">
        <f>SUM(C123:C130)</f>
        <v>32308</v>
      </c>
      <c r="D131" s="18">
        <f t="shared" ref="D131:V131" si="79">SUM(D123:D130)</f>
        <v>0</v>
      </c>
      <c r="E131" s="18">
        <f t="shared" si="79"/>
        <v>36263.193599999999</v>
      </c>
      <c r="F131" s="18">
        <f t="shared" si="79"/>
        <v>0</v>
      </c>
      <c r="G131" s="18">
        <f t="shared" si="79"/>
        <v>49716.80000000001</v>
      </c>
      <c r="H131" s="18">
        <f t="shared" si="79"/>
        <v>52909.2</v>
      </c>
      <c r="I131" s="18">
        <f t="shared" si="79"/>
        <v>9817.6</v>
      </c>
      <c r="J131" s="18">
        <f t="shared" si="79"/>
        <v>212454.462</v>
      </c>
      <c r="K131" s="18">
        <f t="shared" si="79"/>
        <v>0</v>
      </c>
      <c r="L131" s="18">
        <f t="shared" si="79"/>
        <v>4749.8000000000011</v>
      </c>
      <c r="M131" s="18">
        <f t="shared" si="79"/>
        <v>42000.4</v>
      </c>
      <c r="N131" s="18">
        <f t="shared" si="79"/>
        <v>0</v>
      </c>
      <c r="O131" s="18">
        <f t="shared" si="79"/>
        <v>839552.5615999999</v>
      </c>
      <c r="P131" s="18">
        <f t="shared" si="79"/>
        <v>0</v>
      </c>
      <c r="Q131" s="18">
        <f t="shared" si="79"/>
        <v>63033.8</v>
      </c>
      <c r="R131" s="18">
        <f t="shared" si="79"/>
        <v>17846.599999999999</v>
      </c>
      <c r="S131" s="18">
        <f t="shared" si="79"/>
        <v>12313.6</v>
      </c>
      <c r="T131" s="18">
        <f t="shared" si="79"/>
        <v>42733</v>
      </c>
      <c r="U131" s="18">
        <f t="shared" si="79"/>
        <v>73333.259999999995</v>
      </c>
      <c r="V131" s="18">
        <f t="shared" si="79"/>
        <v>49392.2</v>
      </c>
      <c r="W131" s="13">
        <f t="shared" si="78"/>
        <v>1538424.4772000001</v>
      </c>
    </row>
    <row r="132" spans="2:23" x14ac:dyDescent="0.25">
      <c r="B132" s="28" t="s">
        <v>148</v>
      </c>
      <c r="C132" s="27">
        <f>C131*1.25/(45815*H1)</f>
        <v>2.5185138990661202E-3</v>
      </c>
    </row>
    <row r="133" spans="2:23" x14ac:dyDescent="0.25">
      <c r="C133" s="10"/>
    </row>
    <row r="134" spans="2:23" x14ac:dyDescent="0.25">
      <c r="B134" s="16" t="s">
        <v>444</v>
      </c>
    </row>
    <row r="135" spans="2:23" x14ac:dyDescent="0.25">
      <c r="B135" s="11"/>
      <c r="C135" s="17">
        <f>Inventory!$C$1</f>
        <v>2018</v>
      </c>
      <c r="D135" s="11">
        <f>C135+1</f>
        <v>2019</v>
      </c>
      <c r="E135" s="11">
        <f t="shared" ref="E135" si="80">D135+1</f>
        <v>2020</v>
      </c>
      <c r="F135" s="11">
        <f t="shared" ref="F135" si="81">E135+1</f>
        <v>2021</v>
      </c>
      <c r="G135" s="11">
        <f t="shared" ref="G135" si="82">F135+1</f>
        <v>2022</v>
      </c>
      <c r="H135" s="11">
        <f t="shared" ref="H135" si="83">G135+1</f>
        <v>2023</v>
      </c>
      <c r="I135" s="11">
        <f t="shared" ref="I135" si="84">H135+1</f>
        <v>2024</v>
      </c>
      <c r="J135" s="11">
        <f t="shared" ref="J135" si="85">I135+1</f>
        <v>2025</v>
      </c>
      <c r="K135" s="11">
        <f t="shared" ref="K135" si="86">J135+1</f>
        <v>2026</v>
      </c>
      <c r="L135" s="11">
        <f t="shared" ref="L135" si="87">K135+1</f>
        <v>2027</v>
      </c>
      <c r="M135" s="11">
        <f t="shared" ref="M135" si="88">L135+1</f>
        <v>2028</v>
      </c>
      <c r="N135" s="11">
        <f t="shared" ref="N135" si="89">M135+1</f>
        <v>2029</v>
      </c>
      <c r="O135" s="11">
        <f t="shared" ref="O135" si="90">N135+1</f>
        <v>2030</v>
      </c>
      <c r="P135" s="11">
        <f t="shared" ref="P135" si="91">O135+1</f>
        <v>2031</v>
      </c>
      <c r="Q135" s="11">
        <f t="shared" ref="Q135" si="92">P135+1</f>
        <v>2032</v>
      </c>
      <c r="R135" s="11">
        <f t="shared" ref="R135" si="93">Q135+1</f>
        <v>2033</v>
      </c>
      <c r="S135" s="11">
        <f t="shared" ref="S135" si="94">R135+1</f>
        <v>2034</v>
      </c>
      <c r="T135" s="11">
        <f t="shared" ref="T135" si="95">S135+1</f>
        <v>2035</v>
      </c>
      <c r="U135" s="11">
        <f t="shared" ref="U135" si="96">T135+1</f>
        <v>2036</v>
      </c>
      <c r="V135" s="11">
        <f t="shared" ref="V135" si="97">U135+1</f>
        <v>2037</v>
      </c>
      <c r="W135" s="11" t="s">
        <v>138</v>
      </c>
    </row>
    <row r="136" spans="2:23" x14ac:dyDescent="0.25">
      <c r="B136" s="12" t="s">
        <v>9</v>
      </c>
      <c r="C136" s="18">
        <f>SUMIFS(Inventory!P$4:P$3338,Inventory!$C$4:$C$3338,$B$134,Inventory!$D$4:$D$3338,Summary!$B136)</f>
        <v>0</v>
      </c>
      <c r="D136" s="18">
        <f>SUMIFS(Inventory!Q$4:Q$3338,Inventory!$C$4:$C$3338,$B$134,Inventory!$D$4:$D$3338,Summary!$B136)</f>
        <v>0</v>
      </c>
      <c r="E136" s="18">
        <f>SUMIFS(Inventory!R$4:R$3338,Inventory!$C$4:$C$3338,$B$134,Inventory!$D$4:$D$3338,Summary!$B136)</f>
        <v>0</v>
      </c>
      <c r="F136" s="18">
        <f>SUMIFS(Inventory!S$4:S$3338,Inventory!$C$4:$C$3338,$B$134,Inventory!$D$4:$D$3338,Summary!$B136)</f>
        <v>0</v>
      </c>
      <c r="G136" s="18">
        <f>SUMIFS(Inventory!T$4:T$3338,Inventory!$C$4:$C$3338,$B$134,Inventory!$D$4:$D$3338,Summary!$B136)</f>
        <v>0</v>
      </c>
      <c r="H136" s="18">
        <f>SUMIFS(Inventory!U$4:U$3338,Inventory!$C$4:$C$3338,$B$134,Inventory!$D$4:$D$3338,Summary!$B136)</f>
        <v>0</v>
      </c>
      <c r="I136" s="18">
        <f>SUMIFS(Inventory!V$4:V$3338,Inventory!$C$4:$C$3338,$B$134,Inventory!$D$4:$D$3338,Summary!$B136)</f>
        <v>0</v>
      </c>
      <c r="J136" s="18">
        <f>SUMIFS(Inventory!W$4:W$3338,Inventory!$C$4:$C$3338,$B$134,Inventory!$D$4:$D$3338,Summary!$B136)</f>
        <v>0</v>
      </c>
      <c r="K136" s="18">
        <f>SUMIFS(Inventory!X$4:X$3338,Inventory!$C$4:$C$3338,$B$134,Inventory!$D$4:$D$3338,Summary!$B136)</f>
        <v>0</v>
      </c>
      <c r="L136" s="18">
        <f>SUMIFS(Inventory!Y$4:Y$3338,Inventory!$C$4:$C$3338,$B$134,Inventory!$D$4:$D$3338,Summary!$B136)</f>
        <v>0</v>
      </c>
      <c r="M136" s="18">
        <f>SUMIFS(Inventory!Z$4:Z$3338,Inventory!$C$4:$C$3338,$B$134,Inventory!$D$4:$D$3338,Summary!$B136)</f>
        <v>0</v>
      </c>
      <c r="N136" s="18">
        <f>SUMIFS(Inventory!AA$4:AA$3338,Inventory!$C$4:$C$3338,$B$134,Inventory!$D$4:$D$3338,Summary!$B136)</f>
        <v>0</v>
      </c>
      <c r="O136" s="18">
        <f>SUMIFS(Inventory!AB$4:AB$3338,Inventory!$C$4:$C$3338,$B$134,Inventory!$D$4:$D$3338,Summary!$B136)</f>
        <v>0</v>
      </c>
      <c r="P136" s="18">
        <f>SUMIFS(Inventory!AC$4:AC$3338,Inventory!$C$4:$C$3338,$B$134,Inventory!$D$4:$D$3338,Summary!$B136)</f>
        <v>0</v>
      </c>
      <c r="Q136" s="18">
        <f>SUMIFS(Inventory!AD$4:AD$3338,Inventory!$C$4:$C$3338,$B$134,Inventory!$D$4:$D$3338,Summary!$B136)</f>
        <v>0</v>
      </c>
      <c r="R136" s="18">
        <f>SUMIFS(Inventory!AE$4:AE$3338,Inventory!$C$4:$C$3338,$B$134,Inventory!$D$4:$D$3338,Summary!$B136)</f>
        <v>0</v>
      </c>
      <c r="S136" s="18">
        <f>SUMIFS(Inventory!AF$4:AF$3338,Inventory!$C$4:$C$3338,$B$134,Inventory!$D$4:$D$3338,Summary!$B136)</f>
        <v>0</v>
      </c>
      <c r="T136" s="18">
        <f>SUMIFS(Inventory!AG$4:AG$3338,Inventory!$C$4:$C$3338,$B$134,Inventory!$D$4:$D$3338,Summary!$B136)</f>
        <v>0</v>
      </c>
      <c r="U136" s="18">
        <f>SUMIFS(Inventory!AH$4:AH$3338,Inventory!$C$4:$C$3338,$B$134,Inventory!$D$4:$D$3338,Summary!$B136)</f>
        <v>0</v>
      </c>
      <c r="V136" s="18">
        <f>SUMIFS(Inventory!AI$4:AI$3338,Inventory!$C$4:$C$3338,$B$134,Inventory!$D$4:$D$3338,Summary!$B136)</f>
        <v>368369.10000000009</v>
      </c>
      <c r="W136" s="13">
        <f>SUM(C136:V136)</f>
        <v>368369.10000000009</v>
      </c>
    </row>
    <row r="137" spans="2:23" x14ac:dyDescent="0.25">
      <c r="B137" s="12" t="s">
        <v>11</v>
      </c>
      <c r="C137" s="18">
        <f>SUMIFS(Inventory!P$4:P$3338,Inventory!$C$4:$C$3338,$B$134,Inventory!$D$4:$D$3338,Summary!$B137)</f>
        <v>73325</v>
      </c>
      <c r="D137" s="18">
        <f>SUMIFS(Inventory!Q$4:Q$3338,Inventory!$C$4:$C$3338,$B$134,Inventory!$D$4:$D$3338,Summary!$B137)</f>
        <v>0</v>
      </c>
      <c r="E137" s="18">
        <f>SUMIFS(Inventory!R$4:R$3338,Inventory!$C$4:$C$3338,$B$134,Inventory!$D$4:$D$3338,Summary!$B137)</f>
        <v>106023.74400000001</v>
      </c>
      <c r="F137" s="18">
        <f>SUMIFS(Inventory!S$4:S$3338,Inventory!$C$4:$C$3338,$B$134,Inventory!$D$4:$D$3338,Summary!$B137)</f>
        <v>0</v>
      </c>
      <c r="G137" s="18">
        <f>SUMIFS(Inventory!T$4:T$3338,Inventory!$C$4:$C$3338,$B$134,Inventory!$D$4:$D$3338,Summary!$B137)</f>
        <v>0</v>
      </c>
      <c r="H137" s="18">
        <f>SUMIFS(Inventory!U$4:U$3338,Inventory!$C$4:$C$3338,$B$134,Inventory!$D$4:$D$3338,Summary!$B137)</f>
        <v>0</v>
      </c>
      <c r="I137" s="18">
        <f>SUMIFS(Inventory!V$4:V$3338,Inventory!$C$4:$C$3338,$B$134,Inventory!$D$4:$D$3338,Summary!$B137)</f>
        <v>0</v>
      </c>
      <c r="J137" s="18">
        <f>SUMIFS(Inventory!W$4:W$3338,Inventory!$C$4:$C$3338,$B$134,Inventory!$D$4:$D$3338,Summary!$B137)</f>
        <v>18634</v>
      </c>
      <c r="K137" s="18">
        <f>SUMIFS(Inventory!X$4:X$3338,Inventory!$C$4:$C$3338,$B$134,Inventory!$D$4:$D$3338,Summary!$B137)</f>
        <v>0</v>
      </c>
      <c r="L137" s="18">
        <f>SUMIFS(Inventory!Y$4:Y$3338,Inventory!$C$4:$C$3338,$B$134,Inventory!$D$4:$D$3338,Summary!$B137)</f>
        <v>0</v>
      </c>
      <c r="M137" s="18">
        <f>SUMIFS(Inventory!Z$4:Z$3338,Inventory!$C$4:$C$3338,$B$134,Inventory!$D$4:$D$3338,Summary!$B137)</f>
        <v>0</v>
      </c>
      <c r="N137" s="18">
        <f>SUMIFS(Inventory!AA$4:AA$3338,Inventory!$C$4:$C$3338,$B$134,Inventory!$D$4:$D$3338,Summary!$B137)</f>
        <v>0</v>
      </c>
      <c r="O137" s="18">
        <f>SUMIFS(Inventory!AB$4:AB$3338,Inventory!$C$4:$C$3338,$B$134,Inventory!$D$4:$D$3338,Summary!$B137)</f>
        <v>0</v>
      </c>
      <c r="P137" s="18">
        <f>SUMIFS(Inventory!AC$4:AC$3338,Inventory!$C$4:$C$3338,$B$134,Inventory!$D$4:$D$3338,Summary!$B137)</f>
        <v>0</v>
      </c>
      <c r="Q137" s="18">
        <f>SUMIFS(Inventory!AD$4:AD$3338,Inventory!$C$4:$C$3338,$B$134,Inventory!$D$4:$D$3338,Summary!$B137)</f>
        <v>0</v>
      </c>
      <c r="R137" s="18">
        <f>SUMIFS(Inventory!AE$4:AE$3338,Inventory!$C$4:$C$3338,$B$134,Inventory!$D$4:$D$3338,Summary!$B137)</f>
        <v>106321.25</v>
      </c>
      <c r="S137" s="18">
        <f>SUMIFS(Inventory!AF$4:AF$3338,Inventory!$C$4:$C$3338,$B$134,Inventory!$D$4:$D$3338,Summary!$B137)</f>
        <v>0</v>
      </c>
      <c r="T137" s="18">
        <f>SUMIFS(Inventory!AG$4:AG$3338,Inventory!$C$4:$C$3338,$B$134,Inventory!$D$4:$D$3338,Summary!$B137)</f>
        <v>151033.82399999999</v>
      </c>
      <c r="U137" s="18">
        <f>SUMIFS(Inventory!AH$4:AH$3338,Inventory!$C$4:$C$3338,$B$134,Inventory!$D$4:$D$3338,Summary!$B137)</f>
        <v>0</v>
      </c>
      <c r="V137" s="18">
        <f>SUMIFS(Inventory!AI$4:AI$3338,Inventory!$C$4:$C$3338,$B$134,Inventory!$D$4:$D$3338,Summary!$B137)</f>
        <v>0</v>
      </c>
      <c r="W137" s="13">
        <f t="shared" ref="W137:W144" si="98">SUM(C137:V137)</f>
        <v>455337.81799999997</v>
      </c>
    </row>
    <row r="138" spans="2:23" x14ac:dyDescent="0.25">
      <c r="B138" s="12" t="s">
        <v>7</v>
      </c>
      <c r="C138" s="18">
        <f>SUMIFS(Inventory!P$4:P$3338,Inventory!$C$4:$C$3338,$B$134,Inventory!$D$4:$D$3338,Summary!$B138)</f>
        <v>104848.4</v>
      </c>
      <c r="D138" s="18">
        <f>SUMIFS(Inventory!Q$4:Q$3338,Inventory!$C$4:$C$3338,$B$134,Inventory!$D$4:$D$3338,Summary!$B138)</f>
        <v>0</v>
      </c>
      <c r="E138" s="18">
        <f>SUMIFS(Inventory!R$4:R$3338,Inventory!$C$4:$C$3338,$B$134,Inventory!$D$4:$D$3338,Summary!$B138)</f>
        <v>104924.31199999999</v>
      </c>
      <c r="F138" s="18">
        <f>SUMIFS(Inventory!S$4:S$3338,Inventory!$C$4:$C$3338,$B$134,Inventory!$D$4:$D$3338,Summary!$B138)</f>
        <v>29297.238000000005</v>
      </c>
      <c r="G138" s="18">
        <f>SUMIFS(Inventory!T$4:T$3338,Inventory!$C$4:$C$3338,$B$134,Inventory!$D$4:$D$3338,Summary!$B138)</f>
        <v>0</v>
      </c>
      <c r="H138" s="18">
        <f>SUMIFS(Inventory!U$4:U$3338,Inventory!$C$4:$C$3338,$B$134,Inventory!$D$4:$D$3338,Summary!$B138)</f>
        <v>0</v>
      </c>
      <c r="I138" s="18">
        <f>SUMIFS(Inventory!V$4:V$3338,Inventory!$C$4:$C$3338,$B$134,Inventory!$D$4:$D$3338,Summary!$B138)</f>
        <v>0</v>
      </c>
      <c r="J138" s="18">
        <f>SUMIFS(Inventory!W$4:W$3338,Inventory!$C$4:$C$3338,$B$134,Inventory!$D$4:$D$3338,Summary!$B138)</f>
        <v>291602.25600000005</v>
      </c>
      <c r="K138" s="18">
        <f>SUMIFS(Inventory!X$4:X$3338,Inventory!$C$4:$C$3338,$B$134,Inventory!$D$4:$D$3338,Summary!$B138)</f>
        <v>0</v>
      </c>
      <c r="L138" s="18">
        <f>SUMIFS(Inventory!Y$4:Y$3338,Inventory!$C$4:$C$3338,$B$134,Inventory!$D$4:$D$3338,Summary!$B138)</f>
        <v>0</v>
      </c>
      <c r="M138" s="18">
        <f>SUMIFS(Inventory!Z$4:Z$3338,Inventory!$C$4:$C$3338,$B$134,Inventory!$D$4:$D$3338,Summary!$B138)</f>
        <v>50697.920000000006</v>
      </c>
      <c r="N138" s="18">
        <f>SUMIFS(Inventory!AA$4:AA$3338,Inventory!$C$4:$C$3338,$B$134,Inventory!$D$4:$D$3338,Summary!$B138)</f>
        <v>0</v>
      </c>
      <c r="O138" s="18">
        <f>SUMIFS(Inventory!AB$4:AB$3338,Inventory!$C$4:$C$3338,$B$134,Inventory!$D$4:$D$3338,Summary!$B138)</f>
        <v>301574.56000000011</v>
      </c>
      <c r="P138" s="18">
        <f>SUMIFS(Inventory!AC$4:AC$3338,Inventory!$C$4:$C$3338,$B$134,Inventory!$D$4:$D$3338,Summary!$B138)</f>
        <v>0</v>
      </c>
      <c r="Q138" s="18">
        <f>SUMIFS(Inventory!AD$4:AD$3338,Inventory!$C$4:$C$3338,$B$134,Inventory!$D$4:$D$3338,Summary!$B138)</f>
        <v>0</v>
      </c>
      <c r="R138" s="18">
        <f>SUMIFS(Inventory!AE$4:AE$3338,Inventory!$C$4:$C$3338,$B$134,Inventory!$D$4:$D$3338,Summary!$B138)</f>
        <v>37518.75</v>
      </c>
      <c r="S138" s="18">
        <f>SUMIFS(Inventory!AF$4:AF$3338,Inventory!$C$4:$C$3338,$B$134,Inventory!$D$4:$D$3338,Summary!$B138)</f>
        <v>0</v>
      </c>
      <c r="T138" s="18">
        <f>SUMIFS(Inventory!AG$4:AG$3338,Inventory!$C$4:$C$3338,$B$134,Inventory!$D$4:$D$3338,Summary!$B138)</f>
        <v>55039.5</v>
      </c>
      <c r="U138" s="18">
        <f>SUMIFS(Inventory!AH$4:AH$3338,Inventory!$C$4:$C$3338,$B$134,Inventory!$D$4:$D$3338,Summary!$B138)</f>
        <v>0</v>
      </c>
      <c r="V138" s="18">
        <f>SUMIFS(Inventory!AI$4:AI$3338,Inventory!$C$4:$C$3338,$B$134,Inventory!$D$4:$D$3338,Summary!$B138)</f>
        <v>0</v>
      </c>
      <c r="W138" s="13">
        <f t="shared" si="98"/>
        <v>975502.93600000022</v>
      </c>
    </row>
    <row r="139" spans="2:23" x14ac:dyDescent="0.25">
      <c r="B139" s="12" t="s">
        <v>5</v>
      </c>
      <c r="C139" s="18">
        <f>SUMIFS(Inventory!P$4:P$3338,Inventory!$C$4:$C$3338,$B$134,Inventory!$D$4:$D$3338,Summary!$B139)</f>
        <v>66800</v>
      </c>
      <c r="D139" s="18">
        <f>SUMIFS(Inventory!Q$4:Q$3338,Inventory!$C$4:$C$3338,$B$134,Inventory!$D$4:$D$3338,Summary!$B139)</f>
        <v>0</v>
      </c>
      <c r="E139" s="18">
        <f>SUMIFS(Inventory!R$4:R$3338,Inventory!$C$4:$C$3338,$B$134,Inventory!$D$4:$D$3338,Summary!$B139)</f>
        <v>2120</v>
      </c>
      <c r="F139" s="18">
        <f>SUMIFS(Inventory!S$4:S$3338,Inventory!$C$4:$C$3338,$B$134,Inventory!$D$4:$D$3338,Summary!$B139)</f>
        <v>164808.00000000003</v>
      </c>
      <c r="G139" s="18">
        <f>SUMIFS(Inventory!T$4:T$3338,Inventory!$C$4:$C$3338,$B$134,Inventory!$D$4:$D$3338,Summary!$B139)</f>
        <v>0</v>
      </c>
      <c r="H139" s="18">
        <f>SUMIFS(Inventory!U$4:U$3338,Inventory!$C$4:$C$3338,$B$134,Inventory!$D$4:$D$3338,Summary!$B139)</f>
        <v>82799.999999999985</v>
      </c>
      <c r="I139" s="18">
        <f>SUMIFS(Inventory!V$4:V$3338,Inventory!$C$4:$C$3338,$B$134,Inventory!$D$4:$D$3338,Summary!$B139)</f>
        <v>0</v>
      </c>
      <c r="J139" s="18">
        <f>SUMIFS(Inventory!W$4:W$3338,Inventory!$C$4:$C$3338,$B$134,Inventory!$D$4:$D$3338,Summary!$B139)</f>
        <v>72600</v>
      </c>
      <c r="K139" s="18">
        <f>SUMIFS(Inventory!X$4:X$3338,Inventory!$C$4:$C$3338,$B$134,Inventory!$D$4:$D$3338,Summary!$B139)</f>
        <v>0</v>
      </c>
      <c r="L139" s="18">
        <f>SUMIFS(Inventory!Y$4:Y$3338,Inventory!$C$4:$C$3338,$B$134,Inventory!$D$4:$D$3338,Summary!$B139)</f>
        <v>0</v>
      </c>
      <c r="M139" s="18">
        <f>SUMIFS(Inventory!Z$4:Z$3338,Inventory!$C$4:$C$3338,$B$134,Inventory!$D$4:$D$3338,Summary!$B139)</f>
        <v>10400</v>
      </c>
      <c r="N139" s="18">
        <f>SUMIFS(Inventory!AA$4:AA$3338,Inventory!$C$4:$C$3338,$B$134,Inventory!$D$4:$D$3338,Summary!$B139)</f>
        <v>0</v>
      </c>
      <c r="O139" s="18">
        <f>SUMIFS(Inventory!AB$4:AB$3338,Inventory!$C$4:$C$3338,$B$134,Inventory!$D$4:$D$3338,Summary!$B139)</f>
        <v>2719.9999999999995</v>
      </c>
      <c r="P139" s="18">
        <f>SUMIFS(Inventory!AC$4:AC$3338,Inventory!$C$4:$C$3338,$B$134,Inventory!$D$4:$D$3338,Summary!$B139)</f>
        <v>21267</v>
      </c>
      <c r="Q139" s="18">
        <f>SUMIFS(Inventory!AD$4:AD$3338,Inventory!$C$4:$C$3338,$B$134,Inventory!$D$4:$D$3338,Summary!$B139)</f>
        <v>0</v>
      </c>
      <c r="R139" s="18">
        <f>SUMIFS(Inventory!AE$4:AE$3338,Inventory!$C$4:$C$3338,$B$134,Inventory!$D$4:$D$3338,Summary!$B139)</f>
        <v>0</v>
      </c>
      <c r="S139" s="18">
        <f>SUMIFS(Inventory!AF$4:AF$3338,Inventory!$C$4:$C$3338,$B$134,Inventory!$D$4:$D$3338,Summary!$B139)</f>
        <v>0</v>
      </c>
      <c r="T139" s="18">
        <f>SUMIFS(Inventory!AG$4:AG$3338,Inventory!$C$4:$C$3338,$B$134,Inventory!$D$4:$D$3338,Summary!$B139)</f>
        <v>90600</v>
      </c>
      <c r="U139" s="18">
        <f>SUMIFS(Inventory!AH$4:AH$3338,Inventory!$C$4:$C$3338,$B$134,Inventory!$D$4:$D$3338,Summary!$B139)</f>
        <v>107184</v>
      </c>
      <c r="V139" s="18">
        <f>SUMIFS(Inventory!AI$4:AI$3338,Inventory!$C$4:$C$3338,$B$134,Inventory!$D$4:$D$3338,Summary!$B139)</f>
        <v>0</v>
      </c>
      <c r="W139" s="13">
        <f t="shared" si="98"/>
        <v>621299</v>
      </c>
    </row>
    <row r="140" spans="2:23" x14ac:dyDescent="0.25">
      <c r="B140" s="12" t="s">
        <v>114</v>
      </c>
      <c r="C140" s="18">
        <f>SUMIFS(Inventory!P$4:P$3338,Inventory!$C$4:$C$3338,$B$134,Inventory!$D$4:$D$3338,Summary!$B140)</f>
        <v>0</v>
      </c>
      <c r="D140" s="18">
        <f>SUMIFS(Inventory!Q$4:Q$3338,Inventory!$C$4:$C$3338,$B$134,Inventory!$D$4:$D$3338,Summary!$B140)</f>
        <v>0</v>
      </c>
      <c r="E140" s="18">
        <f>SUMIFS(Inventory!R$4:R$3338,Inventory!$C$4:$C$3338,$B$134,Inventory!$D$4:$D$3338,Summary!$B140)</f>
        <v>15900</v>
      </c>
      <c r="F140" s="18">
        <f>SUMIFS(Inventory!S$4:S$3338,Inventory!$C$4:$C$3338,$B$134,Inventory!$D$4:$D$3338,Summary!$B140)</f>
        <v>0</v>
      </c>
      <c r="G140" s="18">
        <f>SUMIFS(Inventory!T$4:T$3338,Inventory!$C$4:$C$3338,$B$134,Inventory!$D$4:$D$3338,Summary!$B140)</f>
        <v>0</v>
      </c>
      <c r="H140" s="18">
        <f>SUMIFS(Inventory!U$4:U$3338,Inventory!$C$4:$C$3338,$B$134,Inventory!$D$4:$D$3338,Summary!$B140)</f>
        <v>0</v>
      </c>
      <c r="I140" s="18">
        <f>SUMIFS(Inventory!V$4:V$3338,Inventory!$C$4:$C$3338,$B$134,Inventory!$D$4:$D$3338,Summary!$B140)</f>
        <v>0</v>
      </c>
      <c r="J140" s="18">
        <f>SUMIFS(Inventory!W$4:W$3338,Inventory!$C$4:$C$3338,$B$134,Inventory!$D$4:$D$3338,Summary!$B140)</f>
        <v>48400</v>
      </c>
      <c r="K140" s="18">
        <f>SUMIFS(Inventory!X$4:X$3338,Inventory!$C$4:$C$3338,$B$134,Inventory!$D$4:$D$3338,Summary!$B140)</f>
        <v>0</v>
      </c>
      <c r="L140" s="18">
        <f>SUMIFS(Inventory!Y$4:Y$3338,Inventory!$C$4:$C$3338,$B$134,Inventory!$D$4:$D$3338,Summary!$B140)</f>
        <v>0</v>
      </c>
      <c r="M140" s="18">
        <f>SUMIFS(Inventory!Z$4:Z$3338,Inventory!$C$4:$C$3338,$B$134,Inventory!$D$4:$D$3338,Summary!$B140)</f>
        <v>0</v>
      </c>
      <c r="N140" s="18">
        <f>SUMIFS(Inventory!AA$4:AA$3338,Inventory!$C$4:$C$3338,$B$134,Inventory!$D$4:$D$3338,Summary!$B140)</f>
        <v>0</v>
      </c>
      <c r="O140" s="18">
        <f>SUMIFS(Inventory!AB$4:AB$3338,Inventory!$C$4:$C$3338,$B$134,Inventory!$D$4:$D$3338,Summary!$B140)</f>
        <v>0</v>
      </c>
      <c r="P140" s="18">
        <f>SUMIFS(Inventory!AC$4:AC$3338,Inventory!$C$4:$C$3338,$B$134,Inventory!$D$4:$D$3338,Summary!$B140)</f>
        <v>0</v>
      </c>
      <c r="Q140" s="18">
        <f>SUMIFS(Inventory!AD$4:AD$3338,Inventory!$C$4:$C$3338,$B$134,Inventory!$D$4:$D$3338,Summary!$B140)</f>
        <v>0</v>
      </c>
      <c r="R140" s="18">
        <f>SUMIFS(Inventory!AE$4:AE$3338,Inventory!$C$4:$C$3338,$B$134,Inventory!$D$4:$D$3338,Summary!$B140)</f>
        <v>0</v>
      </c>
      <c r="S140" s="18">
        <f>SUMIFS(Inventory!AF$4:AF$3338,Inventory!$C$4:$C$3338,$B$134,Inventory!$D$4:$D$3338,Summary!$B140)</f>
        <v>0</v>
      </c>
      <c r="T140" s="18">
        <f>SUMIFS(Inventory!AG$4:AG$3338,Inventory!$C$4:$C$3338,$B$134,Inventory!$D$4:$D$3338,Summary!$B140)</f>
        <v>22650</v>
      </c>
      <c r="U140" s="18">
        <f>SUMIFS(Inventory!AH$4:AH$3338,Inventory!$C$4:$C$3338,$B$134,Inventory!$D$4:$D$3338,Summary!$B140)</f>
        <v>0</v>
      </c>
      <c r="V140" s="18">
        <f>SUMIFS(Inventory!AI$4:AI$3338,Inventory!$C$4:$C$3338,$B$134,Inventory!$D$4:$D$3338,Summary!$B140)</f>
        <v>0</v>
      </c>
      <c r="W140" s="13">
        <f t="shared" si="98"/>
        <v>86950</v>
      </c>
    </row>
    <row r="141" spans="2:23" x14ac:dyDescent="0.25">
      <c r="B141" s="12" t="s">
        <v>4</v>
      </c>
      <c r="C141" s="18">
        <f>SUMIFS(Inventory!P$4:P$3338,Inventory!$C$4:$C$3338,$B$134,Inventory!$D$4:$D$3338,Summary!$B141)</f>
        <v>60492.800000000003</v>
      </c>
      <c r="D141" s="18">
        <f>SUMIFS(Inventory!Q$4:Q$3338,Inventory!$C$4:$C$3338,$B$134,Inventory!$D$4:$D$3338,Summary!$B141)</f>
        <v>0</v>
      </c>
      <c r="E141" s="18">
        <f>SUMIFS(Inventory!R$4:R$3338,Inventory!$C$4:$C$3338,$B$134,Inventory!$D$4:$D$3338,Summary!$B141)</f>
        <v>0</v>
      </c>
      <c r="F141" s="18">
        <f>SUMIFS(Inventory!S$4:S$3338,Inventory!$C$4:$C$3338,$B$134,Inventory!$D$4:$D$3338,Summary!$B141)</f>
        <v>0</v>
      </c>
      <c r="G141" s="18">
        <f>SUMIFS(Inventory!T$4:T$3338,Inventory!$C$4:$C$3338,$B$134,Inventory!$D$4:$D$3338,Summary!$B141)</f>
        <v>0</v>
      </c>
      <c r="H141" s="18">
        <f>SUMIFS(Inventory!U$4:U$3338,Inventory!$C$4:$C$3338,$B$134,Inventory!$D$4:$D$3338,Summary!$B141)</f>
        <v>556390.47</v>
      </c>
      <c r="I141" s="18">
        <f>SUMIFS(Inventory!V$4:V$3338,Inventory!$C$4:$C$3338,$B$134,Inventory!$D$4:$D$3338,Summary!$B141)</f>
        <v>0</v>
      </c>
      <c r="J141" s="18">
        <f>SUMIFS(Inventory!W$4:W$3338,Inventory!$C$4:$C$3338,$B$134,Inventory!$D$4:$D$3338,Summary!$B141)</f>
        <v>0</v>
      </c>
      <c r="K141" s="18">
        <f>SUMIFS(Inventory!X$4:X$3338,Inventory!$C$4:$C$3338,$B$134,Inventory!$D$4:$D$3338,Summary!$B141)</f>
        <v>0</v>
      </c>
      <c r="L141" s="18">
        <f>SUMIFS(Inventory!Y$4:Y$3338,Inventory!$C$4:$C$3338,$B$134,Inventory!$D$4:$D$3338,Summary!$B141)</f>
        <v>0</v>
      </c>
      <c r="M141" s="18">
        <f>SUMIFS(Inventory!Z$4:Z$3338,Inventory!$C$4:$C$3338,$B$134,Inventory!$D$4:$D$3338,Summary!$B141)</f>
        <v>78640.640000000014</v>
      </c>
      <c r="N141" s="18">
        <f>SUMIFS(Inventory!AA$4:AA$3338,Inventory!$C$4:$C$3338,$B$134,Inventory!$D$4:$D$3338,Summary!$B141)</f>
        <v>1231544.0899999999</v>
      </c>
      <c r="O141" s="18">
        <f>SUMIFS(Inventory!AB$4:AB$3338,Inventory!$C$4:$C$3338,$B$134,Inventory!$D$4:$D$3338,Summary!$B141)</f>
        <v>0</v>
      </c>
      <c r="P141" s="18">
        <f>SUMIFS(Inventory!AC$4:AC$3338,Inventory!$C$4:$C$3338,$B$134,Inventory!$D$4:$D$3338,Summary!$B141)</f>
        <v>0</v>
      </c>
      <c r="Q141" s="18">
        <f>SUMIFS(Inventory!AD$4:AD$3338,Inventory!$C$4:$C$3338,$B$134,Inventory!$D$4:$D$3338,Summary!$B141)</f>
        <v>0</v>
      </c>
      <c r="R141" s="18">
        <f>SUMIFS(Inventory!AE$4:AE$3338,Inventory!$C$4:$C$3338,$B$134,Inventory!$D$4:$D$3338,Summary!$B141)</f>
        <v>701535.80999999994</v>
      </c>
      <c r="S141" s="18">
        <f>SUMIFS(Inventory!AF$4:AF$3338,Inventory!$C$4:$C$3338,$B$134,Inventory!$D$4:$D$3338,Summary!$B141)</f>
        <v>0</v>
      </c>
      <c r="T141" s="18">
        <f>SUMIFS(Inventory!AG$4:AG$3338,Inventory!$C$4:$C$3338,$B$134,Inventory!$D$4:$D$3338,Summary!$B141)</f>
        <v>0</v>
      </c>
      <c r="U141" s="18">
        <f>SUMIFS(Inventory!AH$4:AH$3338,Inventory!$C$4:$C$3338,$B$134,Inventory!$D$4:$D$3338,Summary!$B141)</f>
        <v>0</v>
      </c>
      <c r="V141" s="18">
        <f>SUMIFS(Inventory!AI$4:AI$3338,Inventory!$C$4:$C$3338,$B$134,Inventory!$D$4:$D$3338,Summary!$B141)</f>
        <v>0</v>
      </c>
      <c r="W141" s="13">
        <f t="shared" si="98"/>
        <v>2628603.81</v>
      </c>
    </row>
    <row r="142" spans="2:23" x14ac:dyDescent="0.25">
      <c r="B142" s="12" t="s">
        <v>8</v>
      </c>
      <c r="C142" s="18">
        <f>SUMIFS(Inventory!P$4:P$3338,Inventory!$C$4:$C$3338,$B$134,Inventory!$D$4:$D$3338,Summary!$B142)</f>
        <v>0</v>
      </c>
      <c r="D142" s="18">
        <f>SUMIFS(Inventory!Q$4:Q$3338,Inventory!$C$4:$C$3338,$B$134,Inventory!$D$4:$D$3338,Summary!$B142)</f>
        <v>0</v>
      </c>
      <c r="E142" s="18">
        <f>SUMIFS(Inventory!R$4:R$3338,Inventory!$C$4:$C$3338,$B$134,Inventory!$D$4:$D$3338,Summary!$B142)</f>
        <v>0</v>
      </c>
      <c r="F142" s="18">
        <f>SUMIFS(Inventory!S$4:S$3338,Inventory!$C$4:$C$3338,$B$134,Inventory!$D$4:$D$3338,Summary!$B142)</f>
        <v>0</v>
      </c>
      <c r="G142" s="18">
        <f>SUMIFS(Inventory!T$4:T$3338,Inventory!$C$4:$C$3338,$B$134,Inventory!$D$4:$D$3338,Summary!$B142)</f>
        <v>0</v>
      </c>
      <c r="H142" s="18">
        <f>SUMIFS(Inventory!U$4:U$3338,Inventory!$C$4:$C$3338,$B$134,Inventory!$D$4:$D$3338,Summary!$B142)</f>
        <v>0</v>
      </c>
      <c r="I142" s="18">
        <f>SUMIFS(Inventory!V$4:V$3338,Inventory!$C$4:$C$3338,$B$134,Inventory!$D$4:$D$3338,Summary!$B142)</f>
        <v>0</v>
      </c>
      <c r="J142" s="18">
        <f>SUMIFS(Inventory!W$4:W$3338,Inventory!$C$4:$C$3338,$B$134,Inventory!$D$4:$D$3338,Summary!$B142)</f>
        <v>0</v>
      </c>
      <c r="K142" s="18">
        <f>SUMIFS(Inventory!X$4:X$3338,Inventory!$C$4:$C$3338,$B$134,Inventory!$D$4:$D$3338,Summary!$B142)</f>
        <v>0</v>
      </c>
      <c r="L142" s="18">
        <f>SUMIFS(Inventory!Y$4:Y$3338,Inventory!$C$4:$C$3338,$B$134,Inventory!$D$4:$D$3338,Summary!$B142)</f>
        <v>0</v>
      </c>
      <c r="M142" s="18">
        <f>SUMIFS(Inventory!Z$4:Z$3338,Inventory!$C$4:$C$3338,$B$134,Inventory!$D$4:$D$3338,Summary!$B142)</f>
        <v>0</v>
      </c>
      <c r="N142" s="18">
        <f>SUMIFS(Inventory!AA$4:AA$3338,Inventory!$C$4:$C$3338,$B$134,Inventory!$D$4:$D$3338,Summary!$B142)</f>
        <v>0</v>
      </c>
      <c r="O142" s="18">
        <f>SUMIFS(Inventory!AB$4:AB$3338,Inventory!$C$4:$C$3338,$B$134,Inventory!$D$4:$D$3338,Summary!$B142)</f>
        <v>0</v>
      </c>
      <c r="P142" s="18">
        <f>SUMIFS(Inventory!AC$4:AC$3338,Inventory!$C$4:$C$3338,$B$134,Inventory!$D$4:$D$3338,Summary!$B142)</f>
        <v>0</v>
      </c>
      <c r="Q142" s="18">
        <f>SUMIFS(Inventory!AD$4:AD$3338,Inventory!$C$4:$C$3338,$B$134,Inventory!$D$4:$D$3338,Summary!$B142)</f>
        <v>0</v>
      </c>
      <c r="R142" s="18">
        <f>SUMIFS(Inventory!AE$4:AE$3338,Inventory!$C$4:$C$3338,$B$134,Inventory!$D$4:$D$3338,Summary!$B142)</f>
        <v>0</v>
      </c>
      <c r="S142" s="18">
        <f>SUMIFS(Inventory!AF$4:AF$3338,Inventory!$C$4:$C$3338,$B$134,Inventory!$D$4:$D$3338,Summary!$B142)</f>
        <v>0</v>
      </c>
      <c r="T142" s="18">
        <f>SUMIFS(Inventory!AG$4:AG$3338,Inventory!$C$4:$C$3338,$B$134,Inventory!$D$4:$D$3338,Summary!$B142)</f>
        <v>222725</v>
      </c>
      <c r="U142" s="18">
        <f>SUMIFS(Inventory!AH$4:AH$3338,Inventory!$C$4:$C$3338,$B$134,Inventory!$D$4:$D$3338,Summary!$B142)</f>
        <v>0</v>
      </c>
      <c r="V142" s="18">
        <f>SUMIFS(Inventory!AI$4:AI$3338,Inventory!$C$4:$C$3338,$B$134,Inventory!$D$4:$D$3338,Summary!$B142)</f>
        <v>0</v>
      </c>
      <c r="W142" s="13">
        <f t="shared" si="98"/>
        <v>222725</v>
      </c>
    </row>
    <row r="143" spans="2:23" x14ac:dyDescent="0.25">
      <c r="B143" s="12" t="s">
        <v>3</v>
      </c>
      <c r="C143" s="18">
        <f>SUMIFS(Inventory!P$4:P$3338,Inventory!$C$4:$C$3338,$B$134,Inventory!$D$4:$D$3338,Summary!$B143)</f>
        <v>74880</v>
      </c>
      <c r="D143" s="18">
        <f>SUMIFS(Inventory!Q$4:Q$3338,Inventory!$C$4:$C$3338,$B$134,Inventory!$D$4:$D$3338,Summary!$B143)</f>
        <v>76613.460000000006</v>
      </c>
      <c r="E143" s="18">
        <f>SUMIFS(Inventory!R$4:R$3338,Inventory!$C$4:$C$3338,$B$134,Inventory!$D$4:$D$3338,Summary!$B143)</f>
        <v>0</v>
      </c>
      <c r="F143" s="18">
        <f>SUMIFS(Inventory!S$4:S$3338,Inventory!$C$4:$C$3338,$B$134,Inventory!$D$4:$D$3338,Summary!$B143)</f>
        <v>0</v>
      </c>
      <c r="G143" s="18">
        <f>SUMIFS(Inventory!T$4:T$3338,Inventory!$C$4:$C$3338,$B$134,Inventory!$D$4:$D$3338,Summary!$B143)</f>
        <v>0</v>
      </c>
      <c r="H143" s="18">
        <f>SUMIFS(Inventory!U$4:U$3338,Inventory!$C$4:$C$3338,$B$134,Inventory!$D$4:$D$3338,Summary!$B143)</f>
        <v>0</v>
      </c>
      <c r="I143" s="18">
        <f>SUMIFS(Inventory!V$4:V$3338,Inventory!$C$4:$C$3338,$B$134,Inventory!$D$4:$D$3338,Summary!$B143)</f>
        <v>79934.084999999992</v>
      </c>
      <c r="J143" s="18">
        <f>SUMIFS(Inventory!W$4:W$3338,Inventory!$C$4:$C$3338,$B$134,Inventory!$D$4:$D$3338,Summary!$B143)</f>
        <v>83370.355200000005</v>
      </c>
      <c r="K143" s="18">
        <f>SUMIFS(Inventory!X$4:X$3338,Inventory!$C$4:$C$3338,$B$134,Inventory!$D$4:$D$3338,Summary!$B143)</f>
        <v>41011.660799999998</v>
      </c>
      <c r="L143" s="18">
        <f>SUMIFS(Inventory!Y$4:Y$3338,Inventory!$C$4:$C$3338,$B$134,Inventory!$D$4:$D$3338,Summary!$B143)</f>
        <v>0</v>
      </c>
      <c r="M143" s="18">
        <f>SUMIFS(Inventory!Z$4:Z$3338,Inventory!$C$4:$C$3338,$B$134,Inventory!$D$4:$D$3338,Summary!$B143)</f>
        <v>0</v>
      </c>
      <c r="N143" s="18">
        <f>SUMIFS(Inventory!AA$4:AA$3338,Inventory!$C$4:$C$3338,$B$134,Inventory!$D$4:$D$3338,Summary!$B143)</f>
        <v>0</v>
      </c>
      <c r="O143" s="18">
        <f>SUMIFS(Inventory!AB$4:AB$3338,Inventory!$C$4:$C$3338,$B$134,Inventory!$D$4:$D$3338,Summary!$B143)</f>
        <v>991074.26879999996</v>
      </c>
      <c r="P143" s="18">
        <f>SUMIFS(Inventory!AC$4:AC$3338,Inventory!$C$4:$C$3338,$B$134,Inventory!$D$4:$D$3338,Summary!$B143)</f>
        <v>0</v>
      </c>
      <c r="Q143" s="18">
        <f>SUMIFS(Inventory!AD$4:AD$3338,Inventory!$C$4:$C$3338,$B$134,Inventory!$D$4:$D$3338,Summary!$B143)</f>
        <v>0</v>
      </c>
      <c r="R143" s="18">
        <f>SUMIFS(Inventory!AE$4:AE$3338,Inventory!$C$4:$C$3338,$B$134,Inventory!$D$4:$D$3338,Summary!$B143)</f>
        <v>0</v>
      </c>
      <c r="S143" s="18">
        <f>SUMIFS(Inventory!AF$4:AF$3338,Inventory!$C$4:$C$3338,$B$134,Inventory!$D$4:$D$3338,Summary!$B143)</f>
        <v>0</v>
      </c>
      <c r="T143" s="18">
        <f>SUMIFS(Inventory!AG$4:AG$3338,Inventory!$C$4:$C$3338,$B$134,Inventory!$D$4:$D$3338,Summary!$B143)</f>
        <v>0</v>
      </c>
      <c r="U143" s="18">
        <f>SUMIFS(Inventory!AH$4:AH$3338,Inventory!$C$4:$C$3338,$B$134,Inventory!$D$4:$D$3338,Summary!$B143)</f>
        <v>0</v>
      </c>
      <c r="V143" s="18">
        <f>SUMIFS(Inventory!AI$4:AI$3338,Inventory!$C$4:$C$3338,$B$134,Inventory!$D$4:$D$3338,Summary!$B143)</f>
        <v>0</v>
      </c>
      <c r="W143" s="13">
        <f t="shared" si="98"/>
        <v>1346883.8297999999</v>
      </c>
    </row>
    <row r="144" spans="2:23" x14ac:dyDescent="0.25">
      <c r="B144" s="20" t="s">
        <v>138</v>
      </c>
      <c r="C144" s="18">
        <f>SUM(C136:C143)</f>
        <v>380346.2</v>
      </c>
      <c r="D144" s="18">
        <f t="shared" ref="D144:V144" si="99">SUM(D136:D143)</f>
        <v>76613.460000000006</v>
      </c>
      <c r="E144" s="18">
        <f t="shared" si="99"/>
        <v>228968.05599999998</v>
      </c>
      <c r="F144" s="18">
        <f t="shared" si="99"/>
        <v>194105.23800000004</v>
      </c>
      <c r="G144" s="18">
        <f t="shared" si="99"/>
        <v>0</v>
      </c>
      <c r="H144" s="18">
        <f t="shared" si="99"/>
        <v>639190.47</v>
      </c>
      <c r="I144" s="18">
        <f t="shared" si="99"/>
        <v>79934.084999999992</v>
      </c>
      <c r="J144" s="18">
        <f t="shared" si="99"/>
        <v>514606.61120000004</v>
      </c>
      <c r="K144" s="18">
        <f t="shared" si="99"/>
        <v>41011.660799999998</v>
      </c>
      <c r="L144" s="18">
        <f t="shared" si="99"/>
        <v>0</v>
      </c>
      <c r="M144" s="18">
        <f t="shared" si="99"/>
        <v>139738.56000000003</v>
      </c>
      <c r="N144" s="18">
        <f t="shared" si="99"/>
        <v>1231544.0899999999</v>
      </c>
      <c r="O144" s="18">
        <f t="shared" si="99"/>
        <v>1295368.8288</v>
      </c>
      <c r="P144" s="18">
        <f t="shared" si="99"/>
        <v>21267</v>
      </c>
      <c r="Q144" s="18">
        <f t="shared" si="99"/>
        <v>0</v>
      </c>
      <c r="R144" s="18">
        <f t="shared" si="99"/>
        <v>845375.80999999994</v>
      </c>
      <c r="S144" s="18">
        <f t="shared" si="99"/>
        <v>0</v>
      </c>
      <c r="T144" s="18">
        <f t="shared" si="99"/>
        <v>542048.32400000002</v>
      </c>
      <c r="U144" s="18">
        <f t="shared" si="99"/>
        <v>107184</v>
      </c>
      <c r="V144" s="18">
        <f t="shared" si="99"/>
        <v>368369.10000000009</v>
      </c>
      <c r="W144" s="13">
        <f t="shared" si="98"/>
        <v>6705671.4937999994</v>
      </c>
    </row>
    <row r="145" spans="2:23" x14ac:dyDescent="0.25">
      <c r="B145" s="28" t="s">
        <v>148</v>
      </c>
      <c r="C145" s="27">
        <f>C144*1.25/(47179*H1)</f>
        <v>2.8792032169276283E-2</v>
      </c>
    </row>
    <row r="146" spans="2:23" x14ac:dyDescent="0.25">
      <c r="B146" s="40"/>
      <c r="C146" s="27"/>
    </row>
    <row r="147" spans="2:23" x14ac:dyDescent="0.25">
      <c r="B147" s="40"/>
      <c r="C147" s="27"/>
    </row>
    <row r="148" spans="2:23" x14ac:dyDescent="0.25">
      <c r="B148" s="16" t="s">
        <v>345</v>
      </c>
    </row>
    <row r="149" spans="2:23" x14ac:dyDescent="0.25">
      <c r="B149" s="11"/>
      <c r="C149" s="17">
        <f>Inventory!$C$1</f>
        <v>2018</v>
      </c>
      <c r="D149" s="11">
        <f>C149+1</f>
        <v>2019</v>
      </c>
      <c r="E149" s="11">
        <f t="shared" ref="E149" si="100">D149+1</f>
        <v>2020</v>
      </c>
      <c r="F149" s="11">
        <f t="shared" ref="F149" si="101">E149+1</f>
        <v>2021</v>
      </c>
      <c r="G149" s="11">
        <f t="shared" ref="G149" si="102">F149+1</f>
        <v>2022</v>
      </c>
      <c r="H149" s="11">
        <f t="shared" ref="H149" si="103">G149+1</f>
        <v>2023</v>
      </c>
      <c r="I149" s="11">
        <f t="shared" ref="I149" si="104">H149+1</f>
        <v>2024</v>
      </c>
      <c r="J149" s="11">
        <f t="shared" ref="J149" si="105">I149+1</f>
        <v>2025</v>
      </c>
      <c r="K149" s="11">
        <f t="shared" ref="K149" si="106">J149+1</f>
        <v>2026</v>
      </c>
      <c r="L149" s="11">
        <f t="shared" ref="L149" si="107">K149+1</f>
        <v>2027</v>
      </c>
      <c r="M149" s="11">
        <f t="shared" ref="M149" si="108">L149+1</f>
        <v>2028</v>
      </c>
      <c r="N149" s="11">
        <f t="shared" ref="N149" si="109">M149+1</f>
        <v>2029</v>
      </c>
      <c r="O149" s="11">
        <f t="shared" ref="O149" si="110">N149+1</f>
        <v>2030</v>
      </c>
      <c r="P149" s="11">
        <f t="shared" ref="P149" si="111">O149+1</f>
        <v>2031</v>
      </c>
      <c r="Q149" s="11">
        <f t="shared" ref="Q149" si="112">P149+1</f>
        <v>2032</v>
      </c>
      <c r="R149" s="11">
        <f t="shared" ref="R149" si="113">Q149+1</f>
        <v>2033</v>
      </c>
      <c r="S149" s="11">
        <f t="shared" ref="S149" si="114">R149+1</f>
        <v>2034</v>
      </c>
      <c r="T149" s="11">
        <f t="shared" ref="T149" si="115">S149+1</f>
        <v>2035</v>
      </c>
      <c r="U149" s="11">
        <f t="shared" ref="U149" si="116">T149+1</f>
        <v>2036</v>
      </c>
      <c r="V149" s="11">
        <f t="shared" ref="V149" si="117">U149+1</f>
        <v>2037</v>
      </c>
      <c r="W149" s="11" t="s">
        <v>138</v>
      </c>
    </row>
    <row r="150" spans="2:23" x14ac:dyDescent="0.25">
      <c r="B150" s="12" t="s">
        <v>9</v>
      </c>
      <c r="C150" s="18">
        <f>SUMIFS(Inventory!P$4:P$3338,Inventory!$C$4:$C$3338,$B$148,Inventory!$D$4:$D$3338,Summary!$B150)</f>
        <v>0</v>
      </c>
      <c r="D150" s="18">
        <f>SUMIFS(Inventory!Q$4:Q$3338,Inventory!$C$4:$C$3338,$B$148,Inventory!$D$4:$D$3338,Summary!$B150)</f>
        <v>0</v>
      </c>
      <c r="E150" s="18">
        <f>SUMIFS(Inventory!R$4:R$3338,Inventory!$C$4:$C$3338,$B$148,Inventory!$D$4:$D$3338,Summary!$B150)</f>
        <v>0</v>
      </c>
      <c r="F150" s="18">
        <f>SUMIFS(Inventory!S$4:S$3338,Inventory!$C$4:$C$3338,$B$148,Inventory!$D$4:$D$3338,Summary!$B150)</f>
        <v>0</v>
      </c>
      <c r="G150" s="18">
        <f>SUMIFS(Inventory!T$4:T$3338,Inventory!$C$4:$C$3338,$B$148,Inventory!$D$4:$D$3338,Summary!$B150)</f>
        <v>0</v>
      </c>
      <c r="H150" s="18">
        <f>SUMIFS(Inventory!U$4:U$3338,Inventory!$C$4:$C$3338,$B$148,Inventory!$D$4:$D$3338,Summary!$B150)</f>
        <v>0</v>
      </c>
      <c r="I150" s="18">
        <f>SUMIFS(Inventory!V$4:V$3338,Inventory!$C$4:$C$3338,$B$148,Inventory!$D$4:$D$3338,Summary!$B150)</f>
        <v>0</v>
      </c>
      <c r="J150" s="18">
        <f>SUMIFS(Inventory!W$4:W$3338,Inventory!$C$4:$C$3338,$B$148,Inventory!$D$4:$D$3338,Summary!$B150)</f>
        <v>0</v>
      </c>
      <c r="K150" s="18">
        <f>SUMIFS(Inventory!X$4:X$3338,Inventory!$C$4:$C$3338,$B$148,Inventory!$D$4:$D$3338,Summary!$B150)</f>
        <v>0</v>
      </c>
      <c r="L150" s="18">
        <f>SUMIFS(Inventory!Y$4:Y$3338,Inventory!$C$4:$C$3338,$B$148,Inventory!$D$4:$D$3338,Summary!$B150)</f>
        <v>0</v>
      </c>
      <c r="M150" s="18">
        <f>SUMIFS(Inventory!Z$4:Z$3338,Inventory!$C$4:$C$3338,$B$148,Inventory!$D$4:$D$3338,Summary!$B150)</f>
        <v>0</v>
      </c>
      <c r="N150" s="18">
        <f>SUMIFS(Inventory!AA$4:AA$3338,Inventory!$C$4:$C$3338,$B$148,Inventory!$D$4:$D$3338,Summary!$B150)</f>
        <v>0</v>
      </c>
      <c r="O150" s="18">
        <f>SUMIFS(Inventory!AB$4:AB$3338,Inventory!$C$4:$C$3338,$B$148,Inventory!$D$4:$D$3338,Summary!$B150)</f>
        <v>0</v>
      </c>
      <c r="P150" s="18">
        <f>SUMIFS(Inventory!AC$4:AC$3338,Inventory!$C$4:$C$3338,$B$148,Inventory!$D$4:$D$3338,Summary!$B150)</f>
        <v>0</v>
      </c>
      <c r="Q150" s="18">
        <f>SUMIFS(Inventory!AD$4:AD$3338,Inventory!$C$4:$C$3338,$B$148,Inventory!$D$4:$D$3338,Summary!$B150)</f>
        <v>0</v>
      </c>
      <c r="R150" s="18">
        <f>SUMIFS(Inventory!AE$4:AE$3338,Inventory!$C$4:$C$3338,$B$148,Inventory!$D$4:$D$3338,Summary!$B150)</f>
        <v>0</v>
      </c>
      <c r="S150" s="18">
        <f>SUMIFS(Inventory!AF$4:AF$3338,Inventory!$C$4:$C$3338,$B$148,Inventory!$D$4:$D$3338,Summary!$B150)</f>
        <v>0</v>
      </c>
      <c r="T150" s="18">
        <f>SUMIFS(Inventory!AG$4:AG$3338,Inventory!$C$4:$C$3338,$B$148,Inventory!$D$4:$D$3338,Summary!$B150)</f>
        <v>0</v>
      </c>
      <c r="U150" s="18">
        <f>SUMIFS(Inventory!AH$4:AH$3338,Inventory!$C$4:$C$3338,$B$148,Inventory!$D$4:$D$3338,Summary!$B150)</f>
        <v>0</v>
      </c>
      <c r="V150" s="18">
        <f>SUMIFS(Inventory!AI$4:AI$3338,Inventory!$C$4:$C$3338,$B$148,Inventory!$D$4:$D$3338,Summary!$B150)</f>
        <v>266640.16500000004</v>
      </c>
      <c r="W150" s="13">
        <f>SUM(C150:V150)</f>
        <v>266640.16500000004</v>
      </c>
    </row>
    <row r="151" spans="2:23" x14ac:dyDescent="0.25">
      <c r="B151" s="12" t="s">
        <v>11</v>
      </c>
      <c r="C151" s="18">
        <f>SUMIFS(Inventory!P$4:P$3338,Inventory!$C$4:$C$3338,$B$148,Inventory!$D$4:$D$3338,Summary!$B151)</f>
        <v>0</v>
      </c>
      <c r="D151" s="18">
        <f>SUMIFS(Inventory!Q$4:Q$3338,Inventory!$C$4:$C$3338,$B$148,Inventory!$D$4:$D$3338,Summary!$B151)</f>
        <v>0</v>
      </c>
      <c r="E151" s="18">
        <f>SUMIFS(Inventory!R$4:R$3338,Inventory!$C$4:$C$3338,$B$148,Inventory!$D$4:$D$3338,Summary!$B151)</f>
        <v>0</v>
      </c>
      <c r="F151" s="18">
        <f>SUMIFS(Inventory!S$4:S$3338,Inventory!$C$4:$C$3338,$B$148,Inventory!$D$4:$D$3338,Summary!$B151)</f>
        <v>0</v>
      </c>
      <c r="G151" s="18">
        <f>SUMIFS(Inventory!T$4:T$3338,Inventory!$C$4:$C$3338,$B$148,Inventory!$D$4:$D$3338,Summary!$B151)</f>
        <v>0</v>
      </c>
      <c r="H151" s="18">
        <f>SUMIFS(Inventory!U$4:U$3338,Inventory!$C$4:$C$3338,$B$148,Inventory!$D$4:$D$3338,Summary!$B151)</f>
        <v>0</v>
      </c>
      <c r="I151" s="18">
        <f>SUMIFS(Inventory!V$4:V$3338,Inventory!$C$4:$C$3338,$B$148,Inventory!$D$4:$D$3338,Summary!$B151)</f>
        <v>0</v>
      </c>
      <c r="J151" s="18">
        <f>SUMIFS(Inventory!W$4:W$3338,Inventory!$C$4:$C$3338,$B$148,Inventory!$D$4:$D$3338,Summary!$B151)</f>
        <v>121863.45600000001</v>
      </c>
      <c r="K151" s="18">
        <f>SUMIFS(Inventory!X$4:X$3338,Inventory!$C$4:$C$3338,$B$148,Inventory!$D$4:$D$3338,Summary!$B151)</f>
        <v>0</v>
      </c>
      <c r="L151" s="18">
        <f>SUMIFS(Inventory!Y$4:Y$3338,Inventory!$C$4:$C$3338,$B$148,Inventory!$D$4:$D$3338,Summary!$B151)</f>
        <v>0</v>
      </c>
      <c r="M151" s="18">
        <f>SUMIFS(Inventory!Z$4:Z$3338,Inventory!$C$4:$C$3338,$B$148,Inventory!$D$4:$D$3338,Summary!$B151)</f>
        <v>0</v>
      </c>
      <c r="N151" s="18">
        <f>SUMIFS(Inventory!AA$4:AA$3338,Inventory!$C$4:$C$3338,$B$148,Inventory!$D$4:$D$3338,Summary!$B151)</f>
        <v>0</v>
      </c>
      <c r="O151" s="18">
        <f>SUMIFS(Inventory!AB$4:AB$3338,Inventory!$C$4:$C$3338,$B$148,Inventory!$D$4:$D$3338,Summary!$B151)</f>
        <v>73304</v>
      </c>
      <c r="P151" s="18">
        <f>SUMIFS(Inventory!AC$4:AC$3338,Inventory!$C$4:$C$3338,$B$148,Inventory!$D$4:$D$3338,Summary!$B151)</f>
        <v>0</v>
      </c>
      <c r="Q151" s="18">
        <f>SUMIFS(Inventory!AD$4:AD$3338,Inventory!$C$4:$C$3338,$B$148,Inventory!$D$4:$D$3338,Summary!$B151)</f>
        <v>0</v>
      </c>
      <c r="R151" s="18">
        <f>SUMIFS(Inventory!AE$4:AE$3338,Inventory!$C$4:$C$3338,$B$148,Inventory!$D$4:$D$3338,Summary!$B151)</f>
        <v>0</v>
      </c>
      <c r="S151" s="18">
        <f>SUMIFS(Inventory!AF$4:AF$3338,Inventory!$C$4:$C$3338,$B$148,Inventory!$D$4:$D$3338,Summary!$B151)</f>
        <v>0</v>
      </c>
      <c r="T151" s="18">
        <f>SUMIFS(Inventory!AG$4:AG$3338,Inventory!$C$4:$C$3338,$B$148,Inventory!$D$4:$D$3338,Summary!$B151)</f>
        <v>0</v>
      </c>
      <c r="U151" s="18">
        <f>SUMIFS(Inventory!AH$4:AH$3338,Inventory!$C$4:$C$3338,$B$148,Inventory!$D$4:$D$3338,Summary!$B151)</f>
        <v>0</v>
      </c>
      <c r="V151" s="18">
        <f>SUMIFS(Inventory!AI$4:AI$3338,Inventory!$C$4:$C$3338,$B$148,Inventory!$D$4:$D$3338,Summary!$B151)</f>
        <v>0</v>
      </c>
      <c r="W151" s="13">
        <f t="shared" ref="W151:W158" si="118">SUM(C151:V151)</f>
        <v>195167.45600000001</v>
      </c>
    </row>
    <row r="152" spans="2:23" x14ac:dyDescent="0.25">
      <c r="B152" s="12" t="s">
        <v>7</v>
      </c>
      <c r="C152" s="18">
        <f>SUMIFS(Inventory!P$4:P$3338,Inventory!$C$4:$C$3338,$B$148,Inventory!$D$4:$D$3338,Summary!$B152)</f>
        <v>87450.799999999988</v>
      </c>
      <c r="D152" s="18">
        <f>SUMIFS(Inventory!Q$4:Q$3338,Inventory!$C$4:$C$3338,$B$148,Inventory!$D$4:$D$3338,Summary!$B152)</f>
        <v>0</v>
      </c>
      <c r="E152" s="18">
        <f>SUMIFS(Inventory!R$4:R$3338,Inventory!$C$4:$C$3338,$B$148,Inventory!$D$4:$D$3338,Summary!$B152)</f>
        <v>121360.45999999998</v>
      </c>
      <c r="F152" s="18">
        <f>SUMIFS(Inventory!S$4:S$3338,Inventory!$C$4:$C$3338,$B$148,Inventory!$D$4:$D$3338,Summary!$B152)</f>
        <v>25647.700000000004</v>
      </c>
      <c r="G152" s="18">
        <f>SUMIFS(Inventory!T$4:T$3338,Inventory!$C$4:$C$3338,$B$148,Inventory!$D$4:$D$3338,Summary!$B152)</f>
        <v>4368</v>
      </c>
      <c r="H152" s="18">
        <f>SUMIFS(Inventory!U$4:U$3338,Inventory!$C$4:$C$3338,$B$148,Inventory!$D$4:$D$3338,Summary!$B152)</f>
        <v>2898</v>
      </c>
      <c r="I152" s="18">
        <f>SUMIFS(Inventory!V$4:V$3338,Inventory!$C$4:$C$3338,$B$148,Inventory!$D$4:$D$3338,Summary!$B152)</f>
        <v>0</v>
      </c>
      <c r="J152" s="18">
        <f>SUMIFS(Inventory!W$4:W$3338,Inventory!$C$4:$C$3338,$B$148,Inventory!$D$4:$D$3338,Summary!$B152)</f>
        <v>187652.85000000006</v>
      </c>
      <c r="K152" s="18">
        <f>SUMIFS(Inventory!X$4:X$3338,Inventory!$C$4:$C$3338,$B$148,Inventory!$D$4:$D$3338,Summary!$B152)</f>
        <v>0</v>
      </c>
      <c r="L152" s="18">
        <f>SUMIFS(Inventory!Y$4:Y$3338,Inventory!$C$4:$C$3338,$B$148,Inventory!$D$4:$D$3338,Summary!$B152)</f>
        <v>0</v>
      </c>
      <c r="M152" s="18">
        <f>SUMIFS(Inventory!Z$4:Z$3338,Inventory!$C$4:$C$3338,$B$148,Inventory!$D$4:$D$3338,Summary!$B152)</f>
        <v>50914.5</v>
      </c>
      <c r="N152" s="18">
        <f>SUMIFS(Inventory!AA$4:AA$3338,Inventory!$C$4:$C$3338,$B$148,Inventory!$D$4:$D$3338,Summary!$B152)</f>
        <v>0</v>
      </c>
      <c r="O152" s="18">
        <f>SUMIFS(Inventory!AB$4:AB$3338,Inventory!$C$4:$C$3338,$B$148,Inventory!$D$4:$D$3338,Summary!$B152)</f>
        <v>194209.35999999996</v>
      </c>
      <c r="P152" s="18">
        <f>SUMIFS(Inventory!AC$4:AC$3338,Inventory!$C$4:$C$3338,$B$148,Inventory!$D$4:$D$3338,Summary!$B152)</f>
        <v>0</v>
      </c>
      <c r="Q152" s="18">
        <f>SUMIFS(Inventory!AD$4:AD$3338,Inventory!$C$4:$C$3338,$B$148,Inventory!$D$4:$D$3338,Summary!$B152)</f>
        <v>5538</v>
      </c>
      <c r="R152" s="18">
        <f>SUMIFS(Inventory!AE$4:AE$3338,Inventory!$C$4:$C$3338,$B$148,Inventory!$D$4:$D$3338,Summary!$B152)</f>
        <v>12136.5</v>
      </c>
      <c r="S152" s="18">
        <f>SUMIFS(Inventory!AF$4:AF$3338,Inventory!$C$4:$C$3338,$B$148,Inventory!$D$4:$D$3338,Summary!$B152)</f>
        <v>0</v>
      </c>
      <c r="T152" s="18">
        <f>SUMIFS(Inventory!AG$4:AG$3338,Inventory!$C$4:$C$3338,$B$148,Inventory!$D$4:$D$3338,Summary!$B152)</f>
        <v>11438.25</v>
      </c>
      <c r="U152" s="18">
        <f>SUMIFS(Inventory!AH$4:AH$3338,Inventory!$C$4:$C$3338,$B$148,Inventory!$D$4:$D$3338,Summary!$B152)</f>
        <v>0</v>
      </c>
      <c r="V152" s="18">
        <f>SUMIFS(Inventory!AI$4:AI$3338,Inventory!$C$4:$C$3338,$B$148,Inventory!$D$4:$D$3338,Summary!$B152)</f>
        <v>0</v>
      </c>
      <c r="W152" s="13">
        <f t="shared" si="118"/>
        <v>703614.42</v>
      </c>
    </row>
    <row r="153" spans="2:23" x14ac:dyDescent="0.25">
      <c r="B153" s="12" t="s">
        <v>5</v>
      </c>
      <c r="C153" s="18">
        <f>SUMIFS(Inventory!P$4:P$3338,Inventory!$C$4:$C$3338,$B$148,Inventory!$D$4:$D$3338,Summary!$B153)</f>
        <v>6000</v>
      </c>
      <c r="D153" s="18">
        <f>SUMIFS(Inventory!Q$4:Q$3338,Inventory!$C$4:$C$3338,$B$148,Inventory!$D$4:$D$3338,Summary!$B153)</f>
        <v>0</v>
      </c>
      <c r="E153" s="18">
        <f>SUMIFS(Inventory!R$4:R$3338,Inventory!$C$4:$C$3338,$B$148,Inventory!$D$4:$D$3338,Summary!$B153)</f>
        <v>57240</v>
      </c>
      <c r="F153" s="18">
        <f>SUMIFS(Inventory!S$4:S$3338,Inventory!$C$4:$C$3338,$B$148,Inventory!$D$4:$D$3338,Summary!$B153)</f>
        <v>206991</v>
      </c>
      <c r="G153" s="18">
        <f>SUMIFS(Inventory!T$4:T$3338,Inventory!$C$4:$C$3338,$B$148,Inventory!$D$4:$D$3338,Summary!$B153)</f>
        <v>12320.000000000002</v>
      </c>
      <c r="H153" s="18">
        <f>SUMIFS(Inventory!U$4:U$3338,Inventory!$C$4:$C$3338,$B$148,Inventory!$D$4:$D$3338,Summary!$B153)</f>
        <v>0</v>
      </c>
      <c r="I153" s="18">
        <f>SUMIFS(Inventory!V$4:V$3338,Inventory!$C$4:$C$3338,$B$148,Inventory!$D$4:$D$3338,Summary!$B153)</f>
        <v>0</v>
      </c>
      <c r="J153" s="18">
        <f>SUMIFS(Inventory!W$4:W$3338,Inventory!$C$4:$C$3338,$B$148,Inventory!$D$4:$D$3338,Summary!$B153)</f>
        <v>0</v>
      </c>
      <c r="K153" s="18">
        <f>SUMIFS(Inventory!X$4:X$3338,Inventory!$C$4:$C$3338,$B$148,Inventory!$D$4:$D$3338,Summary!$B153)</f>
        <v>0</v>
      </c>
      <c r="L153" s="18">
        <f>SUMIFS(Inventory!Y$4:Y$3338,Inventory!$C$4:$C$3338,$B$148,Inventory!$D$4:$D$3338,Summary!$B153)</f>
        <v>0</v>
      </c>
      <c r="M153" s="18">
        <f>SUMIFS(Inventory!Z$4:Z$3338,Inventory!$C$4:$C$3338,$B$148,Inventory!$D$4:$D$3338,Summary!$B153)</f>
        <v>7800</v>
      </c>
      <c r="N153" s="18">
        <f>SUMIFS(Inventory!AA$4:AA$3338,Inventory!$C$4:$C$3338,$B$148,Inventory!$D$4:$D$3338,Summary!$B153)</f>
        <v>0</v>
      </c>
      <c r="O153" s="18">
        <f>SUMIFS(Inventory!AB$4:AB$3338,Inventory!$C$4:$C$3338,$B$148,Inventory!$D$4:$D$3338,Summary!$B153)</f>
        <v>8159.9999999999991</v>
      </c>
      <c r="P153" s="18">
        <f>SUMIFS(Inventory!AC$4:AC$3338,Inventory!$C$4:$C$3338,$B$148,Inventory!$D$4:$D$3338,Summary!$B153)</f>
        <v>12510.000000000002</v>
      </c>
      <c r="Q153" s="18">
        <f>SUMIFS(Inventory!AD$4:AD$3338,Inventory!$C$4:$C$3338,$B$148,Inventory!$D$4:$D$3338,Summary!$B153)</f>
        <v>2840</v>
      </c>
      <c r="R153" s="18">
        <f>SUMIFS(Inventory!AE$4:AE$3338,Inventory!$C$4:$C$3338,$B$148,Inventory!$D$4:$D$3338,Summary!$B153)</f>
        <v>0</v>
      </c>
      <c r="S153" s="18">
        <f>SUMIFS(Inventory!AF$4:AF$3338,Inventory!$C$4:$C$3338,$B$148,Inventory!$D$4:$D$3338,Summary!$B153)</f>
        <v>0</v>
      </c>
      <c r="T153" s="18">
        <f>SUMIFS(Inventory!AG$4:AG$3338,Inventory!$C$4:$C$3338,$B$148,Inventory!$D$4:$D$3338,Summary!$B153)</f>
        <v>0</v>
      </c>
      <c r="U153" s="18">
        <f>SUMIFS(Inventory!AH$4:AH$3338,Inventory!$C$4:$C$3338,$B$148,Inventory!$D$4:$D$3338,Summary!$B153)</f>
        <v>0</v>
      </c>
      <c r="V153" s="18">
        <f>SUMIFS(Inventory!AI$4:AI$3338,Inventory!$C$4:$C$3338,$B$148,Inventory!$D$4:$D$3338,Summary!$B153)</f>
        <v>0</v>
      </c>
      <c r="W153" s="13">
        <f t="shared" si="118"/>
        <v>313861</v>
      </c>
    </row>
    <row r="154" spans="2:23" x14ac:dyDescent="0.25">
      <c r="B154" s="12" t="s">
        <v>114</v>
      </c>
      <c r="C154" s="18">
        <f>SUMIFS(Inventory!P$4:P$3338,Inventory!$C$4:$C$3338,$B$148,Inventory!$D$4:$D$3338,Summary!$B154)</f>
        <v>0</v>
      </c>
      <c r="D154" s="18">
        <f>SUMIFS(Inventory!Q$4:Q$3338,Inventory!$C$4:$C$3338,$B$148,Inventory!$D$4:$D$3338,Summary!$B154)</f>
        <v>0</v>
      </c>
      <c r="E154" s="18">
        <f>SUMIFS(Inventory!R$4:R$3338,Inventory!$C$4:$C$3338,$B$148,Inventory!$D$4:$D$3338,Summary!$B154)</f>
        <v>21200</v>
      </c>
      <c r="F154" s="18">
        <f>SUMIFS(Inventory!S$4:S$3338,Inventory!$C$4:$C$3338,$B$148,Inventory!$D$4:$D$3338,Summary!$B154)</f>
        <v>0</v>
      </c>
      <c r="G154" s="18">
        <f>SUMIFS(Inventory!T$4:T$3338,Inventory!$C$4:$C$3338,$B$148,Inventory!$D$4:$D$3338,Summary!$B154)</f>
        <v>0</v>
      </c>
      <c r="H154" s="18">
        <f>SUMIFS(Inventory!U$4:U$3338,Inventory!$C$4:$C$3338,$B$148,Inventory!$D$4:$D$3338,Summary!$B154)</f>
        <v>0</v>
      </c>
      <c r="I154" s="18">
        <f>SUMIFS(Inventory!V$4:V$3338,Inventory!$C$4:$C$3338,$B$148,Inventory!$D$4:$D$3338,Summary!$B154)</f>
        <v>0</v>
      </c>
      <c r="J154" s="18">
        <f>SUMIFS(Inventory!W$4:W$3338,Inventory!$C$4:$C$3338,$B$148,Inventory!$D$4:$D$3338,Summary!$B154)</f>
        <v>48400</v>
      </c>
      <c r="K154" s="18">
        <f>SUMIFS(Inventory!X$4:X$3338,Inventory!$C$4:$C$3338,$B$148,Inventory!$D$4:$D$3338,Summary!$B154)</f>
        <v>0</v>
      </c>
      <c r="L154" s="18">
        <f>SUMIFS(Inventory!Y$4:Y$3338,Inventory!$C$4:$C$3338,$B$148,Inventory!$D$4:$D$3338,Summary!$B154)</f>
        <v>0</v>
      </c>
      <c r="M154" s="18">
        <f>SUMIFS(Inventory!Z$4:Z$3338,Inventory!$C$4:$C$3338,$B$148,Inventory!$D$4:$D$3338,Summary!$B154)</f>
        <v>0</v>
      </c>
      <c r="N154" s="18">
        <f>SUMIFS(Inventory!AA$4:AA$3338,Inventory!$C$4:$C$3338,$B$148,Inventory!$D$4:$D$3338,Summary!$B154)</f>
        <v>0</v>
      </c>
      <c r="O154" s="18">
        <f>SUMIFS(Inventory!AB$4:AB$3338,Inventory!$C$4:$C$3338,$B$148,Inventory!$D$4:$D$3338,Summary!$B154)</f>
        <v>0</v>
      </c>
      <c r="P154" s="18">
        <f>SUMIFS(Inventory!AC$4:AC$3338,Inventory!$C$4:$C$3338,$B$148,Inventory!$D$4:$D$3338,Summary!$B154)</f>
        <v>0</v>
      </c>
      <c r="Q154" s="18">
        <f>SUMIFS(Inventory!AD$4:AD$3338,Inventory!$C$4:$C$3338,$B$148,Inventory!$D$4:$D$3338,Summary!$B154)</f>
        <v>0</v>
      </c>
      <c r="R154" s="18">
        <f>SUMIFS(Inventory!AE$4:AE$3338,Inventory!$C$4:$C$3338,$B$148,Inventory!$D$4:$D$3338,Summary!$B154)</f>
        <v>0</v>
      </c>
      <c r="S154" s="18">
        <f>SUMIFS(Inventory!AF$4:AF$3338,Inventory!$C$4:$C$3338,$B$148,Inventory!$D$4:$D$3338,Summary!$B154)</f>
        <v>0</v>
      </c>
      <c r="T154" s="18">
        <f>SUMIFS(Inventory!AG$4:AG$3338,Inventory!$C$4:$C$3338,$B$148,Inventory!$D$4:$D$3338,Summary!$B154)</f>
        <v>30200</v>
      </c>
      <c r="U154" s="18">
        <f>SUMIFS(Inventory!AH$4:AH$3338,Inventory!$C$4:$C$3338,$B$148,Inventory!$D$4:$D$3338,Summary!$B154)</f>
        <v>0</v>
      </c>
      <c r="V154" s="18">
        <f>SUMIFS(Inventory!AI$4:AI$3338,Inventory!$C$4:$C$3338,$B$148,Inventory!$D$4:$D$3338,Summary!$B154)</f>
        <v>0</v>
      </c>
      <c r="W154" s="13">
        <f t="shared" si="118"/>
        <v>99800</v>
      </c>
    </row>
    <row r="155" spans="2:23" x14ac:dyDescent="0.25">
      <c r="B155" s="12" t="s">
        <v>4</v>
      </c>
      <c r="C155" s="18">
        <f>SUMIFS(Inventory!P$4:P$3338,Inventory!$C$4:$C$3338,$B$148,Inventory!$D$4:$D$3338,Summary!$B155)</f>
        <v>0</v>
      </c>
      <c r="D155" s="18">
        <f>SUMIFS(Inventory!Q$4:Q$3338,Inventory!$C$4:$C$3338,$B$148,Inventory!$D$4:$D$3338,Summary!$B155)</f>
        <v>0</v>
      </c>
      <c r="E155" s="18">
        <f>SUMIFS(Inventory!R$4:R$3338,Inventory!$C$4:$C$3338,$B$148,Inventory!$D$4:$D$3338,Summary!$B155)</f>
        <v>27615.650000000005</v>
      </c>
      <c r="F155" s="18">
        <f>SUMIFS(Inventory!S$4:S$3338,Inventory!$C$4:$C$3338,$B$148,Inventory!$D$4:$D$3338,Summary!$B155)</f>
        <v>0</v>
      </c>
      <c r="G155" s="18">
        <f>SUMIFS(Inventory!T$4:T$3338,Inventory!$C$4:$C$3338,$B$148,Inventory!$D$4:$D$3338,Summary!$B155)</f>
        <v>0</v>
      </c>
      <c r="H155" s="18">
        <f>SUMIFS(Inventory!U$4:U$3338,Inventory!$C$4:$C$3338,$B$148,Inventory!$D$4:$D$3338,Summary!$B155)</f>
        <v>0</v>
      </c>
      <c r="I155" s="18">
        <f>SUMIFS(Inventory!V$4:V$3338,Inventory!$C$4:$C$3338,$B$148,Inventory!$D$4:$D$3338,Summary!$B155)</f>
        <v>0</v>
      </c>
      <c r="J155" s="18">
        <f>SUMIFS(Inventory!W$4:W$3338,Inventory!$C$4:$C$3338,$B$148,Inventory!$D$4:$D$3338,Summary!$B155)</f>
        <v>31523.525000000001</v>
      </c>
      <c r="K155" s="18">
        <f>SUMIFS(Inventory!X$4:X$3338,Inventory!$C$4:$C$3338,$B$148,Inventory!$D$4:$D$3338,Summary!$B155)</f>
        <v>0</v>
      </c>
      <c r="L155" s="18">
        <f>SUMIFS(Inventory!Y$4:Y$3338,Inventory!$C$4:$C$3338,$B$148,Inventory!$D$4:$D$3338,Summary!$B155)</f>
        <v>0</v>
      </c>
      <c r="M155" s="18">
        <f>SUMIFS(Inventory!Z$4:Z$3338,Inventory!$C$4:$C$3338,$B$148,Inventory!$D$4:$D$3338,Summary!$B155)</f>
        <v>0</v>
      </c>
      <c r="N155" s="18">
        <f>SUMIFS(Inventory!AA$4:AA$3338,Inventory!$C$4:$C$3338,$B$148,Inventory!$D$4:$D$3338,Summary!$B155)</f>
        <v>0</v>
      </c>
      <c r="O155" s="18">
        <f>SUMIFS(Inventory!AB$4:AB$3338,Inventory!$C$4:$C$3338,$B$148,Inventory!$D$4:$D$3338,Summary!$B155)</f>
        <v>527557.6</v>
      </c>
      <c r="P155" s="18">
        <f>SUMIFS(Inventory!AC$4:AC$3338,Inventory!$C$4:$C$3338,$B$148,Inventory!$D$4:$D$3338,Summary!$B155)</f>
        <v>0</v>
      </c>
      <c r="Q155" s="18">
        <f>SUMIFS(Inventory!AD$4:AD$3338,Inventory!$C$4:$C$3338,$B$148,Inventory!$D$4:$D$3338,Summary!$B155)</f>
        <v>0</v>
      </c>
      <c r="R155" s="18">
        <f>SUMIFS(Inventory!AE$4:AE$3338,Inventory!$C$4:$C$3338,$B$148,Inventory!$D$4:$D$3338,Summary!$B155)</f>
        <v>0</v>
      </c>
      <c r="S155" s="18">
        <f>SUMIFS(Inventory!AF$4:AF$3338,Inventory!$C$4:$C$3338,$B$148,Inventory!$D$4:$D$3338,Summary!$B155)</f>
        <v>0</v>
      </c>
      <c r="T155" s="18">
        <f>SUMIFS(Inventory!AG$4:AG$3338,Inventory!$C$4:$C$3338,$B$148,Inventory!$D$4:$D$3338,Summary!$B155)</f>
        <v>39339.275000000001</v>
      </c>
      <c r="U155" s="18">
        <f>SUMIFS(Inventory!AH$4:AH$3338,Inventory!$C$4:$C$3338,$B$148,Inventory!$D$4:$D$3338,Summary!$B155)</f>
        <v>0</v>
      </c>
      <c r="V155" s="18">
        <f>SUMIFS(Inventory!AI$4:AI$3338,Inventory!$C$4:$C$3338,$B$148,Inventory!$D$4:$D$3338,Summary!$B155)</f>
        <v>0</v>
      </c>
      <c r="W155" s="13">
        <f t="shared" si="118"/>
        <v>626036.05000000005</v>
      </c>
    </row>
    <row r="156" spans="2:23" x14ac:dyDescent="0.25">
      <c r="B156" s="12" t="s">
        <v>8</v>
      </c>
      <c r="C156" s="18">
        <f>SUMIFS(Inventory!P$4:P$3338,Inventory!$C$4:$C$3338,$B$148,Inventory!$D$4:$D$3338,Summary!$B156)</f>
        <v>0</v>
      </c>
      <c r="D156" s="18">
        <f>SUMIFS(Inventory!Q$4:Q$3338,Inventory!$C$4:$C$3338,$B$148,Inventory!$D$4:$D$3338,Summary!$B156)</f>
        <v>0</v>
      </c>
      <c r="E156" s="18">
        <f>SUMIFS(Inventory!R$4:R$3338,Inventory!$C$4:$C$3338,$B$148,Inventory!$D$4:$D$3338,Summary!$B156)</f>
        <v>83316</v>
      </c>
      <c r="F156" s="18">
        <f>SUMIFS(Inventory!S$4:S$3338,Inventory!$C$4:$C$3338,$B$148,Inventory!$D$4:$D$3338,Summary!$B156)</f>
        <v>0</v>
      </c>
      <c r="G156" s="18">
        <f>SUMIFS(Inventory!T$4:T$3338,Inventory!$C$4:$C$3338,$B$148,Inventory!$D$4:$D$3338,Summary!$B156)</f>
        <v>0</v>
      </c>
      <c r="H156" s="18">
        <f>SUMIFS(Inventory!U$4:U$3338,Inventory!$C$4:$C$3338,$B$148,Inventory!$D$4:$D$3338,Summary!$B156)</f>
        <v>0</v>
      </c>
      <c r="I156" s="18">
        <f>SUMIFS(Inventory!V$4:V$3338,Inventory!$C$4:$C$3338,$B$148,Inventory!$D$4:$D$3338,Summary!$B156)</f>
        <v>0</v>
      </c>
      <c r="J156" s="18">
        <f>SUMIFS(Inventory!W$4:W$3338,Inventory!$C$4:$C$3338,$B$148,Inventory!$D$4:$D$3338,Summary!$B156)</f>
        <v>0</v>
      </c>
      <c r="K156" s="18">
        <f>SUMIFS(Inventory!X$4:X$3338,Inventory!$C$4:$C$3338,$B$148,Inventory!$D$4:$D$3338,Summary!$B156)</f>
        <v>0</v>
      </c>
      <c r="L156" s="18">
        <f>SUMIFS(Inventory!Y$4:Y$3338,Inventory!$C$4:$C$3338,$B$148,Inventory!$D$4:$D$3338,Summary!$B156)</f>
        <v>1905</v>
      </c>
      <c r="M156" s="18">
        <f>SUMIFS(Inventory!Z$4:Z$3338,Inventory!$C$4:$C$3338,$B$148,Inventory!$D$4:$D$3338,Summary!$B156)</f>
        <v>0</v>
      </c>
      <c r="N156" s="18">
        <f>SUMIFS(Inventory!AA$4:AA$3338,Inventory!$C$4:$C$3338,$B$148,Inventory!$D$4:$D$3338,Summary!$B156)</f>
        <v>0</v>
      </c>
      <c r="O156" s="18">
        <f>SUMIFS(Inventory!AB$4:AB$3338,Inventory!$C$4:$C$3338,$B$148,Inventory!$D$4:$D$3338,Summary!$B156)</f>
        <v>36380</v>
      </c>
      <c r="P156" s="18">
        <f>SUMIFS(Inventory!AC$4:AC$3338,Inventory!$C$4:$C$3338,$B$148,Inventory!$D$4:$D$3338,Summary!$B156)</f>
        <v>0</v>
      </c>
      <c r="Q156" s="18">
        <f>SUMIFS(Inventory!AD$4:AD$3338,Inventory!$C$4:$C$3338,$B$148,Inventory!$D$4:$D$3338,Summary!$B156)</f>
        <v>0</v>
      </c>
      <c r="R156" s="18">
        <f>SUMIFS(Inventory!AE$4:AE$3338,Inventory!$C$4:$C$3338,$B$148,Inventory!$D$4:$D$3338,Summary!$B156)</f>
        <v>0</v>
      </c>
      <c r="S156" s="18">
        <f>SUMIFS(Inventory!AF$4:AF$3338,Inventory!$C$4:$C$3338,$B$148,Inventory!$D$4:$D$3338,Summary!$B156)</f>
        <v>0</v>
      </c>
      <c r="T156" s="18">
        <f>SUMIFS(Inventory!AG$4:AG$3338,Inventory!$C$4:$C$3338,$B$148,Inventory!$D$4:$D$3338,Summary!$B156)</f>
        <v>0</v>
      </c>
      <c r="U156" s="18">
        <f>SUMIFS(Inventory!AH$4:AH$3338,Inventory!$C$4:$C$3338,$B$148,Inventory!$D$4:$D$3338,Summary!$B156)</f>
        <v>0</v>
      </c>
      <c r="V156" s="18">
        <f>SUMIFS(Inventory!AI$4:AI$3338,Inventory!$C$4:$C$3338,$B$148,Inventory!$D$4:$D$3338,Summary!$B156)</f>
        <v>2354.9999999999995</v>
      </c>
      <c r="W156" s="13">
        <f t="shared" si="118"/>
        <v>123956</v>
      </c>
    </row>
    <row r="157" spans="2:23" x14ac:dyDescent="0.25">
      <c r="B157" s="12" t="s">
        <v>3</v>
      </c>
      <c r="C157" s="18">
        <f>SUMIFS(Inventory!P$4:P$3338,Inventory!$C$4:$C$3338,$B$148,Inventory!$D$4:$D$3338,Summary!$B157)</f>
        <v>658090.87000000011</v>
      </c>
      <c r="D157" s="18">
        <f>SUMIFS(Inventory!Q$4:Q$3338,Inventory!$C$4:$C$3338,$B$148,Inventory!$D$4:$D$3338,Summary!$B157)</f>
        <v>0</v>
      </c>
      <c r="E157" s="18">
        <f>SUMIFS(Inventory!R$4:R$3338,Inventory!$C$4:$C$3338,$B$148,Inventory!$D$4:$D$3338,Summary!$B157)</f>
        <v>137336.1122</v>
      </c>
      <c r="F157" s="18">
        <f>SUMIFS(Inventory!S$4:S$3338,Inventory!$C$4:$C$3338,$B$148,Inventory!$D$4:$D$3338,Summary!$B157)</f>
        <v>0</v>
      </c>
      <c r="G157" s="18">
        <f>SUMIFS(Inventory!T$4:T$3338,Inventory!$C$4:$C$3338,$B$148,Inventory!$D$4:$D$3338,Summary!$B157)</f>
        <v>0</v>
      </c>
      <c r="H157" s="18">
        <f>SUMIFS(Inventory!U$4:U$3338,Inventory!$C$4:$C$3338,$B$148,Inventory!$D$4:$D$3338,Summary!$B157)</f>
        <v>0</v>
      </c>
      <c r="I157" s="18">
        <f>SUMIFS(Inventory!V$4:V$3338,Inventory!$C$4:$C$3338,$B$148,Inventory!$D$4:$D$3338,Summary!$B157)</f>
        <v>263312.28000000003</v>
      </c>
      <c r="J157" s="18">
        <f>SUMIFS(Inventory!W$4:W$3338,Inventory!$C$4:$C$3338,$B$148,Inventory!$D$4:$D$3338,Summary!$B157)</f>
        <v>0</v>
      </c>
      <c r="K157" s="18">
        <f>SUMIFS(Inventory!X$4:X$3338,Inventory!$C$4:$C$3338,$B$148,Inventory!$D$4:$D$3338,Summary!$B157)</f>
        <v>0</v>
      </c>
      <c r="L157" s="18">
        <f>SUMIFS(Inventory!Y$4:Y$3338,Inventory!$C$4:$C$3338,$B$148,Inventory!$D$4:$D$3338,Summary!$B157)</f>
        <v>0</v>
      </c>
      <c r="M157" s="18">
        <f>SUMIFS(Inventory!Z$4:Z$3338,Inventory!$C$4:$C$3338,$B$148,Inventory!$D$4:$D$3338,Summary!$B157)</f>
        <v>0</v>
      </c>
      <c r="N157" s="18">
        <f>SUMIFS(Inventory!AA$4:AA$3338,Inventory!$C$4:$C$3338,$B$148,Inventory!$D$4:$D$3338,Summary!$B157)</f>
        <v>0</v>
      </c>
      <c r="O157" s="18">
        <f>SUMIFS(Inventory!AB$4:AB$3338,Inventory!$C$4:$C$3338,$B$148,Inventory!$D$4:$D$3338,Summary!$B157)</f>
        <v>0</v>
      </c>
      <c r="P157" s="18">
        <f>SUMIFS(Inventory!AC$4:AC$3338,Inventory!$C$4:$C$3338,$B$148,Inventory!$D$4:$D$3338,Summary!$B157)</f>
        <v>0</v>
      </c>
      <c r="Q157" s="18">
        <f>SUMIFS(Inventory!AD$4:AD$3338,Inventory!$C$4:$C$3338,$B$148,Inventory!$D$4:$D$3338,Summary!$B157)</f>
        <v>0</v>
      </c>
      <c r="R157" s="18">
        <f>SUMIFS(Inventory!AE$4:AE$3338,Inventory!$C$4:$C$3338,$B$148,Inventory!$D$4:$D$3338,Summary!$B157)</f>
        <v>0</v>
      </c>
      <c r="S157" s="18">
        <f>SUMIFS(Inventory!AF$4:AF$3338,Inventory!$C$4:$C$3338,$B$148,Inventory!$D$4:$D$3338,Summary!$B157)</f>
        <v>0</v>
      </c>
      <c r="T157" s="18">
        <f>SUMIFS(Inventory!AG$4:AG$3338,Inventory!$C$4:$C$3338,$B$148,Inventory!$D$4:$D$3338,Summary!$B157)</f>
        <v>0</v>
      </c>
      <c r="U157" s="18">
        <f>SUMIFS(Inventory!AH$4:AH$3338,Inventory!$C$4:$C$3338,$B$148,Inventory!$D$4:$D$3338,Summary!$B157)</f>
        <v>0</v>
      </c>
      <c r="V157" s="18">
        <f>SUMIFS(Inventory!AI$4:AI$3338,Inventory!$C$4:$C$3338,$B$148,Inventory!$D$4:$D$3338,Summary!$B157)</f>
        <v>0</v>
      </c>
      <c r="W157" s="13">
        <f t="shared" si="118"/>
        <v>1058739.2622000002</v>
      </c>
    </row>
    <row r="158" spans="2:23" x14ac:dyDescent="0.25">
      <c r="B158" s="20" t="s">
        <v>138</v>
      </c>
      <c r="C158" s="18">
        <f>SUM(C150:C157)</f>
        <v>751541.67000000016</v>
      </c>
      <c r="D158" s="18">
        <f t="shared" ref="D158:V158" si="119">SUM(D150:D157)</f>
        <v>0</v>
      </c>
      <c r="E158" s="18">
        <f t="shared" si="119"/>
        <v>448068.22219999996</v>
      </c>
      <c r="F158" s="18">
        <f t="shared" si="119"/>
        <v>232638.7</v>
      </c>
      <c r="G158" s="18">
        <f t="shared" si="119"/>
        <v>16688</v>
      </c>
      <c r="H158" s="18">
        <f t="shared" si="119"/>
        <v>2898</v>
      </c>
      <c r="I158" s="18">
        <f t="shared" si="119"/>
        <v>263312.28000000003</v>
      </c>
      <c r="J158" s="18">
        <f t="shared" si="119"/>
        <v>389439.83100000012</v>
      </c>
      <c r="K158" s="18">
        <f t="shared" si="119"/>
        <v>0</v>
      </c>
      <c r="L158" s="18">
        <f t="shared" si="119"/>
        <v>1905</v>
      </c>
      <c r="M158" s="18">
        <f t="shared" si="119"/>
        <v>58714.5</v>
      </c>
      <c r="N158" s="18">
        <f t="shared" si="119"/>
        <v>0</v>
      </c>
      <c r="O158" s="18">
        <f t="shared" si="119"/>
        <v>839610.96</v>
      </c>
      <c r="P158" s="18">
        <f t="shared" si="119"/>
        <v>12510.000000000002</v>
      </c>
      <c r="Q158" s="18">
        <f t="shared" si="119"/>
        <v>8378</v>
      </c>
      <c r="R158" s="18">
        <f t="shared" si="119"/>
        <v>12136.5</v>
      </c>
      <c r="S158" s="18">
        <f t="shared" si="119"/>
        <v>0</v>
      </c>
      <c r="T158" s="18">
        <f t="shared" si="119"/>
        <v>80977.524999999994</v>
      </c>
      <c r="U158" s="18">
        <f t="shared" si="119"/>
        <v>0</v>
      </c>
      <c r="V158" s="18">
        <f t="shared" si="119"/>
        <v>268995.16500000004</v>
      </c>
      <c r="W158" s="13">
        <f t="shared" si="118"/>
        <v>3387814.3532000002</v>
      </c>
    </row>
    <row r="159" spans="2:23" x14ac:dyDescent="0.25">
      <c r="B159" s="28" t="s">
        <v>148</v>
      </c>
      <c r="C159" s="27">
        <f>C158*1.25/(43333*H1)</f>
        <v>6.1940723994580185E-2</v>
      </c>
    </row>
    <row r="160" spans="2:23" x14ac:dyDescent="0.25">
      <c r="B160" s="40"/>
      <c r="C160" s="27"/>
    </row>
    <row r="161" spans="2:23" x14ac:dyDescent="0.25">
      <c r="B161" s="40"/>
      <c r="C161" s="27"/>
    </row>
    <row r="162" spans="2:23" x14ac:dyDescent="0.25">
      <c r="B162" s="16" t="s">
        <v>342</v>
      </c>
    </row>
    <row r="163" spans="2:23" x14ac:dyDescent="0.25">
      <c r="B163" s="11"/>
      <c r="C163" s="17">
        <f>Inventory!$C$1</f>
        <v>2018</v>
      </c>
      <c r="D163" s="11">
        <f>C163+1</f>
        <v>2019</v>
      </c>
      <c r="E163" s="11">
        <f t="shared" ref="E163" si="120">D163+1</f>
        <v>2020</v>
      </c>
      <c r="F163" s="11">
        <f t="shared" ref="F163" si="121">E163+1</f>
        <v>2021</v>
      </c>
      <c r="G163" s="11">
        <f t="shared" ref="G163" si="122">F163+1</f>
        <v>2022</v>
      </c>
      <c r="H163" s="11">
        <f t="shared" ref="H163" si="123">G163+1</f>
        <v>2023</v>
      </c>
      <c r="I163" s="11">
        <f t="shared" ref="I163" si="124">H163+1</f>
        <v>2024</v>
      </c>
      <c r="J163" s="11">
        <f t="shared" ref="J163" si="125">I163+1</f>
        <v>2025</v>
      </c>
      <c r="K163" s="11">
        <f t="shared" ref="K163" si="126">J163+1</f>
        <v>2026</v>
      </c>
      <c r="L163" s="11">
        <f t="shared" ref="L163" si="127">K163+1</f>
        <v>2027</v>
      </c>
      <c r="M163" s="11">
        <f t="shared" ref="M163" si="128">L163+1</f>
        <v>2028</v>
      </c>
      <c r="N163" s="11">
        <f t="shared" ref="N163" si="129">M163+1</f>
        <v>2029</v>
      </c>
      <c r="O163" s="11">
        <f t="shared" ref="O163" si="130">N163+1</f>
        <v>2030</v>
      </c>
      <c r="P163" s="11">
        <f t="shared" ref="P163" si="131">O163+1</f>
        <v>2031</v>
      </c>
      <c r="Q163" s="11">
        <f t="shared" ref="Q163" si="132">P163+1</f>
        <v>2032</v>
      </c>
      <c r="R163" s="11">
        <f t="shared" ref="R163" si="133">Q163+1</f>
        <v>2033</v>
      </c>
      <c r="S163" s="11">
        <f t="shared" ref="S163" si="134">R163+1</f>
        <v>2034</v>
      </c>
      <c r="T163" s="11">
        <f t="shared" ref="T163" si="135">S163+1</f>
        <v>2035</v>
      </c>
      <c r="U163" s="11">
        <f t="shared" ref="U163" si="136">T163+1</f>
        <v>2036</v>
      </c>
      <c r="V163" s="11">
        <f t="shared" ref="V163" si="137">U163+1</f>
        <v>2037</v>
      </c>
      <c r="W163" s="11" t="s">
        <v>138</v>
      </c>
    </row>
    <row r="164" spans="2:23" x14ac:dyDescent="0.25">
      <c r="B164" s="12" t="s">
        <v>9</v>
      </c>
      <c r="C164" s="18">
        <f>SUMIFS(Inventory!P$4:P$3338,Inventory!$C$4:$C$3338,$B$162,Inventory!$D$4:$D$3338,Summary!$B164)</f>
        <v>0</v>
      </c>
      <c r="D164" s="18">
        <f>SUMIFS(Inventory!Q$4:Q$3338,Inventory!$C$4:$C$3338,$B$162,Inventory!$D$4:$D$3338,Summary!$B164)</f>
        <v>0</v>
      </c>
      <c r="E164" s="18">
        <f>SUMIFS(Inventory!R$4:R$3338,Inventory!$C$4:$C$3338,$B$162,Inventory!$D$4:$D$3338,Summary!$B164)</f>
        <v>0</v>
      </c>
      <c r="F164" s="18">
        <f>SUMIFS(Inventory!S$4:S$3338,Inventory!$C$4:$C$3338,$B$162,Inventory!$D$4:$D$3338,Summary!$B164)</f>
        <v>0</v>
      </c>
      <c r="G164" s="18">
        <f>SUMIFS(Inventory!T$4:T$3338,Inventory!$C$4:$C$3338,$B$162,Inventory!$D$4:$D$3338,Summary!$B164)</f>
        <v>0</v>
      </c>
      <c r="H164" s="18">
        <f>SUMIFS(Inventory!U$4:U$3338,Inventory!$C$4:$C$3338,$B$162,Inventory!$D$4:$D$3338,Summary!$B164)</f>
        <v>0</v>
      </c>
      <c r="I164" s="18">
        <f>SUMIFS(Inventory!V$4:V$3338,Inventory!$C$4:$C$3338,$B$162,Inventory!$D$4:$D$3338,Summary!$B164)</f>
        <v>0</v>
      </c>
      <c r="J164" s="18">
        <f>SUMIFS(Inventory!W$4:W$3338,Inventory!$C$4:$C$3338,$B$162,Inventory!$D$4:$D$3338,Summary!$B164)</f>
        <v>0</v>
      </c>
      <c r="K164" s="18">
        <f>SUMIFS(Inventory!X$4:X$3338,Inventory!$C$4:$C$3338,$B$162,Inventory!$D$4:$D$3338,Summary!$B164)</f>
        <v>0</v>
      </c>
      <c r="L164" s="18">
        <f>SUMIFS(Inventory!Y$4:Y$3338,Inventory!$C$4:$C$3338,$B$162,Inventory!$D$4:$D$3338,Summary!$B164)</f>
        <v>0</v>
      </c>
      <c r="M164" s="18">
        <f>SUMIFS(Inventory!Z$4:Z$3338,Inventory!$C$4:$C$3338,$B$162,Inventory!$D$4:$D$3338,Summary!$B164)</f>
        <v>0</v>
      </c>
      <c r="N164" s="18">
        <f>SUMIFS(Inventory!AA$4:AA$3338,Inventory!$C$4:$C$3338,$B$162,Inventory!$D$4:$D$3338,Summary!$B164)</f>
        <v>0</v>
      </c>
      <c r="O164" s="18">
        <f>SUMIFS(Inventory!AB$4:AB$3338,Inventory!$C$4:$C$3338,$B$162,Inventory!$D$4:$D$3338,Summary!$B164)</f>
        <v>0</v>
      </c>
      <c r="P164" s="18">
        <f>SUMIFS(Inventory!AC$4:AC$3338,Inventory!$C$4:$C$3338,$B$162,Inventory!$D$4:$D$3338,Summary!$B164)</f>
        <v>0</v>
      </c>
      <c r="Q164" s="18">
        <f>SUMIFS(Inventory!AD$4:AD$3338,Inventory!$C$4:$C$3338,$B$162,Inventory!$D$4:$D$3338,Summary!$B164)</f>
        <v>0</v>
      </c>
      <c r="R164" s="18">
        <f>SUMIFS(Inventory!AE$4:AE$3338,Inventory!$C$4:$C$3338,$B$162,Inventory!$D$4:$D$3338,Summary!$B164)</f>
        <v>0</v>
      </c>
      <c r="S164" s="18">
        <f>SUMIFS(Inventory!AF$4:AF$3338,Inventory!$C$4:$C$3338,$B$162,Inventory!$D$4:$D$3338,Summary!$B164)</f>
        <v>0</v>
      </c>
      <c r="T164" s="18">
        <f>SUMIFS(Inventory!AG$4:AG$3338,Inventory!$C$4:$C$3338,$B$162,Inventory!$D$4:$D$3338,Summary!$B164)</f>
        <v>118321.33500000001</v>
      </c>
      <c r="U164" s="18">
        <f>SUMIFS(Inventory!AH$4:AH$3338,Inventory!$C$4:$C$3338,$B$162,Inventory!$D$4:$D$3338,Summary!$B164)</f>
        <v>0</v>
      </c>
      <c r="V164" s="18">
        <f>SUMIFS(Inventory!AI$4:AI$3338,Inventory!$C$4:$C$3338,$B$162,Inventory!$D$4:$D$3338,Summary!$B164)</f>
        <v>167289.30900000007</v>
      </c>
      <c r="W164" s="13">
        <f>SUM(C164:V164)</f>
        <v>285610.64400000009</v>
      </c>
    </row>
    <row r="165" spans="2:23" x14ac:dyDescent="0.25">
      <c r="B165" s="12" t="s">
        <v>11</v>
      </c>
      <c r="C165" s="18">
        <f>SUMIFS(Inventory!P$4:P$3338,Inventory!$C$4:$C$3338,$B$162,Inventory!$D$4:$D$3338,Summary!$B165)</f>
        <v>0</v>
      </c>
      <c r="D165" s="18">
        <f>SUMIFS(Inventory!Q$4:Q$3338,Inventory!$C$4:$C$3338,$B$162,Inventory!$D$4:$D$3338,Summary!$B165)</f>
        <v>0</v>
      </c>
      <c r="E165" s="18">
        <f>SUMIFS(Inventory!R$4:R$3338,Inventory!$C$4:$C$3338,$B$162,Inventory!$D$4:$D$3338,Summary!$B165)</f>
        <v>0</v>
      </c>
      <c r="F165" s="18">
        <f>SUMIFS(Inventory!S$4:S$3338,Inventory!$C$4:$C$3338,$B$162,Inventory!$D$4:$D$3338,Summary!$B165)</f>
        <v>0</v>
      </c>
      <c r="G165" s="18">
        <f>SUMIFS(Inventory!T$4:T$3338,Inventory!$C$4:$C$3338,$B$162,Inventory!$D$4:$D$3338,Summary!$B165)</f>
        <v>0</v>
      </c>
      <c r="H165" s="18">
        <f>SUMIFS(Inventory!U$4:U$3338,Inventory!$C$4:$C$3338,$B$162,Inventory!$D$4:$D$3338,Summary!$B165)</f>
        <v>0</v>
      </c>
      <c r="I165" s="18">
        <f>SUMIFS(Inventory!V$4:V$3338,Inventory!$C$4:$C$3338,$B$162,Inventory!$D$4:$D$3338,Summary!$B165)</f>
        <v>86115.22</v>
      </c>
      <c r="J165" s="18">
        <f>SUMIFS(Inventory!W$4:W$3338,Inventory!$C$4:$C$3338,$B$162,Inventory!$D$4:$D$3338,Summary!$B165)</f>
        <v>0</v>
      </c>
      <c r="K165" s="18">
        <f>SUMIFS(Inventory!X$4:X$3338,Inventory!$C$4:$C$3338,$B$162,Inventory!$D$4:$D$3338,Summary!$B165)</f>
        <v>0</v>
      </c>
      <c r="L165" s="18">
        <f>SUMIFS(Inventory!Y$4:Y$3338,Inventory!$C$4:$C$3338,$B$162,Inventory!$D$4:$D$3338,Summary!$B165)</f>
        <v>0</v>
      </c>
      <c r="M165" s="18">
        <f>SUMIFS(Inventory!Z$4:Z$3338,Inventory!$C$4:$C$3338,$B$162,Inventory!$D$4:$D$3338,Summary!$B165)</f>
        <v>0</v>
      </c>
      <c r="N165" s="18">
        <f>SUMIFS(Inventory!AA$4:AA$3338,Inventory!$C$4:$C$3338,$B$162,Inventory!$D$4:$D$3338,Summary!$B165)</f>
        <v>0</v>
      </c>
      <c r="O165" s="18">
        <f>SUMIFS(Inventory!AB$4:AB$3338,Inventory!$C$4:$C$3338,$B$162,Inventory!$D$4:$D$3338,Summary!$B165)</f>
        <v>0</v>
      </c>
      <c r="P165" s="18">
        <f>SUMIFS(Inventory!AC$4:AC$3338,Inventory!$C$4:$C$3338,$B$162,Inventory!$D$4:$D$3338,Summary!$B165)</f>
        <v>0</v>
      </c>
      <c r="Q165" s="18">
        <f>SUMIFS(Inventory!AD$4:AD$3338,Inventory!$C$4:$C$3338,$B$162,Inventory!$D$4:$D$3338,Summary!$B165)</f>
        <v>43736</v>
      </c>
      <c r="R165" s="18">
        <f>SUMIFS(Inventory!AE$4:AE$3338,Inventory!$C$4:$C$3338,$B$162,Inventory!$D$4:$D$3338,Summary!$B165)</f>
        <v>0</v>
      </c>
      <c r="S165" s="18">
        <f>SUMIFS(Inventory!AF$4:AF$3338,Inventory!$C$4:$C$3338,$B$162,Inventory!$D$4:$D$3338,Summary!$B165)</f>
        <v>0</v>
      </c>
      <c r="T165" s="18">
        <f>SUMIFS(Inventory!AG$4:AG$3338,Inventory!$C$4:$C$3338,$B$162,Inventory!$D$4:$D$3338,Summary!$B165)</f>
        <v>0</v>
      </c>
      <c r="U165" s="18">
        <f>SUMIFS(Inventory!AH$4:AH$3338,Inventory!$C$4:$C$3338,$B$162,Inventory!$D$4:$D$3338,Summary!$B165)</f>
        <v>0</v>
      </c>
      <c r="V165" s="18">
        <f>SUMIFS(Inventory!AI$4:AI$3338,Inventory!$C$4:$C$3338,$B$162,Inventory!$D$4:$D$3338,Summary!$B165)</f>
        <v>0</v>
      </c>
      <c r="W165" s="13">
        <f t="shared" ref="W165:W172" si="138">SUM(C165:V165)</f>
        <v>129851.22</v>
      </c>
    </row>
    <row r="166" spans="2:23" x14ac:dyDescent="0.25">
      <c r="B166" s="12" t="s">
        <v>7</v>
      </c>
      <c r="C166" s="18">
        <f>SUMIFS(Inventory!P$4:P$3338,Inventory!$C$4:$C$3338,$B$162,Inventory!$D$4:$D$3338,Summary!$B166)</f>
        <v>52272.800000000003</v>
      </c>
      <c r="D166" s="18">
        <f>SUMIFS(Inventory!Q$4:Q$3338,Inventory!$C$4:$C$3338,$B$162,Inventory!$D$4:$D$3338,Summary!$B166)</f>
        <v>0</v>
      </c>
      <c r="E166" s="18">
        <f>SUMIFS(Inventory!R$4:R$3338,Inventory!$C$4:$C$3338,$B$162,Inventory!$D$4:$D$3338,Summary!$B166)</f>
        <v>13100.539999999999</v>
      </c>
      <c r="F166" s="18">
        <f>SUMIFS(Inventory!S$4:S$3338,Inventory!$C$4:$C$3338,$B$162,Inventory!$D$4:$D$3338,Summary!$B166)</f>
        <v>65960.260000000009</v>
      </c>
      <c r="G166" s="18">
        <f>SUMIFS(Inventory!T$4:T$3338,Inventory!$C$4:$C$3338,$B$162,Inventory!$D$4:$D$3338,Summary!$B166)</f>
        <v>13356</v>
      </c>
      <c r="H166" s="18">
        <f>SUMIFS(Inventory!U$4:U$3338,Inventory!$C$4:$C$3338,$B$162,Inventory!$D$4:$D$3338,Summary!$B166)</f>
        <v>0</v>
      </c>
      <c r="I166" s="18">
        <f>SUMIFS(Inventory!V$4:V$3338,Inventory!$C$4:$C$3338,$B$162,Inventory!$D$4:$D$3338,Summary!$B166)</f>
        <v>10448.9</v>
      </c>
      <c r="J166" s="18">
        <f>SUMIFS(Inventory!W$4:W$3338,Inventory!$C$4:$C$3338,$B$162,Inventory!$D$4:$D$3338,Summary!$B166)</f>
        <v>75582.649999999994</v>
      </c>
      <c r="K166" s="18">
        <f>SUMIFS(Inventory!X$4:X$3338,Inventory!$C$4:$C$3338,$B$162,Inventory!$D$4:$D$3338,Summary!$B166)</f>
        <v>31307.52</v>
      </c>
      <c r="L166" s="18">
        <f>SUMIFS(Inventory!Y$4:Y$3338,Inventory!$C$4:$C$3338,$B$162,Inventory!$D$4:$D$3338,Summary!$B166)</f>
        <v>8693.15</v>
      </c>
      <c r="M166" s="18">
        <f>SUMIFS(Inventory!Z$4:Z$3338,Inventory!$C$4:$C$3338,$B$162,Inventory!$D$4:$D$3338,Summary!$B166)</f>
        <v>58714.37</v>
      </c>
      <c r="N166" s="18">
        <f>SUMIFS(Inventory!AA$4:AA$3338,Inventory!$C$4:$C$3338,$B$162,Inventory!$D$4:$D$3338,Summary!$B166)</f>
        <v>0</v>
      </c>
      <c r="O166" s="18">
        <f>SUMIFS(Inventory!AB$4:AB$3338,Inventory!$C$4:$C$3338,$B$162,Inventory!$D$4:$D$3338,Summary!$B166)</f>
        <v>115824.944</v>
      </c>
      <c r="P166" s="18">
        <f>SUMIFS(Inventory!AC$4:AC$3338,Inventory!$C$4:$C$3338,$B$162,Inventory!$D$4:$D$3338,Summary!$B166)</f>
        <v>0</v>
      </c>
      <c r="Q166" s="18">
        <f>SUMIFS(Inventory!AD$4:AD$3338,Inventory!$C$4:$C$3338,$B$162,Inventory!$D$4:$D$3338,Summary!$B166)</f>
        <v>20511.899999999998</v>
      </c>
      <c r="R166" s="18">
        <f>SUMIFS(Inventory!AE$4:AE$3338,Inventory!$C$4:$C$3338,$B$162,Inventory!$D$4:$D$3338,Summary!$B166)</f>
        <v>0</v>
      </c>
      <c r="S166" s="18">
        <f>SUMIFS(Inventory!AF$4:AF$3338,Inventory!$C$4:$C$3338,$B$162,Inventory!$D$4:$D$3338,Summary!$B166)</f>
        <v>46799.671999999999</v>
      </c>
      <c r="T166" s="18">
        <f>SUMIFS(Inventory!AG$4:AG$3338,Inventory!$C$4:$C$3338,$B$162,Inventory!$D$4:$D$3338,Summary!$B166)</f>
        <v>252438.78000000003</v>
      </c>
      <c r="U166" s="18">
        <f>SUMIFS(Inventory!AH$4:AH$3338,Inventory!$C$4:$C$3338,$B$162,Inventory!$D$4:$D$3338,Summary!$B166)</f>
        <v>38881.919999999998</v>
      </c>
      <c r="V166" s="18">
        <f>SUMIFS(Inventory!AI$4:AI$3338,Inventory!$C$4:$C$3338,$B$162,Inventory!$D$4:$D$3338,Summary!$B166)</f>
        <v>33918.436999999998</v>
      </c>
      <c r="W166" s="13">
        <f t="shared" si="138"/>
        <v>837811.84300000011</v>
      </c>
    </row>
    <row r="167" spans="2:23" x14ac:dyDescent="0.25">
      <c r="B167" s="12" t="s">
        <v>5</v>
      </c>
      <c r="C167" s="18">
        <f>SUMIFS(Inventory!P$4:P$3338,Inventory!$C$4:$C$3338,$B$162,Inventory!$D$4:$D$3338,Summary!$B167)</f>
        <v>38900</v>
      </c>
      <c r="D167" s="18">
        <f>SUMIFS(Inventory!Q$4:Q$3338,Inventory!$C$4:$C$3338,$B$162,Inventory!$D$4:$D$3338,Summary!$B167)</f>
        <v>0</v>
      </c>
      <c r="E167" s="18">
        <f>SUMIFS(Inventory!R$4:R$3338,Inventory!$C$4:$C$3338,$B$162,Inventory!$D$4:$D$3338,Summary!$B167)</f>
        <v>0</v>
      </c>
      <c r="F167" s="18">
        <f>SUMIFS(Inventory!S$4:S$3338,Inventory!$C$4:$C$3338,$B$162,Inventory!$D$4:$D$3338,Summary!$B167)</f>
        <v>0</v>
      </c>
      <c r="G167" s="18">
        <f>SUMIFS(Inventory!T$4:T$3338,Inventory!$C$4:$C$3338,$B$162,Inventory!$D$4:$D$3338,Summary!$B167)</f>
        <v>6720.0000000000009</v>
      </c>
      <c r="H167" s="18">
        <f>SUMIFS(Inventory!U$4:U$3338,Inventory!$C$4:$C$3338,$B$162,Inventory!$D$4:$D$3338,Summary!$B167)</f>
        <v>0</v>
      </c>
      <c r="I167" s="18">
        <f>SUMIFS(Inventory!V$4:V$3338,Inventory!$C$4:$C$3338,$B$162,Inventory!$D$4:$D$3338,Summary!$B167)</f>
        <v>0</v>
      </c>
      <c r="J167" s="18">
        <f>SUMIFS(Inventory!W$4:W$3338,Inventory!$C$4:$C$3338,$B$162,Inventory!$D$4:$D$3338,Summary!$B167)</f>
        <v>0</v>
      </c>
      <c r="K167" s="18">
        <f>SUMIFS(Inventory!X$4:X$3338,Inventory!$C$4:$C$3338,$B$162,Inventory!$D$4:$D$3338,Summary!$B167)</f>
        <v>0</v>
      </c>
      <c r="L167" s="18">
        <f>SUMIFS(Inventory!Y$4:Y$3338,Inventory!$C$4:$C$3338,$B$162,Inventory!$D$4:$D$3338,Summary!$B167)</f>
        <v>0</v>
      </c>
      <c r="M167" s="18">
        <f>SUMIFS(Inventory!Z$4:Z$3338,Inventory!$C$4:$C$3338,$B$162,Inventory!$D$4:$D$3338,Summary!$B167)</f>
        <v>0</v>
      </c>
      <c r="N167" s="18">
        <f>SUMIFS(Inventory!AA$4:AA$3338,Inventory!$C$4:$C$3338,$B$162,Inventory!$D$4:$D$3338,Summary!$B167)</f>
        <v>91770</v>
      </c>
      <c r="O167" s="18">
        <f>SUMIFS(Inventory!AB$4:AB$3338,Inventory!$C$4:$C$3338,$B$162,Inventory!$D$4:$D$3338,Summary!$B167)</f>
        <v>0</v>
      </c>
      <c r="P167" s="18">
        <f>SUMIFS(Inventory!AC$4:AC$3338,Inventory!$C$4:$C$3338,$B$162,Inventory!$D$4:$D$3338,Summary!$B167)</f>
        <v>0</v>
      </c>
      <c r="Q167" s="18">
        <f>SUMIFS(Inventory!AD$4:AD$3338,Inventory!$C$4:$C$3338,$B$162,Inventory!$D$4:$D$3338,Summary!$B167)</f>
        <v>59640</v>
      </c>
      <c r="R167" s="18">
        <f>SUMIFS(Inventory!AE$4:AE$3338,Inventory!$C$4:$C$3338,$B$162,Inventory!$D$4:$D$3338,Summary!$B167)</f>
        <v>29000</v>
      </c>
      <c r="S167" s="18">
        <f>SUMIFS(Inventory!AF$4:AF$3338,Inventory!$C$4:$C$3338,$B$162,Inventory!$D$4:$D$3338,Summary!$B167)</f>
        <v>10656</v>
      </c>
      <c r="T167" s="18">
        <f>SUMIFS(Inventory!AG$4:AG$3338,Inventory!$C$4:$C$3338,$B$162,Inventory!$D$4:$D$3338,Summary!$B167)</f>
        <v>202038</v>
      </c>
      <c r="U167" s="18">
        <f>SUMIFS(Inventory!AH$4:AH$3338,Inventory!$C$4:$C$3338,$B$162,Inventory!$D$4:$D$3338,Summary!$B167)</f>
        <v>29106</v>
      </c>
      <c r="V167" s="18">
        <f>SUMIFS(Inventory!AI$4:AI$3338,Inventory!$C$4:$C$3338,$B$162,Inventory!$D$4:$D$3338,Summary!$B167)</f>
        <v>0</v>
      </c>
      <c r="W167" s="13">
        <f t="shared" si="138"/>
        <v>467830</v>
      </c>
    </row>
    <row r="168" spans="2:23" x14ac:dyDescent="0.25">
      <c r="B168" s="12" t="s">
        <v>114</v>
      </c>
      <c r="C168" s="18">
        <f>SUMIFS(Inventory!P$4:P$3338,Inventory!$C$4:$C$3338,$B$162,Inventory!$D$4:$D$3338,Summary!$B168)</f>
        <v>0</v>
      </c>
      <c r="D168" s="18">
        <f>SUMIFS(Inventory!Q$4:Q$3338,Inventory!$C$4:$C$3338,$B$162,Inventory!$D$4:$D$3338,Summary!$B168)</f>
        <v>0</v>
      </c>
      <c r="E168" s="18">
        <f>SUMIFS(Inventory!R$4:R$3338,Inventory!$C$4:$C$3338,$B$162,Inventory!$D$4:$D$3338,Summary!$B168)</f>
        <v>0</v>
      </c>
      <c r="F168" s="18">
        <f>SUMIFS(Inventory!S$4:S$3338,Inventory!$C$4:$C$3338,$B$162,Inventory!$D$4:$D$3338,Summary!$B168)</f>
        <v>0</v>
      </c>
      <c r="G168" s="18">
        <f>SUMIFS(Inventory!T$4:T$3338,Inventory!$C$4:$C$3338,$B$162,Inventory!$D$4:$D$3338,Summary!$B168)</f>
        <v>22400.000000000004</v>
      </c>
      <c r="H168" s="18">
        <f>SUMIFS(Inventory!U$4:U$3338,Inventory!$C$4:$C$3338,$B$162,Inventory!$D$4:$D$3338,Summary!$B168)</f>
        <v>0</v>
      </c>
      <c r="I168" s="18">
        <f>SUMIFS(Inventory!V$4:V$3338,Inventory!$C$4:$C$3338,$B$162,Inventory!$D$4:$D$3338,Summary!$B168)</f>
        <v>0</v>
      </c>
      <c r="J168" s="18">
        <f>SUMIFS(Inventory!W$4:W$3338,Inventory!$C$4:$C$3338,$B$162,Inventory!$D$4:$D$3338,Summary!$B168)</f>
        <v>0</v>
      </c>
      <c r="K168" s="18">
        <f>SUMIFS(Inventory!X$4:X$3338,Inventory!$C$4:$C$3338,$B$162,Inventory!$D$4:$D$3338,Summary!$B168)</f>
        <v>0</v>
      </c>
      <c r="L168" s="18">
        <f>SUMIFS(Inventory!Y$4:Y$3338,Inventory!$C$4:$C$3338,$B$162,Inventory!$D$4:$D$3338,Summary!$B168)</f>
        <v>50800</v>
      </c>
      <c r="M168" s="18">
        <f>SUMIFS(Inventory!Z$4:Z$3338,Inventory!$C$4:$C$3338,$B$162,Inventory!$D$4:$D$3338,Summary!$B168)</f>
        <v>0</v>
      </c>
      <c r="N168" s="18">
        <f>SUMIFS(Inventory!AA$4:AA$3338,Inventory!$C$4:$C$3338,$B$162,Inventory!$D$4:$D$3338,Summary!$B168)</f>
        <v>0</v>
      </c>
      <c r="O168" s="18">
        <f>SUMIFS(Inventory!AB$4:AB$3338,Inventory!$C$4:$C$3338,$B$162,Inventory!$D$4:$D$3338,Summary!$B168)</f>
        <v>0</v>
      </c>
      <c r="P168" s="18">
        <f>SUMIFS(Inventory!AC$4:AC$3338,Inventory!$C$4:$C$3338,$B$162,Inventory!$D$4:$D$3338,Summary!$B168)</f>
        <v>0</v>
      </c>
      <c r="Q168" s="18">
        <f>SUMIFS(Inventory!AD$4:AD$3338,Inventory!$C$4:$C$3338,$B$162,Inventory!$D$4:$D$3338,Summary!$B168)</f>
        <v>0</v>
      </c>
      <c r="R168" s="18">
        <f>SUMIFS(Inventory!AE$4:AE$3338,Inventory!$C$4:$C$3338,$B$162,Inventory!$D$4:$D$3338,Summary!$B168)</f>
        <v>0</v>
      </c>
      <c r="S168" s="18">
        <f>SUMIFS(Inventory!AF$4:AF$3338,Inventory!$C$4:$C$3338,$B$162,Inventory!$D$4:$D$3338,Summary!$B168)</f>
        <v>0</v>
      </c>
      <c r="T168" s="18">
        <f>SUMIFS(Inventory!AG$4:AG$3338,Inventory!$C$4:$C$3338,$B$162,Inventory!$D$4:$D$3338,Summary!$B168)</f>
        <v>0</v>
      </c>
      <c r="U168" s="18">
        <f>SUMIFS(Inventory!AH$4:AH$3338,Inventory!$C$4:$C$3338,$B$162,Inventory!$D$4:$D$3338,Summary!$B168)</f>
        <v>0</v>
      </c>
      <c r="V168" s="18">
        <f>SUMIFS(Inventory!AI$4:AI$3338,Inventory!$C$4:$C$3338,$B$162,Inventory!$D$4:$D$3338,Summary!$B168)</f>
        <v>31399.999999999996</v>
      </c>
      <c r="W168" s="13">
        <f t="shared" si="138"/>
        <v>104600</v>
      </c>
    </row>
    <row r="169" spans="2:23" x14ac:dyDescent="0.25">
      <c r="B169" s="12" t="s">
        <v>4</v>
      </c>
      <c r="C169" s="18">
        <f>SUMIFS(Inventory!P$4:P$3338,Inventory!$C$4:$C$3338,$B$162,Inventory!$D$4:$D$3338,Summary!$B169)</f>
        <v>0</v>
      </c>
      <c r="D169" s="18">
        <f>SUMIFS(Inventory!Q$4:Q$3338,Inventory!$C$4:$C$3338,$B$162,Inventory!$D$4:$D$3338,Summary!$B169)</f>
        <v>155736</v>
      </c>
      <c r="E169" s="18">
        <f>SUMIFS(Inventory!R$4:R$3338,Inventory!$C$4:$C$3338,$B$162,Inventory!$D$4:$D$3338,Summary!$B169)</f>
        <v>991.10000000000014</v>
      </c>
      <c r="F169" s="18">
        <f>SUMIFS(Inventory!S$4:S$3338,Inventory!$C$4:$C$3338,$B$162,Inventory!$D$4:$D$3338,Summary!$B169)</f>
        <v>28906.800000000003</v>
      </c>
      <c r="G169" s="18">
        <f>SUMIFS(Inventory!T$4:T$3338,Inventory!$C$4:$C$3338,$B$162,Inventory!$D$4:$D$3338,Summary!$B169)</f>
        <v>0</v>
      </c>
      <c r="H169" s="18">
        <f>SUMIFS(Inventory!U$4:U$3338,Inventory!$C$4:$C$3338,$B$162,Inventory!$D$4:$D$3338,Summary!$B169)</f>
        <v>0</v>
      </c>
      <c r="I169" s="18">
        <f>SUMIFS(Inventory!V$4:V$3338,Inventory!$C$4:$C$3338,$B$162,Inventory!$D$4:$D$3338,Summary!$B169)</f>
        <v>0</v>
      </c>
      <c r="J169" s="18">
        <f>SUMIFS(Inventory!W$4:W$3338,Inventory!$C$4:$C$3338,$B$162,Inventory!$D$4:$D$3338,Summary!$B169)</f>
        <v>1131.3500000000001</v>
      </c>
      <c r="K169" s="18">
        <f>SUMIFS(Inventory!X$4:X$3338,Inventory!$C$4:$C$3338,$B$162,Inventory!$D$4:$D$3338,Summary!$B169)</f>
        <v>32884.800000000003</v>
      </c>
      <c r="L169" s="18">
        <f>SUMIFS(Inventory!Y$4:Y$3338,Inventory!$C$4:$C$3338,$B$162,Inventory!$D$4:$D$3338,Summary!$B169)</f>
        <v>0</v>
      </c>
      <c r="M169" s="18">
        <f>SUMIFS(Inventory!Z$4:Z$3338,Inventory!$C$4:$C$3338,$B$162,Inventory!$D$4:$D$3338,Summary!$B169)</f>
        <v>0</v>
      </c>
      <c r="N169" s="18">
        <f>SUMIFS(Inventory!AA$4:AA$3338,Inventory!$C$4:$C$3338,$B$162,Inventory!$D$4:$D$3338,Summary!$B169)</f>
        <v>0</v>
      </c>
      <c r="O169" s="18">
        <f>SUMIFS(Inventory!AB$4:AB$3338,Inventory!$C$4:$C$3338,$B$162,Inventory!$D$4:$D$3338,Summary!$B169)</f>
        <v>386709.19999999995</v>
      </c>
      <c r="P169" s="18">
        <f>SUMIFS(Inventory!AC$4:AC$3338,Inventory!$C$4:$C$3338,$B$162,Inventory!$D$4:$D$3338,Summary!$B169)</f>
        <v>36862.800000000003</v>
      </c>
      <c r="Q169" s="18">
        <f>SUMIFS(Inventory!AD$4:AD$3338,Inventory!$C$4:$C$3338,$B$162,Inventory!$D$4:$D$3338,Summary!$B169)</f>
        <v>0</v>
      </c>
      <c r="R169" s="18">
        <f>SUMIFS(Inventory!AE$4:AE$3338,Inventory!$C$4:$C$3338,$B$162,Inventory!$D$4:$D$3338,Summary!$B169)</f>
        <v>0</v>
      </c>
      <c r="S169" s="18">
        <f>SUMIFS(Inventory!AF$4:AF$3338,Inventory!$C$4:$C$3338,$B$162,Inventory!$D$4:$D$3338,Summary!$B169)</f>
        <v>0</v>
      </c>
      <c r="T169" s="18">
        <f>SUMIFS(Inventory!AG$4:AG$3338,Inventory!$C$4:$C$3338,$B$162,Inventory!$D$4:$D$3338,Summary!$B169)</f>
        <v>1411.8500000000001</v>
      </c>
      <c r="U169" s="18">
        <f>SUMIFS(Inventory!AH$4:AH$3338,Inventory!$C$4:$C$3338,$B$162,Inventory!$D$4:$D$3338,Summary!$B169)</f>
        <v>40840.800000000003</v>
      </c>
      <c r="V169" s="18">
        <f>SUMIFS(Inventory!AI$4:AI$3338,Inventory!$C$4:$C$3338,$B$162,Inventory!$D$4:$D$3338,Summary!$B169)</f>
        <v>0</v>
      </c>
      <c r="W169" s="13">
        <f t="shared" si="138"/>
        <v>685474.70000000007</v>
      </c>
    </row>
    <row r="170" spans="2:23" x14ac:dyDescent="0.25">
      <c r="B170" s="12" t="s">
        <v>8</v>
      </c>
      <c r="C170" s="18">
        <f>SUMIFS(Inventory!P$4:P$3338,Inventory!$C$4:$C$3338,$B$162,Inventory!$D$4:$D$3338,Summary!$B170)</f>
        <v>0</v>
      </c>
      <c r="D170" s="18">
        <f>SUMIFS(Inventory!Q$4:Q$3338,Inventory!$C$4:$C$3338,$B$162,Inventory!$D$4:$D$3338,Summary!$B170)</f>
        <v>0</v>
      </c>
      <c r="E170" s="18">
        <f>SUMIFS(Inventory!R$4:R$3338,Inventory!$C$4:$C$3338,$B$162,Inventory!$D$4:$D$3338,Summary!$B170)</f>
        <v>174635</v>
      </c>
      <c r="F170" s="18">
        <f>SUMIFS(Inventory!S$4:S$3338,Inventory!$C$4:$C$3338,$B$162,Inventory!$D$4:$D$3338,Summary!$B170)</f>
        <v>0</v>
      </c>
      <c r="G170" s="18">
        <f>SUMIFS(Inventory!T$4:T$3338,Inventory!$C$4:$C$3338,$B$162,Inventory!$D$4:$D$3338,Summary!$B170)</f>
        <v>0</v>
      </c>
      <c r="H170" s="18">
        <f>SUMIFS(Inventory!U$4:U$3338,Inventory!$C$4:$C$3338,$B$162,Inventory!$D$4:$D$3338,Summary!$B170)</f>
        <v>0</v>
      </c>
      <c r="I170" s="18">
        <f>SUMIFS(Inventory!V$4:V$3338,Inventory!$C$4:$C$3338,$B$162,Inventory!$D$4:$D$3338,Summary!$B170)</f>
        <v>0</v>
      </c>
      <c r="J170" s="18">
        <f>SUMIFS(Inventory!W$4:W$3338,Inventory!$C$4:$C$3338,$B$162,Inventory!$D$4:$D$3338,Summary!$B170)</f>
        <v>0</v>
      </c>
      <c r="K170" s="18">
        <f>SUMIFS(Inventory!X$4:X$3338,Inventory!$C$4:$C$3338,$B$162,Inventory!$D$4:$D$3338,Summary!$B170)</f>
        <v>6510</v>
      </c>
      <c r="L170" s="18">
        <f>SUMIFS(Inventory!Y$4:Y$3338,Inventory!$C$4:$C$3338,$B$162,Inventory!$D$4:$D$3338,Summary!$B170)</f>
        <v>0</v>
      </c>
      <c r="M170" s="18">
        <f>SUMIFS(Inventory!Z$4:Z$3338,Inventory!$C$4:$C$3338,$B$162,Inventory!$D$4:$D$3338,Summary!$B170)</f>
        <v>0</v>
      </c>
      <c r="N170" s="18">
        <f>SUMIFS(Inventory!AA$4:AA$3338,Inventory!$C$4:$C$3338,$B$162,Inventory!$D$4:$D$3338,Summary!$B170)</f>
        <v>0</v>
      </c>
      <c r="O170" s="18">
        <f>SUMIFS(Inventory!AB$4:AB$3338,Inventory!$C$4:$C$3338,$B$162,Inventory!$D$4:$D$3338,Summary!$B170)</f>
        <v>228547.99999999997</v>
      </c>
      <c r="P170" s="18">
        <f>SUMIFS(Inventory!AC$4:AC$3338,Inventory!$C$4:$C$3338,$B$162,Inventory!$D$4:$D$3338,Summary!$B170)</f>
        <v>0</v>
      </c>
      <c r="Q170" s="18">
        <f>SUMIFS(Inventory!AD$4:AD$3338,Inventory!$C$4:$C$3338,$B$162,Inventory!$D$4:$D$3338,Summary!$B170)</f>
        <v>0</v>
      </c>
      <c r="R170" s="18">
        <f>SUMIFS(Inventory!AE$4:AE$3338,Inventory!$C$4:$C$3338,$B$162,Inventory!$D$4:$D$3338,Summary!$B170)</f>
        <v>0</v>
      </c>
      <c r="S170" s="18">
        <f>SUMIFS(Inventory!AF$4:AF$3338,Inventory!$C$4:$C$3338,$B$162,Inventory!$D$4:$D$3338,Summary!$B170)</f>
        <v>0</v>
      </c>
      <c r="T170" s="18">
        <f>SUMIFS(Inventory!AG$4:AG$3338,Inventory!$C$4:$C$3338,$B$162,Inventory!$D$4:$D$3338,Summary!$B170)</f>
        <v>19026</v>
      </c>
      <c r="U170" s="18">
        <f>SUMIFS(Inventory!AH$4:AH$3338,Inventory!$C$4:$C$3338,$B$162,Inventory!$D$4:$D$3338,Summary!$B170)</f>
        <v>8085</v>
      </c>
      <c r="V170" s="18">
        <f>SUMIFS(Inventory!AI$4:AI$3338,Inventory!$C$4:$C$3338,$B$162,Inventory!$D$4:$D$3338,Summary!$B170)</f>
        <v>0</v>
      </c>
      <c r="W170" s="13">
        <f t="shared" si="138"/>
        <v>436804</v>
      </c>
    </row>
    <row r="171" spans="2:23" x14ac:dyDescent="0.25">
      <c r="B171" s="12" t="s">
        <v>3</v>
      </c>
      <c r="C171" s="18">
        <f>SUMIFS(Inventory!P$4:P$3338,Inventory!$C$4:$C$3338,$B$162,Inventory!$D$4:$D$3338,Summary!$B171)</f>
        <v>106662.81999999999</v>
      </c>
      <c r="D171" s="18">
        <f>SUMIFS(Inventory!Q$4:Q$3338,Inventory!$C$4:$C$3338,$B$162,Inventory!$D$4:$D$3338,Summary!$B171)</f>
        <v>42027.955200000004</v>
      </c>
      <c r="E171" s="18">
        <f>SUMIFS(Inventory!R$4:R$3338,Inventory!$C$4:$C$3338,$B$162,Inventory!$D$4:$D$3338,Summary!$B171)</f>
        <v>0</v>
      </c>
      <c r="F171" s="18">
        <f>SUMIFS(Inventory!S$4:S$3338,Inventory!$C$4:$C$3338,$B$162,Inventory!$D$4:$D$3338,Summary!$B171)</f>
        <v>11995.995000000001</v>
      </c>
      <c r="G171" s="18">
        <f>SUMIFS(Inventory!T$4:T$3338,Inventory!$C$4:$C$3338,$B$162,Inventory!$D$4:$D$3338,Summary!$B171)</f>
        <v>28101.427200000006</v>
      </c>
      <c r="H171" s="18">
        <f>SUMIFS(Inventory!U$4:U$3338,Inventory!$C$4:$C$3338,$B$162,Inventory!$D$4:$D$3338,Summary!$B171)</f>
        <v>0</v>
      </c>
      <c r="I171" s="18">
        <f>SUMIFS(Inventory!V$4:V$3338,Inventory!$C$4:$C$3338,$B$162,Inventory!$D$4:$D$3338,Summary!$B171)</f>
        <v>0</v>
      </c>
      <c r="J171" s="18">
        <f>SUMIFS(Inventory!W$4:W$3338,Inventory!$C$4:$C$3338,$B$162,Inventory!$D$4:$D$3338,Summary!$B171)</f>
        <v>30359.577600000001</v>
      </c>
      <c r="K171" s="18">
        <f>SUMIFS(Inventory!X$4:X$3338,Inventory!$C$4:$C$3338,$B$162,Inventory!$D$4:$D$3338,Summary!$B171)</f>
        <v>0</v>
      </c>
      <c r="L171" s="18">
        <f>SUMIFS(Inventory!Y$4:Y$3338,Inventory!$C$4:$C$3338,$B$162,Inventory!$D$4:$D$3338,Summary!$B171)</f>
        <v>345207.717</v>
      </c>
      <c r="M171" s="18">
        <f>SUMIFS(Inventory!Z$4:Z$3338,Inventory!$C$4:$C$3338,$B$162,Inventory!$D$4:$D$3338,Summary!$B171)</f>
        <v>0</v>
      </c>
      <c r="N171" s="18">
        <f>SUMIFS(Inventory!AA$4:AA$3338,Inventory!$C$4:$C$3338,$B$162,Inventory!$D$4:$D$3338,Summary!$B171)</f>
        <v>0</v>
      </c>
      <c r="O171" s="18">
        <f>SUMIFS(Inventory!AB$4:AB$3338,Inventory!$C$4:$C$3338,$B$162,Inventory!$D$4:$D$3338,Summary!$B171)</f>
        <v>48341.145600000003</v>
      </c>
      <c r="P171" s="18">
        <f>SUMIFS(Inventory!AC$4:AC$3338,Inventory!$C$4:$C$3338,$B$162,Inventory!$D$4:$D$3338,Summary!$B171)</f>
        <v>0</v>
      </c>
      <c r="Q171" s="18">
        <f>SUMIFS(Inventory!AD$4:AD$3338,Inventory!$C$4:$C$3338,$B$162,Inventory!$D$4:$D$3338,Summary!$B171)</f>
        <v>202443.00999999998</v>
      </c>
      <c r="R171" s="18">
        <f>SUMIFS(Inventory!AE$4:AE$3338,Inventory!$C$4:$C$3338,$B$162,Inventory!$D$4:$D$3338,Summary!$B171)</f>
        <v>0</v>
      </c>
      <c r="S171" s="18">
        <f>SUMIFS(Inventory!AF$4:AF$3338,Inventory!$C$4:$C$3338,$B$162,Inventory!$D$4:$D$3338,Summary!$B171)</f>
        <v>37134.0288</v>
      </c>
      <c r="T171" s="18">
        <f>SUMIFS(Inventory!AG$4:AG$3338,Inventory!$C$4:$C$3338,$B$162,Inventory!$D$4:$D$3338,Summary!$B171)</f>
        <v>0</v>
      </c>
      <c r="U171" s="18">
        <f>SUMIFS(Inventory!AH$4:AH$3338,Inventory!$C$4:$C$3338,$B$162,Inventory!$D$4:$D$3338,Summary!$B171)</f>
        <v>0</v>
      </c>
      <c r="V171" s="18">
        <f>SUMIFS(Inventory!AI$4:AI$3338,Inventory!$C$4:$C$3338,$B$162,Inventory!$D$4:$D$3338,Summary!$B171)</f>
        <v>0</v>
      </c>
      <c r="W171" s="13">
        <f t="shared" si="138"/>
        <v>852273.6764</v>
      </c>
    </row>
    <row r="172" spans="2:23" x14ac:dyDescent="0.25">
      <c r="B172" s="20" t="s">
        <v>138</v>
      </c>
      <c r="C172" s="18">
        <f>SUM(C164:C171)</f>
        <v>197835.62</v>
      </c>
      <c r="D172" s="18">
        <f t="shared" ref="D172:V172" si="139">SUM(D164:D171)</f>
        <v>197763.9552</v>
      </c>
      <c r="E172" s="18">
        <f t="shared" si="139"/>
        <v>188726.64</v>
      </c>
      <c r="F172" s="18">
        <f t="shared" si="139"/>
        <v>106863.05500000001</v>
      </c>
      <c r="G172" s="18">
        <f t="shared" si="139"/>
        <v>70577.427200000006</v>
      </c>
      <c r="H172" s="18">
        <f t="shared" si="139"/>
        <v>0</v>
      </c>
      <c r="I172" s="18">
        <f t="shared" si="139"/>
        <v>96564.12</v>
      </c>
      <c r="J172" s="18">
        <f t="shared" si="139"/>
        <v>107073.5776</v>
      </c>
      <c r="K172" s="18">
        <f t="shared" si="139"/>
        <v>70702.320000000007</v>
      </c>
      <c r="L172" s="18">
        <f t="shared" si="139"/>
        <v>404700.86700000003</v>
      </c>
      <c r="M172" s="18">
        <f t="shared" si="139"/>
        <v>58714.37</v>
      </c>
      <c r="N172" s="18">
        <f t="shared" si="139"/>
        <v>91770</v>
      </c>
      <c r="O172" s="18">
        <f t="shared" si="139"/>
        <v>779423.28960000002</v>
      </c>
      <c r="P172" s="18">
        <f t="shared" si="139"/>
        <v>36862.800000000003</v>
      </c>
      <c r="Q172" s="18">
        <f t="shared" si="139"/>
        <v>326330.90999999997</v>
      </c>
      <c r="R172" s="18">
        <f t="shared" si="139"/>
        <v>29000</v>
      </c>
      <c r="S172" s="18">
        <f t="shared" si="139"/>
        <v>94589.700799999991</v>
      </c>
      <c r="T172" s="18">
        <f t="shared" si="139"/>
        <v>593235.96499999997</v>
      </c>
      <c r="U172" s="18">
        <f t="shared" si="139"/>
        <v>116913.72</v>
      </c>
      <c r="V172" s="18">
        <f t="shared" si="139"/>
        <v>232607.74600000007</v>
      </c>
      <c r="W172" s="13">
        <f t="shared" si="138"/>
        <v>3800256.0834000004</v>
      </c>
    </row>
    <row r="173" spans="2:23" x14ac:dyDescent="0.25">
      <c r="B173" s="28" t="s">
        <v>148</v>
      </c>
      <c r="C173" s="27">
        <f>C172*1.25/(39852*H1)</f>
        <v>1.7729493769805423E-2</v>
      </c>
    </row>
    <row r="174" spans="2:23" x14ac:dyDescent="0.25">
      <c r="B174" s="40"/>
      <c r="C174" s="27"/>
    </row>
    <row r="175" spans="2:23" x14ac:dyDescent="0.25">
      <c r="B175" s="40"/>
      <c r="C175" s="27"/>
    </row>
    <row r="176" spans="2:23" x14ac:dyDescent="0.25">
      <c r="B176" s="16" t="s">
        <v>344</v>
      </c>
    </row>
    <row r="177" spans="2:23" x14ac:dyDescent="0.25">
      <c r="B177" s="11"/>
      <c r="C177" s="17">
        <f>Inventory!$C$1</f>
        <v>2018</v>
      </c>
      <c r="D177" s="11">
        <f>C177+1</f>
        <v>2019</v>
      </c>
      <c r="E177" s="11">
        <f t="shared" ref="E177" si="140">D177+1</f>
        <v>2020</v>
      </c>
      <c r="F177" s="11">
        <f t="shared" ref="F177" si="141">E177+1</f>
        <v>2021</v>
      </c>
      <c r="G177" s="11">
        <f t="shared" ref="G177" si="142">F177+1</f>
        <v>2022</v>
      </c>
      <c r="H177" s="11">
        <f t="shared" ref="H177" si="143">G177+1</f>
        <v>2023</v>
      </c>
      <c r="I177" s="11">
        <f t="shared" ref="I177" si="144">H177+1</f>
        <v>2024</v>
      </c>
      <c r="J177" s="11">
        <f t="shared" ref="J177" si="145">I177+1</f>
        <v>2025</v>
      </c>
      <c r="K177" s="11">
        <f t="shared" ref="K177" si="146">J177+1</f>
        <v>2026</v>
      </c>
      <c r="L177" s="11">
        <f t="shared" ref="L177" si="147">K177+1</f>
        <v>2027</v>
      </c>
      <c r="M177" s="11">
        <f t="shared" ref="M177" si="148">L177+1</f>
        <v>2028</v>
      </c>
      <c r="N177" s="11">
        <f t="shared" ref="N177" si="149">M177+1</f>
        <v>2029</v>
      </c>
      <c r="O177" s="11">
        <f t="shared" ref="O177" si="150">N177+1</f>
        <v>2030</v>
      </c>
      <c r="P177" s="11">
        <f t="shared" ref="P177" si="151">O177+1</f>
        <v>2031</v>
      </c>
      <c r="Q177" s="11">
        <f t="shared" ref="Q177" si="152">P177+1</f>
        <v>2032</v>
      </c>
      <c r="R177" s="11">
        <f t="shared" ref="R177" si="153">Q177+1</f>
        <v>2033</v>
      </c>
      <c r="S177" s="11">
        <f t="shared" ref="S177" si="154">R177+1</f>
        <v>2034</v>
      </c>
      <c r="T177" s="11">
        <f t="shared" ref="T177" si="155">S177+1</f>
        <v>2035</v>
      </c>
      <c r="U177" s="11">
        <f t="shared" ref="U177" si="156">T177+1</f>
        <v>2036</v>
      </c>
      <c r="V177" s="11">
        <f t="shared" ref="V177" si="157">U177+1</f>
        <v>2037</v>
      </c>
      <c r="W177" s="11" t="s">
        <v>138</v>
      </c>
    </row>
    <row r="178" spans="2:23" x14ac:dyDescent="0.25">
      <c r="B178" s="12" t="s">
        <v>9</v>
      </c>
      <c r="C178" s="18">
        <f>SUMIFS(Inventory!P$4:P$3338,Inventory!$C$4:$C$3338,$B$176,Inventory!$D$4:$D$3338,Summary!$B178)</f>
        <v>0</v>
      </c>
      <c r="D178" s="18">
        <f>SUMIFS(Inventory!Q$4:Q$3338,Inventory!$C$4:$C$3338,$B$176,Inventory!$D$4:$D$3338,Summary!$B178)</f>
        <v>0</v>
      </c>
      <c r="E178" s="18">
        <f>SUMIFS(Inventory!R$4:R$3338,Inventory!$C$4:$C$3338,$B$176,Inventory!$D$4:$D$3338,Summary!$B178)</f>
        <v>0</v>
      </c>
      <c r="F178" s="18">
        <f>SUMIFS(Inventory!S$4:S$3338,Inventory!$C$4:$C$3338,$B$176,Inventory!$D$4:$D$3338,Summary!$B178)</f>
        <v>0</v>
      </c>
      <c r="G178" s="18">
        <f>SUMIFS(Inventory!T$4:T$3338,Inventory!$C$4:$C$3338,$B$176,Inventory!$D$4:$D$3338,Summary!$B178)</f>
        <v>0</v>
      </c>
      <c r="H178" s="18">
        <f>SUMIFS(Inventory!U$4:U$3338,Inventory!$C$4:$C$3338,$B$176,Inventory!$D$4:$D$3338,Summary!$B178)</f>
        <v>0</v>
      </c>
      <c r="I178" s="18">
        <f>SUMIFS(Inventory!V$4:V$3338,Inventory!$C$4:$C$3338,$B$176,Inventory!$D$4:$D$3338,Summary!$B178)</f>
        <v>0</v>
      </c>
      <c r="J178" s="18">
        <f>SUMIFS(Inventory!W$4:W$3338,Inventory!$C$4:$C$3338,$B$176,Inventory!$D$4:$D$3338,Summary!$B178)</f>
        <v>0</v>
      </c>
      <c r="K178" s="18">
        <f>SUMIFS(Inventory!X$4:X$3338,Inventory!$C$4:$C$3338,$B$176,Inventory!$D$4:$D$3338,Summary!$B178)</f>
        <v>0</v>
      </c>
      <c r="L178" s="18">
        <f>SUMIFS(Inventory!Y$4:Y$3338,Inventory!$C$4:$C$3338,$B$176,Inventory!$D$4:$D$3338,Summary!$B178)</f>
        <v>0</v>
      </c>
      <c r="M178" s="18">
        <f>SUMIFS(Inventory!Z$4:Z$3338,Inventory!$C$4:$C$3338,$B$176,Inventory!$D$4:$D$3338,Summary!$B178)</f>
        <v>0</v>
      </c>
      <c r="N178" s="18">
        <f>SUMIFS(Inventory!AA$4:AA$3338,Inventory!$C$4:$C$3338,$B$176,Inventory!$D$4:$D$3338,Summary!$B178)</f>
        <v>0</v>
      </c>
      <c r="O178" s="18">
        <f>SUMIFS(Inventory!AB$4:AB$3338,Inventory!$C$4:$C$3338,$B$176,Inventory!$D$4:$D$3338,Summary!$B178)</f>
        <v>6462.7199999999993</v>
      </c>
      <c r="P178" s="18">
        <f>SUMIFS(Inventory!AC$4:AC$3338,Inventory!$C$4:$C$3338,$B$176,Inventory!$D$4:$D$3338,Summary!$B178)</f>
        <v>0</v>
      </c>
      <c r="Q178" s="18">
        <f>SUMIFS(Inventory!AD$4:AD$3338,Inventory!$C$4:$C$3338,$B$176,Inventory!$D$4:$D$3338,Summary!$B178)</f>
        <v>0</v>
      </c>
      <c r="R178" s="18">
        <f>SUMIFS(Inventory!AE$4:AE$3338,Inventory!$C$4:$C$3338,$B$176,Inventory!$D$4:$D$3338,Summary!$B178)</f>
        <v>0</v>
      </c>
      <c r="S178" s="18">
        <f>SUMIFS(Inventory!AF$4:AF$3338,Inventory!$C$4:$C$3338,$B$176,Inventory!$D$4:$D$3338,Summary!$B178)</f>
        <v>0</v>
      </c>
      <c r="T178" s="18">
        <f>SUMIFS(Inventory!AG$4:AG$3338,Inventory!$C$4:$C$3338,$B$176,Inventory!$D$4:$D$3338,Summary!$B178)</f>
        <v>0</v>
      </c>
      <c r="U178" s="18">
        <f>SUMIFS(Inventory!AH$4:AH$3338,Inventory!$C$4:$C$3338,$B$176,Inventory!$D$4:$D$3338,Summary!$B178)</f>
        <v>0</v>
      </c>
      <c r="V178" s="18">
        <f>SUMIFS(Inventory!AI$4:AI$3338,Inventory!$C$4:$C$3338,$B$176,Inventory!$D$4:$D$3338,Summary!$B178)</f>
        <v>221332.31999999995</v>
      </c>
      <c r="W178" s="13">
        <f>SUM(C178:V178)</f>
        <v>227795.03999999995</v>
      </c>
    </row>
    <row r="179" spans="2:23" x14ac:dyDescent="0.25">
      <c r="B179" s="12" t="s">
        <v>11</v>
      </c>
      <c r="C179" s="18">
        <f>SUMIFS(Inventory!P$4:P$3338,Inventory!$C$4:$C$3338,$B$176,Inventory!$D$4:$D$3338,Summary!$B179)</f>
        <v>0</v>
      </c>
      <c r="D179" s="18">
        <f>SUMIFS(Inventory!Q$4:Q$3338,Inventory!$C$4:$C$3338,$B$176,Inventory!$D$4:$D$3338,Summary!$B179)</f>
        <v>0</v>
      </c>
      <c r="E179" s="18">
        <f>SUMIFS(Inventory!R$4:R$3338,Inventory!$C$4:$C$3338,$B$176,Inventory!$D$4:$D$3338,Summary!$B179)</f>
        <v>0</v>
      </c>
      <c r="F179" s="18">
        <f>SUMIFS(Inventory!S$4:S$3338,Inventory!$C$4:$C$3338,$B$176,Inventory!$D$4:$D$3338,Summary!$B179)</f>
        <v>0</v>
      </c>
      <c r="G179" s="18">
        <f>SUMIFS(Inventory!T$4:T$3338,Inventory!$C$4:$C$3338,$B$176,Inventory!$D$4:$D$3338,Summary!$B179)</f>
        <v>102495.45600000002</v>
      </c>
      <c r="H179" s="18">
        <f>SUMIFS(Inventory!U$4:U$3338,Inventory!$C$4:$C$3338,$B$176,Inventory!$D$4:$D$3338,Summary!$B179)</f>
        <v>0</v>
      </c>
      <c r="I179" s="18">
        <f>SUMIFS(Inventory!V$4:V$3338,Inventory!$C$4:$C$3338,$B$176,Inventory!$D$4:$D$3338,Summary!$B179)</f>
        <v>0</v>
      </c>
      <c r="J179" s="18">
        <f>SUMIFS(Inventory!W$4:W$3338,Inventory!$C$4:$C$3338,$B$176,Inventory!$D$4:$D$3338,Summary!$B179)</f>
        <v>0</v>
      </c>
      <c r="K179" s="18">
        <f>SUMIFS(Inventory!X$4:X$3338,Inventory!$C$4:$C$3338,$B$176,Inventory!$D$4:$D$3338,Summary!$B179)</f>
        <v>0</v>
      </c>
      <c r="L179" s="18">
        <f>SUMIFS(Inventory!Y$4:Y$3338,Inventory!$C$4:$C$3338,$B$176,Inventory!$D$4:$D$3338,Summary!$B179)</f>
        <v>0</v>
      </c>
      <c r="M179" s="18">
        <f>SUMIFS(Inventory!Z$4:Z$3338,Inventory!$C$4:$C$3338,$B$176,Inventory!$D$4:$D$3338,Summary!$B179)</f>
        <v>0</v>
      </c>
      <c r="N179" s="18">
        <f>SUMIFS(Inventory!AA$4:AA$3338,Inventory!$C$4:$C$3338,$B$176,Inventory!$D$4:$D$3338,Summary!$B179)</f>
        <v>0</v>
      </c>
      <c r="O179" s="18">
        <f>SUMIFS(Inventory!AB$4:AB$3338,Inventory!$C$4:$C$3338,$B$176,Inventory!$D$4:$D$3338,Summary!$B179)</f>
        <v>7946.7520000000004</v>
      </c>
      <c r="P179" s="18">
        <f>SUMIFS(Inventory!AC$4:AC$3338,Inventory!$C$4:$C$3338,$B$176,Inventory!$D$4:$D$3338,Summary!$B179)</f>
        <v>0</v>
      </c>
      <c r="Q179" s="18">
        <f>SUMIFS(Inventory!AD$4:AD$3338,Inventory!$C$4:$C$3338,$B$176,Inventory!$D$4:$D$3338,Summary!$B179)</f>
        <v>0</v>
      </c>
      <c r="R179" s="18">
        <f>SUMIFS(Inventory!AE$4:AE$3338,Inventory!$C$4:$C$3338,$B$176,Inventory!$D$4:$D$3338,Summary!$B179)</f>
        <v>0</v>
      </c>
      <c r="S179" s="18">
        <f>SUMIFS(Inventory!AF$4:AF$3338,Inventory!$C$4:$C$3338,$B$176,Inventory!$D$4:$D$3338,Summary!$B179)</f>
        <v>0</v>
      </c>
      <c r="T179" s="18">
        <f>SUMIFS(Inventory!AG$4:AG$3338,Inventory!$C$4:$C$3338,$B$176,Inventory!$D$4:$D$3338,Summary!$B179)</f>
        <v>61457</v>
      </c>
      <c r="U179" s="18">
        <f>SUMIFS(Inventory!AH$4:AH$3338,Inventory!$C$4:$C$3338,$B$176,Inventory!$D$4:$D$3338,Summary!$B179)</f>
        <v>0</v>
      </c>
      <c r="V179" s="18">
        <f>SUMIFS(Inventory!AI$4:AI$3338,Inventory!$C$4:$C$3338,$B$176,Inventory!$D$4:$D$3338,Summary!$B179)</f>
        <v>143676.666</v>
      </c>
      <c r="W179" s="13">
        <f t="shared" ref="W179:W186" si="158">SUM(C179:V179)</f>
        <v>315575.87400000001</v>
      </c>
    </row>
    <row r="180" spans="2:23" x14ac:dyDescent="0.25">
      <c r="B180" s="12" t="s">
        <v>7</v>
      </c>
      <c r="C180" s="18">
        <f>SUMIFS(Inventory!P$4:P$3338,Inventory!$C$4:$C$3338,$B$176,Inventory!$D$4:$D$3338,Summary!$B180)</f>
        <v>1840</v>
      </c>
      <c r="D180" s="18">
        <f>SUMIFS(Inventory!Q$4:Q$3338,Inventory!$C$4:$C$3338,$B$176,Inventory!$D$4:$D$3338,Summary!$B180)</f>
        <v>0</v>
      </c>
      <c r="E180" s="18">
        <f>SUMIFS(Inventory!R$4:R$3338,Inventory!$C$4:$C$3338,$B$176,Inventory!$D$4:$D$3338,Summary!$B180)</f>
        <v>19959.8</v>
      </c>
      <c r="F180" s="18">
        <f>SUMIFS(Inventory!S$4:S$3338,Inventory!$C$4:$C$3338,$B$176,Inventory!$D$4:$D$3338,Summary!$B180)</f>
        <v>19714.176000000003</v>
      </c>
      <c r="G180" s="18">
        <f>SUMIFS(Inventory!T$4:T$3338,Inventory!$C$4:$C$3338,$B$176,Inventory!$D$4:$D$3338,Summary!$B180)</f>
        <v>10662.400000000001</v>
      </c>
      <c r="H180" s="18">
        <f>SUMIFS(Inventory!U$4:U$3338,Inventory!$C$4:$C$3338,$B$176,Inventory!$D$4:$D$3338,Summary!$B180)</f>
        <v>0</v>
      </c>
      <c r="I180" s="18">
        <f>SUMIFS(Inventory!V$4:V$3338,Inventory!$C$4:$C$3338,$B$176,Inventory!$D$4:$D$3338,Summary!$B180)</f>
        <v>6608</v>
      </c>
      <c r="J180" s="18">
        <f>SUMIFS(Inventory!W$4:W$3338,Inventory!$C$4:$C$3338,$B$176,Inventory!$D$4:$D$3338,Summary!$B180)</f>
        <v>153177.53</v>
      </c>
      <c r="K180" s="18">
        <f>SUMIFS(Inventory!X$4:X$3338,Inventory!$C$4:$C$3338,$B$176,Inventory!$D$4:$D$3338,Summary!$B180)</f>
        <v>0</v>
      </c>
      <c r="L180" s="18">
        <f>SUMIFS(Inventory!Y$4:Y$3338,Inventory!$C$4:$C$3338,$B$176,Inventory!$D$4:$D$3338,Summary!$B180)</f>
        <v>0</v>
      </c>
      <c r="M180" s="18">
        <f>SUMIFS(Inventory!Z$4:Z$3338,Inventory!$C$4:$C$3338,$B$176,Inventory!$D$4:$D$3338,Summary!$B180)</f>
        <v>2392</v>
      </c>
      <c r="N180" s="18">
        <f>SUMIFS(Inventory!AA$4:AA$3338,Inventory!$C$4:$C$3338,$B$176,Inventory!$D$4:$D$3338,Summary!$B180)</f>
        <v>0</v>
      </c>
      <c r="O180" s="18">
        <f>SUMIFS(Inventory!AB$4:AB$3338,Inventory!$C$4:$C$3338,$B$176,Inventory!$D$4:$D$3338,Summary!$B180)</f>
        <v>370605.98400000023</v>
      </c>
      <c r="P180" s="18">
        <f>SUMIFS(Inventory!AC$4:AC$3338,Inventory!$C$4:$C$3338,$B$176,Inventory!$D$4:$D$3338,Summary!$B180)</f>
        <v>0</v>
      </c>
      <c r="Q180" s="18">
        <f>SUMIFS(Inventory!AD$4:AD$3338,Inventory!$C$4:$C$3338,$B$176,Inventory!$D$4:$D$3338,Summary!$B180)</f>
        <v>13518.399999999998</v>
      </c>
      <c r="R180" s="18">
        <f>SUMIFS(Inventory!AE$4:AE$3338,Inventory!$C$4:$C$3338,$B$176,Inventory!$D$4:$D$3338,Summary!$B180)</f>
        <v>0</v>
      </c>
      <c r="S180" s="18">
        <f>SUMIFS(Inventory!AF$4:AF$3338,Inventory!$C$4:$C$3338,$B$176,Inventory!$D$4:$D$3338,Summary!$B180)</f>
        <v>8288</v>
      </c>
      <c r="T180" s="18">
        <f>SUMIFS(Inventory!AG$4:AG$3338,Inventory!$C$4:$C$3338,$B$176,Inventory!$D$4:$D$3338,Summary!$B180)</f>
        <v>84904.28</v>
      </c>
      <c r="U180" s="18">
        <f>SUMIFS(Inventory!AH$4:AH$3338,Inventory!$C$4:$C$3338,$B$176,Inventory!$D$4:$D$3338,Summary!$B180)</f>
        <v>0</v>
      </c>
      <c r="V180" s="18">
        <f>SUMIFS(Inventory!AI$4:AI$3338,Inventory!$C$4:$C$3338,$B$176,Inventory!$D$4:$D$3338,Summary!$B180)</f>
        <v>0</v>
      </c>
      <c r="W180" s="13">
        <f t="shared" si="158"/>
        <v>691670.5700000003</v>
      </c>
    </row>
    <row r="181" spans="2:23" x14ac:dyDescent="0.25">
      <c r="B181" s="12" t="s">
        <v>5</v>
      </c>
      <c r="C181" s="18">
        <f>SUMIFS(Inventory!P$4:P$3338,Inventory!$C$4:$C$3338,$B$176,Inventory!$D$4:$D$3338,Summary!$B181)</f>
        <v>191600</v>
      </c>
      <c r="D181" s="18">
        <f>SUMIFS(Inventory!Q$4:Q$3338,Inventory!$C$4:$C$3338,$B$176,Inventory!$D$4:$D$3338,Summary!$B181)</f>
        <v>0</v>
      </c>
      <c r="E181" s="18">
        <f>SUMIFS(Inventory!R$4:R$3338,Inventory!$C$4:$C$3338,$B$176,Inventory!$D$4:$D$3338,Summary!$B181)</f>
        <v>0</v>
      </c>
      <c r="F181" s="18">
        <f>SUMIFS(Inventory!S$4:S$3338,Inventory!$C$4:$C$3338,$B$176,Inventory!$D$4:$D$3338,Summary!$B181)</f>
        <v>0</v>
      </c>
      <c r="G181" s="18">
        <f>SUMIFS(Inventory!T$4:T$3338,Inventory!$C$4:$C$3338,$B$176,Inventory!$D$4:$D$3338,Summary!$B181)</f>
        <v>0</v>
      </c>
      <c r="H181" s="18">
        <f>SUMIFS(Inventory!U$4:U$3338,Inventory!$C$4:$C$3338,$B$176,Inventory!$D$4:$D$3338,Summary!$B181)</f>
        <v>0</v>
      </c>
      <c r="I181" s="18">
        <f>SUMIFS(Inventory!V$4:V$3338,Inventory!$C$4:$C$3338,$B$176,Inventory!$D$4:$D$3338,Summary!$B181)</f>
        <v>0</v>
      </c>
      <c r="J181" s="18">
        <f>SUMIFS(Inventory!W$4:W$3338,Inventory!$C$4:$C$3338,$B$176,Inventory!$D$4:$D$3338,Summary!$B181)</f>
        <v>0</v>
      </c>
      <c r="K181" s="18">
        <f>SUMIFS(Inventory!X$4:X$3338,Inventory!$C$4:$C$3338,$B$176,Inventory!$D$4:$D$3338,Summary!$B181)</f>
        <v>0</v>
      </c>
      <c r="L181" s="18">
        <f>SUMIFS(Inventory!Y$4:Y$3338,Inventory!$C$4:$C$3338,$B$176,Inventory!$D$4:$D$3338,Summary!$B181)</f>
        <v>0</v>
      </c>
      <c r="M181" s="18">
        <f>SUMIFS(Inventory!Z$4:Z$3338,Inventory!$C$4:$C$3338,$B$176,Inventory!$D$4:$D$3338,Summary!$B181)</f>
        <v>32240</v>
      </c>
      <c r="N181" s="18">
        <f>SUMIFS(Inventory!AA$4:AA$3338,Inventory!$C$4:$C$3338,$B$176,Inventory!$D$4:$D$3338,Summary!$B181)</f>
        <v>0</v>
      </c>
      <c r="O181" s="18">
        <f>SUMIFS(Inventory!AB$4:AB$3338,Inventory!$C$4:$C$3338,$B$176,Inventory!$D$4:$D$3338,Summary!$B181)</f>
        <v>0</v>
      </c>
      <c r="P181" s="18">
        <f>SUMIFS(Inventory!AC$4:AC$3338,Inventory!$C$4:$C$3338,$B$176,Inventory!$D$4:$D$3338,Summary!$B181)</f>
        <v>0</v>
      </c>
      <c r="Q181" s="18">
        <f>SUMIFS(Inventory!AD$4:AD$3338,Inventory!$C$4:$C$3338,$B$176,Inventory!$D$4:$D$3338,Summary!$B181)</f>
        <v>0</v>
      </c>
      <c r="R181" s="18">
        <f>SUMIFS(Inventory!AE$4:AE$3338,Inventory!$C$4:$C$3338,$B$176,Inventory!$D$4:$D$3338,Summary!$B181)</f>
        <v>17400</v>
      </c>
      <c r="S181" s="18">
        <f>SUMIFS(Inventory!AF$4:AF$3338,Inventory!$C$4:$C$3338,$B$176,Inventory!$D$4:$D$3338,Summary!$B181)</f>
        <v>0</v>
      </c>
      <c r="T181" s="18">
        <f>SUMIFS(Inventory!AG$4:AG$3338,Inventory!$C$4:$C$3338,$B$176,Inventory!$D$4:$D$3338,Summary!$B181)</f>
        <v>36240</v>
      </c>
      <c r="U181" s="18">
        <f>SUMIFS(Inventory!AH$4:AH$3338,Inventory!$C$4:$C$3338,$B$176,Inventory!$D$4:$D$3338,Summary!$B181)</f>
        <v>273504</v>
      </c>
      <c r="V181" s="18">
        <f>SUMIFS(Inventory!AI$4:AI$3338,Inventory!$C$4:$C$3338,$B$176,Inventory!$D$4:$D$3338,Summary!$B181)</f>
        <v>0</v>
      </c>
      <c r="W181" s="13">
        <f t="shared" si="158"/>
        <v>550984</v>
      </c>
    </row>
    <row r="182" spans="2:23" x14ac:dyDescent="0.25">
      <c r="B182" s="12" t="s">
        <v>114</v>
      </c>
      <c r="C182" s="18">
        <f>SUMIFS(Inventory!P$4:P$3338,Inventory!$C$4:$C$3338,$B$176,Inventory!$D$4:$D$3338,Summary!$B182)</f>
        <v>20000</v>
      </c>
      <c r="D182" s="18">
        <f>SUMIFS(Inventory!Q$4:Q$3338,Inventory!$C$4:$C$3338,$B$176,Inventory!$D$4:$D$3338,Summary!$B182)</f>
        <v>0</v>
      </c>
      <c r="E182" s="18">
        <f>SUMIFS(Inventory!R$4:R$3338,Inventory!$C$4:$C$3338,$B$176,Inventory!$D$4:$D$3338,Summary!$B182)</f>
        <v>0</v>
      </c>
      <c r="F182" s="18">
        <f>SUMIFS(Inventory!S$4:S$3338,Inventory!$C$4:$C$3338,$B$176,Inventory!$D$4:$D$3338,Summary!$B182)</f>
        <v>0</v>
      </c>
      <c r="G182" s="18">
        <f>SUMIFS(Inventory!T$4:T$3338,Inventory!$C$4:$C$3338,$B$176,Inventory!$D$4:$D$3338,Summary!$B182)</f>
        <v>0</v>
      </c>
      <c r="H182" s="18">
        <f>SUMIFS(Inventory!U$4:U$3338,Inventory!$C$4:$C$3338,$B$176,Inventory!$D$4:$D$3338,Summary!$B182)</f>
        <v>46000</v>
      </c>
      <c r="I182" s="18">
        <f>SUMIFS(Inventory!V$4:V$3338,Inventory!$C$4:$C$3338,$B$176,Inventory!$D$4:$D$3338,Summary!$B182)</f>
        <v>0</v>
      </c>
      <c r="J182" s="18">
        <f>SUMIFS(Inventory!W$4:W$3338,Inventory!$C$4:$C$3338,$B$176,Inventory!$D$4:$D$3338,Summary!$B182)</f>
        <v>0</v>
      </c>
      <c r="K182" s="18">
        <f>SUMIFS(Inventory!X$4:X$3338,Inventory!$C$4:$C$3338,$B$176,Inventory!$D$4:$D$3338,Summary!$B182)</f>
        <v>0</v>
      </c>
      <c r="L182" s="18">
        <f>SUMIFS(Inventory!Y$4:Y$3338,Inventory!$C$4:$C$3338,$B$176,Inventory!$D$4:$D$3338,Summary!$B182)</f>
        <v>0</v>
      </c>
      <c r="M182" s="18">
        <f>SUMIFS(Inventory!Z$4:Z$3338,Inventory!$C$4:$C$3338,$B$176,Inventory!$D$4:$D$3338,Summary!$B182)</f>
        <v>0</v>
      </c>
      <c r="N182" s="18">
        <f>SUMIFS(Inventory!AA$4:AA$3338,Inventory!$C$4:$C$3338,$B$176,Inventory!$D$4:$D$3338,Summary!$B182)</f>
        <v>0</v>
      </c>
      <c r="O182" s="18">
        <f>SUMIFS(Inventory!AB$4:AB$3338,Inventory!$C$4:$C$3338,$B$176,Inventory!$D$4:$D$3338,Summary!$B182)</f>
        <v>0</v>
      </c>
      <c r="P182" s="18">
        <f>SUMIFS(Inventory!AC$4:AC$3338,Inventory!$C$4:$C$3338,$B$176,Inventory!$D$4:$D$3338,Summary!$B182)</f>
        <v>0</v>
      </c>
      <c r="Q182" s="18">
        <f>SUMIFS(Inventory!AD$4:AD$3338,Inventory!$C$4:$C$3338,$B$176,Inventory!$D$4:$D$3338,Summary!$B182)</f>
        <v>0</v>
      </c>
      <c r="R182" s="18">
        <f>SUMIFS(Inventory!AE$4:AE$3338,Inventory!$C$4:$C$3338,$B$176,Inventory!$D$4:$D$3338,Summary!$B182)</f>
        <v>29000</v>
      </c>
      <c r="S182" s="18">
        <f>SUMIFS(Inventory!AF$4:AF$3338,Inventory!$C$4:$C$3338,$B$176,Inventory!$D$4:$D$3338,Summary!$B182)</f>
        <v>0</v>
      </c>
      <c r="T182" s="18">
        <f>SUMIFS(Inventory!AG$4:AG$3338,Inventory!$C$4:$C$3338,$B$176,Inventory!$D$4:$D$3338,Summary!$B182)</f>
        <v>0</v>
      </c>
      <c r="U182" s="18">
        <f>SUMIFS(Inventory!AH$4:AH$3338,Inventory!$C$4:$C$3338,$B$176,Inventory!$D$4:$D$3338,Summary!$B182)</f>
        <v>0</v>
      </c>
      <c r="V182" s="18">
        <f>SUMIFS(Inventory!AI$4:AI$3338,Inventory!$C$4:$C$3338,$B$176,Inventory!$D$4:$D$3338,Summary!$B182)</f>
        <v>0</v>
      </c>
      <c r="W182" s="13">
        <f t="shared" si="158"/>
        <v>95000</v>
      </c>
    </row>
    <row r="183" spans="2:23" x14ac:dyDescent="0.25">
      <c r="B183" s="12" t="s">
        <v>4</v>
      </c>
      <c r="C183" s="18">
        <f>SUMIFS(Inventory!P$4:P$3338,Inventory!$C$4:$C$3338,$B$176,Inventory!$D$4:$D$3338,Summary!$B183)</f>
        <v>0</v>
      </c>
      <c r="D183" s="18">
        <f>SUMIFS(Inventory!Q$4:Q$3338,Inventory!$C$4:$C$3338,$B$176,Inventory!$D$4:$D$3338,Summary!$B183)</f>
        <v>1260.72</v>
      </c>
      <c r="E183" s="18">
        <f>SUMIFS(Inventory!R$4:R$3338,Inventory!$C$4:$C$3338,$B$176,Inventory!$D$4:$D$3338,Summary!$B183)</f>
        <v>31670.150000000005</v>
      </c>
      <c r="F183" s="18">
        <f>SUMIFS(Inventory!S$4:S$3338,Inventory!$C$4:$C$3338,$B$176,Inventory!$D$4:$D$3338,Summary!$B183)</f>
        <v>0</v>
      </c>
      <c r="G183" s="18">
        <f>SUMIFS(Inventory!T$4:T$3338,Inventory!$C$4:$C$3338,$B$176,Inventory!$D$4:$D$3338,Summary!$B183)</f>
        <v>0</v>
      </c>
      <c r="H183" s="18">
        <f>SUMIFS(Inventory!U$4:U$3338,Inventory!$C$4:$C$3338,$B$176,Inventory!$D$4:$D$3338,Summary!$B183)</f>
        <v>0</v>
      </c>
      <c r="I183" s="18">
        <f>SUMIFS(Inventory!V$4:V$3338,Inventory!$C$4:$C$3338,$B$176,Inventory!$D$4:$D$3338,Summary!$B183)</f>
        <v>1444.32</v>
      </c>
      <c r="J183" s="18">
        <f>SUMIFS(Inventory!W$4:W$3338,Inventory!$C$4:$C$3338,$B$176,Inventory!$D$4:$D$3338,Summary!$B183)</f>
        <v>36151.775000000001</v>
      </c>
      <c r="K183" s="18">
        <f>SUMIFS(Inventory!X$4:X$3338,Inventory!$C$4:$C$3338,$B$176,Inventory!$D$4:$D$3338,Summary!$B183)</f>
        <v>0</v>
      </c>
      <c r="L183" s="18">
        <f>SUMIFS(Inventory!Y$4:Y$3338,Inventory!$C$4:$C$3338,$B$176,Inventory!$D$4:$D$3338,Summary!$B183)</f>
        <v>0</v>
      </c>
      <c r="M183" s="18">
        <f>SUMIFS(Inventory!Z$4:Z$3338,Inventory!$C$4:$C$3338,$B$176,Inventory!$D$4:$D$3338,Summary!$B183)</f>
        <v>0</v>
      </c>
      <c r="N183" s="18">
        <f>SUMIFS(Inventory!AA$4:AA$3338,Inventory!$C$4:$C$3338,$B$176,Inventory!$D$4:$D$3338,Summary!$B183)</f>
        <v>20779.919999999998</v>
      </c>
      <c r="O183" s="18">
        <f>SUMIFS(Inventory!AB$4:AB$3338,Inventory!$C$4:$C$3338,$B$176,Inventory!$D$4:$D$3338,Summary!$B183)</f>
        <v>40633.399999999994</v>
      </c>
      <c r="P183" s="18">
        <f>SUMIFS(Inventory!AC$4:AC$3338,Inventory!$C$4:$C$3338,$B$176,Inventory!$D$4:$D$3338,Summary!$B183)</f>
        <v>0</v>
      </c>
      <c r="Q183" s="18">
        <f>SUMIFS(Inventory!AD$4:AD$3338,Inventory!$C$4:$C$3338,$B$176,Inventory!$D$4:$D$3338,Summary!$B183)</f>
        <v>0</v>
      </c>
      <c r="R183" s="18">
        <f>SUMIFS(Inventory!AE$4:AE$3338,Inventory!$C$4:$C$3338,$B$176,Inventory!$D$4:$D$3338,Summary!$B183)</f>
        <v>0</v>
      </c>
      <c r="S183" s="18">
        <f>SUMIFS(Inventory!AF$4:AF$3338,Inventory!$C$4:$C$3338,$B$176,Inventory!$D$4:$D$3338,Summary!$B183)</f>
        <v>1811.52</v>
      </c>
      <c r="T183" s="18">
        <f>SUMIFS(Inventory!AG$4:AG$3338,Inventory!$C$4:$C$3338,$B$176,Inventory!$D$4:$D$3338,Summary!$B183)</f>
        <v>799477.05</v>
      </c>
      <c r="U183" s="18">
        <f>SUMIFS(Inventory!AH$4:AH$3338,Inventory!$C$4:$C$3338,$B$176,Inventory!$D$4:$D$3338,Summary!$B183)</f>
        <v>0</v>
      </c>
      <c r="V183" s="18">
        <f>SUMIFS(Inventory!AI$4:AI$3338,Inventory!$C$4:$C$3338,$B$176,Inventory!$D$4:$D$3338,Summary!$B183)</f>
        <v>0</v>
      </c>
      <c r="W183" s="13">
        <f t="shared" si="158"/>
        <v>933228.85499999998</v>
      </c>
    </row>
    <row r="184" spans="2:23" x14ac:dyDescent="0.25">
      <c r="B184" s="12" t="s">
        <v>8</v>
      </c>
      <c r="C184" s="18">
        <f>SUMIFS(Inventory!P$4:P$3338,Inventory!$C$4:$C$3338,$B$176,Inventory!$D$4:$D$3338,Summary!$B184)</f>
        <v>0</v>
      </c>
      <c r="D184" s="18">
        <f>SUMIFS(Inventory!Q$4:Q$3338,Inventory!$C$4:$C$3338,$B$176,Inventory!$D$4:$D$3338,Summary!$B184)</f>
        <v>0</v>
      </c>
      <c r="E184" s="18">
        <f>SUMIFS(Inventory!R$4:R$3338,Inventory!$C$4:$C$3338,$B$176,Inventory!$D$4:$D$3338,Summary!$B184)</f>
        <v>66886</v>
      </c>
      <c r="F184" s="18">
        <f>SUMIFS(Inventory!S$4:S$3338,Inventory!$C$4:$C$3338,$B$176,Inventory!$D$4:$D$3338,Summary!$B184)</f>
        <v>0</v>
      </c>
      <c r="G184" s="18">
        <f>SUMIFS(Inventory!T$4:T$3338,Inventory!$C$4:$C$3338,$B$176,Inventory!$D$4:$D$3338,Summary!$B184)</f>
        <v>0</v>
      </c>
      <c r="H184" s="18">
        <f>SUMIFS(Inventory!U$4:U$3338,Inventory!$C$4:$C$3338,$B$176,Inventory!$D$4:$D$3338,Summary!$B184)</f>
        <v>0</v>
      </c>
      <c r="I184" s="18">
        <f>SUMIFS(Inventory!V$4:V$3338,Inventory!$C$4:$C$3338,$B$176,Inventory!$D$4:$D$3338,Summary!$B184)</f>
        <v>0</v>
      </c>
      <c r="J184" s="18">
        <f>SUMIFS(Inventory!W$4:W$3338,Inventory!$C$4:$C$3338,$B$176,Inventory!$D$4:$D$3338,Summary!$B184)</f>
        <v>0</v>
      </c>
      <c r="K184" s="18">
        <f>SUMIFS(Inventory!X$4:X$3338,Inventory!$C$4:$C$3338,$B$176,Inventory!$D$4:$D$3338,Summary!$B184)</f>
        <v>0</v>
      </c>
      <c r="L184" s="18">
        <f>SUMIFS(Inventory!Y$4:Y$3338,Inventory!$C$4:$C$3338,$B$176,Inventory!$D$4:$D$3338,Summary!$B184)</f>
        <v>2540</v>
      </c>
      <c r="M184" s="18">
        <f>SUMIFS(Inventory!Z$4:Z$3338,Inventory!$C$4:$C$3338,$B$176,Inventory!$D$4:$D$3338,Summary!$B184)</f>
        <v>0</v>
      </c>
      <c r="N184" s="18">
        <f>SUMIFS(Inventory!AA$4:AA$3338,Inventory!$C$4:$C$3338,$B$176,Inventory!$D$4:$D$3338,Summary!$B184)</f>
        <v>0</v>
      </c>
      <c r="O184" s="18">
        <f>SUMIFS(Inventory!AB$4:AB$3338,Inventory!$C$4:$C$3338,$B$176,Inventory!$D$4:$D$3338,Summary!$B184)</f>
        <v>212704</v>
      </c>
      <c r="P184" s="18">
        <f>SUMIFS(Inventory!AC$4:AC$3338,Inventory!$C$4:$C$3338,$B$176,Inventory!$D$4:$D$3338,Summary!$B184)</f>
        <v>0</v>
      </c>
      <c r="Q184" s="18">
        <f>SUMIFS(Inventory!AD$4:AD$3338,Inventory!$C$4:$C$3338,$B$176,Inventory!$D$4:$D$3338,Summary!$B184)</f>
        <v>0</v>
      </c>
      <c r="R184" s="18">
        <f>SUMIFS(Inventory!AE$4:AE$3338,Inventory!$C$4:$C$3338,$B$176,Inventory!$D$4:$D$3338,Summary!$B184)</f>
        <v>0</v>
      </c>
      <c r="S184" s="18">
        <f>SUMIFS(Inventory!AF$4:AF$3338,Inventory!$C$4:$C$3338,$B$176,Inventory!$D$4:$D$3338,Summary!$B184)</f>
        <v>0</v>
      </c>
      <c r="T184" s="18">
        <f>SUMIFS(Inventory!AG$4:AG$3338,Inventory!$C$4:$C$3338,$B$176,Inventory!$D$4:$D$3338,Summary!$B184)</f>
        <v>0</v>
      </c>
      <c r="U184" s="18">
        <f>SUMIFS(Inventory!AH$4:AH$3338,Inventory!$C$4:$C$3338,$B$176,Inventory!$D$4:$D$3338,Summary!$B184)</f>
        <v>0</v>
      </c>
      <c r="V184" s="18">
        <f>SUMIFS(Inventory!AI$4:AI$3338,Inventory!$C$4:$C$3338,$B$176,Inventory!$D$4:$D$3338,Summary!$B184)</f>
        <v>3139.9999999999995</v>
      </c>
      <c r="W184" s="13">
        <f t="shared" si="158"/>
        <v>285270</v>
      </c>
    </row>
    <row r="185" spans="2:23" x14ac:dyDescent="0.25">
      <c r="B185" s="12" t="s">
        <v>3</v>
      </c>
      <c r="C185" s="18">
        <f>SUMIFS(Inventory!P$4:P$3338,Inventory!$C$4:$C$3338,$B$176,Inventory!$D$4:$D$3338,Summary!$B185)</f>
        <v>0</v>
      </c>
      <c r="D185" s="18">
        <f>SUMIFS(Inventory!Q$4:Q$3338,Inventory!$C$4:$C$3338,$B$176,Inventory!$D$4:$D$3338,Summary!$B185)</f>
        <v>0</v>
      </c>
      <c r="E185" s="18">
        <f>SUMIFS(Inventory!R$4:R$3338,Inventory!$C$4:$C$3338,$B$176,Inventory!$D$4:$D$3338,Summary!$B185)</f>
        <v>26595.993600000002</v>
      </c>
      <c r="F185" s="18">
        <f>SUMIFS(Inventory!S$4:S$3338,Inventory!$C$4:$C$3338,$B$176,Inventory!$D$4:$D$3338,Summary!$B185)</f>
        <v>12016.857599999999</v>
      </c>
      <c r="G185" s="18">
        <f>SUMIFS(Inventory!T$4:T$3338,Inventory!$C$4:$C$3338,$B$176,Inventory!$D$4:$D$3338,Summary!$B185)</f>
        <v>50984.640000000007</v>
      </c>
      <c r="H185" s="18">
        <f>SUMIFS(Inventory!U$4:U$3338,Inventory!$C$4:$C$3338,$B$176,Inventory!$D$4:$D$3338,Summary!$B185)</f>
        <v>0</v>
      </c>
      <c r="I185" s="18">
        <f>SUMIFS(Inventory!V$4:V$3338,Inventory!$C$4:$C$3338,$B$176,Inventory!$D$4:$D$3338,Summary!$B185)</f>
        <v>0</v>
      </c>
      <c r="J185" s="18">
        <f>SUMIFS(Inventory!W$4:W$3338,Inventory!$C$4:$C$3338,$B$176,Inventory!$D$4:$D$3338,Summary!$B185)</f>
        <v>0</v>
      </c>
      <c r="K185" s="18">
        <f>SUMIFS(Inventory!X$4:X$3338,Inventory!$C$4:$C$3338,$B$176,Inventory!$D$4:$D$3338,Summary!$B185)</f>
        <v>0</v>
      </c>
      <c r="L185" s="18">
        <f>SUMIFS(Inventory!Y$4:Y$3338,Inventory!$C$4:$C$3338,$B$176,Inventory!$D$4:$D$3338,Summary!$B185)</f>
        <v>0</v>
      </c>
      <c r="M185" s="18">
        <f>SUMIFS(Inventory!Z$4:Z$3338,Inventory!$C$4:$C$3338,$B$176,Inventory!$D$4:$D$3338,Summary!$B185)</f>
        <v>0</v>
      </c>
      <c r="N185" s="18">
        <f>SUMIFS(Inventory!AA$4:AA$3338,Inventory!$C$4:$C$3338,$B$176,Inventory!$D$4:$D$3338,Summary!$B185)</f>
        <v>0</v>
      </c>
      <c r="O185" s="18">
        <f>SUMIFS(Inventory!AB$4:AB$3338,Inventory!$C$4:$C$3338,$B$176,Inventory!$D$4:$D$3338,Summary!$B185)</f>
        <v>0</v>
      </c>
      <c r="P185" s="18">
        <f>SUMIFS(Inventory!AC$4:AC$3338,Inventory!$C$4:$C$3338,$B$176,Inventory!$D$4:$D$3338,Summary!$B185)</f>
        <v>0</v>
      </c>
      <c r="Q185" s="18">
        <f>SUMIFS(Inventory!AD$4:AD$3338,Inventory!$C$4:$C$3338,$B$176,Inventory!$D$4:$D$3338,Summary!$B185)</f>
        <v>15654.988799999999</v>
      </c>
      <c r="R185" s="18">
        <f>SUMIFS(Inventory!AE$4:AE$3338,Inventory!$C$4:$C$3338,$B$176,Inventory!$D$4:$D$3338,Summary!$B185)</f>
        <v>106955.625</v>
      </c>
      <c r="S185" s="18">
        <f>SUMIFS(Inventory!AF$4:AF$3338,Inventory!$C$4:$C$3338,$B$176,Inventory!$D$4:$D$3338,Summary!$B185)</f>
        <v>16316.467199999999</v>
      </c>
      <c r="T185" s="18">
        <f>SUMIFS(Inventory!AG$4:AG$3338,Inventory!$C$4:$C$3338,$B$176,Inventory!$D$4:$D$3338,Summary!$B185)</f>
        <v>175027.875</v>
      </c>
      <c r="U185" s="18">
        <f>SUMIFS(Inventory!AH$4:AH$3338,Inventory!$C$4:$C$3338,$B$176,Inventory!$D$4:$D$3338,Summary!$B185)</f>
        <v>535515.75</v>
      </c>
      <c r="V185" s="18">
        <f>SUMIFS(Inventory!AI$4:AI$3338,Inventory!$C$4:$C$3338,$B$176,Inventory!$D$4:$D$3338,Summary!$B185)</f>
        <v>0</v>
      </c>
      <c r="W185" s="13">
        <f t="shared" si="158"/>
        <v>939068.19720000005</v>
      </c>
    </row>
    <row r="186" spans="2:23" x14ac:dyDescent="0.25">
      <c r="B186" s="20" t="s">
        <v>138</v>
      </c>
      <c r="C186" s="18">
        <f>SUM(C178:C185)</f>
        <v>213440</v>
      </c>
      <c r="D186" s="18">
        <f t="shared" ref="D186:V186" si="159">SUM(D178:D185)</f>
        <v>1260.72</v>
      </c>
      <c r="E186" s="18">
        <f t="shared" si="159"/>
        <v>145111.9436</v>
      </c>
      <c r="F186" s="18">
        <f t="shared" si="159"/>
        <v>31731.033600000002</v>
      </c>
      <c r="G186" s="18">
        <f t="shared" si="159"/>
        <v>164142.49600000004</v>
      </c>
      <c r="H186" s="18">
        <f t="shared" si="159"/>
        <v>46000</v>
      </c>
      <c r="I186" s="18">
        <f t="shared" si="159"/>
        <v>8052.32</v>
      </c>
      <c r="J186" s="18">
        <f t="shared" si="159"/>
        <v>189329.30499999999</v>
      </c>
      <c r="K186" s="18">
        <f t="shared" si="159"/>
        <v>0</v>
      </c>
      <c r="L186" s="18">
        <f t="shared" si="159"/>
        <v>2540</v>
      </c>
      <c r="M186" s="18">
        <f t="shared" si="159"/>
        <v>34632</v>
      </c>
      <c r="N186" s="18">
        <f t="shared" si="159"/>
        <v>20779.919999999998</v>
      </c>
      <c r="O186" s="18">
        <f t="shared" si="159"/>
        <v>638352.85600000026</v>
      </c>
      <c r="P186" s="18">
        <f t="shared" si="159"/>
        <v>0</v>
      </c>
      <c r="Q186" s="18">
        <f t="shared" si="159"/>
        <v>29173.388799999997</v>
      </c>
      <c r="R186" s="18">
        <f t="shared" si="159"/>
        <v>153355.625</v>
      </c>
      <c r="S186" s="18">
        <f t="shared" si="159"/>
        <v>26415.9872</v>
      </c>
      <c r="T186" s="18">
        <f t="shared" si="159"/>
        <v>1157106.2050000001</v>
      </c>
      <c r="U186" s="18">
        <f t="shared" si="159"/>
        <v>809019.75</v>
      </c>
      <c r="V186" s="18">
        <f t="shared" si="159"/>
        <v>368148.98599999992</v>
      </c>
      <c r="W186" s="13">
        <f t="shared" si="158"/>
        <v>4038592.5362000004</v>
      </c>
    </row>
    <row r="187" spans="2:23" x14ac:dyDescent="0.25">
      <c r="B187" s="28" t="s">
        <v>148</v>
      </c>
      <c r="C187" s="27">
        <f>C186*1.25/(41046*H1)</f>
        <v>1.8571498179742588E-2</v>
      </c>
    </row>
    <row r="188" spans="2:23" x14ac:dyDescent="0.25">
      <c r="B188" s="40"/>
      <c r="C188" s="27"/>
    </row>
    <row r="189" spans="2:23" x14ac:dyDescent="0.25">
      <c r="B189" s="40"/>
      <c r="C189" s="27"/>
    </row>
    <row r="190" spans="2:23" x14ac:dyDescent="0.25">
      <c r="B190" s="16" t="s">
        <v>343</v>
      </c>
    </row>
    <row r="191" spans="2:23" x14ac:dyDescent="0.25">
      <c r="B191" s="11"/>
      <c r="C191" s="17">
        <f>Inventory!$C$1</f>
        <v>2018</v>
      </c>
      <c r="D191" s="11">
        <f>C191+1</f>
        <v>2019</v>
      </c>
      <c r="E191" s="11">
        <f t="shared" ref="E191" si="160">D191+1</f>
        <v>2020</v>
      </c>
      <c r="F191" s="11">
        <f t="shared" ref="F191" si="161">E191+1</f>
        <v>2021</v>
      </c>
      <c r="G191" s="11">
        <f t="shared" ref="G191" si="162">F191+1</f>
        <v>2022</v>
      </c>
      <c r="H191" s="11">
        <f t="shared" ref="H191" si="163">G191+1</f>
        <v>2023</v>
      </c>
      <c r="I191" s="11">
        <f t="shared" ref="I191" si="164">H191+1</f>
        <v>2024</v>
      </c>
      <c r="J191" s="11">
        <f t="shared" ref="J191" si="165">I191+1</f>
        <v>2025</v>
      </c>
      <c r="K191" s="11">
        <f t="shared" ref="K191" si="166">J191+1</f>
        <v>2026</v>
      </c>
      <c r="L191" s="11">
        <f t="shared" ref="L191" si="167">K191+1</f>
        <v>2027</v>
      </c>
      <c r="M191" s="11">
        <f t="shared" ref="M191" si="168">L191+1</f>
        <v>2028</v>
      </c>
      <c r="N191" s="11">
        <f t="shared" ref="N191" si="169">M191+1</f>
        <v>2029</v>
      </c>
      <c r="O191" s="11">
        <f t="shared" ref="O191" si="170">N191+1</f>
        <v>2030</v>
      </c>
      <c r="P191" s="11">
        <f t="shared" ref="P191" si="171">O191+1</f>
        <v>2031</v>
      </c>
      <c r="Q191" s="11">
        <f t="shared" ref="Q191" si="172">P191+1</f>
        <v>2032</v>
      </c>
      <c r="R191" s="11">
        <f t="shared" ref="R191" si="173">Q191+1</f>
        <v>2033</v>
      </c>
      <c r="S191" s="11">
        <f t="shared" ref="S191" si="174">R191+1</f>
        <v>2034</v>
      </c>
      <c r="T191" s="11">
        <f t="shared" ref="T191" si="175">S191+1</f>
        <v>2035</v>
      </c>
      <c r="U191" s="11">
        <f t="shared" ref="U191" si="176">T191+1</f>
        <v>2036</v>
      </c>
      <c r="V191" s="11">
        <f t="shared" ref="V191" si="177">U191+1</f>
        <v>2037</v>
      </c>
      <c r="W191" s="11" t="s">
        <v>138</v>
      </c>
    </row>
    <row r="192" spans="2:23" x14ac:dyDescent="0.25">
      <c r="B192" s="12" t="s">
        <v>9</v>
      </c>
      <c r="C192" s="18">
        <f>SUMIFS(Inventory!P$4:P$3338,Inventory!$C$4:$C$3338,$B$190,Inventory!$D$4:$D$3338,Summary!$B192)</f>
        <v>0</v>
      </c>
      <c r="D192" s="18">
        <f>SUMIFS(Inventory!Q$4:Q$3338,Inventory!$C$4:$C$3338,$B$190,Inventory!$D$4:$D$3338,Summary!$B192)</f>
        <v>0</v>
      </c>
      <c r="E192" s="18">
        <f>SUMIFS(Inventory!R$4:R$3338,Inventory!$C$4:$C$3338,$B$190,Inventory!$D$4:$D$3338,Summary!$B192)</f>
        <v>0</v>
      </c>
      <c r="F192" s="18">
        <f>SUMIFS(Inventory!S$4:S$3338,Inventory!$C$4:$C$3338,$B$190,Inventory!$D$4:$D$3338,Summary!$B192)</f>
        <v>0</v>
      </c>
      <c r="G192" s="18">
        <f>SUMIFS(Inventory!T$4:T$3338,Inventory!$C$4:$C$3338,$B$190,Inventory!$D$4:$D$3338,Summary!$B192)</f>
        <v>0</v>
      </c>
      <c r="H192" s="18">
        <f>SUMIFS(Inventory!U$4:U$3338,Inventory!$C$4:$C$3338,$B$190,Inventory!$D$4:$D$3338,Summary!$B192)</f>
        <v>0</v>
      </c>
      <c r="I192" s="18">
        <f>SUMIFS(Inventory!V$4:V$3338,Inventory!$C$4:$C$3338,$B$190,Inventory!$D$4:$D$3338,Summary!$B192)</f>
        <v>0</v>
      </c>
      <c r="J192" s="18">
        <f>SUMIFS(Inventory!W$4:W$3338,Inventory!$C$4:$C$3338,$B$190,Inventory!$D$4:$D$3338,Summary!$B192)</f>
        <v>0</v>
      </c>
      <c r="K192" s="18">
        <f>SUMIFS(Inventory!X$4:X$3338,Inventory!$C$4:$C$3338,$B$190,Inventory!$D$4:$D$3338,Summary!$B192)</f>
        <v>0</v>
      </c>
      <c r="L192" s="18">
        <f>SUMIFS(Inventory!Y$4:Y$3338,Inventory!$C$4:$C$3338,$B$190,Inventory!$D$4:$D$3338,Summary!$B192)</f>
        <v>0</v>
      </c>
      <c r="M192" s="18">
        <f>SUMIFS(Inventory!Z$4:Z$3338,Inventory!$C$4:$C$3338,$B$190,Inventory!$D$4:$D$3338,Summary!$B192)</f>
        <v>0</v>
      </c>
      <c r="N192" s="18">
        <f>SUMIFS(Inventory!AA$4:AA$3338,Inventory!$C$4:$C$3338,$B$190,Inventory!$D$4:$D$3338,Summary!$B192)</f>
        <v>0</v>
      </c>
      <c r="O192" s="18">
        <f>SUMIFS(Inventory!AB$4:AB$3338,Inventory!$C$4:$C$3338,$B$190,Inventory!$D$4:$D$3338,Summary!$B192)</f>
        <v>0</v>
      </c>
      <c r="P192" s="18">
        <f>SUMIFS(Inventory!AC$4:AC$3338,Inventory!$C$4:$C$3338,$B$190,Inventory!$D$4:$D$3338,Summary!$B192)</f>
        <v>0</v>
      </c>
      <c r="Q192" s="18">
        <f>SUMIFS(Inventory!AD$4:AD$3338,Inventory!$C$4:$C$3338,$B$190,Inventory!$D$4:$D$3338,Summary!$B192)</f>
        <v>0</v>
      </c>
      <c r="R192" s="18">
        <f>SUMIFS(Inventory!AE$4:AE$3338,Inventory!$C$4:$C$3338,$B$190,Inventory!$D$4:$D$3338,Summary!$B192)</f>
        <v>0</v>
      </c>
      <c r="S192" s="18">
        <f>SUMIFS(Inventory!AF$4:AF$3338,Inventory!$C$4:$C$3338,$B$190,Inventory!$D$4:$D$3338,Summary!$B192)</f>
        <v>0</v>
      </c>
      <c r="T192" s="18">
        <f>SUMIFS(Inventory!AG$4:AG$3338,Inventory!$C$4:$C$3338,$B$190,Inventory!$D$4:$D$3338,Summary!$B192)</f>
        <v>0</v>
      </c>
      <c r="U192" s="18">
        <f>SUMIFS(Inventory!AH$4:AH$3338,Inventory!$C$4:$C$3338,$B$190,Inventory!$D$4:$D$3338,Summary!$B192)</f>
        <v>0</v>
      </c>
      <c r="V192" s="18">
        <f>SUMIFS(Inventory!AI$4:AI$3338,Inventory!$C$4:$C$3338,$B$190,Inventory!$D$4:$D$3338,Summary!$B192)</f>
        <v>266096.16000000009</v>
      </c>
      <c r="W192" s="13">
        <f>SUM(C192:V192)</f>
        <v>266096.16000000009</v>
      </c>
    </row>
    <row r="193" spans="2:23" x14ac:dyDescent="0.25">
      <c r="B193" s="12" t="s">
        <v>11</v>
      </c>
      <c r="C193" s="18">
        <f>SUMIFS(Inventory!P$4:P$3338,Inventory!$C$4:$C$3338,$B$190,Inventory!$D$4:$D$3338,Summary!$B193)</f>
        <v>0</v>
      </c>
      <c r="D193" s="18">
        <f>SUMIFS(Inventory!Q$4:Q$3338,Inventory!$C$4:$C$3338,$B$190,Inventory!$D$4:$D$3338,Summary!$B193)</f>
        <v>0</v>
      </c>
      <c r="E193" s="18">
        <f>SUMIFS(Inventory!R$4:R$3338,Inventory!$C$4:$C$3338,$B$190,Inventory!$D$4:$D$3338,Summary!$B193)</f>
        <v>0</v>
      </c>
      <c r="F193" s="18">
        <f>SUMIFS(Inventory!S$4:S$3338,Inventory!$C$4:$C$3338,$B$190,Inventory!$D$4:$D$3338,Summary!$B193)</f>
        <v>0</v>
      </c>
      <c r="G193" s="18">
        <f>SUMIFS(Inventory!T$4:T$3338,Inventory!$C$4:$C$3338,$B$190,Inventory!$D$4:$D$3338,Summary!$B193)</f>
        <v>0</v>
      </c>
      <c r="H193" s="18">
        <f>SUMIFS(Inventory!U$4:U$3338,Inventory!$C$4:$C$3338,$B$190,Inventory!$D$4:$D$3338,Summary!$B193)</f>
        <v>0</v>
      </c>
      <c r="I193" s="18">
        <f>SUMIFS(Inventory!V$4:V$3338,Inventory!$C$4:$C$3338,$B$190,Inventory!$D$4:$D$3338,Summary!$B193)</f>
        <v>37583</v>
      </c>
      <c r="J193" s="18">
        <f>SUMIFS(Inventory!W$4:W$3338,Inventory!$C$4:$C$3338,$B$190,Inventory!$D$4:$D$3338,Summary!$B193)</f>
        <v>60811.938000000002</v>
      </c>
      <c r="K193" s="18">
        <f>SUMIFS(Inventory!X$4:X$3338,Inventory!$C$4:$C$3338,$B$190,Inventory!$D$4:$D$3338,Summary!$B193)</f>
        <v>0</v>
      </c>
      <c r="L193" s="18">
        <f>SUMIFS(Inventory!Y$4:Y$3338,Inventory!$C$4:$C$3338,$B$190,Inventory!$D$4:$D$3338,Summary!$B193)</f>
        <v>0</v>
      </c>
      <c r="M193" s="18">
        <f>SUMIFS(Inventory!Z$4:Z$3338,Inventory!$C$4:$C$3338,$B$190,Inventory!$D$4:$D$3338,Summary!$B193)</f>
        <v>0</v>
      </c>
      <c r="N193" s="18">
        <f>SUMIFS(Inventory!AA$4:AA$3338,Inventory!$C$4:$C$3338,$B$190,Inventory!$D$4:$D$3338,Summary!$B193)</f>
        <v>0</v>
      </c>
      <c r="O193" s="18">
        <f>SUMIFS(Inventory!AB$4:AB$3338,Inventory!$C$4:$C$3338,$B$190,Inventory!$D$4:$D$3338,Summary!$B193)</f>
        <v>0</v>
      </c>
      <c r="P193" s="18">
        <f>SUMIFS(Inventory!AC$4:AC$3338,Inventory!$C$4:$C$3338,$B$190,Inventory!$D$4:$D$3338,Summary!$B193)</f>
        <v>0</v>
      </c>
      <c r="Q193" s="18">
        <f>SUMIFS(Inventory!AD$4:AD$3338,Inventory!$C$4:$C$3338,$B$190,Inventory!$D$4:$D$3338,Summary!$B193)</f>
        <v>0</v>
      </c>
      <c r="R193" s="18">
        <f>SUMIFS(Inventory!AE$4:AE$3338,Inventory!$C$4:$C$3338,$B$190,Inventory!$D$4:$D$3338,Summary!$B193)</f>
        <v>0</v>
      </c>
      <c r="S193" s="18">
        <f>SUMIFS(Inventory!AF$4:AF$3338,Inventory!$C$4:$C$3338,$B$190,Inventory!$D$4:$D$3338,Summary!$B193)</f>
        <v>0</v>
      </c>
      <c r="T193" s="18">
        <f>SUMIFS(Inventory!AG$4:AG$3338,Inventory!$C$4:$C$3338,$B$190,Inventory!$D$4:$D$3338,Summary!$B193)</f>
        <v>29898</v>
      </c>
      <c r="U193" s="18">
        <f>SUMIFS(Inventory!AH$4:AH$3338,Inventory!$C$4:$C$3338,$B$190,Inventory!$D$4:$D$3338,Summary!$B193)</f>
        <v>0</v>
      </c>
      <c r="V193" s="18">
        <f>SUMIFS(Inventory!AI$4:AI$3338,Inventory!$C$4:$C$3338,$B$190,Inventory!$D$4:$D$3338,Summary!$B193)</f>
        <v>0</v>
      </c>
      <c r="W193" s="13">
        <f t="shared" ref="W193:W200" si="178">SUM(C193:V193)</f>
        <v>128292.93799999999</v>
      </c>
    </row>
    <row r="194" spans="2:23" x14ac:dyDescent="0.25">
      <c r="B194" s="12" t="s">
        <v>7</v>
      </c>
      <c r="C194" s="18">
        <f>SUMIFS(Inventory!P$4:P$3338,Inventory!$C$4:$C$3338,$B$190,Inventory!$D$4:$D$3338,Summary!$B194)</f>
        <v>62547.199999999997</v>
      </c>
      <c r="D194" s="18">
        <f>SUMIFS(Inventory!Q$4:Q$3338,Inventory!$C$4:$C$3338,$B$190,Inventory!$D$4:$D$3338,Summary!$B194)</f>
        <v>38372.237999999998</v>
      </c>
      <c r="E194" s="18">
        <f>SUMIFS(Inventory!R$4:R$3338,Inventory!$C$4:$C$3338,$B$190,Inventory!$D$4:$D$3338,Summary!$B194)</f>
        <v>5831.06</v>
      </c>
      <c r="F194" s="18">
        <f>SUMIFS(Inventory!S$4:S$3338,Inventory!$C$4:$C$3338,$B$190,Inventory!$D$4:$D$3338,Summary!$B194)</f>
        <v>59142.528000000013</v>
      </c>
      <c r="G194" s="18">
        <f>SUMIFS(Inventory!T$4:T$3338,Inventory!$C$4:$C$3338,$B$190,Inventory!$D$4:$D$3338,Summary!$B194)</f>
        <v>28980.000000000004</v>
      </c>
      <c r="H194" s="18">
        <f>SUMIFS(Inventory!U$4:U$3338,Inventory!$C$4:$C$3338,$B$190,Inventory!$D$4:$D$3338,Summary!$B194)</f>
        <v>0</v>
      </c>
      <c r="I194" s="18">
        <f>SUMIFS(Inventory!V$4:V$3338,Inventory!$C$4:$C$3338,$B$190,Inventory!$D$4:$D$3338,Summary!$B194)</f>
        <v>28709.399999999998</v>
      </c>
      <c r="J194" s="18">
        <f>SUMIFS(Inventory!W$4:W$3338,Inventory!$C$4:$C$3338,$B$190,Inventory!$D$4:$D$3338,Summary!$B194)</f>
        <v>280336.43000000005</v>
      </c>
      <c r="K194" s="18">
        <f>SUMIFS(Inventory!X$4:X$3338,Inventory!$C$4:$C$3338,$B$190,Inventory!$D$4:$D$3338,Summary!$B194)</f>
        <v>0</v>
      </c>
      <c r="L194" s="18">
        <f>SUMIFS(Inventory!Y$4:Y$3338,Inventory!$C$4:$C$3338,$B$190,Inventory!$D$4:$D$3338,Summary!$B194)</f>
        <v>15144.75</v>
      </c>
      <c r="M194" s="18">
        <f>SUMIFS(Inventory!Z$4:Z$3338,Inventory!$C$4:$C$3338,$B$190,Inventory!$D$4:$D$3338,Summary!$B194)</f>
        <v>33155.199999999997</v>
      </c>
      <c r="N194" s="18">
        <f>SUMIFS(Inventory!AA$4:AA$3338,Inventory!$C$4:$C$3338,$B$190,Inventory!$D$4:$D$3338,Summary!$B194)</f>
        <v>0</v>
      </c>
      <c r="O194" s="18">
        <f>SUMIFS(Inventory!AB$4:AB$3338,Inventory!$C$4:$C$3338,$B$190,Inventory!$D$4:$D$3338,Summary!$B194)</f>
        <v>219857.46400000004</v>
      </c>
      <c r="P194" s="18">
        <f>SUMIFS(Inventory!AC$4:AC$3338,Inventory!$C$4:$C$3338,$B$190,Inventory!$D$4:$D$3338,Summary!$B194)</f>
        <v>0</v>
      </c>
      <c r="Q194" s="18">
        <f>SUMIFS(Inventory!AD$4:AD$3338,Inventory!$C$4:$C$3338,$B$190,Inventory!$D$4:$D$3338,Summary!$B194)</f>
        <v>14944.08</v>
      </c>
      <c r="R194" s="18">
        <f>SUMIFS(Inventory!AE$4:AE$3338,Inventory!$C$4:$C$3338,$B$190,Inventory!$D$4:$D$3338,Summary!$B194)</f>
        <v>0</v>
      </c>
      <c r="S194" s="18">
        <f>SUMIFS(Inventory!AF$4:AF$3338,Inventory!$C$4:$C$3338,$B$190,Inventory!$D$4:$D$3338,Summary!$B194)</f>
        <v>35675.4</v>
      </c>
      <c r="T194" s="18">
        <f>SUMIFS(Inventory!AG$4:AG$3338,Inventory!$C$4:$C$3338,$B$190,Inventory!$D$4:$D$3338,Summary!$B194)</f>
        <v>61242.580000000016</v>
      </c>
      <c r="U194" s="18">
        <f>SUMIFS(Inventory!AH$4:AH$3338,Inventory!$C$4:$C$3338,$B$190,Inventory!$D$4:$D$3338,Summary!$B194)</f>
        <v>0</v>
      </c>
      <c r="V194" s="18">
        <f>SUMIFS(Inventory!AI$4:AI$3338,Inventory!$C$4:$C$3338,$B$190,Inventory!$D$4:$D$3338,Summary!$B194)</f>
        <v>40623.749999999993</v>
      </c>
      <c r="W194" s="13">
        <f t="shared" si="178"/>
        <v>924562.08000000007</v>
      </c>
    </row>
    <row r="195" spans="2:23" x14ac:dyDescent="0.25">
      <c r="B195" s="12" t="s">
        <v>5</v>
      </c>
      <c r="C195" s="18">
        <f>SUMIFS(Inventory!P$4:P$3338,Inventory!$C$4:$C$3338,$B$190,Inventory!$D$4:$D$3338,Summary!$B195)</f>
        <v>155400</v>
      </c>
      <c r="D195" s="18">
        <f>SUMIFS(Inventory!Q$4:Q$3338,Inventory!$C$4:$C$3338,$B$190,Inventory!$D$4:$D$3338,Summary!$B195)</f>
        <v>0</v>
      </c>
      <c r="E195" s="18">
        <f>SUMIFS(Inventory!R$4:R$3338,Inventory!$C$4:$C$3338,$B$190,Inventory!$D$4:$D$3338,Summary!$B195)</f>
        <v>0</v>
      </c>
      <c r="F195" s="18">
        <f>SUMIFS(Inventory!S$4:S$3338,Inventory!$C$4:$C$3338,$B$190,Inventory!$D$4:$D$3338,Summary!$B195)</f>
        <v>0</v>
      </c>
      <c r="G195" s="18">
        <f>SUMIFS(Inventory!T$4:T$3338,Inventory!$C$4:$C$3338,$B$190,Inventory!$D$4:$D$3338,Summary!$B195)</f>
        <v>0</v>
      </c>
      <c r="H195" s="18">
        <f>SUMIFS(Inventory!U$4:U$3338,Inventory!$C$4:$C$3338,$B$190,Inventory!$D$4:$D$3338,Summary!$B195)</f>
        <v>0</v>
      </c>
      <c r="I195" s="18">
        <f>SUMIFS(Inventory!V$4:V$3338,Inventory!$C$4:$C$3338,$B$190,Inventory!$D$4:$D$3338,Summary!$B195)</f>
        <v>0</v>
      </c>
      <c r="J195" s="18">
        <f>SUMIFS(Inventory!W$4:W$3338,Inventory!$C$4:$C$3338,$B$190,Inventory!$D$4:$D$3338,Summary!$B195)</f>
        <v>4840</v>
      </c>
      <c r="K195" s="18">
        <f>SUMIFS(Inventory!X$4:X$3338,Inventory!$C$4:$C$3338,$B$190,Inventory!$D$4:$D$3338,Summary!$B195)</f>
        <v>0</v>
      </c>
      <c r="L195" s="18">
        <f>SUMIFS(Inventory!Y$4:Y$3338,Inventory!$C$4:$C$3338,$B$190,Inventory!$D$4:$D$3338,Summary!$B195)</f>
        <v>0</v>
      </c>
      <c r="M195" s="18">
        <f>SUMIFS(Inventory!Z$4:Z$3338,Inventory!$C$4:$C$3338,$B$190,Inventory!$D$4:$D$3338,Summary!$B195)</f>
        <v>117000</v>
      </c>
      <c r="N195" s="18">
        <f>SUMIFS(Inventory!AA$4:AA$3338,Inventory!$C$4:$C$3338,$B$190,Inventory!$D$4:$D$3338,Summary!$B195)</f>
        <v>11970</v>
      </c>
      <c r="O195" s="18">
        <f>SUMIFS(Inventory!AB$4:AB$3338,Inventory!$C$4:$C$3338,$B$190,Inventory!$D$4:$D$3338,Summary!$B195)</f>
        <v>0</v>
      </c>
      <c r="P195" s="18">
        <f>SUMIFS(Inventory!AC$4:AC$3338,Inventory!$C$4:$C$3338,$B$190,Inventory!$D$4:$D$3338,Summary!$B195)</f>
        <v>0</v>
      </c>
      <c r="Q195" s="18">
        <f>SUMIFS(Inventory!AD$4:AD$3338,Inventory!$C$4:$C$3338,$B$190,Inventory!$D$4:$D$3338,Summary!$B195)</f>
        <v>0</v>
      </c>
      <c r="R195" s="18">
        <f>SUMIFS(Inventory!AE$4:AE$3338,Inventory!$C$4:$C$3338,$B$190,Inventory!$D$4:$D$3338,Summary!$B195)</f>
        <v>0</v>
      </c>
      <c r="S195" s="18">
        <f>SUMIFS(Inventory!AF$4:AF$3338,Inventory!$C$4:$C$3338,$B$190,Inventory!$D$4:$D$3338,Summary!$B195)</f>
        <v>0</v>
      </c>
      <c r="T195" s="18">
        <f>SUMIFS(Inventory!AG$4:AG$3338,Inventory!$C$4:$C$3338,$B$190,Inventory!$D$4:$D$3338,Summary!$B195)</f>
        <v>262438</v>
      </c>
      <c r="U195" s="18">
        <f>SUMIFS(Inventory!AH$4:AH$3338,Inventory!$C$4:$C$3338,$B$190,Inventory!$D$4:$D$3338,Summary!$B195)</f>
        <v>230076</v>
      </c>
      <c r="V195" s="18">
        <f>SUMIFS(Inventory!AI$4:AI$3338,Inventory!$C$4:$C$3338,$B$190,Inventory!$D$4:$D$3338,Summary!$B195)</f>
        <v>0</v>
      </c>
      <c r="W195" s="13">
        <f t="shared" si="178"/>
        <v>781724</v>
      </c>
    </row>
    <row r="196" spans="2:23" x14ac:dyDescent="0.25">
      <c r="B196" s="12" t="s">
        <v>114</v>
      </c>
      <c r="C196" s="18">
        <f>SUMIFS(Inventory!P$4:P$3338,Inventory!$C$4:$C$3338,$B$190,Inventory!$D$4:$D$3338,Summary!$B196)</f>
        <v>20000</v>
      </c>
      <c r="D196" s="18">
        <f>SUMIFS(Inventory!Q$4:Q$3338,Inventory!$C$4:$C$3338,$B$190,Inventory!$D$4:$D$3338,Summary!$B196)</f>
        <v>0</v>
      </c>
      <c r="E196" s="18">
        <f>SUMIFS(Inventory!R$4:R$3338,Inventory!$C$4:$C$3338,$B$190,Inventory!$D$4:$D$3338,Summary!$B196)</f>
        <v>0</v>
      </c>
      <c r="F196" s="18">
        <f>SUMIFS(Inventory!S$4:S$3338,Inventory!$C$4:$C$3338,$B$190,Inventory!$D$4:$D$3338,Summary!$B196)</f>
        <v>0</v>
      </c>
      <c r="G196" s="18">
        <f>SUMIFS(Inventory!T$4:T$3338,Inventory!$C$4:$C$3338,$B$190,Inventory!$D$4:$D$3338,Summary!$B196)</f>
        <v>0</v>
      </c>
      <c r="H196" s="18">
        <f>SUMIFS(Inventory!U$4:U$3338,Inventory!$C$4:$C$3338,$B$190,Inventory!$D$4:$D$3338,Summary!$B196)</f>
        <v>46000</v>
      </c>
      <c r="I196" s="18">
        <f>SUMIFS(Inventory!V$4:V$3338,Inventory!$C$4:$C$3338,$B$190,Inventory!$D$4:$D$3338,Summary!$B196)</f>
        <v>0</v>
      </c>
      <c r="J196" s="18">
        <f>SUMIFS(Inventory!W$4:W$3338,Inventory!$C$4:$C$3338,$B$190,Inventory!$D$4:$D$3338,Summary!$B196)</f>
        <v>0</v>
      </c>
      <c r="K196" s="18">
        <f>SUMIFS(Inventory!X$4:X$3338,Inventory!$C$4:$C$3338,$B$190,Inventory!$D$4:$D$3338,Summary!$B196)</f>
        <v>0</v>
      </c>
      <c r="L196" s="18">
        <f>SUMIFS(Inventory!Y$4:Y$3338,Inventory!$C$4:$C$3338,$B$190,Inventory!$D$4:$D$3338,Summary!$B196)</f>
        <v>0</v>
      </c>
      <c r="M196" s="18">
        <f>SUMIFS(Inventory!Z$4:Z$3338,Inventory!$C$4:$C$3338,$B$190,Inventory!$D$4:$D$3338,Summary!$B196)</f>
        <v>0</v>
      </c>
      <c r="N196" s="18">
        <f>SUMIFS(Inventory!AA$4:AA$3338,Inventory!$C$4:$C$3338,$B$190,Inventory!$D$4:$D$3338,Summary!$B196)</f>
        <v>0</v>
      </c>
      <c r="O196" s="18">
        <f>SUMIFS(Inventory!AB$4:AB$3338,Inventory!$C$4:$C$3338,$B$190,Inventory!$D$4:$D$3338,Summary!$B196)</f>
        <v>0</v>
      </c>
      <c r="P196" s="18">
        <f>SUMIFS(Inventory!AC$4:AC$3338,Inventory!$C$4:$C$3338,$B$190,Inventory!$D$4:$D$3338,Summary!$B196)</f>
        <v>0</v>
      </c>
      <c r="Q196" s="18">
        <f>SUMIFS(Inventory!AD$4:AD$3338,Inventory!$C$4:$C$3338,$B$190,Inventory!$D$4:$D$3338,Summary!$B196)</f>
        <v>0</v>
      </c>
      <c r="R196" s="18">
        <f>SUMIFS(Inventory!AE$4:AE$3338,Inventory!$C$4:$C$3338,$B$190,Inventory!$D$4:$D$3338,Summary!$B196)</f>
        <v>29000</v>
      </c>
      <c r="S196" s="18">
        <f>SUMIFS(Inventory!AF$4:AF$3338,Inventory!$C$4:$C$3338,$B$190,Inventory!$D$4:$D$3338,Summary!$B196)</f>
        <v>0</v>
      </c>
      <c r="T196" s="18">
        <f>SUMIFS(Inventory!AG$4:AG$3338,Inventory!$C$4:$C$3338,$B$190,Inventory!$D$4:$D$3338,Summary!$B196)</f>
        <v>0</v>
      </c>
      <c r="U196" s="18">
        <f>SUMIFS(Inventory!AH$4:AH$3338,Inventory!$C$4:$C$3338,$B$190,Inventory!$D$4:$D$3338,Summary!$B196)</f>
        <v>0</v>
      </c>
      <c r="V196" s="18">
        <f>SUMIFS(Inventory!AI$4:AI$3338,Inventory!$C$4:$C$3338,$B$190,Inventory!$D$4:$D$3338,Summary!$B196)</f>
        <v>0</v>
      </c>
      <c r="W196" s="13">
        <f t="shared" si="178"/>
        <v>95000</v>
      </c>
    </row>
    <row r="197" spans="2:23" x14ac:dyDescent="0.25">
      <c r="B197" s="12" t="s">
        <v>4</v>
      </c>
      <c r="C197" s="18">
        <f>SUMIFS(Inventory!P$4:P$3338,Inventory!$C$4:$C$3338,$B$190,Inventory!$D$4:$D$3338,Summary!$B197)</f>
        <v>48108.9</v>
      </c>
      <c r="D197" s="18">
        <f>SUMIFS(Inventory!Q$4:Q$3338,Inventory!$C$4:$C$3338,$B$190,Inventory!$D$4:$D$3338,Summary!$B197)</f>
        <v>0</v>
      </c>
      <c r="E197" s="18">
        <f>SUMIFS(Inventory!R$4:R$3338,Inventory!$C$4:$C$3338,$B$190,Inventory!$D$4:$D$3338,Summary!$B197)</f>
        <v>13587.080000000002</v>
      </c>
      <c r="F197" s="18">
        <f>SUMIFS(Inventory!S$4:S$3338,Inventory!$C$4:$C$3338,$B$190,Inventory!$D$4:$D$3338,Summary!$B197)</f>
        <v>21181.643000000004</v>
      </c>
      <c r="G197" s="18">
        <f>SUMIFS(Inventory!T$4:T$3338,Inventory!$C$4:$C$3338,$B$190,Inventory!$D$4:$D$3338,Summary!$B197)</f>
        <v>0</v>
      </c>
      <c r="H197" s="18">
        <f>SUMIFS(Inventory!U$4:U$3338,Inventory!$C$4:$C$3338,$B$190,Inventory!$D$4:$D$3338,Summary!$B197)</f>
        <v>2545.41</v>
      </c>
      <c r="I197" s="18">
        <f>SUMIFS(Inventory!V$4:V$3338,Inventory!$C$4:$C$3338,$B$190,Inventory!$D$4:$D$3338,Summary!$B197)</f>
        <v>0</v>
      </c>
      <c r="J197" s="18">
        <f>SUMIFS(Inventory!W$4:W$3338,Inventory!$C$4:$C$3338,$B$190,Inventory!$D$4:$D$3338,Summary!$B197)</f>
        <v>15509.780000000002</v>
      </c>
      <c r="K197" s="18">
        <f>SUMIFS(Inventory!X$4:X$3338,Inventory!$C$4:$C$3338,$B$190,Inventory!$D$4:$D$3338,Summary!$B197)</f>
        <v>24096.548000000003</v>
      </c>
      <c r="L197" s="18">
        <f>SUMIFS(Inventory!Y$4:Y$3338,Inventory!$C$4:$C$3338,$B$190,Inventory!$D$4:$D$3338,Summary!$B197)</f>
        <v>0</v>
      </c>
      <c r="M197" s="18">
        <f>SUMIFS(Inventory!Z$4:Z$3338,Inventory!$C$4:$C$3338,$B$190,Inventory!$D$4:$D$3338,Summary!$B197)</f>
        <v>2877.42</v>
      </c>
      <c r="N197" s="18">
        <f>SUMIFS(Inventory!AA$4:AA$3338,Inventory!$C$4:$C$3338,$B$190,Inventory!$D$4:$D$3338,Summary!$B197)</f>
        <v>0</v>
      </c>
      <c r="O197" s="18">
        <f>SUMIFS(Inventory!AB$4:AB$3338,Inventory!$C$4:$C$3338,$B$190,Inventory!$D$4:$D$3338,Summary!$B197)</f>
        <v>17432.48</v>
      </c>
      <c r="P197" s="18">
        <f>SUMIFS(Inventory!AC$4:AC$3338,Inventory!$C$4:$C$3338,$B$190,Inventory!$D$4:$D$3338,Summary!$B197)</f>
        <v>27011.453000000005</v>
      </c>
      <c r="Q197" s="18">
        <f>SUMIFS(Inventory!AD$4:AD$3338,Inventory!$C$4:$C$3338,$B$190,Inventory!$D$4:$D$3338,Summary!$B197)</f>
        <v>0</v>
      </c>
      <c r="R197" s="18">
        <f>SUMIFS(Inventory!AE$4:AE$3338,Inventory!$C$4:$C$3338,$B$190,Inventory!$D$4:$D$3338,Summary!$B197)</f>
        <v>3209.43</v>
      </c>
      <c r="S197" s="18">
        <f>SUMIFS(Inventory!AF$4:AF$3338,Inventory!$C$4:$C$3338,$B$190,Inventory!$D$4:$D$3338,Summary!$B197)</f>
        <v>0</v>
      </c>
      <c r="T197" s="18">
        <f>SUMIFS(Inventory!AG$4:AG$3338,Inventory!$C$4:$C$3338,$B$190,Inventory!$D$4:$D$3338,Summary!$B197)</f>
        <v>19355.180000000004</v>
      </c>
      <c r="U197" s="18">
        <f>SUMIFS(Inventory!AH$4:AH$3338,Inventory!$C$4:$C$3338,$B$190,Inventory!$D$4:$D$3338,Summary!$B197)</f>
        <v>29926.358</v>
      </c>
      <c r="V197" s="18">
        <f>SUMIFS(Inventory!AI$4:AI$3338,Inventory!$C$4:$C$3338,$B$190,Inventory!$D$4:$D$3338,Summary!$B197)</f>
        <v>0</v>
      </c>
      <c r="W197" s="13">
        <f t="shared" si="178"/>
        <v>224841.682</v>
      </c>
    </row>
    <row r="198" spans="2:23" x14ac:dyDescent="0.25">
      <c r="B198" s="12" t="s">
        <v>8</v>
      </c>
      <c r="C198" s="18">
        <f>SUMIFS(Inventory!P$4:P$3338,Inventory!$C$4:$C$3338,$B$190,Inventory!$D$4:$D$3338,Summary!$B198)</f>
        <v>0</v>
      </c>
      <c r="D198" s="18">
        <f>SUMIFS(Inventory!Q$4:Q$3338,Inventory!$C$4:$C$3338,$B$190,Inventory!$D$4:$D$3338,Summary!$B198)</f>
        <v>0</v>
      </c>
      <c r="E198" s="18">
        <f>SUMIFS(Inventory!R$4:R$3338,Inventory!$C$4:$C$3338,$B$190,Inventory!$D$4:$D$3338,Summary!$B198)</f>
        <v>70914</v>
      </c>
      <c r="F198" s="18">
        <f>SUMIFS(Inventory!S$4:S$3338,Inventory!$C$4:$C$3338,$B$190,Inventory!$D$4:$D$3338,Summary!$B198)</f>
        <v>0</v>
      </c>
      <c r="G198" s="18">
        <f>SUMIFS(Inventory!T$4:T$3338,Inventory!$C$4:$C$3338,$B$190,Inventory!$D$4:$D$3338,Summary!$B198)</f>
        <v>0</v>
      </c>
      <c r="H198" s="18">
        <f>SUMIFS(Inventory!U$4:U$3338,Inventory!$C$4:$C$3338,$B$190,Inventory!$D$4:$D$3338,Summary!$B198)</f>
        <v>0</v>
      </c>
      <c r="I198" s="18">
        <f>SUMIFS(Inventory!V$4:V$3338,Inventory!$C$4:$C$3338,$B$190,Inventory!$D$4:$D$3338,Summary!$B198)</f>
        <v>0</v>
      </c>
      <c r="J198" s="18">
        <f>SUMIFS(Inventory!W$4:W$3338,Inventory!$C$4:$C$3338,$B$190,Inventory!$D$4:$D$3338,Summary!$B198)</f>
        <v>0</v>
      </c>
      <c r="K198" s="18">
        <f>SUMIFS(Inventory!X$4:X$3338,Inventory!$C$4:$C$3338,$B$190,Inventory!$D$4:$D$3338,Summary!$B198)</f>
        <v>0</v>
      </c>
      <c r="L198" s="18">
        <f>SUMIFS(Inventory!Y$4:Y$3338,Inventory!$C$4:$C$3338,$B$190,Inventory!$D$4:$D$3338,Summary!$B198)</f>
        <v>0</v>
      </c>
      <c r="M198" s="18">
        <f>SUMIFS(Inventory!Z$4:Z$3338,Inventory!$C$4:$C$3338,$B$190,Inventory!$D$4:$D$3338,Summary!$B198)</f>
        <v>0</v>
      </c>
      <c r="N198" s="18">
        <f>SUMIFS(Inventory!AA$4:AA$3338,Inventory!$C$4:$C$3338,$B$190,Inventory!$D$4:$D$3338,Summary!$B198)</f>
        <v>0</v>
      </c>
      <c r="O198" s="18">
        <f>SUMIFS(Inventory!AB$4:AB$3338,Inventory!$C$4:$C$3338,$B$190,Inventory!$D$4:$D$3338,Summary!$B198)</f>
        <v>10744</v>
      </c>
      <c r="P198" s="18">
        <f>SUMIFS(Inventory!AC$4:AC$3338,Inventory!$C$4:$C$3338,$B$190,Inventory!$D$4:$D$3338,Summary!$B198)</f>
        <v>0</v>
      </c>
      <c r="Q198" s="18">
        <f>SUMIFS(Inventory!AD$4:AD$3338,Inventory!$C$4:$C$3338,$B$190,Inventory!$D$4:$D$3338,Summary!$B198)</f>
        <v>0</v>
      </c>
      <c r="R198" s="18">
        <f>SUMIFS(Inventory!AE$4:AE$3338,Inventory!$C$4:$C$3338,$B$190,Inventory!$D$4:$D$3338,Summary!$B198)</f>
        <v>0</v>
      </c>
      <c r="S198" s="18">
        <f>SUMIFS(Inventory!AF$4:AF$3338,Inventory!$C$4:$C$3338,$B$190,Inventory!$D$4:$D$3338,Summary!$B198)</f>
        <v>0</v>
      </c>
      <c r="T198" s="18">
        <f>SUMIFS(Inventory!AG$4:AG$3338,Inventory!$C$4:$C$3338,$B$190,Inventory!$D$4:$D$3338,Summary!$B198)</f>
        <v>23540.9</v>
      </c>
      <c r="U198" s="18">
        <f>SUMIFS(Inventory!AH$4:AH$3338,Inventory!$C$4:$C$3338,$B$190,Inventory!$D$4:$D$3338,Summary!$B198)</f>
        <v>0</v>
      </c>
      <c r="V198" s="18">
        <f>SUMIFS(Inventory!AI$4:AI$3338,Inventory!$C$4:$C$3338,$B$190,Inventory!$D$4:$D$3338,Summary!$B198)</f>
        <v>0</v>
      </c>
      <c r="W198" s="13">
        <f t="shared" si="178"/>
        <v>105198.9</v>
      </c>
    </row>
    <row r="199" spans="2:23" x14ac:dyDescent="0.25">
      <c r="B199" s="12" t="s">
        <v>3</v>
      </c>
      <c r="C199" s="18">
        <f>SUMIFS(Inventory!P$4:P$3338,Inventory!$C$4:$C$3338,$B$190,Inventory!$D$4:$D$3338,Summary!$B199)</f>
        <v>290089.80000000005</v>
      </c>
      <c r="D199" s="18">
        <f>SUMIFS(Inventory!Q$4:Q$3338,Inventory!$C$4:$C$3338,$B$190,Inventory!$D$4:$D$3338,Summary!$B199)</f>
        <v>0</v>
      </c>
      <c r="E199" s="18">
        <f>SUMIFS(Inventory!R$4:R$3338,Inventory!$C$4:$C$3338,$B$190,Inventory!$D$4:$D$3338,Summary!$B199)</f>
        <v>134169.82860000001</v>
      </c>
      <c r="F199" s="18">
        <f>SUMIFS(Inventory!S$4:S$3338,Inventory!$C$4:$C$3338,$B$190,Inventory!$D$4:$D$3338,Summary!$B199)</f>
        <v>0</v>
      </c>
      <c r="G199" s="18">
        <f>SUMIFS(Inventory!T$4:T$3338,Inventory!$C$4:$C$3338,$B$190,Inventory!$D$4:$D$3338,Summary!$B199)</f>
        <v>0</v>
      </c>
      <c r="H199" s="18">
        <f>SUMIFS(Inventory!U$4:U$3338,Inventory!$C$4:$C$3338,$B$190,Inventory!$D$4:$D$3338,Summary!$B199)</f>
        <v>0</v>
      </c>
      <c r="I199" s="18">
        <f>SUMIFS(Inventory!V$4:V$3338,Inventory!$C$4:$C$3338,$B$190,Inventory!$D$4:$D$3338,Summary!$B199)</f>
        <v>0</v>
      </c>
      <c r="J199" s="18">
        <f>SUMIFS(Inventory!W$4:W$3338,Inventory!$C$4:$C$3338,$B$190,Inventory!$D$4:$D$3338,Summary!$B199)</f>
        <v>217307.44529999996</v>
      </c>
      <c r="K199" s="18">
        <f>SUMIFS(Inventory!X$4:X$3338,Inventory!$C$4:$C$3338,$B$190,Inventory!$D$4:$D$3338,Summary!$B199)</f>
        <v>0</v>
      </c>
      <c r="L199" s="18">
        <f>SUMIFS(Inventory!Y$4:Y$3338,Inventory!$C$4:$C$3338,$B$190,Inventory!$D$4:$D$3338,Summary!$B199)</f>
        <v>0</v>
      </c>
      <c r="M199" s="18">
        <f>SUMIFS(Inventory!Z$4:Z$3338,Inventory!$C$4:$C$3338,$B$190,Inventory!$D$4:$D$3338,Summary!$B199)</f>
        <v>0</v>
      </c>
      <c r="N199" s="18">
        <f>SUMIFS(Inventory!AA$4:AA$3338,Inventory!$C$4:$C$3338,$B$190,Inventory!$D$4:$D$3338,Summary!$B199)</f>
        <v>0</v>
      </c>
      <c r="O199" s="18">
        <f>SUMIFS(Inventory!AB$4:AB$3338,Inventory!$C$4:$C$3338,$B$190,Inventory!$D$4:$D$3338,Summary!$B199)</f>
        <v>257266.00479999997</v>
      </c>
      <c r="P199" s="18">
        <f>SUMIFS(Inventory!AC$4:AC$3338,Inventory!$C$4:$C$3338,$B$190,Inventory!$D$4:$D$3338,Summary!$B199)</f>
        <v>0</v>
      </c>
      <c r="Q199" s="18">
        <f>SUMIFS(Inventory!AD$4:AD$3338,Inventory!$C$4:$C$3338,$B$190,Inventory!$D$4:$D$3338,Summary!$B199)</f>
        <v>0</v>
      </c>
      <c r="R199" s="18">
        <f>SUMIFS(Inventory!AE$4:AE$3338,Inventory!$C$4:$C$3338,$B$190,Inventory!$D$4:$D$3338,Summary!$B199)</f>
        <v>0</v>
      </c>
      <c r="S199" s="18">
        <f>SUMIFS(Inventory!AF$4:AF$3338,Inventory!$C$4:$C$3338,$B$190,Inventory!$D$4:$D$3338,Summary!$B199)</f>
        <v>0</v>
      </c>
      <c r="T199" s="18">
        <f>SUMIFS(Inventory!AG$4:AG$3338,Inventory!$C$4:$C$3338,$B$190,Inventory!$D$4:$D$3338,Summary!$B199)</f>
        <v>152238.29060000001</v>
      </c>
      <c r="U199" s="18">
        <f>SUMIFS(Inventory!AH$4:AH$3338,Inventory!$C$4:$C$3338,$B$190,Inventory!$D$4:$D$3338,Summary!$B199)</f>
        <v>0</v>
      </c>
      <c r="V199" s="18">
        <f>SUMIFS(Inventory!AI$4:AI$3338,Inventory!$C$4:$C$3338,$B$190,Inventory!$D$4:$D$3338,Summary!$B199)</f>
        <v>0</v>
      </c>
      <c r="W199" s="13">
        <f t="shared" si="178"/>
        <v>1051071.3692999999</v>
      </c>
    </row>
    <row r="200" spans="2:23" x14ac:dyDescent="0.25">
      <c r="B200" s="20" t="s">
        <v>138</v>
      </c>
      <c r="C200" s="18">
        <f>SUM(C192:C199)</f>
        <v>576145.90000000014</v>
      </c>
      <c r="D200" s="18">
        <f t="shared" ref="D200:V200" si="179">SUM(D192:D199)</f>
        <v>38372.237999999998</v>
      </c>
      <c r="E200" s="18">
        <f t="shared" si="179"/>
        <v>224501.96860000002</v>
      </c>
      <c r="F200" s="18">
        <f t="shared" si="179"/>
        <v>80324.171000000017</v>
      </c>
      <c r="G200" s="18">
        <f t="shared" si="179"/>
        <v>28980.000000000004</v>
      </c>
      <c r="H200" s="18">
        <f t="shared" si="179"/>
        <v>48545.41</v>
      </c>
      <c r="I200" s="18">
        <f t="shared" si="179"/>
        <v>66292.399999999994</v>
      </c>
      <c r="J200" s="18">
        <f t="shared" si="179"/>
        <v>578805.59330000007</v>
      </c>
      <c r="K200" s="18">
        <f t="shared" si="179"/>
        <v>24096.548000000003</v>
      </c>
      <c r="L200" s="18">
        <f t="shared" si="179"/>
        <v>15144.75</v>
      </c>
      <c r="M200" s="18">
        <f t="shared" si="179"/>
        <v>153032.62000000002</v>
      </c>
      <c r="N200" s="18">
        <f t="shared" si="179"/>
        <v>11970</v>
      </c>
      <c r="O200" s="18">
        <f t="shared" si="179"/>
        <v>505299.94880000001</v>
      </c>
      <c r="P200" s="18">
        <f t="shared" si="179"/>
        <v>27011.453000000005</v>
      </c>
      <c r="Q200" s="18">
        <f t="shared" si="179"/>
        <v>14944.08</v>
      </c>
      <c r="R200" s="18">
        <f t="shared" si="179"/>
        <v>32209.43</v>
      </c>
      <c r="S200" s="18">
        <f t="shared" si="179"/>
        <v>35675.4</v>
      </c>
      <c r="T200" s="18">
        <f t="shared" si="179"/>
        <v>548712.9506000001</v>
      </c>
      <c r="U200" s="18">
        <f t="shared" si="179"/>
        <v>260002.35800000001</v>
      </c>
      <c r="V200" s="18">
        <f t="shared" si="179"/>
        <v>306719.91000000009</v>
      </c>
      <c r="W200" s="13">
        <f t="shared" si="178"/>
        <v>3576787.1293000011</v>
      </c>
    </row>
    <row r="201" spans="2:23" x14ac:dyDescent="0.25">
      <c r="B201" s="28" t="s">
        <v>148</v>
      </c>
      <c r="C201" s="27">
        <f>C200*1.25/(58085*H1)</f>
        <v>3.5425048266702751E-2</v>
      </c>
    </row>
    <row r="202" spans="2:23" x14ac:dyDescent="0.25">
      <c r="B202" s="40"/>
      <c r="C202" s="27"/>
    </row>
    <row r="203" spans="2:23" x14ac:dyDescent="0.25">
      <c r="B203" s="40"/>
      <c r="C203" s="27"/>
    </row>
    <row r="204" spans="2:23" x14ac:dyDescent="0.25">
      <c r="B204" s="16" t="s">
        <v>346</v>
      </c>
    </row>
    <row r="205" spans="2:23" x14ac:dyDescent="0.25">
      <c r="B205" s="11"/>
      <c r="C205" s="17">
        <f>Inventory!$C$1</f>
        <v>2018</v>
      </c>
      <c r="D205" s="11">
        <f>C205+1</f>
        <v>2019</v>
      </c>
      <c r="E205" s="11">
        <f t="shared" ref="E205" si="180">D205+1</f>
        <v>2020</v>
      </c>
      <c r="F205" s="11">
        <f t="shared" ref="F205" si="181">E205+1</f>
        <v>2021</v>
      </c>
      <c r="G205" s="11">
        <f t="shared" ref="G205" si="182">F205+1</f>
        <v>2022</v>
      </c>
      <c r="H205" s="11">
        <f t="shared" ref="H205" si="183">G205+1</f>
        <v>2023</v>
      </c>
      <c r="I205" s="11">
        <f t="shared" ref="I205" si="184">H205+1</f>
        <v>2024</v>
      </c>
      <c r="J205" s="11">
        <f t="shared" ref="J205" si="185">I205+1</f>
        <v>2025</v>
      </c>
      <c r="K205" s="11">
        <f t="shared" ref="K205" si="186">J205+1</f>
        <v>2026</v>
      </c>
      <c r="L205" s="11">
        <f t="shared" ref="L205" si="187">K205+1</f>
        <v>2027</v>
      </c>
      <c r="M205" s="11">
        <f t="shared" ref="M205" si="188">L205+1</f>
        <v>2028</v>
      </c>
      <c r="N205" s="11">
        <f t="shared" ref="N205" si="189">M205+1</f>
        <v>2029</v>
      </c>
      <c r="O205" s="11">
        <f t="shared" ref="O205" si="190">N205+1</f>
        <v>2030</v>
      </c>
      <c r="P205" s="11">
        <f t="shared" ref="P205" si="191">O205+1</f>
        <v>2031</v>
      </c>
      <c r="Q205" s="11">
        <f t="shared" ref="Q205" si="192">P205+1</f>
        <v>2032</v>
      </c>
      <c r="R205" s="11">
        <f t="shared" ref="R205" si="193">Q205+1</f>
        <v>2033</v>
      </c>
      <c r="S205" s="11">
        <f t="shared" ref="S205" si="194">R205+1</f>
        <v>2034</v>
      </c>
      <c r="T205" s="11">
        <f t="shared" ref="T205" si="195">S205+1</f>
        <v>2035</v>
      </c>
      <c r="U205" s="11">
        <f t="shared" ref="U205" si="196">T205+1</f>
        <v>2036</v>
      </c>
      <c r="V205" s="11">
        <f t="shared" ref="V205" si="197">U205+1</f>
        <v>2037</v>
      </c>
      <c r="W205" s="11" t="s">
        <v>138</v>
      </c>
    </row>
    <row r="206" spans="2:23" x14ac:dyDescent="0.25">
      <c r="B206" s="12" t="s">
        <v>9</v>
      </c>
      <c r="C206" s="18">
        <f>SUMIFS(Inventory!P$4:P$3338,Inventory!$C$4:$C$3338,$B$204,Inventory!$D$4:$D$3338,Summary!$B206)</f>
        <v>0</v>
      </c>
      <c r="D206" s="18">
        <f>SUMIFS(Inventory!Q$4:Q$3338,Inventory!$C$4:$C$3338,$B$204,Inventory!$D$4:$D$3338,Summary!$B206)</f>
        <v>0</v>
      </c>
      <c r="E206" s="18">
        <f>SUMIFS(Inventory!R$4:R$3338,Inventory!$C$4:$C$3338,$B$204,Inventory!$D$4:$D$3338,Summary!$B206)</f>
        <v>0</v>
      </c>
      <c r="F206" s="18">
        <f>SUMIFS(Inventory!S$4:S$3338,Inventory!$C$4:$C$3338,$B$204,Inventory!$D$4:$D$3338,Summary!$B206)</f>
        <v>0</v>
      </c>
      <c r="G206" s="18">
        <f>SUMIFS(Inventory!T$4:T$3338,Inventory!$C$4:$C$3338,$B$204,Inventory!$D$4:$D$3338,Summary!$B206)</f>
        <v>0</v>
      </c>
      <c r="H206" s="18">
        <f>SUMIFS(Inventory!U$4:U$3338,Inventory!$C$4:$C$3338,$B$204,Inventory!$D$4:$D$3338,Summary!$B206)</f>
        <v>0</v>
      </c>
      <c r="I206" s="18">
        <f>SUMIFS(Inventory!V$4:V$3338,Inventory!$C$4:$C$3338,$B$204,Inventory!$D$4:$D$3338,Summary!$B206)</f>
        <v>0</v>
      </c>
      <c r="J206" s="18">
        <f>SUMIFS(Inventory!W$4:W$3338,Inventory!$C$4:$C$3338,$B$204,Inventory!$D$4:$D$3338,Summary!$B206)</f>
        <v>0</v>
      </c>
      <c r="K206" s="18">
        <f>SUMIFS(Inventory!X$4:X$3338,Inventory!$C$4:$C$3338,$B$204,Inventory!$D$4:$D$3338,Summary!$B206)</f>
        <v>0</v>
      </c>
      <c r="L206" s="18">
        <f>SUMIFS(Inventory!Y$4:Y$3338,Inventory!$C$4:$C$3338,$B$204,Inventory!$D$4:$D$3338,Summary!$B206)</f>
        <v>0</v>
      </c>
      <c r="M206" s="18">
        <f>SUMIFS(Inventory!Z$4:Z$3338,Inventory!$C$4:$C$3338,$B$204,Inventory!$D$4:$D$3338,Summary!$B206)</f>
        <v>0</v>
      </c>
      <c r="N206" s="18">
        <f>SUMIFS(Inventory!AA$4:AA$3338,Inventory!$C$4:$C$3338,$B$204,Inventory!$D$4:$D$3338,Summary!$B206)</f>
        <v>0</v>
      </c>
      <c r="O206" s="18">
        <f>SUMIFS(Inventory!AB$4:AB$3338,Inventory!$C$4:$C$3338,$B$204,Inventory!$D$4:$D$3338,Summary!$B206)</f>
        <v>0</v>
      </c>
      <c r="P206" s="18">
        <f>SUMIFS(Inventory!AC$4:AC$3338,Inventory!$C$4:$C$3338,$B$204,Inventory!$D$4:$D$3338,Summary!$B206)</f>
        <v>0</v>
      </c>
      <c r="Q206" s="18">
        <f>SUMIFS(Inventory!AD$4:AD$3338,Inventory!$C$4:$C$3338,$B$204,Inventory!$D$4:$D$3338,Summary!$B206)</f>
        <v>0</v>
      </c>
      <c r="R206" s="18">
        <f>SUMIFS(Inventory!AE$4:AE$3338,Inventory!$C$4:$C$3338,$B$204,Inventory!$D$4:$D$3338,Summary!$B206)</f>
        <v>0</v>
      </c>
      <c r="S206" s="18">
        <f>SUMIFS(Inventory!AF$4:AF$3338,Inventory!$C$4:$C$3338,$B$204,Inventory!$D$4:$D$3338,Summary!$B206)</f>
        <v>0</v>
      </c>
      <c r="T206" s="18">
        <f>SUMIFS(Inventory!AG$4:AG$3338,Inventory!$C$4:$C$3338,$B$204,Inventory!$D$4:$D$3338,Summary!$B206)</f>
        <v>0</v>
      </c>
      <c r="U206" s="18">
        <f>SUMIFS(Inventory!AH$4:AH$3338,Inventory!$C$4:$C$3338,$B$204,Inventory!$D$4:$D$3338,Summary!$B206)</f>
        <v>0</v>
      </c>
      <c r="V206" s="18">
        <f>SUMIFS(Inventory!AI$4:AI$3338,Inventory!$C$4:$C$3338,$B$204,Inventory!$D$4:$D$3338,Summary!$B206)</f>
        <v>357364.65600000008</v>
      </c>
      <c r="W206" s="13">
        <f>SUM(C206:V206)</f>
        <v>357364.65600000008</v>
      </c>
    </row>
    <row r="207" spans="2:23" x14ac:dyDescent="0.25">
      <c r="B207" s="12" t="s">
        <v>11</v>
      </c>
      <c r="C207" s="18">
        <f>SUMIFS(Inventory!P$4:P$3338,Inventory!$C$4:$C$3338,$B$204,Inventory!$D$4:$D$3338,Summary!$B207)</f>
        <v>0</v>
      </c>
      <c r="D207" s="18">
        <f>SUMIFS(Inventory!Q$4:Q$3338,Inventory!$C$4:$C$3338,$B$204,Inventory!$D$4:$D$3338,Summary!$B207)</f>
        <v>0</v>
      </c>
      <c r="E207" s="18">
        <f>SUMIFS(Inventory!R$4:R$3338,Inventory!$C$4:$C$3338,$B$204,Inventory!$D$4:$D$3338,Summary!$B207)</f>
        <v>0</v>
      </c>
      <c r="F207" s="18">
        <f>SUMIFS(Inventory!S$4:S$3338,Inventory!$C$4:$C$3338,$B$204,Inventory!$D$4:$D$3338,Summary!$B207)</f>
        <v>0</v>
      </c>
      <c r="G207" s="18">
        <f>SUMIFS(Inventory!T$4:T$3338,Inventory!$C$4:$C$3338,$B$204,Inventory!$D$4:$D$3338,Summary!$B207)</f>
        <v>88788.000000000015</v>
      </c>
      <c r="H207" s="18">
        <f>SUMIFS(Inventory!U$4:U$3338,Inventory!$C$4:$C$3338,$B$204,Inventory!$D$4:$D$3338,Summary!$B207)</f>
        <v>0</v>
      </c>
      <c r="I207" s="18">
        <f>SUMIFS(Inventory!V$4:V$3338,Inventory!$C$4:$C$3338,$B$204,Inventory!$D$4:$D$3338,Summary!$B207)</f>
        <v>0</v>
      </c>
      <c r="J207" s="18">
        <f>SUMIFS(Inventory!W$4:W$3338,Inventory!$C$4:$C$3338,$B$204,Inventory!$D$4:$D$3338,Summary!$B207)</f>
        <v>0</v>
      </c>
      <c r="K207" s="18">
        <f>SUMIFS(Inventory!X$4:X$3338,Inventory!$C$4:$C$3338,$B$204,Inventory!$D$4:$D$3338,Summary!$B207)</f>
        <v>0</v>
      </c>
      <c r="L207" s="18">
        <f>SUMIFS(Inventory!Y$4:Y$3338,Inventory!$C$4:$C$3338,$B$204,Inventory!$D$4:$D$3338,Summary!$B207)</f>
        <v>0</v>
      </c>
      <c r="M207" s="18">
        <f>SUMIFS(Inventory!Z$4:Z$3338,Inventory!$C$4:$C$3338,$B$204,Inventory!$D$4:$D$3338,Summary!$B207)</f>
        <v>0</v>
      </c>
      <c r="N207" s="18">
        <f>SUMIFS(Inventory!AA$4:AA$3338,Inventory!$C$4:$C$3338,$B$204,Inventory!$D$4:$D$3338,Summary!$B207)</f>
        <v>0</v>
      </c>
      <c r="O207" s="18">
        <f>SUMIFS(Inventory!AB$4:AB$3338,Inventory!$C$4:$C$3338,$B$204,Inventory!$D$4:$D$3338,Summary!$B207)</f>
        <v>0</v>
      </c>
      <c r="P207" s="18">
        <f>SUMIFS(Inventory!AC$4:AC$3338,Inventory!$C$4:$C$3338,$B$204,Inventory!$D$4:$D$3338,Summary!$B207)</f>
        <v>0</v>
      </c>
      <c r="Q207" s="18">
        <f>SUMIFS(Inventory!AD$4:AD$3338,Inventory!$C$4:$C$3338,$B$204,Inventory!$D$4:$D$3338,Summary!$B207)</f>
        <v>0</v>
      </c>
      <c r="R207" s="18">
        <f>SUMIFS(Inventory!AE$4:AE$3338,Inventory!$C$4:$C$3338,$B$204,Inventory!$D$4:$D$3338,Summary!$B207)</f>
        <v>0</v>
      </c>
      <c r="S207" s="18">
        <f>SUMIFS(Inventory!AF$4:AF$3338,Inventory!$C$4:$C$3338,$B$204,Inventory!$D$4:$D$3338,Summary!$B207)</f>
        <v>0</v>
      </c>
      <c r="T207" s="18">
        <f>SUMIFS(Inventory!AG$4:AG$3338,Inventory!$C$4:$C$3338,$B$204,Inventory!$D$4:$D$3338,Summary!$B207)</f>
        <v>37372.5</v>
      </c>
      <c r="U207" s="18">
        <f>SUMIFS(Inventory!AH$4:AH$3338,Inventory!$C$4:$C$3338,$B$204,Inventory!$D$4:$D$3338,Summary!$B207)</f>
        <v>0</v>
      </c>
      <c r="V207" s="18">
        <f>SUMIFS(Inventory!AI$4:AI$3338,Inventory!$C$4:$C$3338,$B$204,Inventory!$D$4:$D$3338,Summary!$B207)</f>
        <v>124461.74999999999</v>
      </c>
      <c r="W207" s="13">
        <f t="shared" ref="W207:W214" si="198">SUM(C207:V207)</f>
        <v>250622.25</v>
      </c>
    </row>
    <row r="208" spans="2:23" x14ac:dyDescent="0.25">
      <c r="B208" s="12" t="s">
        <v>7</v>
      </c>
      <c r="C208" s="18">
        <f>SUMIFS(Inventory!P$4:P$3338,Inventory!$C$4:$C$3338,$B$204,Inventory!$D$4:$D$3338,Summary!$B208)</f>
        <v>141449.4</v>
      </c>
      <c r="D208" s="18">
        <f>SUMIFS(Inventory!Q$4:Q$3338,Inventory!$C$4:$C$3338,$B$204,Inventory!$D$4:$D$3338,Summary!$B208)</f>
        <v>0</v>
      </c>
      <c r="E208" s="18">
        <f>SUMIFS(Inventory!R$4:R$3338,Inventory!$C$4:$C$3338,$B$204,Inventory!$D$4:$D$3338,Summary!$B208)</f>
        <v>139146.19999999995</v>
      </c>
      <c r="F208" s="18">
        <f>SUMIFS(Inventory!S$4:S$3338,Inventory!$C$4:$C$3338,$B$204,Inventory!$D$4:$D$3338,Summary!$B208)</f>
        <v>54968.7</v>
      </c>
      <c r="G208" s="18">
        <f>SUMIFS(Inventory!T$4:T$3338,Inventory!$C$4:$C$3338,$B$204,Inventory!$D$4:$D$3338,Summary!$B208)</f>
        <v>0</v>
      </c>
      <c r="H208" s="18">
        <f>SUMIFS(Inventory!U$4:U$3338,Inventory!$C$4:$C$3338,$B$204,Inventory!$D$4:$D$3338,Summary!$B208)</f>
        <v>0</v>
      </c>
      <c r="I208" s="18">
        <f>SUMIFS(Inventory!V$4:V$3338,Inventory!$C$4:$C$3338,$B$204,Inventory!$D$4:$D$3338,Summary!$B208)</f>
        <v>0</v>
      </c>
      <c r="J208" s="18">
        <f>SUMIFS(Inventory!W$4:W$3338,Inventory!$C$4:$C$3338,$B$204,Inventory!$D$4:$D$3338,Summary!$B208)</f>
        <v>373352.75999999983</v>
      </c>
      <c r="K208" s="18">
        <f>SUMIFS(Inventory!X$4:X$3338,Inventory!$C$4:$C$3338,$B$204,Inventory!$D$4:$D$3338,Summary!$B208)</f>
        <v>0</v>
      </c>
      <c r="L208" s="18">
        <f>SUMIFS(Inventory!Y$4:Y$3338,Inventory!$C$4:$C$3338,$B$204,Inventory!$D$4:$D$3338,Summary!$B208)</f>
        <v>0</v>
      </c>
      <c r="M208" s="18">
        <f>SUMIFS(Inventory!Z$4:Z$3338,Inventory!$C$4:$C$3338,$B$204,Inventory!$D$4:$D$3338,Summary!$B208)</f>
        <v>67368.600000000006</v>
      </c>
      <c r="N208" s="18">
        <f>SUMIFS(Inventory!AA$4:AA$3338,Inventory!$C$4:$C$3338,$B$204,Inventory!$D$4:$D$3338,Summary!$B208)</f>
        <v>0</v>
      </c>
      <c r="O208" s="18">
        <f>SUMIFS(Inventory!AB$4:AB$3338,Inventory!$C$4:$C$3338,$B$204,Inventory!$D$4:$D$3338,Summary!$B208)</f>
        <v>56439.5648</v>
      </c>
      <c r="P208" s="18">
        <f>SUMIFS(Inventory!AC$4:AC$3338,Inventory!$C$4:$C$3338,$B$204,Inventory!$D$4:$D$3338,Summary!$B208)</f>
        <v>0</v>
      </c>
      <c r="Q208" s="18">
        <f>SUMIFS(Inventory!AD$4:AD$3338,Inventory!$C$4:$C$3338,$B$204,Inventory!$D$4:$D$3338,Summary!$B208)</f>
        <v>0</v>
      </c>
      <c r="R208" s="18">
        <f>SUMIFS(Inventory!AE$4:AE$3338,Inventory!$C$4:$C$3338,$B$204,Inventory!$D$4:$D$3338,Summary!$B208)</f>
        <v>22511.25</v>
      </c>
      <c r="S208" s="18">
        <f>SUMIFS(Inventory!AF$4:AF$3338,Inventory!$C$4:$C$3338,$B$204,Inventory!$D$4:$D$3338,Summary!$B208)</f>
        <v>0</v>
      </c>
      <c r="T208" s="18">
        <f>SUMIFS(Inventory!AG$4:AG$3338,Inventory!$C$4:$C$3338,$B$204,Inventory!$D$4:$D$3338,Summary!$B208)</f>
        <v>236617</v>
      </c>
      <c r="U208" s="18">
        <f>SUMIFS(Inventory!AH$4:AH$3338,Inventory!$C$4:$C$3338,$B$204,Inventory!$D$4:$D$3338,Summary!$B208)</f>
        <v>0</v>
      </c>
      <c r="V208" s="18">
        <f>SUMIFS(Inventory!AI$4:AI$3338,Inventory!$C$4:$C$3338,$B$204,Inventory!$D$4:$D$3338,Summary!$B208)</f>
        <v>0</v>
      </c>
      <c r="W208" s="13">
        <f t="shared" si="198"/>
        <v>1091853.4748</v>
      </c>
    </row>
    <row r="209" spans="2:23" x14ac:dyDescent="0.25">
      <c r="B209" s="12" t="s">
        <v>5</v>
      </c>
      <c r="C209" s="18">
        <f>SUMIFS(Inventory!P$4:P$3338,Inventory!$C$4:$C$3338,$B$204,Inventory!$D$4:$D$3338,Summary!$B209)</f>
        <v>334500</v>
      </c>
      <c r="D209" s="18">
        <f>SUMIFS(Inventory!Q$4:Q$3338,Inventory!$C$4:$C$3338,$B$204,Inventory!$D$4:$D$3338,Summary!$B209)</f>
        <v>0</v>
      </c>
      <c r="E209" s="18">
        <f>SUMIFS(Inventory!R$4:R$3338,Inventory!$C$4:$C$3338,$B$204,Inventory!$D$4:$D$3338,Summary!$B209)</f>
        <v>12720</v>
      </c>
      <c r="F209" s="18">
        <f>SUMIFS(Inventory!S$4:S$3338,Inventory!$C$4:$C$3338,$B$204,Inventory!$D$4:$D$3338,Summary!$B209)</f>
        <v>0</v>
      </c>
      <c r="G209" s="18">
        <f>SUMIFS(Inventory!T$4:T$3338,Inventory!$C$4:$C$3338,$B$204,Inventory!$D$4:$D$3338,Summary!$B209)</f>
        <v>0</v>
      </c>
      <c r="H209" s="18">
        <f>SUMIFS(Inventory!U$4:U$3338,Inventory!$C$4:$C$3338,$B$204,Inventory!$D$4:$D$3338,Summary!$B209)</f>
        <v>82799.999999999985</v>
      </c>
      <c r="I209" s="18">
        <f>SUMIFS(Inventory!V$4:V$3338,Inventory!$C$4:$C$3338,$B$204,Inventory!$D$4:$D$3338,Summary!$B209)</f>
        <v>0</v>
      </c>
      <c r="J209" s="18">
        <f>SUMIFS(Inventory!W$4:W$3338,Inventory!$C$4:$C$3338,$B$204,Inventory!$D$4:$D$3338,Summary!$B209)</f>
        <v>0</v>
      </c>
      <c r="K209" s="18">
        <f>SUMIFS(Inventory!X$4:X$3338,Inventory!$C$4:$C$3338,$B$204,Inventory!$D$4:$D$3338,Summary!$B209)</f>
        <v>0</v>
      </c>
      <c r="L209" s="18">
        <f>SUMIFS(Inventory!Y$4:Y$3338,Inventory!$C$4:$C$3338,$B$204,Inventory!$D$4:$D$3338,Summary!$B209)</f>
        <v>0</v>
      </c>
      <c r="M209" s="18">
        <f>SUMIFS(Inventory!Z$4:Z$3338,Inventory!$C$4:$C$3338,$B$204,Inventory!$D$4:$D$3338,Summary!$B209)</f>
        <v>39000</v>
      </c>
      <c r="N209" s="18">
        <f>SUMIFS(Inventory!AA$4:AA$3338,Inventory!$C$4:$C$3338,$B$204,Inventory!$D$4:$D$3338,Summary!$B209)</f>
        <v>0</v>
      </c>
      <c r="O209" s="18">
        <f>SUMIFS(Inventory!AB$4:AB$3338,Inventory!$C$4:$C$3338,$B$204,Inventory!$D$4:$D$3338,Summary!$B209)</f>
        <v>0</v>
      </c>
      <c r="P209" s="18">
        <f>SUMIFS(Inventory!AC$4:AC$3338,Inventory!$C$4:$C$3338,$B$204,Inventory!$D$4:$D$3338,Summary!$B209)</f>
        <v>0</v>
      </c>
      <c r="Q209" s="18">
        <f>SUMIFS(Inventory!AD$4:AD$3338,Inventory!$C$4:$C$3338,$B$204,Inventory!$D$4:$D$3338,Summary!$B209)</f>
        <v>0</v>
      </c>
      <c r="R209" s="18">
        <f>SUMIFS(Inventory!AE$4:AE$3338,Inventory!$C$4:$C$3338,$B$204,Inventory!$D$4:$D$3338,Summary!$B209)</f>
        <v>0</v>
      </c>
      <c r="S209" s="18">
        <f>SUMIFS(Inventory!AF$4:AF$3338,Inventory!$C$4:$C$3338,$B$204,Inventory!$D$4:$D$3338,Summary!$B209)</f>
        <v>0</v>
      </c>
      <c r="T209" s="18">
        <f>SUMIFS(Inventory!AG$4:AG$3338,Inventory!$C$4:$C$3338,$B$204,Inventory!$D$4:$D$3338,Summary!$B209)</f>
        <v>0</v>
      </c>
      <c r="U209" s="18">
        <f>SUMIFS(Inventory!AH$4:AH$3338,Inventory!$C$4:$C$3338,$B$204,Inventory!$D$4:$D$3338,Summary!$B209)</f>
        <v>468930</v>
      </c>
      <c r="V209" s="18">
        <f>SUMIFS(Inventory!AI$4:AI$3338,Inventory!$C$4:$C$3338,$B$204,Inventory!$D$4:$D$3338,Summary!$B209)</f>
        <v>0</v>
      </c>
      <c r="W209" s="13">
        <f t="shared" si="198"/>
        <v>937950</v>
      </c>
    </row>
    <row r="210" spans="2:23" x14ac:dyDescent="0.25">
      <c r="B210" s="12" t="s">
        <v>114</v>
      </c>
      <c r="C210" s="18">
        <f>SUMIFS(Inventory!P$4:P$3338,Inventory!$C$4:$C$3338,$B$204,Inventory!$D$4:$D$3338,Summary!$B210)</f>
        <v>20000</v>
      </c>
      <c r="D210" s="18">
        <f>SUMIFS(Inventory!Q$4:Q$3338,Inventory!$C$4:$C$3338,$B$204,Inventory!$D$4:$D$3338,Summary!$B210)</f>
        <v>0</v>
      </c>
      <c r="E210" s="18">
        <f>SUMIFS(Inventory!R$4:R$3338,Inventory!$C$4:$C$3338,$B$204,Inventory!$D$4:$D$3338,Summary!$B210)</f>
        <v>0</v>
      </c>
      <c r="F210" s="18">
        <f>SUMIFS(Inventory!S$4:S$3338,Inventory!$C$4:$C$3338,$B$204,Inventory!$D$4:$D$3338,Summary!$B210)</f>
        <v>0</v>
      </c>
      <c r="G210" s="18">
        <f>SUMIFS(Inventory!T$4:T$3338,Inventory!$C$4:$C$3338,$B$204,Inventory!$D$4:$D$3338,Summary!$B210)</f>
        <v>0</v>
      </c>
      <c r="H210" s="18">
        <f>SUMIFS(Inventory!U$4:U$3338,Inventory!$C$4:$C$3338,$B$204,Inventory!$D$4:$D$3338,Summary!$B210)</f>
        <v>0</v>
      </c>
      <c r="I210" s="18">
        <f>SUMIFS(Inventory!V$4:V$3338,Inventory!$C$4:$C$3338,$B$204,Inventory!$D$4:$D$3338,Summary!$B210)</f>
        <v>0</v>
      </c>
      <c r="J210" s="18">
        <f>SUMIFS(Inventory!W$4:W$3338,Inventory!$C$4:$C$3338,$B$204,Inventory!$D$4:$D$3338,Summary!$B210)</f>
        <v>48400</v>
      </c>
      <c r="K210" s="18">
        <f>SUMIFS(Inventory!X$4:X$3338,Inventory!$C$4:$C$3338,$B$204,Inventory!$D$4:$D$3338,Summary!$B210)</f>
        <v>0</v>
      </c>
      <c r="L210" s="18">
        <f>SUMIFS(Inventory!Y$4:Y$3338,Inventory!$C$4:$C$3338,$B$204,Inventory!$D$4:$D$3338,Summary!$B210)</f>
        <v>0</v>
      </c>
      <c r="M210" s="18">
        <f>SUMIFS(Inventory!Z$4:Z$3338,Inventory!$C$4:$C$3338,$B$204,Inventory!$D$4:$D$3338,Summary!$B210)</f>
        <v>0</v>
      </c>
      <c r="N210" s="18">
        <f>SUMIFS(Inventory!AA$4:AA$3338,Inventory!$C$4:$C$3338,$B$204,Inventory!$D$4:$D$3338,Summary!$B210)</f>
        <v>0</v>
      </c>
      <c r="O210" s="18">
        <f>SUMIFS(Inventory!AB$4:AB$3338,Inventory!$C$4:$C$3338,$B$204,Inventory!$D$4:$D$3338,Summary!$B210)</f>
        <v>0</v>
      </c>
      <c r="P210" s="18">
        <f>SUMIFS(Inventory!AC$4:AC$3338,Inventory!$C$4:$C$3338,$B$204,Inventory!$D$4:$D$3338,Summary!$B210)</f>
        <v>0</v>
      </c>
      <c r="Q210" s="18">
        <f>SUMIFS(Inventory!AD$4:AD$3338,Inventory!$C$4:$C$3338,$B$204,Inventory!$D$4:$D$3338,Summary!$B210)</f>
        <v>0</v>
      </c>
      <c r="R210" s="18">
        <f>SUMIFS(Inventory!AE$4:AE$3338,Inventory!$C$4:$C$3338,$B$204,Inventory!$D$4:$D$3338,Summary!$B210)</f>
        <v>29000</v>
      </c>
      <c r="S210" s="18">
        <f>SUMIFS(Inventory!AF$4:AF$3338,Inventory!$C$4:$C$3338,$B$204,Inventory!$D$4:$D$3338,Summary!$B210)</f>
        <v>0</v>
      </c>
      <c r="T210" s="18">
        <f>SUMIFS(Inventory!AG$4:AG$3338,Inventory!$C$4:$C$3338,$B$204,Inventory!$D$4:$D$3338,Summary!$B210)</f>
        <v>0</v>
      </c>
      <c r="U210" s="18">
        <f>SUMIFS(Inventory!AH$4:AH$3338,Inventory!$C$4:$C$3338,$B$204,Inventory!$D$4:$D$3338,Summary!$B210)</f>
        <v>0</v>
      </c>
      <c r="V210" s="18">
        <f>SUMIFS(Inventory!AI$4:AI$3338,Inventory!$C$4:$C$3338,$B$204,Inventory!$D$4:$D$3338,Summary!$B210)</f>
        <v>0</v>
      </c>
      <c r="W210" s="13">
        <f t="shared" si="198"/>
        <v>97400</v>
      </c>
    </row>
    <row r="211" spans="2:23" x14ac:dyDescent="0.25">
      <c r="B211" s="12" t="s">
        <v>4</v>
      </c>
      <c r="C211" s="18">
        <f>SUMIFS(Inventory!P$4:P$3338,Inventory!$C$4:$C$3338,$B$204,Inventory!$D$4:$D$3338,Summary!$B211)</f>
        <v>163900</v>
      </c>
      <c r="D211" s="18">
        <f>SUMIFS(Inventory!Q$4:Q$3338,Inventory!$C$4:$C$3338,$B$204,Inventory!$D$4:$D$3338,Summary!$B211)</f>
        <v>16152.975000000002</v>
      </c>
      <c r="E211" s="18">
        <f>SUMIFS(Inventory!R$4:R$3338,Inventory!$C$4:$C$3338,$B$204,Inventory!$D$4:$D$3338,Summary!$B211)</f>
        <v>13560.050000000003</v>
      </c>
      <c r="F211" s="18">
        <f>SUMIFS(Inventory!S$4:S$3338,Inventory!$C$4:$C$3338,$B$204,Inventory!$D$4:$D$3338,Summary!$B211)</f>
        <v>0</v>
      </c>
      <c r="G211" s="18">
        <f>SUMIFS(Inventory!T$4:T$3338,Inventory!$C$4:$C$3338,$B$204,Inventory!$D$4:$D$3338,Summary!$B211)</f>
        <v>0</v>
      </c>
      <c r="H211" s="18">
        <f>SUMIFS(Inventory!U$4:U$3338,Inventory!$C$4:$C$3338,$B$204,Inventory!$D$4:$D$3338,Summary!$B211)</f>
        <v>0</v>
      </c>
      <c r="I211" s="18">
        <f>SUMIFS(Inventory!V$4:V$3338,Inventory!$C$4:$C$3338,$B$204,Inventory!$D$4:$D$3338,Summary!$B211)</f>
        <v>18505.349999999999</v>
      </c>
      <c r="J211" s="18">
        <f>SUMIFS(Inventory!W$4:W$3338,Inventory!$C$4:$C$3338,$B$204,Inventory!$D$4:$D$3338,Summary!$B211)</f>
        <v>15478.925000000001</v>
      </c>
      <c r="K211" s="18">
        <f>SUMIFS(Inventory!X$4:X$3338,Inventory!$C$4:$C$3338,$B$204,Inventory!$D$4:$D$3338,Summary!$B211)</f>
        <v>0</v>
      </c>
      <c r="L211" s="18">
        <f>SUMIFS(Inventory!Y$4:Y$3338,Inventory!$C$4:$C$3338,$B$204,Inventory!$D$4:$D$3338,Summary!$B211)</f>
        <v>0</v>
      </c>
      <c r="M211" s="18">
        <f>SUMIFS(Inventory!Z$4:Z$3338,Inventory!$C$4:$C$3338,$B$204,Inventory!$D$4:$D$3338,Summary!$B211)</f>
        <v>0</v>
      </c>
      <c r="N211" s="18">
        <f>SUMIFS(Inventory!AA$4:AA$3338,Inventory!$C$4:$C$3338,$B$204,Inventory!$D$4:$D$3338,Summary!$B211)</f>
        <v>401046.53750000003</v>
      </c>
      <c r="O211" s="18">
        <f>SUMIFS(Inventory!AB$4:AB$3338,Inventory!$C$4:$C$3338,$B$204,Inventory!$D$4:$D$3338,Summary!$B211)</f>
        <v>17397.8</v>
      </c>
      <c r="P211" s="18">
        <f>SUMIFS(Inventory!AC$4:AC$3338,Inventory!$C$4:$C$3338,$B$204,Inventory!$D$4:$D$3338,Summary!$B211)</f>
        <v>0</v>
      </c>
      <c r="Q211" s="18">
        <f>SUMIFS(Inventory!AD$4:AD$3338,Inventory!$C$4:$C$3338,$B$204,Inventory!$D$4:$D$3338,Summary!$B211)</f>
        <v>0</v>
      </c>
      <c r="R211" s="18">
        <f>SUMIFS(Inventory!AE$4:AE$3338,Inventory!$C$4:$C$3338,$B$204,Inventory!$D$4:$D$3338,Summary!$B211)</f>
        <v>0</v>
      </c>
      <c r="S211" s="18">
        <f>SUMIFS(Inventory!AF$4:AF$3338,Inventory!$C$4:$C$3338,$B$204,Inventory!$D$4:$D$3338,Summary!$B211)</f>
        <v>23210.100000000002</v>
      </c>
      <c r="T211" s="18">
        <f>SUMIFS(Inventory!AG$4:AG$3338,Inventory!$C$4:$C$3338,$B$204,Inventory!$D$4:$D$3338,Summary!$B211)</f>
        <v>19316.675000000003</v>
      </c>
      <c r="U211" s="18">
        <f>SUMIFS(Inventory!AH$4:AH$3338,Inventory!$C$4:$C$3338,$B$204,Inventory!$D$4:$D$3338,Summary!$B211)</f>
        <v>0</v>
      </c>
      <c r="V211" s="18">
        <f>SUMIFS(Inventory!AI$4:AI$3338,Inventory!$C$4:$C$3338,$B$204,Inventory!$D$4:$D$3338,Summary!$B211)</f>
        <v>0</v>
      </c>
      <c r="W211" s="13">
        <f t="shared" si="198"/>
        <v>688568.41250000009</v>
      </c>
    </row>
    <row r="212" spans="2:23" x14ac:dyDescent="0.25">
      <c r="B212" s="12" t="s">
        <v>8</v>
      </c>
      <c r="C212" s="18">
        <f>SUMIFS(Inventory!P$4:P$3338,Inventory!$C$4:$C$3338,$B$204,Inventory!$D$4:$D$3338,Summary!$B212)</f>
        <v>0</v>
      </c>
      <c r="D212" s="18">
        <f>SUMIFS(Inventory!Q$4:Q$3338,Inventory!$C$4:$C$3338,$B$204,Inventory!$D$4:$D$3338,Summary!$B212)</f>
        <v>0</v>
      </c>
      <c r="E212" s="18">
        <f>SUMIFS(Inventory!R$4:R$3338,Inventory!$C$4:$C$3338,$B$204,Inventory!$D$4:$D$3338,Summary!$B212)</f>
        <v>0</v>
      </c>
      <c r="F212" s="18">
        <f>SUMIFS(Inventory!S$4:S$3338,Inventory!$C$4:$C$3338,$B$204,Inventory!$D$4:$D$3338,Summary!$B212)</f>
        <v>0</v>
      </c>
      <c r="G212" s="18">
        <f>SUMIFS(Inventory!T$4:T$3338,Inventory!$C$4:$C$3338,$B$204,Inventory!$D$4:$D$3338,Summary!$B212)</f>
        <v>0</v>
      </c>
      <c r="H212" s="18">
        <f>SUMIFS(Inventory!U$4:U$3338,Inventory!$C$4:$C$3338,$B$204,Inventory!$D$4:$D$3338,Summary!$B212)</f>
        <v>0</v>
      </c>
      <c r="I212" s="18">
        <f>SUMIFS(Inventory!V$4:V$3338,Inventory!$C$4:$C$3338,$B$204,Inventory!$D$4:$D$3338,Summary!$B212)</f>
        <v>0</v>
      </c>
      <c r="J212" s="18">
        <f>SUMIFS(Inventory!W$4:W$3338,Inventory!$C$4:$C$3338,$B$204,Inventory!$D$4:$D$3338,Summary!$B212)</f>
        <v>0</v>
      </c>
      <c r="K212" s="18">
        <f>SUMIFS(Inventory!X$4:X$3338,Inventory!$C$4:$C$3338,$B$204,Inventory!$D$4:$D$3338,Summary!$B212)</f>
        <v>0</v>
      </c>
      <c r="L212" s="18">
        <f>SUMIFS(Inventory!Y$4:Y$3338,Inventory!$C$4:$C$3338,$B$204,Inventory!$D$4:$D$3338,Summary!$B212)</f>
        <v>0</v>
      </c>
      <c r="M212" s="18">
        <f>SUMIFS(Inventory!Z$4:Z$3338,Inventory!$C$4:$C$3338,$B$204,Inventory!$D$4:$D$3338,Summary!$B212)</f>
        <v>0</v>
      </c>
      <c r="N212" s="18">
        <f>SUMIFS(Inventory!AA$4:AA$3338,Inventory!$C$4:$C$3338,$B$204,Inventory!$D$4:$D$3338,Summary!$B212)</f>
        <v>0</v>
      </c>
      <c r="O212" s="18">
        <f>SUMIFS(Inventory!AB$4:AB$3338,Inventory!$C$4:$C$3338,$B$204,Inventory!$D$4:$D$3338,Summary!$B212)</f>
        <v>2108</v>
      </c>
      <c r="P212" s="18">
        <f>SUMIFS(Inventory!AC$4:AC$3338,Inventory!$C$4:$C$3338,$B$204,Inventory!$D$4:$D$3338,Summary!$B212)</f>
        <v>0</v>
      </c>
      <c r="Q212" s="18">
        <f>SUMIFS(Inventory!AD$4:AD$3338,Inventory!$C$4:$C$3338,$B$204,Inventory!$D$4:$D$3338,Summary!$B212)</f>
        <v>0</v>
      </c>
      <c r="R212" s="18">
        <f>SUMIFS(Inventory!AE$4:AE$3338,Inventory!$C$4:$C$3338,$B$204,Inventory!$D$4:$D$3338,Summary!$B212)</f>
        <v>0</v>
      </c>
      <c r="S212" s="18">
        <f>SUMIFS(Inventory!AF$4:AF$3338,Inventory!$C$4:$C$3338,$B$204,Inventory!$D$4:$D$3338,Summary!$B212)</f>
        <v>0</v>
      </c>
      <c r="T212" s="18">
        <f>SUMIFS(Inventory!AG$4:AG$3338,Inventory!$C$4:$C$3338,$B$204,Inventory!$D$4:$D$3338,Summary!$B212)</f>
        <v>300867.5</v>
      </c>
      <c r="U212" s="18">
        <f>SUMIFS(Inventory!AH$4:AH$3338,Inventory!$C$4:$C$3338,$B$204,Inventory!$D$4:$D$3338,Summary!$B212)</f>
        <v>0</v>
      </c>
      <c r="V212" s="18">
        <f>SUMIFS(Inventory!AI$4:AI$3338,Inventory!$C$4:$C$3338,$B$204,Inventory!$D$4:$D$3338,Summary!$B212)</f>
        <v>0</v>
      </c>
      <c r="W212" s="13">
        <f t="shared" si="198"/>
        <v>302975.5</v>
      </c>
    </row>
    <row r="213" spans="2:23" x14ac:dyDescent="0.25">
      <c r="B213" s="12" t="s">
        <v>3</v>
      </c>
      <c r="C213" s="18">
        <f>SUMIFS(Inventory!P$4:P$3338,Inventory!$C$4:$C$3338,$B$204,Inventory!$D$4:$D$3338,Summary!$B213)</f>
        <v>151424.64000000001</v>
      </c>
      <c r="D213" s="18">
        <f>SUMIFS(Inventory!Q$4:Q$3338,Inventory!$C$4:$C$3338,$B$204,Inventory!$D$4:$D$3338,Summary!$B213)</f>
        <v>0</v>
      </c>
      <c r="E213" s="18">
        <f>SUMIFS(Inventory!R$4:R$3338,Inventory!$C$4:$C$3338,$B$204,Inventory!$D$4:$D$3338,Summary!$B213)</f>
        <v>475789.37399999995</v>
      </c>
      <c r="F213" s="18">
        <f>SUMIFS(Inventory!S$4:S$3338,Inventory!$C$4:$C$3338,$B$204,Inventory!$D$4:$D$3338,Summary!$B213)</f>
        <v>12016.857599999999</v>
      </c>
      <c r="G213" s="18">
        <f>SUMIFS(Inventory!T$4:T$3338,Inventory!$C$4:$C$3338,$B$204,Inventory!$D$4:$D$3338,Summary!$B213)</f>
        <v>0</v>
      </c>
      <c r="H213" s="18">
        <f>SUMIFS(Inventory!U$4:U$3338,Inventory!$C$4:$C$3338,$B$204,Inventory!$D$4:$D$3338,Summary!$B213)</f>
        <v>0</v>
      </c>
      <c r="I213" s="18">
        <f>SUMIFS(Inventory!V$4:V$3338,Inventory!$C$4:$C$3338,$B$204,Inventory!$D$4:$D$3338,Summary!$B213)</f>
        <v>0</v>
      </c>
      <c r="J213" s="18">
        <f>SUMIFS(Inventory!W$4:W$3338,Inventory!$C$4:$C$3338,$B$204,Inventory!$D$4:$D$3338,Summary!$B213)</f>
        <v>593807.5</v>
      </c>
      <c r="K213" s="18">
        <f>SUMIFS(Inventory!X$4:X$3338,Inventory!$C$4:$C$3338,$B$204,Inventory!$D$4:$D$3338,Summary!$B213)</f>
        <v>0</v>
      </c>
      <c r="L213" s="18">
        <f>SUMIFS(Inventory!Y$4:Y$3338,Inventory!$C$4:$C$3338,$B$204,Inventory!$D$4:$D$3338,Summary!$B213)</f>
        <v>0</v>
      </c>
      <c r="M213" s="18">
        <f>SUMIFS(Inventory!Z$4:Z$3338,Inventory!$C$4:$C$3338,$B$204,Inventory!$D$4:$D$3338,Summary!$B213)</f>
        <v>0</v>
      </c>
      <c r="N213" s="18">
        <f>SUMIFS(Inventory!AA$4:AA$3338,Inventory!$C$4:$C$3338,$B$204,Inventory!$D$4:$D$3338,Summary!$B213)</f>
        <v>0</v>
      </c>
      <c r="O213" s="18">
        <f>SUMIFS(Inventory!AB$4:AB$3338,Inventory!$C$4:$C$3338,$B$204,Inventory!$D$4:$D$3338,Summary!$B213)</f>
        <v>0</v>
      </c>
      <c r="P213" s="18">
        <f>SUMIFS(Inventory!AC$4:AC$3338,Inventory!$C$4:$C$3338,$B$204,Inventory!$D$4:$D$3338,Summary!$B213)</f>
        <v>0</v>
      </c>
      <c r="Q213" s="18">
        <f>SUMIFS(Inventory!AD$4:AD$3338,Inventory!$C$4:$C$3338,$B$204,Inventory!$D$4:$D$3338,Summary!$B213)</f>
        <v>0</v>
      </c>
      <c r="R213" s="18">
        <f>SUMIFS(Inventory!AE$4:AE$3338,Inventory!$C$4:$C$3338,$B$204,Inventory!$D$4:$D$3338,Summary!$B213)</f>
        <v>0</v>
      </c>
      <c r="S213" s="18">
        <f>SUMIFS(Inventory!AF$4:AF$3338,Inventory!$C$4:$C$3338,$B$204,Inventory!$D$4:$D$3338,Summary!$B213)</f>
        <v>32632.934399999998</v>
      </c>
      <c r="T213" s="18">
        <f>SUMIFS(Inventory!AG$4:AG$3338,Inventory!$C$4:$C$3338,$B$204,Inventory!$D$4:$D$3338,Summary!$B213)</f>
        <v>277597.94699999999</v>
      </c>
      <c r="U213" s="18">
        <f>SUMIFS(Inventory!AH$4:AH$3338,Inventory!$C$4:$C$3338,$B$204,Inventory!$D$4:$D$3338,Summary!$B213)</f>
        <v>0</v>
      </c>
      <c r="V213" s="18">
        <f>SUMIFS(Inventory!AI$4:AI$3338,Inventory!$C$4:$C$3338,$B$204,Inventory!$D$4:$D$3338,Summary!$B213)</f>
        <v>0</v>
      </c>
      <c r="W213" s="13">
        <f t="shared" si="198"/>
        <v>1543269.2529999998</v>
      </c>
    </row>
    <row r="214" spans="2:23" x14ac:dyDescent="0.25">
      <c r="B214" s="20" t="s">
        <v>138</v>
      </c>
      <c r="C214" s="18">
        <f>SUM(C206:C213)</f>
        <v>811274.04</v>
      </c>
      <c r="D214" s="18">
        <f t="shared" ref="D214:V214" si="199">SUM(D206:D213)</f>
        <v>16152.975000000002</v>
      </c>
      <c r="E214" s="18">
        <f t="shared" si="199"/>
        <v>641215.62399999984</v>
      </c>
      <c r="F214" s="18">
        <f t="shared" si="199"/>
        <v>66985.5576</v>
      </c>
      <c r="G214" s="18">
        <f t="shared" si="199"/>
        <v>88788.000000000015</v>
      </c>
      <c r="H214" s="18">
        <f t="shared" si="199"/>
        <v>82799.999999999985</v>
      </c>
      <c r="I214" s="18">
        <f t="shared" si="199"/>
        <v>18505.349999999999</v>
      </c>
      <c r="J214" s="18">
        <f t="shared" si="199"/>
        <v>1031039.1849999998</v>
      </c>
      <c r="K214" s="18">
        <f t="shared" si="199"/>
        <v>0</v>
      </c>
      <c r="L214" s="18">
        <f t="shared" si="199"/>
        <v>0</v>
      </c>
      <c r="M214" s="18">
        <f t="shared" si="199"/>
        <v>106368.6</v>
      </c>
      <c r="N214" s="18">
        <f t="shared" si="199"/>
        <v>401046.53750000003</v>
      </c>
      <c r="O214" s="18">
        <f t="shared" si="199"/>
        <v>75945.364799999996</v>
      </c>
      <c r="P214" s="18">
        <f t="shared" si="199"/>
        <v>0</v>
      </c>
      <c r="Q214" s="18">
        <f t="shared" si="199"/>
        <v>0</v>
      </c>
      <c r="R214" s="18">
        <f t="shared" si="199"/>
        <v>51511.25</v>
      </c>
      <c r="S214" s="18">
        <f t="shared" si="199"/>
        <v>55843.034400000004</v>
      </c>
      <c r="T214" s="18">
        <f t="shared" si="199"/>
        <v>871771.62199999997</v>
      </c>
      <c r="U214" s="18">
        <f t="shared" si="199"/>
        <v>468930</v>
      </c>
      <c r="V214" s="18">
        <f t="shared" si="199"/>
        <v>481826.40600000008</v>
      </c>
      <c r="W214" s="13">
        <f t="shared" si="198"/>
        <v>5270003.5463000005</v>
      </c>
    </row>
    <row r="215" spans="2:23" x14ac:dyDescent="0.25">
      <c r="B215" s="28" t="s">
        <v>148</v>
      </c>
      <c r="C215" s="27">
        <f>C214*1.25/(23656*H1)</f>
        <v>0.12248086260205808</v>
      </c>
    </row>
    <row r="216" spans="2:23" x14ac:dyDescent="0.25">
      <c r="B216" s="40"/>
      <c r="C216" s="27"/>
    </row>
    <row r="217" spans="2:23" x14ac:dyDescent="0.25">
      <c r="C217" s="27">
        <f>AVERAGE(C215,C201,C187,C173,C159,C145,C132,C120,C108)</f>
        <v>7.3516727825030131E-2</v>
      </c>
    </row>
    <row r="218" spans="2:23" x14ac:dyDescent="0.25">
      <c r="B218" t="s">
        <v>235</v>
      </c>
    </row>
    <row r="220" spans="2:23" s="44" customFormat="1" x14ac:dyDescent="0.25">
      <c r="B220" s="43">
        <v>1</v>
      </c>
      <c r="C220" s="11" t="s">
        <v>587</v>
      </c>
      <c r="D220" s="11" t="s">
        <v>588</v>
      </c>
      <c r="E220" s="11" t="s">
        <v>590</v>
      </c>
      <c r="F220" s="11" t="s">
        <v>444</v>
      </c>
      <c r="G220" s="11" t="s">
        <v>345</v>
      </c>
      <c r="H220" s="11" t="s">
        <v>342</v>
      </c>
      <c r="I220" s="11" t="s">
        <v>344</v>
      </c>
      <c r="J220" s="11" t="s">
        <v>343</v>
      </c>
      <c r="K220" s="11" t="s">
        <v>346</v>
      </c>
      <c r="L220" s="11"/>
      <c r="M220" s="11"/>
      <c r="N220" s="11"/>
    </row>
    <row r="221" spans="2:23" x14ac:dyDescent="0.25">
      <c r="B221" s="12" t="s">
        <v>9</v>
      </c>
      <c r="C221" s="72">
        <f>SUMIFS(Inventory!$P$4:$P$3338,Inventory!$C$4:$C$3338,Summary!C$220,Inventory!$M$4:$M$3338,Summary!$B$220,Inventory!$D$4:$D$3338,Summary!$B221)*1.25</f>
        <v>0</v>
      </c>
      <c r="D221" s="72">
        <f>SUMIFS(Inventory!$P$4:$P$3338,Inventory!$C$4:$C$3338,Summary!D$220,Inventory!$M$4:$M$3338,Summary!$B$220,Inventory!$D$4:$D$3338,Summary!$B221)*1.25</f>
        <v>0</v>
      </c>
      <c r="E221" s="72">
        <f>SUMIFS(Inventory!$P$4:$P$3338,Inventory!$C$4:$C$3338,Summary!E$220,Inventory!$M$4:$M$3338,Summary!$B$220,Inventory!$D$4:$D$3338,Summary!$B221)*1.25</f>
        <v>0</v>
      </c>
      <c r="F221" s="72">
        <f>SUMIFS(Inventory!$P$4:$P$3338,Inventory!$C$4:$C$3338,Summary!F$220,Inventory!$M$4:$M$3338,Summary!$B$220,Inventory!$D$4:$D$3338,Summary!$B221)*1.25</f>
        <v>0</v>
      </c>
      <c r="G221" s="72">
        <f>SUMIFS(Inventory!$P$4:$P$3338,Inventory!$C$4:$C$3338,Summary!G$220,Inventory!$M$4:$M$3338,Summary!$B$220,Inventory!$D$4:$D$3338,Summary!$B221)*1.25</f>
        <v>0</v>
      </c>
      <c r="H221" s="72">
        <f>SUMIFS(Inventory!$P$4:$P$3338,Inventory!$C$4:$C$3338,Summary!H$220,Inventory!$M$4:$M$3338,Summary!$B$220,Inventory!$D$4:$D$3338,Summary!$B221)*1.25</f>
        <v>0</v>
      </c>
      <c r="I221" s="72">
        <f>SUMIFS(Inventory!$P$4:$P$3338,Inventory!$C$4:$C$3338,Summary!I$220,Inventory!$M$4:$M$3338,Summary!$B$220,Inventory!$D$4:$D$3338,Summary!$B221)*1.25</f>
        <v>0</v>
      </c>
      <c r="J221" s="72">
        <f>SUMIFS(Inventory!$P$4:$P$3338,Inventory!$C$4:$C$3338,Summary!J$220,Inventory!$M$4:$M$3338,Summary!$B$220,Inventory!$D$4:$D$3338,Summary!$B221)*1.25</f>
        <v>0</v>
      </c>
      <c r="K221" s="72">
        <f>SUMIFS(Inventory!$P$4:$P$3338,Inventory!$C$4:$C$3338,Summary!K$220,Inventory!$M$4:$M$3338,Summary!$B$220,Inventory!$D$4:$D$3338,Summary!$B221)*1.25</f>
        <v>0</v>
      </c>
      <c r="L221" s="72">
        <f>SUMIFS(Inventory!$P$4:$P$3338,Inventory!$C$4:$C$3338,Summary!L$220,Inventory!$M$4:$M$3338,Summary!$B$220,Inventory!$D$4:$D$3338,Summary!$B221)*1.25</f>
        <v>0</v>
      </c>
      <c r="M221" s="72">
        <f>SUMIFS(Inventory!$P$4:$P$3338,Inventory!$C$4:$C$3338,Summary!M$220,Inventory!$M$4:$M$3338,Summary!$B$220,Inventory!$D$4:$D$3338,Summary!$B221)*1.25</f>
        <v>0</v>
      </c>
      <c r="N221" s="72">
        <f>SUMIFS(Inventory!$P$4:$P$3338,Inventory!$C$4:$C$3338,Summary!N$220,Inventory!$M$4:$M$3338,Summary!$B$220,Inventory!$D$4:$D$3338,Summary!$B221)*1.25</f>
        <v>0</v>
      </c>
    </row>
    <row r="222" spans="2:23" x14ac:dyDescent="0.25">
      <c r="B222" s="12" t="s">
        <v>11</v>
      </c>
      <c r="C222" s="72">
        <f>SUMIFS(Inventory!$P$4:$P$3338,Inventory!$C$4:$C$3338,Summary!C$220,Inventory!$M$4:$M$3338,Summary!$B$220,Inventory!$D$4:$D$3338,Summary!$B222)*1.25</f>
        <v>0</v>
      </c>
      <c r="D222" s="72">
        <f>SUMIFS(Inventory!$P$4:$P$3338,Inventory!$C$4:$C$3338,Summary!D$220,Inventory!$M$4:$M$3338,Summary!$B$220,Inventory!$D$4:$D$3338,Summary!$B222)*1.25</f>
        <v>0</v>
      </c>
      <c r="E222" s="72">
        <f>SUMIFS(Inventory!$P$4:$P$3338,Inventory!$C$4:$C$3338,Summary!E$220,Inventory!$M$4:$M$3338,Summary!$B$220,Inventory!$D$4:$D$3338,Summary!$B222)*1.25</f>
        <v>0</v>
      </c>
      <c r="F222" s="72">
        <f>SUMIFS(Inventory!$P$4:$P$3338,Inventory!$C$4:$C$3338,Summary!F$220,Inventory!$M$4:$M$3338,Summary!$B$220,Inventory!$D$4:$D$3338,Summary!$B222)*1.25</f>
        <v>0</v>
      </c>
      <c r="G222" s="72">
        <f>SUMIFS(Inventory!$P$4:$P$3338,Inventory!$C$4:$C$3338,Summary!G$220,Inventory!$M$4:$M$3338,Summary!$B$220,Inventory!$D$4:$D$3338,Summary!$B222)*1.25</f>
        <v>0</v>
      </c>
      <c r="H222" s="72">
        <f>SUMIFS(Inventory!$P$4:$P$3338,Inventory!$C$4:$C$3338,Summary!H$220,Inventory!$M$4:$M$3338,Summary!$B$220,Inventory!$D$4:$D$3338,Summary!$B222)*1.25</f>
        <v>0</v>
      </c>
      <c r="I222" s="72">
        <f>SUMIFS(Inventory!$P$4:$P$3338,Inventory!$C$4:$C$3338,Summary!I$220,Inventory!$M$4:$M$3338,Summary!$B$220,Inventory!$D$4:$D$3338,Summary!$B222)*1.25</f>
        <v>0</v>
      </c>
      <c r="J222" s="72">
        <f>SUMIFS(Inventory!$P$4:$P$3338,Inventory!$C$4:$C$3338,Summary!J$220,Inventory!$M$4:$M$3338,Summary!$B$220,Inventory!$D$4:$D$3338,Summary!$B222)*1.25</f>
        <v>0</v>
      </c>
      <c r="K222" s="72">
        <f>SUMIFS(Inventory!$P$4:$P$3338,Inventory!$C$4:$C$3338,Summary!K$220,Inventory!$M$4:$M$3338,Summary!$B$220,Inventory!$D$4:$D$3338,Summary!$B222)*1.25</f>
        <v>0</v>
      </c>
      <c r="L222" s="72">
        <f>SUMIFS(Inventory!$P$4:$P$3338,Inventory!$C$4:$C$3338,Summary!L$220,Inventory!$M$4:$M$3338,Summary!$B$220,Inventory!$D$4:$D$3338,Summary!$B222)*1.25</f>
        <v>0</v>
      </c>
      <c r="M222" s="72">
        <f>SUMIFS(Inventory!$P$4:$P$3338,Inventory!$C$4:$C$3338,Summary!M$220,Inventory!$M$4:$M$3338,Summary!$B$220,Inventory!$D$4:$D$3338,Summary!$B222)*1.25</f>
        <v>0</v>
      </c>
      <c r="N222" s="72">
        <f>SUMIFS(Inventory!$P$4:$P$3338,Inventory!$C$4:$C$3338,Summary!N$220,Inventory!$M$4:$M$3338,Summary!$B$220,Inventory!$D$4:$D$3338,Summary!$B222)*1.25</f>
        <v>0</v>
      </c>
    </row>
    <row r="223" spans="2:23" x14ac:dyDescent="0.25">
      <c r="B223" s="12" t="s">
        <v>7</v>
      </c>
      <c r="C223" s="72">
        <f>SUMIFS(Inventory!$P$4:$P$3338,Inventory!$C$4:$C$3338,Summary!C$220,Inventory!$M$4:$M$3338,Summary!$B$220,Inventory!$D$4:$D$3338,Summary!$B223)*1.25</f>
        <v>0</v>
      </c>
      <c r="D223" s="72">
        <f>SUMIFS(Inventory!$P$4:$P$3338,Inventory!$C$4:$C$3338,Summary!D$220,Inventory!$M$4:$M$3338,Summary!$B$220,Inventory!$D$4:$D$3338,Summary!$B223)*1.25</f>
        <v>0</v>
      </c>
      <c r="E223" s="72">
        <f>SUMIFS(Inventory!$P$4:$P$3338,Inventory!$C$4:$C$3338,Summary!E$220,Inventory!$M$4:$M$3338,Summary!$B$220,Inventory!$D$4:$D$3338,Summary!$B223)*1.25</f>
        <v>0</v>
      </c>
      <c r="F223" s="72">
        <f>SUMIFS(Inventory!$P$4:$P$3338,Inventory!$C$4:$C$3338,Summary!F$220,Inventory!$M$4:$M$3338,Summary!$B$220,Inventory!$D$4:$D$3338,Summary!$B223)*1.25</f>
        <v>0</v>
      </c>
      <c r="G223" s="72">
        <f>SUMIFS(Inventory!$P$4:$P$3338,Inventory!$C$4:$C$3338,Summary!G$220,Inventory!$M$4:$M$3338,Summary!$B$220,Inventory!$D$4:$D$3338,Summary!$B223)*1.25</f>
        <v>0</v>
      </c>
      <c r="H223" s="72">
        <f>SUMIFS(Inventory!$P$4:$P$3338,Inventory!$C$4:$C$3338,Summary!H$220,Inventory!$M$4:$M$3338,Summary!$B$220,Inventory!$D$4:$D$3338,Summary!$B223)*1.25</f>
        <v>2300</v>
      </c>
      <c r="I223" s="72">
        <f>SUMIFS(Inventory!$P$4:$P$3338,Inventory!$C$4:$C$3338,Summary!I$220,Inventory!$M$4:$M$3338,Summary!$B$220,Inventory!$D$4:$D$3338,Summary!$B223)*1.25</f>
        <v>0</v>
      </c>
      <c r="J223" s="72">
        <f>SUMIFS(Inventory!$P$4:$P$3338,Inventory!$C$4:$C$3338,Summary!J$220,Inventory!$M$4:$M$3338,Summary!$B$220,Inventory!$D$4:$D$3338,Summary!$B223)*1.25</f>
        <v>62400</v>
      </c>
      <c r="K223" s="72">
        <f>SUMIFS(Inventory!$P$4:$P$3338,Inventory!$C$4:$C$3338,Summary!K$220,Inventory!$M$4:$M$3338,Summary!$B$220,Inventory!$D$4:$D$3338,Summary!$B223)*1.25</f>
        <v>101396.75000000001</v>
      </c>
      <c r="L223" s="72">
        <f>SUMIFS(Inventory!$P$4:$P$3338,Inventory!$C$4:$C$3338,Summary!L$220,Inventory!$M$4:$M$3338,Summary!$B$220,Inventory!$D$4:$D$3338,Summary!$B223)*1.25</f>
        <v>0</v>
      </c>
      <c r="M223" s="72">
        <f>SUMIFS(Inventory!$P$4:$P$3338,Inventory!$C$4:$C$3338,Summary!M$220,Inventory!$M$4:$M$3338,Summary!$B$220,Inventory!$D$4:$D$3338,Summary!$B223)*1.25</f>
        <v>0</v>
      </c>
      <c r="N223" s="72">
        <f>SUMIFS(Inventory!$P$4:$P$3338,Inventory!$C$4:$C$3338,Summary!N$220,Inventory!$M$4:$M$3338,Summary!$B$220,Inventory!$D$4:$D$3338,Summary!$B223)*1.25</f>
        <v>0</v>
      </c>
    </row>
    <row r="224" spans="2:23" x14ac:dyDescent="0.25">
      <c r="B224" s="12" t="s">
        <v>5</v>
      </c>
      <c r="C224" s="72">
        <f>SUMIFS(Inventory!$P$4:$P$3338,Inventory!$C$4:$C$3338,Summary!C$220,Inventory!$M$4:$M$3338,Summary!$B$220,Inventory!$D$4:$D$3338,Summary!$B224)*1.25</f>
        <v>0</v>
      </c>
      <c r="D224" s="72">
        <f>SUMIFS(Inventory!$P$4:$P$3338,Inventory!$C$4:$C$3338,Summary!D$220,Inventory!$M$4:$M$3338,Summary!$B$220,Inventory!$D$4:$D$3338,Summary!$B224)*1.25</f>
        <v>0</v>
      </c>
      <c r="E224" s="72">
        <f>SUMIFS(Inventory!$P$4:$P$3338,Inventory!$C$4:$C$3338,Summary!E$220,Inventory!$M$4:$M$3338,Summary!$B$220,Inventory!$D$4:$D$3338,Summary!$B224)*1.25</f>
        <v>0</v>
      </c>
      <c r="F224" s="72">
        <f>SUMIFS(Inventory!$P$4:$P$3338,Inventory!$C$4:$C$3338,Summary!F$220,Inventory!$M$4:$M$3338,Summary!$B$220,Inventory!$D$4:$D$3338,Summary!$B224)*1.25</f>
        <v>0</v>
      </c>
      <c r="G224" s="72">
        <f>SUMIFS(Inventory!$P$4:$P$3338,Inventory!$C$4:$C$3338,Summary!G$220,Inventory!$M$4:$M$3338,Summary!$B$220,Inventory!$D$4:$D$3338,Summary!$B224)*1.25</f>
        <v>0</v>
      </c>
      <c r="H224" s="72">
        <f>SUMIFS(Inventory!$P$4:$P$3338,Inventory!$C$4:$C$3338,Summary!H$220,Inventory!$M$4:$M$3338,Summary!$B$220,Inventory!$D$4:$D$3338,Summary!$B224)*1.25</f>
        <v>0</v>
      </c>
      <c r="I224" s="72">
        <f>SUMIFS(Inventory!$P$4:$P$3338,Inventory!$C$4:$C$3338,Summary!I$220,Inventory!$M$4:$M$3338,Summary!$B$220,Inventory!$D$4:$D$3338,Summary!$B224)*1.25</f>
        <v>0</v>
      </c>
      <c r="J224" s="72">
        <f>SUMIFS(Inventory!$P$4:$P$3338,Inventory!$C$4:$C$3338,Summary!J$220,Inventory!$M$4:$M$3338,Summary!$B$220,Inventory!$D$4:$D$3338,Summary!$B224)*1.25</f>
        <v>0</v>
      </c>
      <c r="K224" s="72">
        <f>SUMIFS(Inventory!$P$4:$P$3338,Inventory!$C$4:$C$3338,Summary!K$220,Inventory!$M$4:$M$3338,Summary!$B$220,Inventory!$D$4:$D$3338,Summary!$B224)*1.25</f>
        <v>0</v>
      </c>
      <c r="L224" s="72">
        <f>SUMIFS(Inventory!$P$4:$P$3338,Inventory!$C$4:$C$3338,Summary!L$220,Inventory!$M$4:$M$3338,Summary!$B$220,Inventory!$D$4:$D$3338,Summary!$B224)*1.25</f>
        <v>0</v>
      </c>
      <c r="M224" s="72">
        <f>SUMIFS(Inventory!$P$4:$P$3338,Inventory!$C$4:$C$3338,Summary!M$220,Inventory!$M$4:$M$3338,Summary!$B$220,Inventory!$D$4:$D$3338,Summary!$B224)*1.25</f>
        <v>0</v>
      </c>
      <c r="N224" s="72">
        <f>SUMIFS(Inventory!$P$4:$P$3338,Inventory!$C$4:$C$3338,Summary!N$220,Inventory!$M$4:$M$3338,Summary!$B$220,Inventory!$D$4:$D$3338,Summary!$B224)*1.25</f>
        <v>0</v>
      </c>
    </row>
    <row r="225" spans="2:14" x14ac:dyDescent="0.25">
      <c r="B225" s="12" t="s">
        <v>114</v>
      </c>
      <c r="C225" s="72">
        <f>SUMIFS(Inventory!$P$4:$P$3338,Inventory!$C$4:$C$3338,Summary!C$220,Inventory!$M$4:$M$3338,Summary!$B$220,Inventory!$D$4:$D$3338,Summary!$B225)*1.25</f>
        <v>0</v>
      </c>
      <c r="D225" s="72">
        <f>SUMIFS(Inventory!$P$4:$P$3338,Inventory!$C$4:$C$3338,Summary!D$220,Inventory!$M$4:$M$3338,Summary!$B$220,Inventory!$D$4:$D$3338,Summary!$B225)*1.25</f>
        <v>0</v>
      </c>
      <c r="E225" s="72">
        <f>SUMIFS(Inventory!$P$4:$P$3338,Inventory!$C$4:$C$3338,Summary!E$220,Inventory!$M$4:$M$3338,Summary!$B$220,Inventory!$D$4:$D$3338,Summary!$B225)*1.25</f>
        <v>0</v>
      </c>
      <c r="F225" s="72">
        <f>SUMIFS(Inventory!$P$4:$P$3338,Inventory!$C$4:$C$3338,Summary!F$220,Inventory!$M$4:$M$3338,Summary!$B$220,Inventory!$D$4:$D$3338,Summary!$B225)*1.25</f>
        <v>0</v>
      </c>
      <c r="G225" s="72">
        <f>SUMIFS(Inventory!$P$4:$P$3338,Inventory!$C$4:$C$3338,Summary!G$220,Inventory!$M$4:$M$3338,Summary!$B$220,Inventory!$D$4:$D$3338,Summary!$B225)*1.25</f>
        <v>0</v>
      </c>
      <c r="H225" s="72">
        <f>SUMIFS(Inventory!$P$4:$P$3338,Inventory!$C$4:$C$3338,Summary!H$220,Inventory!$M$4:$M$3338,Summary!$B$220,Inventory!$D$4:$D$3338,Summary!$B225)*1.25</f>
        <v>0</v>
      </c>
      <c r="I225" s="72">
        <f>SUMIFS(Inventory!$P$4:$P$3338,Inventory!$C$4:$C$3338,Summary!I$220,Inventory!$M$4:$M$3338,Summary!$B$220,Inventory!$D$4:$D$3338,Summary!$B225)*1.25</f>
        <v>0</v>
      </c>
      <c r="J225" s="72">
        <f>SUMIFS(Inventory!$P$4:$P$3338,Inventory!$C$4:$C$3338,Summary!J$220,Inventory!$M$4:$M$3338,Summary!$B$220,Inventory!$D$4:$D$3338,Summary!$B225)*1.25</f>
        <v>0</v>
      </c>
      <c r="K225" s="72">
        <f>SUMIFS(Inventory!$P$4:$P$3338,Inventory!$C$4:$C$3338,Summary!K$220,Inventory!$M$4:$M$3338,Summary!$B$220,Inventory!$D$4:$D$3338,Summary!$B225)*1.25</f>
        <v>0</v>
      </c>
      <c r="L225" s="72">
        <f>SUMIFS(Inventory!$P$4:$P$3338,Inventory!$C$4:$C$3338,Summary!L$220,Inventory!$M$4:$M$3338,Summary!$B$220,Inventory!$D$4:$D$3338,Summary!$B225)*1.25</f>
        <v>0</v>
      </c>
      <c r="M225" s="72">
        <f>SUMIFS(Inventory!$P$4:$P$3338,Inventory!$C$4:$C$3338,Summary!M$220,Inventory!$M$4:$M$3338,Summary!$B$220,Inventory!$D$4:$D$3338,Summary!$B225)*1.25</f>
        <v>0</v>
      </c>
      <c r="N225" s="72">
        <f>SUMIFS(Inventory!$P$4:$P$3338,Inventory!$C$4:$C$3338,Summary!N$220,Inventory!$M$4:$M$3338,Summary!$B$220,Inventory!$D$4:$D$3338,Summary!$B225)*1.25</f>
        <v>0</v>
      </c>
    </row>
    <row r="226" spans="2:14" x14ac:dyDescent="0.25">
      <c r="B226" s="12" t="s">
        <v>4</v>
      </c>
      <c r="C226" s="72">
        <f>SUMIFS(Inventory!$P$4:$P$3338,Inventory!$C$4:$C$3338,Summary!C$220,Inventory!$M$4:$M$3338,Summary!$B$220,Inventory!$D$4:$D$3338,Summary!$B226)*1.25</f>
        <v>0</v>
      </c>
      <c r="D226" s="72">
        <f>SUMIFS(Inventory!$P$4:$P$3338,Inventory!$C$4:$C$3338,Summary!D$220,Inventory!$M$4:$M$3338,Summary!$B$220,Inventory!$D$4:$D$3338,Summary!$B226)*1.25</f>
        <v>0</v>
      </c>
      <c r="E226" s="72">
        <f>SUMIFS(Inventory!$P$4:$P$3338,Inventory!$C$4:$C$3338,Summary!E$220,Inventory!$M$4:$M$3338,Summary!$B$220,Inventory!$D$4:$D$3338,Summary!$B226)*1.25</f>
        <v>15385</v>
      </c>
      <c r="F226" s="72">
        <f>SUMIFS(Inventory!$P$4:$P$3338,Inventory!$C$4:$C$3338,Summary!F$220,Inventory!$M$4:$M$3338,Summary!$B$220,Inventory!$D$4:$D$3338,Summary!$B226)*1.25</f>
        <v>66682.5</v>
      </c>
      <c r="G226" s="72">
        <f>SUMIFS(Inventory!$P$4:$P$3338,Inventory!$C$4:$C$3338,Summary!G$220,Inventory!$M$4:$M$3338,Summary!$B$220,Inventory!$D$4:$D$3338,Summary!$B226)*1.25</f>
        <v>0</v>
      </c>
      <c r="H226" s="72">
        <f>SUMIFS(Inventory!$P$4:$P$3338,Inventory!$C$4:$C$3338,Summary!H$220,Inventory!$M$4:$M$3338,Summary!$B$220,Inventory!$D$4:$D$3338,Summary!$B226)*1.25</f>
        <v>0</v>
      </c>
      <c r="I226" s="72">
        <f>SUMIFS(Inventory!$P$4:$P$3338,Inventory!$C$4:$C$3338,Summary!I$220,Inventory!$M$4:$M$3338,Summary!$B$220,Inventory!$D$4:$D$3338,Summary!$B226)*1.25</f>
        <v>0</v>
      </c>
      <c r="J226" s="72">
        <f>SUMIFS(Inventory!$P$4:$P$3338,Inventory!$C$4:$C$3338,Summary!J$220,Inventory!$M$4:$M$3338,Summary!$B$220,Inventory!$D$4:$D$3338,Summary!$B226)*1.25</f>
        <v>60136.125</v>
      </c>
      <c r="K226" s="72">
        <f>SUMIFS(Inventory!$P$4:$P$3338,Inventory!$C$4:$C$3338,Summary!K$220,Inventory!$M$4:$M$3338,Summary!$B$220,Inventory!$D$4:$D$3338,Summary!$B226)*1.25</f>
        <v>204875</v>
      </c>
      <c r="L226" s="72">
        <f>SUMIFS(Inventory!$P$4:$P$3338,Inventory!$C$4:$C$3338,Summary!L$220,Inventory!$M$4:$M$3338,Summary!$B$220,Inventory!$D$4:$D$3338,Summary!$B226)*1.25</f>
        <v>0</v>
      </c>
      <c r="M226" s="72">
        <f>SUMIFS(Inventory!$P$4:$P$3338,Inventory!$C$4:$C$3338,Summary!M$220,Inventory!$M$4:$M$3338,Summary!$B$220,Inventory!$D$4:$D$3338,Summary!$B226)*1.25</f>
        <v>0</v>
      </c>
      <c r="N226" s="72">
        <f>SUMIFS(Inventory!$P$4:$P$3338,Inventory!$C$4:$C$3338,Summary!N$220,Inventory!$M$4:$M$3338,Summary!$B$220,Inventory!$D$4:$D$3338,Summary!$B226)*1.25</f>
        <v>0</v>
      </c>
    </row>
    <row r="227" spans="2:14" x14ac:dyDescent="0.25">
      <c r="B227" s="12" t="s">
        <v>8</v>
      </c>
      <c r="C227" s="72">
        <f>SUMIFS(Inventory!$P$4:$P$3338,Inventory!$C$4:$C$3338,Summary!C$220,Inventory!$M$4:$M$3338,Summary!$B$220,Inventory!$D$4:$D$3338,Summary!$B227)*1.25</f>
        <v>0</v>
      </c>
      <c r="D227" s="72">
        <f>SUMIFS(Inventory!$P$4:$P$3338,Inventory!$C$4:$C$3338,Summary!D$220,Inventory!$M$4:$M$3338,Summary!$B$220,Inventory!$D$4:$D$3338,Summary!$B227)*1.25</f>
        <v>0</v>
      </c>
      <c r="E227" s="72">
        <f>SUMIFS(Inventory!$P$4:$P$3338,Inventory!$C$4:$C$3338,Summary!E$220,Inventory!$M$4:$M$3338,Summary!$B$220,Inventory!$D$4:$D$3338,Summary!$B227)*1.25</f>
        <v>0</v>
      </c>
      <c r="F227" s="72">
        <f>SUMIFS(Inventory!$P$4:$P$3338,Inventory!$C$4:$C$3338,Summary!F$220,Inventory!$M$4:$M$3338,Summary!$B$220,Inventory!$D$4:$D$3338,Summary!$B227)*1.25</f>
        <v>0</v>
      </c>
      <c r="G227" s="72">
        <f>SUMIFS(Inventory!$P$4:$P$3338,Inventory!$C$4:$C$3338,Summary!G$220,Inventory!$M$4:$M$3338,Summary!$B$220,Inventory!$D$4:$D$3338,Summary!$B227)*1.25</f>
        <v>0</v>
      </c>
      <c r="H227" s="72">
        <f>SUMIFS(Inventory!$P$4:$P$3338,Inventory!$C$4:$C$3338,Summary!H$220,Inventory!$M$4:$M$3338,Summary!$B$220,Inventory!$D$4:$D$3338,Summary!$B227)*1.25</f>
        <v>0</v>
      </c>
      <c r="I227" s="72">
        <f>SUMIFS(Inventory!$P$4:$P$3338,Inventory!$C$4:$C$3338,Summary!I$220,Inventory!$M$4:$M$3338,Summary!$B$220,Inventory!$D$4:$D$3338,Summary!$B227)*1.25</f>
        <v>0</v>
      </c>
      <c r="J227" s="72">
        <f>SUMIFS(Inventory!$P$4:$P$3338,Inventory!$C$4:$C$3338,Summary!J$220,Inventory!$M$4:$M$3338,Summary!$B$220,Inventory!$D$4:$D$3338,Summary!$B227)*1.25</f>
        <v>0</v>
      </c>
      <c r="K227" s="72">
        <f>SUMIFS(Inventory!$P$4:$P$3338,Inventory!$C$4:$C$3338,Summary!K$220,Inventory!$M$4:$M$3338,Summary!$B$220,Inventory!$D$4:$D$3338,Summary!$B227)*1.25</f>
        <v>0</v>
      </c>
      <c r="L227" s="72">
        <f>SUMIFS(Inventory!$P$4:$P$3338,Inventory!$C$4:$C$3338,Summary!L$220,Inventory!$M$4:$M$3338,Summary!$B$220,Inventory!$D$4:$D$3338,Summary!$B227)*1.25</f>
        <v>0</v>
      </c>
      <c r="M227" s="72">
        <f>SUMIFS(Inventory!$P$4:$P$3338,Inventory!$C$4:$C$3338,Summary!M$220,Inventory!$M$4:$M$3338,Summary!$B$220,Inventory!$D$4:$D$3338,Summary!$B227)*1.25</f>
        <v>0</v>
      </c>
      <c r="N227" s="72">
        <f>SUMIFS(Inventory!$P$4:$P$3338,Inventory!$C$4:$C$3338,Summary!N$220,Inventory!$M$4:$M$3338,Summary!$B$220,Inventory!$D$4:$D$3338,Summary!$B227)*1.25</f>
        <v>0</v>
      </c>
    </row>
    <row r="228" spans="2:14" x14ac:dyDescent="0.25">
      <c r="B228" s="12" t="s">
        <v>3</v>
      </c>
      <c r="C228" s="72">
        <f>SUMIFS(Inventory!$P$4:$P$3338,Inventory!$C$4:$C$3338,Summary!C$220,Inventory!$M$4:$M$3338,Summary!$B$220,Inventory!$D$4:$D$3338,Summary!$B228)*1.25</f>
        <v>0</v>
      </c>
      <c r="D228" s="72">
        <f>SUMIFS(Inventory!$P$4:$P$3338,Inventory!$C$4:$C$3338,Summary!D$220,Inventory!$M$4:$M$3338,Summary!$B$220,Inventory!$D$4:$D$3338,Summary!$B228)*1.25</f>
        <v>313677.5</v>
      </c>
      <c r="E228" s="72">
        <f>SUMIFS(Inventory!$P$4:$P$3338,Inventory!$C$4:$C$3338,Summary!E$220,Inventory!$M$4:$M$3338,Summary!$B$220,Inventory!$D$4:$D$3338,Summary!$B228)*1.25</f>
        <v>0</v>
      </c>
      <c r="F228" s="72">
        <f>SUMIFS(Inventory!$P$4:$P$3338,Inventory!$C$4:$C$3338,Summary!F$220,Inventory!$M$4:$M$3338,Summary!$B$220,Inventory!$D$4:$D$3338,Summary!$B228)*1.25</f>
        <v>93600</v>
      </c>
      <c r="G228" s="72">
        <f>SUMIFS(Inventory!$P$4:$P$3338,Inventory!$C$4:$C$3338,Summary!G$220,Inventory!$M$4:$M$3338,Summary!$B$220,Inventory!$D$4:$D$3338,Summary!$B228)*1.25</f>
        <v>711040.58750000014</v>
      </c>
      <c r="H228" s="72">
        <f>SUMIFS(Inventory!$P$4:$P$3338,Inventory!$C$4:$C$3338,Summary!H$220,Inventory!$M$4:$M$3338,Summary!$B$220,Inventory!$D$4:$D$3338,Summary!$B228)*1.25</f>
        <v>94089.600000000006</v>
      </c>
      <c r="I228" s="72">
        <f>SUMIFS(Inventory!$P$4:$P$3338,Inventory!$C$4:$C$3338,Summary!I$220,Inventory!$M$4:$M$3338,Summary!$B$220,Inventory!$D$4:$D$3338,Summary!$B228)*1.25</f>
        <v>0</v>
      </c>
      <c r="J228" s="72">
        <f>SUMIFS(Inventory!$P$4:$P$3338,Inventory!$C$4:$C$3338,Summary!J$220,Inventory!$M$4:$M$3338,Summary!$B$220,Inventory!$D$4:$D$3338,Summary!$B228)*1.25</f>
        <v>362612.25000000006</v>
      </c>
      <c r="K228" s="72">
        <f>SUMIFS(Inventory!$P$4:$P$3338,Inventory!$C$4:$C$3338,Summary!K$220,Inventory!$M$4:$M$3338,Summary!$B$220,Inventory!$D$4:$D$3338,Summary!$B228)*1.25</f>
        <v>189280.80000000002</v>
      </c>
      <c r="L228" s="72">
        <f>SUMIFS(Inventory!$P$4:$P$3338,Inventory!$C$4:$C$3338,Summary!L$220,Inventory!$M$4:$M$3338,Summary!$B$220,Inventory!$D$4:$D$3338,Summary!$B228)*1.25</f>
        <v>0</v>
      </c>
      <c r="M228" s="72">
        <f>SUMIFS(Inventory!$P$4:$P$3338,Inventory!$C$4:$C$3338,Summary!M$220,Inventory!$M$4:$M$3338,Summary!$B$220,Inventory!$D$4:$D$3338,Summary!$B228)*1.25</f>
        <v>0</v>
      </c>
      <c r="N228" s="72">
        <f>SUMIFS(Inventory!$P$4:$P$3338,Inventory!$C$4:$C$3338,Summary!N$220,Inventory!$M$4:$M$3338,Summary!$B$220,Inventory!$D$4:$D$3338,Summary!$B228)*1.25</f>
        <v>0</v>
      </c>
    </row>
    <row r="229" spans="2:14" x14ac:dyDescent="0.25">
      <c r="B229" s="45" t="s">
        <v>12</v>
      </c>
      <c r="C229" s="72">
        <f>SUMIFS(Inventory!$P$4:$P$3338,Inventory!$C$4:$C$3338,Summary!C$220,Inventory!$M$4:$M$3338,Summary!$B$220,Inventory!$D$4:$D$3338,Summary!$B229)*1.25</f>
        <v>0</v>
      </c>
      <c r="D229" s="72">
        <f>SUMIFS(Inventory!$P$4:$P$3338,Inventory!$C$4:$C$3338,Summary!D$220,Inventory!$M$4:$M$3338,Summary!$B$220,Inventory!$D$4:$D$3338,Summary!$B229)*1.25</f>
        <v>0</v>
      </c>
      <c r="E229" s="72">
        <f>SUMIFS(Inventory!$P$4:$P$3338,Inventory!$C$4:$C$3338,Summary!E$220,Inventory!$M$4:$M$3338,Summary!$B$220,Inventory!$D$4:$D$3338,Summary!$B229)*1.25</f>
        <v>0</v>
      </c>
      <c r="F229" s="72">
        <f>SUMIFS(Inventory!$P$4:$P$3338,Inventory!$C$4:$C$3338,Summary!F$220,Inventory!$M$4:$M$3338,Summary!$B$220,Inventory!$D$4:$D$3338,Summary!$B229)*1.25</f>
        <v>0</v>
      </c>
      <c r="G229" s="72">
        <f>SUMIFS(Inventory!$P$4:$P$3338,Inventory!$C$4:$C$3338,Summary!G$220,Inventory!$M$4:$M$3338,Summary!$B$220,Inventory!$D$4:$D$3338,Summary!$B229)*1.25</f>
        <v>0</v>
      </c>
      <c r="H229" s="72">
        <f>SUMIFS(Inventory!$P$4:$P$3338,Inventory!$C$4:$C$3338,Summary!H$220,Inventory!$M$4:$M$3338,Summary!$B$220,Inventory!$D$4:$D$3338,Summary!$B229)*1.25</f>
        <v>0</v>
      </c>
      <c r="I229" s="72">
        <f>SUMIFS(Inventory!$P$4:$P$3338,Inventory!$C$4:$C$3338,Summary!I$220,Inventory!$M$4:$M$3338,Summary!$B$220,Inventory!$D$4:$D$3338,Summary!$B229)*1.25</f>
        <v>0</v>
      </c>
      <c r="J229" s="72">
        <f>SUMIFS(Inventory!$P$4:$P$3338,Inventory!$C$4:$C$3338,Summary!J$220,Inventory!$M$4:$M$3338,Summary!$B$220,Inventory!$D$4:$D$3338,Summary!$B229)*1.25</f>
        <v>0</v>
      </c>
      <c r="K229" s="72">
        <f>SUMIFS(Inventory!$P$4:$P$3338,Inventory!$C$4:$C$3338,Summary!K$220,Inventory!$M$4:$M$3338,Summary!$B$220,Inventory!$D$4:$D$3338,Summary!$B229)*1.25</f>
        <v>0</v>
      </c>
      <c r="L229" s="72">
        <f>SUMIFS(Inventory!$P$4:$P$3338,Inventory!$C$4:$C$3338,Summary!L$220,Inventory!$M$4:$M$3338,Summary!$B$220,Inventory!$D$4:$D$3338,Summary!$B229)*1.25</f>
        <v>0</v>
      </c>
      <c r="M229" s="72">
        <f>SUMIFS(Inventory!$P$4:$P$3338,Inventory!$C$4:$C$3338,Summary!M$220,Inventory!$M$4:$M$3338,Summary!$B$220,Inventory!$D$4:$D$3338,Summary!$B229)*1.25</f>
        <v>0</v>
      </c>
      <c r="N229" s="72">
        <f>SUMIFS(Inventory!$P$4:$P$3338,Inventory!$C$4:$C$3338,Summary!N$220,Inventory!$M$4:$M$3338,Summary!$B$220,Inventory!$D$4:$D$3338,Summary!$B229)*1.25</f>
        <v>0</v>
      </c>
    </row>
    <row r="230" spans="2:14" x14ac:dyDescent="0.25">
      <c r="B230" s="20" t="s">
        <v>138</v>
      </c>
      <c r="C230" s="72">
        <f>SUM(C221:C229)</f>
        <v>0</v>
      </c>
      <c r="D230" s="72">
        <f t="shared" ref="D230:G230" si="200">SUM(D221:D229)</f>
        <v>313677.5</v>
      </c>
      <c r="E230" s="72">
        <f t="shared" si="200"/>
        <v>15385</v>
      </c>
      <c r="F230" s="72">
        <f t="shared" si="200"/>
        <v>160282.5</v>
      </c>
      <c r="G230" s="72">
        <f t="shared" si="200"/>
        <v>711040.58750000014</v>
      </c>
      <c r="H230" s="72">
        <f t="shared" ref="H230:N230" si="201">SUM(H221:H229)</f>
        <v>96389.6</v>
      </c>
      <c r="I230" s="72">
        <f t="shared" si="201"/>
        <v>0</v>
      </c>
      <c r="J230" s="72">
        <f t="shared" si="201"/>
        <v>485148.37500000006</v>
      </c>
      <c r="K230" s="72">
        <f t="shared" si="201"/>
        <v>495552.55000000005</v>
      </c>
      <c r="L230" s="72">
        <f t="shared" si="201"/>
        <v>0</v>
      </c>
      <c r="M230" s="72">
        <f t="shared" si="201"/>
        <v>0</v>
      </c>
      <c r="N230" s="72">
        <f t="shared" si="201"/>
        <v>0</v>
      </c>
    </row>
    <row r="232" spans="2:14" x14ac:dyDescent="0.25">
      <c r="B232" s="11">
        <v>2</v>
      </c>
      <c r="C232" s="11" t="s">
        <v>587</v>
      </c>
      <c r="D232" s="11" t="s">
        <v>588</v>
      </c>
      <c r="E232" s="11" t="s">
        <v>590</v>
      </c>
      <c r="F232" s="11" t="s">
        <v>444</v>
      </c>
      <c r="G232" s="11" t="s">
        <v>345</v>
      </c>
      <c r="H232" s="11" t="s">
        <v>342</v>
      </c>
      <c r="I232" s="11" t="s">
        <v>344</v>
      </c>
      <c r="J232" s="11" t="s">
        <v>343</v>
      </c>
      <c r="K232" s="11" t="s">
        <v>346</v>
      </c>
      <c r="L232" s="11"/>
      <c r="M232" s="11"/>
      <c r="N232" s="11"/>
    </row>
    <row r="233" spans="2:14" x14ac:dyDescent="0.25">
      <c r="B233" s="12" t="s">
        <v>9</v>
      </c>
      <c r="C233" s="18">
        <f>SUMIFS(Inventory!$P$4:$P$3338,Inventory!$C$4:$C$3338,Summary!C$232,Inventory!$M$4:$M$3338,Summary!$B$232,Inventory!$D$4:$D$3338,Summary!$B233)*1.25</f>
        <v>0</v>
      </c>
      <c r="D233" s="18">
        <f>SUMIFS(Inventory!$P$4:$P$3338,Inventory!$C$4:$C$3338,Summary!D$232,Inventory!$M$4:$M$3338,Summary!$B$232,Inventory!$D$4:$D$3338,Summary!$B233)*1.25</f>
        <v>0</v>
      </c>
      <c r="E233" s="18">
        <f>SUMIFS(Inventory!$P$4:$P$3338,Inventory!$C$4:$C$3338,Summary!E$232,Inventory!$M$4:$M$3338,Summary!$B$232,Inventory!$D$4:$D$3338,Summary!$B233)*1.25</f>
        <v>0</v>
      </c>
      <c r="F233" s="18">
        <f>SUMIFS(Inventory!$P$4:$P$3338,Inventory!$C$4:$C$3338,Summary!F$232,Inventory!$M$4:$M$3338,Summary!$B$232,Inventory!$D$4:$D$3338,Summary!$B233)*1.25</f>
        <v>0</v>
      </c>
      <c r="G233" s="18">
        <f>SUMIFS(Inventory!$P$4:$P$3338,Inventory!$C$4:$C$3338,Summary!G$232,Inventory!$M$4:$M$3338,Summary!$B$232,Inventory!$D$4:$D$3338,Summary!$B233)*1.25</f>
        <v>0</v>
      </c>
      <c r="H233" s="18">
        <f>SUMIFS(Inventory!$P$4:$P$3338,Inventory!$C$4:$C$3338,Summary!H$232,Inventory!$M$4:$M$3338,Summary!$B$232,Inventory!$D$4:$D$3338,Summary!$B233)*1.25</f>
        <v>0</v>
      </c>
      <c r="I233" s="18">
        <f>SUMIFS(Inventory!$P$4:$P$3338,Inventory!$C$4:$C$3338,Summary!I$232,Inventory!$M$4:$M$3338,Summary!$B$232,Inventory!$D$4:$D$3338,Summary!$B233)*1.25</f>
        <v>0</v>
      </c>
      <c r="J233" s="18">
        <f>SUMIFS(Inventory!$P$4:$P$3338,Inventory!$C$4:$C$3338,Summary!J$232,Inventory!$M$4:$M$3338,Summary!$B$232,Inventory!$D$4:$D$3338,Summary!$B233)*1.25</f>
        <v>0</v>
      </c>
      <c r="K233" s="18">
        <f>SUMIFS(Inventory!$P$4:$P$3338,Inventory!$C$4:$C$3338,Summary!K$232,Inventory!$M$4:$M$3338,Summary!$B$232,Inventory!$D$4:$D$3338,Summary!$B233)*1.25</f>
        <v>0</v>
      </c>
      <c r="L233" s="18">
        <f>SUMIFS(Inventory!$P$4:$P$3338,Inventory!$C$4:$C$3338,Summary!L$232,Inventory!$M$4:$M$3338,Summary!$B$232,Inventory!$D$4:$D$3338,Summary!$B233)*1.25</f>
        <v>0</v>
      </c>
      <c r="M233" s="18">
        <f>SUMIFS(Inventory!$P$4:$P$3338,Inventory!$C$4:$C$3338,Summary!M$232,Inventory!$M$4:$M$3338,Summary!$B$232,Inventory!$D$4:$D$3338,Summary!$B233)*1.25</f>
        <v>0</v>
      </c>
      <c r="N233" s="18">
        <f>SUMIFS(Inventory!$P$4:$P$3338,Inventory!$C$4:$C$3338,Summary!N$232,Inventory!$M$4:$M$3338,Summary!$B$232,Inventory!$D$4:$D$3338,Summary!$B233)*1.25</f>
        <v>0</v>
      </c>
    </row>
    <row r="234" spans="2:14" x14ac:dyDescent="0.25">
      <c r="B234" s="12" t="s">
        <v>11</v>
      </c>
      <c r="C234" s="18">
        <f>SUMIFS(Inventory!$P$4:$P$3338,Inventory!$C$4:$C$3338,Summary!C$232,Inventory!$M$4:$M$3338,Summary!$B$232,Inventory!$D$4:$D$3338,Summary!$B234)*1.25</f>
        <v>0</v>
      </c>
      <c r="D234" s="18">
        <f>SUMIFS(Inventory!$P$4:$P$3338,Inventory!$C$4:$C$3338,Summary!D$232,Inventory!$M$4:$M$3338,Summary!$B$232,Inventory!$D$4:$D$3338,Summary!$B234)*1.25</f>
        <v>0</v>
      </c>
      <c r="E234" s="18">
        <f>SUMIFS(Inventory!$P$4:$P$3338,Inventory!$C$4:$C$3338,Summary!E$232,Inventory!$M$4:$M$3338,Summary!$B$232,Inventory!$D$4:$D$3338,Summary!$B234)*1.25</f>
        <v>0</v>
      </c>
      <c r="F234" s="18">
        <f>SUMIFS(Inventory!$P$4:$P$3338,Inventory!$C$4:$C$3338,Summary!F$232,Inventory!$M$4:$M$3338,Summary!$B$232,Inventory!$D$4:$D$3338,Summary!$B234)*1.25</f>
        <v>91656.25</v>
      </c>
      <c r="G234" s="18">
        <f>SUMIFS(Inventory!$P$4:$P$3338,Inventory!$C$4:$C$3338,Summary!G$232,Inventory!$M$4:$M$3338,Summary!$B$232,Inventory!$D$4:$D$3338,Summary!$B234)*1.25</f>
        <v>0</v>
      </c>
      <c r="H234" s="18">
        <f>SUMIFS(Inventory!$P$4:$P$3338,Inventory!$C$4:$C$3338,Summary!H$232,Inventory!$M$4:$M$3338,Summary!$B$232,Inventory!$D$4:$D$3338,Summary!$B234)*1.25</f>
        <v>0</v>
      </c>
      <c r="I234" s="18">
        <f>SUMIFS(Inventory!$P$4:$P$3338,Inventory!$C$4:$C$3338,Summary!I$232,Inventory!$M$4:$M$3338,Summary!$B$232,Inventory!$D$4:$D$3338,Summary!$B234)*1.25</f>
        <v>0</v>
      </c>
      <c r="J234" s="18">
        <f>SUMIFS(Inventory!$P$4:$P$3338,Inventory!$C$4:$C$3338,Summary!J$232,Inventory!$M$4:$M$3338,Summary!$B$232,Inventory!$D$4:$D$3338,Summary!$B234)*1.25</f>
        <v>0</v>
      </c>
      <c r="K234" s="18">
        <f>SUMIFS(Inventory!$P$4:$P$3338,Inventory!$C$4:$C$3338,Summary!K$232,Inventory!$M$4:$M$3338,Summary!$B$232,Inventory!$D$4:$D$3338,Summary!$B234)*1.25</f>
        <v>0</v>
      </c>
      <c r="L234" s="18">
        <f>SUMIFS(Inventory!$P$4:$P$3338,Inventory!$C$4:$C$3338,Summary!L$232,Inventory!$M$4:$M$3338,Summary!$B$232,Inventory!$D$4:$D$3338,Summary!$B234)*1.25</f>
        <v>0</v>
      </c>
      <c r="M234" s="18">
        <f>SUMIFS(Inventory!$P$4:$P$3338,Inventory!$C$4:$C$3338,Summary!M$232,Inventory!$M$4:$M$3338,Summary!$B$232,Inventory!$D$4:$D$3338,Summary!$B234)*1.25</f>
        <v>0</v>
      </c>
      <c r="N234" s="18">
        <f>SUMIFS(Inventory!$P$4:$P$3338,Inventory!$C$4:$C$3338,Summary!N$232,Inventory!$M$4:$M$3338,Summary!$B$232,Inventory!$D$4:$D$3338,Summary!$B234)*1.25</f>
        <v>0</v>
      </c>
    </row>
    <row r="235" spans="2:14" x14ac:dyDescent="0.25">
      <c r="B235" s="12" t="s">
        <v>7</v>
      </c>
      <c r="C235" s="18">
        <f>SUMIFS(Inventory!$P$4:$P$3338,Inventory!$C$4:$C$3338,Summary!C$232,Inventory!$M$4:$M$3338,Summary!$B$232,Inventory!$D$4:$D$3338,Summary!$B235)*1.25</f>
        <v>29975</v>
      </c>
      <c r="D235" s="18">
        <f>SUMIFS(Inventory!$P$4:$P$3338,Inventory!$C$4:$C$3338,Summary!D$232,Inventory!$M$4:$M$3338,Summary!$B$232,Inventory!$D$4:$D$3338,Summary!$B235)*1.25</f>
        <v>86451</v>
      </c>
      <c r="E235" s="18">
        <f>SUMIFS(Inventory!$P$4:$P$3338,Inventory!$C$4:$C$3338,Summary!E$232,Inventory!$M$4:$M$3338,Summary!$B$232,Inventory!$D$4:$D$3338,Summary!$B235)*1.25</f>
        <v>0</v>
      </c>
      <c r="F235" s="18">
        <f>SUMIFS(Inventory!$P$4:$P$3338,Inventory!$C$4:$C$3338,Summary!F$232,Inventory!$M$4:$M$3338,Summary!$B$232,Inventory!$D$4:$D$3338,Summary!$B235)*1.25</f>
        <v>131060.5</v>
      </c>
      <c r="G235" s="18">
        <f>SUMIFS(Inventory!$P$4:$P$3338,Inventory!$C$4:$C$3338,Summary!G$232,Inventory!$M$4:$M$3338,Summary!$B$232,Inventory!$D$4:$D$3338,Summary!$B235)*1.25</f>
        <v>102000.99999999999</v>
      </c>
      <c r="H235" s="18">
        <f>SUMIFS(Inventory!$P$4:$P$3338,Inventory!$C$4:$C$3338,Summary!H$232,Inventory!$M$4:$M$3338,Summary!$B$232,Inventory!$D$4:$D$3338,Summary!$B235)*1.25</f>
        <v>56572.25</v>
      </c>
      <c r="I235" s="18">
        <f>SUMIFS(Inventory!$P$4:$P$3338,Inventory!$C$4:$C$3338,Summary!I$232,Inventory!$M$4:$M$3338,Summary!$B$232,Inventory!$D$4:$D$3338,Summary!$B235)*1.25</f>
        <v>2300</v>
      </c>
      <c r="J235" s="18">
        <f>SUMIFS(Inventory!$P$4:$P$3338,Inventory!$C$4:$C$3338,Summary!J$232,Inventory!$M$4:$M$3338,Summary!$B$232,Inventory!$D$4:$D$3338,Summary!$B235)*1.25</f>
        <v>15784</v>
      </c>
      <c r="K235" s="18">
        <f>SUMIFS(Inventory!$P$4:$P$3338,Inventory!$C$4:$C$3338,Summary!K$232,Inventory!$M$4:$M$3338,Summary!$B$232,Inventory!$D$4:$D$3338,Summary!$B235)*1.25</f>
        <v>62477.5</v>
      </c>
      <c r="L235" s="18">
        <f>SUMIFS(Inventory!$P$4:$P$3338,Inventory!$C$4:$C$3338,Summary!L$232,Inventory!$M$4:$M$3338,Summary!$B$232,Inventory!$D$4:$D$3338,Summary!$B235)*1.25</f>
        <v>0</v>
      </c>
      <c r="M235" s="18">
        <f>SUMIFS(Inventory!$P$4:$P$3338,Inventory!$C$4:$C$3338,Summary!M$232,Inventory!$M$4:$M$3338,Summary!$B$232,Inventory!$D$4:$D$3338,Summary!$B235)*1.25</f>
        <v>0</v>
      </c>
      <c r="N235" s="18">
        <f>SUMIFS(Inventory!$P$4:$P$3338,Inventory!$C$4:$C$3338,Summary!N$232,Inventory!$M$4:$M$3338,Summary!$B$232,Inventory!$D$4:$D$3338,Summary!$B235)*1.25</f>
        <v>0</v>
      </c>
    </row>
    <row r="236" spans="2:14" x14ac:dyDescent="0.25">
      <c r="B236" s="12" t="s">
        <v>5</v>
      </c>
      <c r="C236" s="18">
        <f>SUMIFS(Inventory!$P$4:$P$3338,Inventory!$C$4:$C$3338,Summary!C$232,Inventory!$M$4:$M$3338,Summary!$B$232,Inventory!$D$4:$D$3338,Summary!$B236)*1.25</f>
        <v>0</v>
      </c>
      <c r="D236" s="18">
        <f>SUMIFS(Inventory!$P$4:$P$3338,Inventory!$C$4:$C$3338,Summary!D$232,Inventory!$M$4:$M$3338,Summary!$B$232,Inventory!$D$4:$D$3338,Summary!$B236)*1.25</f>
        <v>0</v>
      </c>
      <c r="E236" s="18">
        <f>SUMIFS(Inventory!$P$4:$P$3338,Inventory!$C$4:$C$3338,Summary!E$232,Inventory!$M$4:$M$3338,Summary!$B$232,Inventory!$D$4:$D$3338,Summary!$B236)*1.25</f>
        <v>0</v>
      </c>
      <c r="F236" s="18">
        <f>SUMIFS(Inventory!$P$4:$P$3338,Inventory!$C$4:$C$3338,Summary!F$232,Inventory!$M$4:$M$3338,Summary!$B$232,Inventory!$D$4:$D$3338,Summary!$B236)*1.25</f>
        <v>22500</v>
      </c>
      <c r="G236" s="18">
        <f>SUMIFS(Inventory!$P$4:$P$3338,Inventory!$C$4:$C$3338,Summary!G$232,Inventory!$M$4:$M$3338,Summary!$B$232,Inventory!$D$4:$D$3338,Summary!$B236)*1.25</f>
        <v>0</v>
      </c>
      <c r="H236" s="18">
        <f>SUMIFS(Inventory!$P$4:$P$3338,Inventory!$C$4:$C$3338,Summary!H$232,Inventory!$M$4:$M$3338,Summary!$B$232,Inventory!$D$4:$D$3338,Summary!$B236)*1.25</f>
        <v>0</v>
      </c>
      <c r="I236" s="18">
        <f>SUMIFS(Inventory!$P$4:$P$3338,Inventory!$C$4:$C$3338,Summary!I$232,Inventory!$M$4:$M$3338,Summary!$B$232,Inventory!$D$4:$D$3338,Summary!$B236)*1.25</f>
        <v>0</v>
      </c>
      <c r="J236" s="18">
        <f>SUMIFS(Inventory!$P$4:$P$3338,Inventory!$C$4:$C$3338,Summary!J$232,Inventory!$M$4:$M$3338,Summary!$B$232,Inventory!$D$4:$D$3338,Summary!$B236)*1.25</f>
        <v>0</v>
      </c>
      <c r="K236" s="18">
        <f>SUMIFS(Inventory!$P$4:$P$3338,Inventory!$C$4:$C$3338,Summary!K$232,Inventory!$M$4:$M$3338,Summary!$B$232,Inventory!$D$4:$D$3338,Summary!$B236)*1.25</f>
        <v>0</v>
      </c>
      <c r="L236" s="18">
        <f>SUMIFS(Inventory!$P$4:$P$3338,Inventory!$C$4:$C$3338,Summary!L$232,Inventory!$M$4:$M$3338,Summary!$B$232,Inventory!$D$4:$D$3338,Summary!$B236)*1.25</f>
        <v>0</v>
      </c>
      <c r="M236" s="18">
        <f>SUMIFS(Inventory!$P$4:$P$3338,Inventory!$C$4:$C$3338,Summary!M$232,Inventory!$M$4:$M$3338,Summary!$B$232,Inventory!$D$4:$D$3338,Summary!$B236)*1.25</f>
        <v>0</v>
      </c>
      <c r="N236" s="18">
        <f>SUMIFS(Inventory!$P$4:$P$3338,Inventory!$C$4:$C$3338,Summary!N$232,Inventory!$M$4:$M$3338,Summary!$B$232,Inventory!$D$4:$D$3338,Summary!$B236)*1.25</f>
        <v>0</v>
      </c>
    </row>
    <row r="237" spans="2:14" x14ac:dyDescent="0.25">
      <c r="B237" s="12" t="s">
        <v>114</v>
      </c>
      <c r="C237" s="18">
        <f>SUMIFS(Inventory!$P$4:$P$3338,Inventory!$C$4:$C$3338,Summary!C$232,Inventory!$M$4:$M$3338,Summary!$B$232,Inventory!$D$4:$D$3338,Summary!$B237)*1.25</f>
        <v>0</v>
      </c>
      <c r="D237" s="18">
        <f>SUMIFS(Inventory!$P$4:$P$3338,Inventory!$C$4:$C$3338,Summary!D$232,Inventory!$M$4:$M$3338,Summary!$B$232,Inventory!$D$4:$D$3338,Summary!$B237)*1.25</f>
        <v>0</v>
      </c>
      <c r="E237" s="18">
        <f>SUMIFS(Inventory!$P$4:$P$3338,Inventory!$C$4:$C$3338,Summary!E$232,Inventory!$M$4:$M$3338,Summary!$B$232,Inventory!$D$4:$D$3338,Summary!$B237)*1.25</f>
        <v>0</v>
      </c>
      <c r="F237" s="18">
        <f>SUMIFS(Inventory!$P$4:$P$3338,Inventory!$C$4:$C$3338,Summary!F$232,Inventory!$M$4:$M$3338,Summary!$B$232,Inventory!$D$4:$D$3338,Summary!$B237)*1.25</f>
        <v>0</v>
      </c>
      <c r="G237" s="18">
        <f>SUMIFS(Inventory!$P$4:$P$3338,Inventory!$C$4:$C$3338,Summary!G$232,Inventory!$M$4:$M$3338,Summary!$B$232,Inventory!$D$4:$D$3338,Summary!$B237)*1.25</f>
        <v>0</v>
      </c>
      <c r="H237" s="18">
        <f>SUMIFS(Inventory!$P$4:$P$3338,Inventory!$C$4:$C$3338,Summary!H$232,Inventory!$M$4:$M$3338,Summary!$B$232,Inventory!$D$4:$D$3338,Summary!$B237)*1.25</f>
        <v>0</v>
      </c>
      <c r="I237" s="18">
        <f>SUMIFS(Inventory!$P$4:$P$3338,Inventory!$C$4:$C$3338,Summary!I$232,Inventory!$M$4:$M$3338,Summary!$B$232,Inventory!$D$4:$D$3338,Summary!$B237)*1.25</f>
        <v>0</v>
      </c>
      <c r="J237" s="18">
        <f>SUMIFS(Inventory!$P$4:$P$3338,Inventory!$C$4:$C$3338,Summary!J$232,Inventory!$M$4:$M$3338,Summary!$B$232,Inventory!$D$4:$D$3338,Summary!$B237)*1.25</f>
        <v>0</v>
      </c>
      <c r="K237" s="18">
        <f>SUMIFS(Inventory!$P$4:$P$3338,Inventory!$C$4:$C$3338,Summary!K$232,Inventory!$M$4:$M$3338,Summary!$B$232,Inventory!$D$4:$D$3338,Summary!$B237)*1.25</f>
        <v>0</v>
      </c>
      <c r="L237" s="18">
        <f>SUMIFS(Inventory!$P$4:$P$3338,Inventory!$C$4:$C$3338,Summary!L$232,Inventory!$M$4:$M$3338,Summary!$B$232,Inventory!$D$4:$D$3338,Summary!$B237)*1.25</f>
        <v>0</v>
      </c>
      <c r="M237" s="18">
        <f>SUMIFS(Inventory!$P$4:$P$3338,Inventory!$C$4:$C$3338,Summary!M$232,Inventory!$M$4:$M$3338,Summary!$B$232,Inventory!$D$4:$D$3338,Summary!$B237)*1.25</f>
        <v>0</v>
      </c>
      <c r="N237" s="18">
        <f>SUMIFS(Inventory!$P$4:$P$3338,Inventory!$C$4:$C$3338,Summary!N$232,Inventory!$M$4:$M$3338,Summary!$B$232,Inventory!$D$4:$D$3338,Summary!$B237)*1.25</f>
        <v>0</v>
      </c>
    </row>
    <row r="238" spans="2:14" x14ac:dyDescent="0.25">
      <c r="B238" s="12" t="s">
        <v>4</v>
      </c>
      <c r="C238" s="18">
        <f>SUMIFS(Inventory!$P$4:$P$3338,Inventory!$C$4:$C$3338,Summary!C$232,Inventory!$M$4:$M$3338,Summary!$B$232,Inventory!$D$4:$D$3338,Summary!$B238)*1.25</f>
        <v>0</v>
      </c>
      <c r="D238" s="18">
        <f>SUMIFS(Inventory!$P$4:$P$3338,Inventory!$C$4:$C$3338,Summary!D$232,Inventory!$M$4:$M$3338,Summary!$B$232,Inventory!$D$4:$D$3338,Summary!$B238)*1.25</f>
        <v>0</v>
      </c>
      <c r="E238" s="18">
        <f>SUMIFS(Inventory!$P$4:$P$3338,Inventory!$C$4:$C$3338,Summary!E$232,Inventory!$M$4:$M$3338,Summary!$B$232,Inventory!$D$4:$D$3338,Summary!$B238)*1.25</f>
        <v>0</v>
      </c>
      <c r="F238" s="18">
        <f>SUMIFS(Inventory!$P$4:$P$3338,Inventory!$C$4:$C$3338,Summary!F$232,Inventory!$M$4:$M$3338,Summary!$B$232,Inventory!$D$4:$D$3338,Summary!$B238)*1.25</f>
        <v>8933.5000000000018</v>
      </c>
      <c r="G238" s="18">
        <f>SUMIFS(Inventory!$P$4:$P$3338,Inventory!$C$4:$C$3338,Summary!G$232,Inventory!$M$4:$M$3338,Summary!$B$232,Inventory!$D$4:$D$3338,Summary!$B238)*1.25</f>
        <v>0</v>
      </c>
      <c r="H238" s="18">
        <f>SUMIFS(Inventory!$P$4:$P$3338,Inventory!$C$4:$C$3338,Summary!H$232,Inventory!$M$4:$M$3338,Summary!$B$232,Inventory!$D$4:$D$3338,Summary!$B238)*1.25</f>
        <v>0</v>
      </c>
      <c r="I238" s="18">
        <f>SUMIFS(Inventory!$P$4:$P$3338,Inventory!$C$4:$C$3338,Summary!I$232,Inventory!$M$4:$M$3338,Summary!$B$232,Inventory!$D$4:$D$3338,Summary!$B238)*1.25</f>
        <v>0</v>
      </c>
      <c r="J238" s="18">
        <f>SUMIFS(Inventory!$P$4:$P$3338,Inventory!$C$4:$C$3338,Summary!J$232,Inventory!$M$4:$M$3338,Summary!$B$232,Inventory!$D$4:$D$3338,Summary!$B238)*1.25</f>
        <v>0</v>
      </c>
      <c r="K238" s="18">
        <f>SUMIFS(Inventory!$P$4:$P$3338,Inventory!$C$4:$C$3338,Summary!K$232,Inventory!$M$4:$M$3338,Summary!$B$232,Inventory!$D$4:$D$3338,Summary!$B238)*1.25</f>
        <v>0</v>
      </c>
      <c r="L238" s="18">
        <f>SUMIFS(Inventory!$P$4:$P$3338,Inventory!$C$4:$C$3338,Summary!L$232,Inventory!$M$4:$M$3338,Summary!$B$232,Inventory!$D$4:$D$3338,Summary!$B238)*1.25</f>
        <v>0</v>
      </c>
      <c r="M238" s="18">
        <f>SUMIFS(Inventory!$P$4:$P$3338,Inventory!$C$4:$C$3338,Summary!M$232,Inventory!$M$4:$M$3338,Summary!$B$232,Inventory!$D$4:$D$3338,Summary!$B238)*1.25</f>
        <v>0</v>
      </c>
      <c r="N238" s="18">
        <f>SUMIFS(Inventory!$P$4:$P$3338,Inventory!$C$4:$C$3338,Summary!N$232,Inventory!$M$4:$M$3338,Summary!$B$232,Inventory!$D$4:$D$3338,Summary!$B238)*1.25</f>
        <v>0</v>
      </c>
    </row>
    <row r="239" spans="2:14" x14ac:dyDescent="0.25">
      <c r="B239" s="12" t="s">
        <v>8</v>
      </c>
      <c r="C239" s="18">
        <f>SUMIFS(Inventory!$P$4:$P$3338,Inventory!$C$4:$C$3338,Summary!C$232,Inventory!$M$4:$M$3338,Summary!$B$232,Inventory!$D$4:$D$3338,Summary!$B239)*1.25</f>
        <v>0</v>
      </c>
      <c r="D239" s="18">
        <f>SUMIFS(Inventory!$P$4:$P$3338,Inventory!$C$4:$C$3338,Summary!D$232,Inventory!$M$4:$M$3338,Summary!$B$232,Inventory!$D$4:$D$3338,Summary!$B239)*1.25</f>
        <v>0</v>
      </c>
      <c r="E239" s="18">
        <f>SUMIFS(Inventory!$P$4:$P$3338,Inventory!$C$4:$C$3338,Summary!E$232,Inventory!$M$4:$M$3338,Summary!$B$232,Inventory!$D$4:$D$3338,Summary!$B239)*1.25</f>
        <v>0</v>
      </c>
      <c r="F239" s="18">
        <f>SUMIFS(Inventory!$P$4:$P$3338,Inventory!$C$4:$C$3338,Summary!F$232,Inventory!$M$4:$M$3338,Summary!$B$232,Inventory!$D$4:$D$3338,Summary!$B239)*1.25</f>
        <v>0</v>
      </c>
      <c r="G239" s="18">
        <f>SUMIFS(Inventory!$P$4:$P$3338,Inventory!$C$4:$C$3338,Summary!G$232,Inventory!$M$4:$M$3338,Summary!$B$232,Inventory!$D$4:$D$3338,Summary!$B239)*1.25</f>
        <v>0</v>
      </c>
      <c r="H239" s="18">
        <f>SUMIFS(Inventory!$P$4:$P$3338,Inventory!$C$4:$C$3338,Summary!H$232,Inventory!$M$4:$M$3338,Summary!$B$232,Inventory!$D$4:$D$3338,Summary!$B239)*1.25</f>
        <v>0</v>
      </c>
      <c r="I239" s="18">
        <f>SUMIFS(Inventory!$P$4:$P$3338,Inventory!$C$4:$C$3338,Summary!I$232,Inventory!$M$4:$M$3338,Summary!$B$232,Inventory!$D$4:$D$3338,Summary!$B239)*1.25</f>
        <v>0</v>
      </c>
      <c r="J239" s="18">
        <f>SUMIFS(Inventory!$P$4:$P$3338,Inventory!$C$4:$C$3338,Summary!J$232,Inventory!$M$4:$M$3338,Summary!$B$232,Inventory!$D$4:$D$3338,Summary!$B239)*1.25</f>
        <v>0</v>
      </c>
      <c r="K239" s="18">
        <f>SUMIFS(Inventory!$P$4:$P$3338,Inventory!$C$4:$C$3338,Summary!K$232,Inventory!$M$4:$M$3338,Summary!$B$232,Inventory!$D$4:$D$3338,Summary!$B239)*1.25</f>
        <v>0</v>
      </c>
      <c r="L239" s="18">
        <f>SUMIFS(Inventory!$P$4:$P$3338,Inventory!$C$4:$C$3338,Summary!L$232,Inventory!$M$4:$M$3338,Summary!$B$232,Inventory!$D$4:$D$3338,Summary!$B239)*1.25</f>
        <v>0</v>
      </c>
      <c r="M239" s="18">
        <f>SUMIFS(Inventory!$P$4:$P$3338,Inventory!$C$4:$C$3338,Summary!M$232,Inventory!$M$4:$M$3338,Summary!$B$232,Inventory!$D$4:$D$3338,Summary!$B239)*1.25</f>
        <v>0</v>
      </c>
      <c r="N239" s="18">
        <f>SUMIFS(Inventory!$P$4:$P$3338,Inventory!$C$4:$C$3338,Summary!N$232,Inventory!$M$4:$M$3338,Summary!$B$232,Inventory!$D$4:$D$3338,Summary!$B239)*1.25</f>
        <v>0</v>
      </c>
    </row>
    <row r="240" spans="2:14" x14ac:dyDescent="0.25">
      <c r="B240" s="12" t="s">
        <v>3</v>
      </c>
      <c r="C240" s="18">
        <f>SUMIFS(Inventory!$P$4:$P$3338,Inventory!$C$4:$C$3338,Summary!C$232,Inventory!$M$4:$M$3338,Summary!$B$232,Inventory!$D$4:$D$3338,Summary!$B240)*1.25</f>
        <v>91857.5</v>
      </c>
      <c r="D240" s="18">
        <f>SUMIFS(Inventory!$P$4:$P$3338,Inventory!$C$4:$C$3338,Summary!D$232,Inventory!$M$4:$M$3338,Summary!$B$232,Inventory!$D$4:$D$3338,Summary!$B240)*1.25</f>
        <v>587295</v>
      </c>
      <c r="E240" s="18">
        <f>SUMIFS(Inventory!$P$4:$P$3338,Inventory!$C$4:$C$3338,Summary!E$232,Inventory!$M$4:$M$3338,Summary!$B$232,Inventory!$D$4:$D$3338,Summary!$B240)*1.25</f>
        <v>0</v>
      </c>
      <c r="F240" s="18">
        <f>SUMIFS(Inventory!$P$4:$P$3338,Inventory!$C$4:$C$3338,Summary!F$232,Inventory!$M$4:$M$3338,Summary!$B$232,Inventory!$D$4:$D$3338,Summary!$B240)*1.25</f>
        <v>0</v>
      </c>
      <c r="G240" s="18">
        <f>SUMIFS(Inventory!$P$4:$P$3338,Inventory!$C$4:$C$3338,Summary!G$232,Inventory!$M$4:$M$3338,Summary!$B$232,Inventory!$D$4:$D$3338,Summary!$B240)*1.25</f>
        <v>111573.00000000001</v>
      </c>
      <c r="H240" s="18">
        <f>SUMIFS(Inventory!$P$4:$P$3338,Inventory!$C$4:$C$3338,Summary!H$232,Inventory!$M$4:$M$3338,Summary!$B$232,Inventory!$D$4:$D$3338,Summary!$B240)*1.25</f>
        <v>39238.925000000003</v>
      </c>
      <c r="I240" s="18">
        <f>SUMIFS(Inventory!$P$4:$P$3338,Inventory!$C$4:$C$3338,Summary!I$232,Inventory!$M$4:$M$3338,Summary!$B$232,Inventory!$D$4:$D$3338,Summary!$B240)*1.25</f>
        <v>0</v>
      </c>
      <c r="J240" s="18">
        <f>SUMIFS(Inventory!$P$4:$P$3338,Inventory!$C$4:$C$3338,Summary!J$232,Inventory!$M$4:$M$3338,Summary!$B$232,Inventory!$D$4:$D$3338,Summary!$B240)*1.25</f>
        <v>0</v>
      </c>
      <c r="K240" s="18">
        <f>SUMIFS(Inventory!$P$4:$P$3338,Inventory!$C$4:$C$3338,Summary!K$232,Inventory!$M$4:$M$3338,Summary!$B$232,Inventory!$D$4:$D$3338,Summary!$B240)*1.25</f>
        <v>0</v>
      </c>
      <c r="L240" s="18">
        <f>SUMIFS(Inventory!$P$4:$P$3338,Inventory!$C$4:$C$3338,Summary!L$232,Inventory!$M$4:$M$3338,Summary!$B$232,Inventory!$D$4:$D$3338,Summary!$B240)*1.25</f>
        <v>0</v>
      </c>
      <c r="M240" s="18">
        <f>SUMIFS(Inventory!$P$4:$P$3338,Inventory!$C$4:$C$3338,Summary!M$232,Inventory!$M$4:$M$3338,Summary!$B$232,Inventory!$D$4:$D$3338,Summary!$B240)*1.25</f>
        <v>0</v>
      </c>
      <c r="N240" s="18">
        <f>SUMIFS(Inventory!$P$4:$P$3338,Inventory!$C$4:$C$3338,Summary!N$232,Inventory!$M$4:$M$3338,Summary!$B$232,Inventory!$D$4:$D$3338,Summary!$B240)*1.25</f>
        <v>0</v>
      </c>
    </row>
    <row r="241" spans="2:15" x14ac:dyDescent="0.25">
      <c r="B241" s="45" t="s">
        <v>12</v>
      </c>
      <c r="C241" s="18">
        <f>SUMIFS(Inventory!$P$4:$P$3338,Inventory!$C$4:$C$3338,Summary!C$232,Inventory!$M$4:$M$3338,Summary!$B$232,Inventory!$D$4:$D$3338,Summary!$B241)*1.25</f>
        <v>0</v>
      </c>
      <c r="D241" s="18">
        <f>SUMIFS(Inventory!$P$4:$P$3338,Inventory!$C$4:$C$3338,Summary!D$232,Inventory!$M$4:$M$3338,Summary!$B$232,Inventory!$D$4:$D$3338,Summary!$B241)*1.25</f>
        <v>0</v>
      </c>
      <c r="E241" s="18">
        <f>SUMIFS(Inventory!$P$4:$P$3338,Inventory!$C$4:$C$3338,Summary!E$232,Inventory!$M$4:$M$3338,Summary!$B$232,Inventory!$D$4:$D$3338,Summary!$B241)*1.25</f>
        <v>0</v>
      </c>
      <c r="F241" s="18">
        <f>SUMIFS(Inventory!$P$4:$P$3338,Inventory!$C$4:$C$3338,Summary!F$232,Inventory!$M$4:$M$3338,Summary!$B$232,Inventory!$D$4:$D$3338,Summary!$B241)*1.25</f>
        <v>0</v>
      </c>
      <c r="G241" s="18">
        <f>SUMIFS(Inventory!$P$4:$P$3338,Inventory!$C$4:$C$3338,Summary!G$232,Inventory!$M$4:$M$3338,Summary!$B$232,Inventory!$D$4:$D$3338,Summary!$B241)*1.25</f>
        <v>0</v>
      </c>
      <c r="H241" s="18">
        <f>SUMIFS(Inventory!$P$4:$P$3338,Inventory!$C$4:$C$3338,Summary!H$232,Inventory!$M$4:$M$3338,Summary!$B$232,Inventory!$D$4:$D$3338,Summary!$B241)*1.25</f>
        <v>0</v>
      </c>
      <c r="I241" s="18">
        <f>SUMIFS(Inventory!$P$4:$P$3338,Inventory!$C$4:$C$3338,Summary!I$232,Inventory!$M$4:$M$3338,Summary!$B$232,Inventory!$D$4:$D$3338,Summary!$B241)*1.25</f>
        <v>0</v>
      </c>
      <c r="J241" s="18">
        <f>SUMIFS(Inventory!$P$4:$P$3338,Inventory!$C$4:$C$3338,Summary!J$232,Inventory!$M$4:$M$3338,Summary!$B$232,Inventory!$D$4:$D$3338,Summary!$B241)*1.25</f>
        <v>0</v>
      </c>
      <c r="K241" s="18">
        <f>SUMIFS(Inventory!$P$4:$P$3338,Inventory!$C$4:$C$3338,Summary!K$232,Inventory!$M$4:$M$3338,Summary!$B$232,Inventory!$D$4:$D$3338,Summary!$B241)*1.25</f>
        <v>0</v>
      </c>
      <c r="L241" s="18">
        <f>SUMIFS(Inventory!$P$4:$P$3338,Inventory!$C$4:$C$3338,Summary!L$232,Inventory!$M$4:$M$3338,Summary!$B$232,Inventory!$D$4:$D$3338,Summary!$B241)*1.25</f>
        <v>0</v>
      </c>
      <c r="M241" s="18">
        <f>SUMIFS(Inventory!$P$4:$P$3338,Inventory!$C$4:$C$3338,Summary!M$232,Inventory!$M$4:$M$3338,Summary!$B$232,Inventory!$D$4:$D$3338,Summary!$B241)*1.25</f>
        <v>0</v>
      </c>
      <c r="N241" s="18">
        <f>SUMIFS(Inventory!$P$4:$P$3338,Inventory!$C$4:$C$3338,Summary!N$232,Inventory!$M$4:$M$3338,Summary!$B$232,Inventory!$D$4:$D$3338,Summary!$B241)*1.25</f>
        <v>0</v>
      </c>
    </row>
    <row r="242" spans="2:15" x14ac:dyDescent="0.25">
      <c r="B242" s="20" t="s">
        <v>138</v>
      </c>
      <c r="C242" s="18">
        <f>SUM(C233:C241)</f>
        <v>121832.5</v>
      </c>
      <c r="D242" s="18">
        <f t="shared" ref="D242:H242" si="202">SUM(D233:D241)</f>
        <v>673746</v>
      </c>
      <c r="E242" s="18">
        <f t="shared" si="202"/>
        <v>0</v>
      </c>
      <c r="F242" s="18">
        <f t="shared" si="202"/>
        <v>254150.25</v>
      </c>
      <c r="G242" s="18">
        <f t="shared" si="202"/>
        <v>213574</v>
      </c>
      <c r="H242" s="18">
        <f t="shared" si="202"/>
        <v>95811.175000000003</v>
      </c>
      <c r="I242" s="18">
        <f t="shared" ref="I242:N242" si="203">SUM(I233:I241)</f>
        <v>2300</v>
      </c>
      <c r="J242" s="18">
        <f t="shared" si="203"/>
        <v>15784</v>
      </c>
      <c r="K242" s="18">
        <f t="shared" si="203"/>
        <v>62477.5</v>
      </c>
      <c r="L242" s="18">
        <f t="shared" si="203"/>
        <v>0</v>
      </c>
      <c r="M242" s="18">
        <f t="shared" si="203"/>
        <v>0</v>
      </c>
      <c r="N242" s="18">
        <f t="shared" si="203"/>
        <v>0</v>
      </c>
    </row>
    <row r="244" spans="2:15" x14ac:dyDescent="0.25">
      <c r="B244" s="11">
        <v>3</v>
      </c>
      <c r="C244" s="11" t="s">
        <v>587</v>
      </c>
      <c r="D244" s="11" t="s">
        <v>588</v>
      </c>
      <c r="E244" s="11" t="s">
        <v>590</v>
      </c>
      <c r="F244" s="11" t="s">
        <v>444</v>
      </c>
      <c r="G244" s="11" t="s">
        <v>345</v>
      </c>
      <c r="H244" s="11" t="s">
        <v>342</v>
      </c>
      <c r="I244" s="11" t="s">
        <v>344</v>
      </c>
      <c r="J244" s="11" t="s">
        <v>343</v>
      </c>
      <c r="K244" s="11" t="s">
        <v>346</v>
      </c>
      <c r="L244" s="11"/>
      <c r="M244" s="11"/>
      <c r="N244" s="11"/>
    </row>
    <row r="245" spans="2:15" x14ac:dyDescent="0.25">
      <c r="B245" s="12" t="s">
        <v>9</v>
      </c>
      <c r="C245" s="18">
        <f>SUMIFS(Inventory!$P$4:$P$3338,Inventory!$C$4:$C$3338,Summary!C$244,Inventory!$M$4:$M$3338,Summary!$B$244,Inventory!$D$4:$D$3338,Summary!$B245)*1.25</f>
        <v>0</v>
      </c>
      <c r="D245" s="18">
        <f>SUMIFS(Inventory!$P$4:$P$3338,Inventory!$C$4:$C$3338,Summary!D$244,Inventory!$M$4:$M$3338,Summary!$B$244,Inventory!$D$4:$D$3338,Summary!$B245)*1.25</f>
        <v>0</v>
      </c>
      <c r="E245" s="18">
        <f>SUMIFS(Inventory!$P$4:$P$3338,Inventory!$C$4:$C$3338,Summary!E$244,Inventory!$M$4:$M$3338,Summary!$B$244,Inventory!$D$4:$D$3338,Summary!$B245)*1.25</f>
        <v>0</v>
      </c>
      <c r="F245" s="18">
        <f>SUMIFS(Inventory!$P$4:$P$3338,Inventory!$C$4:$C$3338,Summary!F$244,Inventory!$M$4:$M$3338,Summary!$B$244,Inventory!$D$4:$D$3338,Summary!$B245)*1.25</f>
        <v>0</v>
      </c>
      <c r="G245" s="18">
        <f>SUMIFS(Inventory!$P$4:$P$3338,Inventory!$C$4:$C$3338,Summary!G$244,Inventory!$M$4:$M$3338,Summary!$B$244,Inventory!$D$4:$D$3338,Summary!$B245)*1.25</f>
        <v>0</v>
      </c>
      <c r="H245" s="18">
        <f>SUMIFS(Inventory!$P$4:$P$3338,Inventory!$C$4:$C$3338,Summary!H$244,Inventory!$M$4:$M$3338,Summary!$B$244,Inventory!$D$4:$D$3338,Summary!$B245)*1.25</f>
        <v>0</v>
      </c>
      <c r="I245" s="18">
        <f>SUMIFS(Inventory!$P$4:$P$3338,Inventory!$C$4:$C$3338,Summary!I$244,Inventory!$M$4:$M$3338,Summary!$B$244,Inventory!$D$4:$D$3338,Summary!$B245)*1.25</f>
        <v>0</v>
      </c>
      <c r="J245" s="18">
        <f>SUMIFS(Inventory!$P$4:$P$3338,Inventory!$C$4:$C$3338,Summary!J$244,Inventory!$M$4:$M$3338,Summary!$B$244,Inventory!$D$4:$D$3338,Summary!$B245)*1.25</f>
        <v>0</v>
      </c>
      <c r="K245" s="18">
        <f>SUMIFS(Inventory!$P$4:$P$3338,Inventory!$C$4:$C$3338,Summary!K$244,Inventory!$M$4:$M$3338,Summary!$B$244,Inventory!$D$4:$D$3338,Summary!$B245)*1.25</f>
        <v>0</v>
      </c>
      <c r="L245" s="18">
        <f>SUMIFS(Inventory!$P$4:$P$3338,Inventory!$C$4:$C$3338,Summary!L$244,Inventory!$M$4:$M$3338,Summary!$B$244,Inventory!$D$4:$D$3338,Summary!$B245)*1.25</f>
        <v>0</v>
      </c>
      <c r="M245" s="18">
        <f>SUMIFS(Inventory!$P$4:$P$3338,Inventory!$C$4:$C$3338,Summary!M$244,Inventory!$M$4:$M$3338,Summary!$B$244,Inventory!$D$4:$D$3338,Summary!$B245)*1.25</f>
        <v>0</v>
      </c>
      <c r="N245" s="18">
        <f>SUMIFS(Inventory!$P$4:$P$3338,Inventory!$C$4:$C$3338,Summary!N$244,Inventory!$M$4:$M$3338,Summary!$B$244,Inventory!$D$4:$D$3338,Summary!$B245)*1.25</f>
        <v>0</v>
      </c>
    </row>
    <row r="246" spans="2:15" x14ac:dyDescent="0.25">
      <c r="B246" s="12" t="s">
        <v>11</v>
      </c>
      <c r="C246" s="18">
        <f>SUMIFS(Inventory!$P$4:$P$3338,Inventory!$C$4:$C$3338,Summary!C$244,Inventory!$M$4:$M$3338,Summary!$B$244,Inventory!$D$4:$D$3338,Summary!$B246)*1.25</f>
        <v>0</v>
      </c>
      <c r="D246" s="18">
        <f>SUMIFS(Inventory!$P$4:$P$3338,Inventory!$C$4:$C$3338,Summary!D$244,Inventory!$M$4:$M$3338,Summary!$B$244,Inventory!$D$4:$D$3338,Summary!$B246)*1.25</f>
        <v>0</v>
      </c>
      <c r="E246" s="18">
        <f>SUMIFS(Inventory!$P$4:$P$3338,Inventory!$C$4:$C$3338,Summary!E$244,Inventory!$M$4:$M$3338,Summary!$B$244,Inventory!$D$4:$D$3338,Summary!$B246)*1.25</f>
        <v>0</v>
      </c>
      <c r="F246" s="18">
        <f>SUMIFS(Inventory!$P$4:$P$3338,Inventory!$C$4:$C$3338,Summary!F$244,Inventory!$M$4:$M$3338,Summary!$B$244,Inventory!$D$4:$D$3338,Summary!$B246)*1.25</f>
        <v>0</v>
      </c>
      <c r="G246" s="18">
        <f>SUMIFS(Inventory!$P$4:$P$3338,Inventory!$C$4:$C$3338,Summary!G$244,Inventory!$M$4:$M$3338,Summary!$B$244,Inventory!$D$4:$D$3338,Summary!$B246)*1.25</f>
        <v>0</v>
      </c>
      <c r="H246" s="18">
        <f>SUMIFS(Inventory!$P$4:$P$3338,Inventory!$C$4:$C$3338,Summary!H$244,Inventory!$M$4:$M$3338,Summary!$B$244,Inventory!$D$4:$D$3338,Summary!$B246)*1.25</f>
        <v>0</v>
      </c>
      <c r="I246" s="18">
        <f>SUMIFS(Inventory!$P$4:$P$3338,Inventory!$C$4:$C$3338,Summary!I$244,Inventory!$M$4:$M$3338,Summary!$B$244,Inventory!$D$4:$D$3338,Summary!$B246)*1.25</f>
        <v>0</v>
      </c>
      <c r="J246" s="18">
        <f>SUMIFS(Inventory!$P$4:$P$3338,Inventory!$C$4:$C$3338,Summary!J$244,Inventory!$M$4:$M$3338,Summary!$B$244,Inventory!$D$4:$D$3338,Summary!$B246)*1.25</f>
        <v>0</v>
      </c>
      <c r="K246" s="18">
        <f>SUMIFS(Inventory!$P$4:$P$3338,Inventory!$C$4:$C$3338,Summary!K$244,Inventory!$M$4:$M$3338,Summary!$B$244,Inventory!$D$4:$D$3338,Summary!$B246)*1.25</f>
        <v>0</v>
      </c>
      <c r="L246" s="18">
        <f>SUMIFS(Inventory!$P$4:$P$3338,Inventory!$C$4:$C$3338,Summary!L$244,Inventory!$M$4:$M$3338,Summary!$B$244,Inventory!$D$4:$D$3338,Summary!$B246)*1.25</f>
        <v>0</v>
      </c>
      <c r="M246" s="18">
        <f>SUMIFS(Inventory!$P$4:$P$3338,Inventory!$C$4:$C$3338,Summary!M$244,Inventory!$M$4:$M$3338,Summary!$B$244,Inventory!$D$4:$D$3338,Summary!$B246)*1.25</f>
        <v>0</v>
      </c>
      <c r="N246" s="18">
        <f>SUMIFS(Inventory!$P$4:$P$3338,Inventory!$C$4:$C$3338,Summary!N$244,Inventory!$M$4:$M$3338,Summary!$B$244,Inventory!$D$4:$D$3338,Summary!$B246)*1.25</f>
        <v>0</v>
      </c>
    </row>
    <row r="247" spans="2:15" x14ac:dyDescent="0.25">
      <c r="B247" s="12" t="s">
        <v>7</v>
      </c>
      <c r="C247" s="18">
        <f>SUMIFS(Inventory!$P$4:$P$3338,Inventory!$C$4:$C$3338,Summary!C$244,Inventory!$M$4:$M$3338,Summary!$B$244,Inventory!$D$4:$D$3338,Summary!$B247)*1.25</f>
        <v>6093.75</v>
      </c>
      <c r="D247" s="18">
        <f>SUMIFS(Inventory!$P$4:$P$3338,Inventory!$C$4:$C$3338,Summary!D$244,Inventory!$M$4:$M$3338,Summary!$B$244,Inventory!$D$4:$D$3338,Summary!$B247)*1.25</f>
        <v>184218.75</v>
      </c>
      <c r="E247" s="18">
        <f>SUMIFS(Inventory!$P$4:$P$3338,Inventory!$C$4:$C$3338,Summary!E$244,Inventory!$M$4:$M$3338,Summary!$B$244,Inventory!$D$4:$D$3338,Summary!$B247)*1.25</f>
        <v>0</v>
      </c>
      <c r="F247" s="18">
        <f>SUMIFS(Inventory!$P$4:$P$3338,Inventory!$C$4:$C$3338,Summary!F$244,Inventory!$M$4:$M$3338,Summary!$B$244,Inventory!$D$4:$D$3338,Summary!$B247)*1.25</f>
        <v>0</v>
      </c>
      <c r="G247" s="18">
        <f>SUMIFS(Inventory!$P$4:$P$3338,Inventory!$C$4:$C$3338,Summary!G$244,Inventory!$M$4:$M$3338,Summary!$B$244,Inventory!$D$4:$D$3338,Summary!$B247)*1.25</f>
        <v>7312.5</v>
      </c>
      <c r="H247" s="18">
        <f>SUMIFS(Inventory!$P$4:$P$3338,Inventory!$C$4:$C$3338,Summary!H$244,Inventory!$M$4:$M$3338,Summary!$B$244,Inventory!$D$4:$D$3338,Summary!$B247)*1.25</f>
        <v>6468.75</v>
      </c>
      <c r="I247" s="18">
        <f>SUMIFS(Inventory!$P$4:$P$3338,Inventory!$C$4:$C$3338,Summary!I$244,Inventory!$M$4:$M$3338,Summary!$B$244,Inventory!$D$4:$D$3338,Summary!$B247)*1.25</f>
        <v>0</v>
      </c>
      <c r="J247" s="18">
        <f>SUMIFS(Inventory!$P$4:$P$3338,Inventory!$C$4:$C$3338,Summary!J$244,Inventory!$M$4:$M$3338,Summary!$B$244,Inventory!$D$4:$D$3338,Summary!$B247)*1.25</f>
        <v>0</v>
      </c>
      <c r="K247" s="18">
        <f>SUMIFS(Inventory!$P$4:$P$3338,Inventory!$C$4:$C$3338,Summary!K$244,Inventory!$M$4:$M$3338,Summary!$B$244,Inventory!$D$4:$D$3338,Summary!$B247)*1.25</f>
        <v>12937.5</v>
      </c>
      <c r="L247" s="18">
        <f>SUMIFS(Inventory!$P$4:$P$3338,Inventory!$C$4:$C$3338,Summary!L$244,Inventory!$M$4:$M$3338,Summary!$B$244,Inventory!$D$4:$D$3338,Summary!$B247)*1.25</f>
        <v>0</v>
      </c>
      <c r="M247" s="18">
        <f>SUMIFS(Inventory!$P$4:$P$3338,Inventory!$C$4:$C$3338,Summary!M$244,Inventory!$M$4:$M$3338,Summary!$B$244,Inventory!$D$4:$D$3338,Summary!$B247)*1.25</f>
        <v>0</v>
      </c>
      <c r="N247" s="18">
        <f>SUMIFS(Inventory!$P$4:$P$3338,Inventory!$C$4:$C$3338,Summary!N$244,Inventory!$M$4:$M$3338,Summary!$B$244,Inventory!$D$4:$D$3338,Summary!$B247)*1.25</f>
        <v>0</v>
      </c>
    </row>
    <row r="248" spans="2:15" x14ac:dyDescent="0.25">
      <c r="B248" s="12" t="s">
        <v>5</v>
      </c>
      <c r="C248" s="18">
        <f>SUMIFS(Inventory!$P$4:$P$3338,Inventory!$C$4:$C$3338,Summary!C$244,Inventory!$M$4:$M$3338,Summary!$B$244,Inventory!$D$4:$D$3338,Summary!$B248)*1.25</f>
        <v>249750</v>
      </c>
      <c r="D248" s="18">
        <f>SUMIFS(Inventory!$P$4:$P$3338,Inventory!$C$4:$C$3338,Summary!D$244,Inventory!$M$4:$M$3338,Summary!$B$244,Inventory!$D$4:$D$3338,Summary!$B248)*1.25</f>
        <v>389000</v>
      </c>
      <c r="E248" s="18">
        <f>SUMIFS(Inventory!$P$4:$P$3338,Inventory!$C$4:$C$3338,Summary!E$244,Inventory!$M$4:$M$3338,Summary!$B$244,Inventory!$D$4:$D$3338,Summary!$B248)*1.25</f>
        <v>25000</v>
      </c>
      <c r="F248" s="18">
        <f>SUMIFS(Inventory!$P$4:$P$3338,Inventory!$C$4:$C$3338,Summary!F$244,Inventory!$M$4:$M$3338,Summary!$B$244,Inventory!$D$4:$D$3338,Summary!$B248)*1.25</f>
        <v>61000</v>
      </c>
      <c r="G248" s="18">
        <f>SUMIFS(Inventory!$P$4:$P$3338,Inventory!$C$4:$C$3338,Summary!G$244,Inventory!$M$4:$M$3338,Summary!$B$244,Inventory!$D$4:$D$3338,Summary!$B248)*1.25</f>
        <v>7500</v>
      </c>
      <c r="H248" s="18">
        <f>SUMIFS(Inventory!$P$4:$P$3338,Inventory!$C$4:$C$3338,Summary!H$244,Inventory!$M$4:$M$3338,Summary!$B$244,Inventory!$D$4:$D$3338,Summary!$B248)*1.25</f>
        <v>48625</v>
      </c>
      <c r="I248" s="18">
        <f>SUMIFS(Inventory!$P$4:$P$3338,Inventory!$C$4:$C$3338,Summary!I$244,Inventory!$M$4:$M$3338,Summary!$B$244,Inventory!$D$4:$D$3338,Summary!$B248)*1.25</f>
        <v>239500</v>
      </c>
      <c r="J248" s="18">
        <f>SUMIFS(Inventory!$P$4:$P$3338,Inventory!$C$4:$C$3338,Summary!J$244,Inventory!$M$4:$M$3338,Summary!$B$244,Inventory!$D$4:$D$3338,Summary!$B248)*1.25</f>
        <v>194250</v>
      </c>
      <c r="K248" s="18">
        <f>SUMIFS(Inventory!$P$4:$P$3338,Inventory!$C$4:$C$3338,Summary!K$244,Inventory!$M$4:$M$3338,Summary!$B$244,Inventory!$D$4:$D$3338,Summary!$B248)*1.25</f>
        <v>418125</v>
      </c>
      <c r="L248" s="18">
        <f>SUMIFS(Inventory!$P$4:$P$3338,Inventory!$C$4:$C$3338,Summary!L$244,Inventory!$M$4:$M$3338,Summary!$B$244,Inventory!$D$4:$D$3338,Summary!$B248)*1.25</f>
        <v>0</v>
      </c>
      <c r="M248" s="18">
        <f>SUMIFS(Inventory!$P$4:$P$3338,Inventory!$C$4:$C$3338,Summary!M$244,Inventory!$M$4:$M$3338,Summary!$B$244,Inventory!$D$4:$D$3338,Summary!$B248)*1.25</f>
        <v>0</v>
      </c>
      <c r="N248" s="18">
        <f>SUMIFS(Inventory!$P$4:$P$3338,Inventory!$C$4:$C$3338,Summary!N$244,Inventory!$M$4:$M$3338,Summary!$B$244,Inventory!$D$4:$D$3338,Summary!$B248)*1.25</f>
        <v>0</v>
      </c>
    </row>
    <row r="249" spans="2:15" x14ac:dyDescent="0.25">
      <c r="B249" s="12" t="s">
        <v>114</v>
      </c>
      <c r="C249" s="18">
        <f>SUMIFS(Inventory!$P$4:$P$3338,Inventory!$C$4:$C$3338,Summary!C$244,Inventory!$M$4:$M$3338,Summary!$B$244,Inventory!$D$4:$D$3338,Summary!$B249)*1.25</f>
        <v>18750</v>
      </c>
      <c r="D249" s="18">
        <f>SUMIFS(Inventory!$P$4:$P$3338,Inventory!$C$4:$C$3338,Summary!D$244,Inventory!$M$4:$M$3338,Summary!$B$244,Inventory!$D$4:$D$3338,Summary!$B249)*1.25</f>
        <v>0</v>
      </c>
      <c r="E249" s="18">
        <f>SUMIFS(Inventory!$P$4:$P$3338,Inventory!$C$4:$C$3338,Summary!E$244,Inventory!$M$4:$M$3338,Summary!$B$244,Inventory!$D$4:$D$3338,Summary!$B249)*1.25</f>
        <v>0</v>
      </c>
      <c r="F249" s="18">
        <f>SUMIFS(Inventory!$P$4:$P$3338,Inventory!$C$4:$C$3338,Summary!F$244,Inventory!$M$4:$M$3338,Summary!$B$244,Inventory!$D$4:$D$3338,Summary!$B249)*1.25</f>
        <v>0</v>
      </c>
      <c r="G249" s="18">
        <f>SUMIFS(Inventory!$P$4:$P$3338,Inventory!$C$4:$C$3338,Summary!G$244,Inventory!$M$4:$M$3338,Summary!$B$244,Inventory!$D$4:$D$3338,Summary!$B249)*1.25</f>
        <v>0</v>
      </c>
      <c r="H249" s="18">
        <f>SUMIFS(Inventory!$P$4:$P$3338,Inventory!$C$4:$C$3338,Summary!H$244,Inventory!$M$4:$M$3338,Summary!$B$244,Inventory!$D$4:$D$3338,Summary!$B249)*1.25</f>
        <v>0</v>
      </c>
      <c r="I249" s="18">
        <f>SUMIFS(Inventory!$P$4:$P$3338,Inventory!$C$4:$C$3338,Summary!I$244,Inventory!$M$4:$M$3338,Summary!$B$244,Inventory!$D$4:$D$3338,Summary!$B249)*1.25</f>
        <v>25000</v>
      </c>
      <c r="J249" s="18">
        <f>SUMIFS(Inventory!$P$4:$P$3338,Inventory!$C$4:$C$3338,Summary!J$244,Inventory!$M$4:$M$3338,Summary!$B$244,Inventory!$D$4:$D$3338,Summary!$B249)*1.25</f>
        <v>25000</v>
      </c>
      <c r="K249" s="18">
        <f>SUMIFS(Inventory!$P$4:$P$3338,Inventory!$C$4:$C$3338,Summary!K$244,Inventory!$M$4:$M$3338,Summary!$B$244,Inventory!$D$4:$D$3338,Summary!$B249)*1.25</f>
        <v>25000</v>
      </c>
      <c r="L249" s="18">
        <f>SUMIFS(Inventory!$P$4:$P$3338,Inventory!$C$4:$C$3338,Summary!L$244,Inventory!$M$4:$M$3338,Summary!$B$244,Inventory!$D$4:$D$3338,Summary!$B249)*1.25</f>
        <v>0</v>
      </c>
      <c r="M249" s="18">
        <f>SUMIFS(Inventory!$P$4:$P$3338,Inventory!$C$4:$C$3338,Summary!M$244,Inventory!$M$4:$M$3338,Summary!$B$244,Inventory!$D$4:$D$3338,Summary!$B249)*1.25</f>
        <v>0</v>
      </c>
      <c r="N249" s="18">
        <f>SUMIFS(Inventory!$P$4:$P$3338,Inventory!$C$4:$C$3338,Summary!N$244,Inventory!$M$4:$M$3338,Summary!$B$244,Inventory!$D$4:$D$3338,Summary!$B249)*1.25</f>
        <v>0</v>
      </c>
    </row>
    <row r="250" spans="2:15" x14ac:dyDescent="0.25">
      <c r="B250" s="12" t="s">
        <v>4</v>
      </c>
      <c r="C250" s="18">
        <f>SUMIFS(Inventory!$P$4:$P$3338,Inventory!$C$4:$C$3338,Summary!C$244,Inventory!$M$4:$M$3338,Summary!$B$244,Inventory!$D$4:$D$3338,Summary!$B250)*1.25</f>
        <v>0</v>
      </c>
      <c r="D250" s="18">
        <f>SUMIFS(Inventory!$P$4:$P$3338,Inventory!$C$4:$C$3338,Summary!D$244,Inventory!$M$4:$M$3338,Summary!$B$244,Inventory!$D$4:$D$3338,Summary!$B250)*1.25</f>
        <v>0</v>
      </c>
      <c r="E250" s="18">
        <f>SUMIFS(Inventory!$P$4:$P$3338,Inventory!$C$4:$C$3338,Summary!E$244,Inventory!$M$4:$M$3338,Summary!$B$244,Inventory!$D$4:$D$3338,Summary!$B250)*1.25</f>
        <v>0</v>
      </c>
      <c r="F250" s="18">
        <f>SUMIFS(Inventory!$P$4:$P$3338,Inventory!$C$4:$C$3338,Summary!F$244,Inventory!$M$4:$M$3338,Summary!$B$244,Inventory!$D$4:$D$3338,Summary!$B250)*1.25</f>
        <v>0</v>
      </c>
      <c r="G250" s="18">
        <f>SUMIFS(Inventory!$P$4:$P$3338,Inventory!$C$4:$C$3338,Summary!G$244,Inventory!$M$4:$M$3338,Summary!$B$244,Inventory!$D$4:$D$3338,Summary!$B250)*1.25</f>
        <v>0</v>
      </c>
      <c r="H250" s="18">
        <f>SUMIFS(Inventory!$P$4:$P$3338,Inventory!$C$4:$C$3338,Summary!H$244,Inventory!$M$4:$M$3338,Summary!$B$244,Inventory!$D$4:$D$3338,Summary!$B250)*1.25</f>
        <v>0</v>
      </c>
      <c r="I250" s="18">
        <f>SUMIFS(Inventory!$P$4:$P$3338,Inventory!$C$4:$C$3338,Summary!I$244,Inventory!$M$4:$M$3338,Summary!$B$244,Inventory!$D$4:$D$3338,Summary!$B250)*1.25</f>
        <v>0</v>
      </c>
      <c r="J250" s="18">
        <f>SUMIFS(Inventory!$P$4:$P$3338,Inventory!$C$4:$C$3338,Summary!J$244,Inventory!$M$4:$M$3338,Summary!$B$244,Inventory!$D$4:$D$3338,Summary!$B250)*1.25</f>
        <v>0</v>
      </c>
      <c r="K250" s="18">
        <f>SUMIFS(Inventory!$P$4:$P$3338,Inventory!$C$4:$C$3338,Summary!K$244,Inventory!$M$4:$M$3338,Summary!$B$244,Inventory!$D$4:$D$3338,Summary!$B250)*1.25</f>
        <v>0</v>
      </c>
      <c r="L250" s="18">
        <f>SUMIFS(Inventory!$P$4:$P$3338,Inventory!$C$4:$C$3338,Summary!L$244,Inventory!$M$4:$M$3338,Summary!$B$244,Inventory!$D$4:$D$3338,Summary!$B250)*1.25</f>
        <v>0</v>
      </c>
      <c r="M250" s="18">
        <f>SUMIFS(Inventory!$P$4:$P$3338,Inventory!$C$4:$C$3338,Summary!M$244,Inventory!$M$4:$M$3338,Summary!$B$244,Inventory!$D$4:$D$3338,Summary!$B250)*1.25</f>
        <v>0</v>
      </c>
      <c r="N250" s="18">
        <f>SUMIFS(Inventory!$P$4:$P$3338,Inventory!$C$4:$C$3338,Summary!N$244,Inventory!$M$4:$M$3338,Summary!$B$244,Inventory!$D$4:$D$3338,Summary!$B250)*1.25</f>
        <v>0</v>
      </c>
    </row>
    <row r="251" spans="2:15" x14ac:dyDescent="0.25">
      <c r="B251" s="12" t="s">
        <v>8</v>
      </c>
      <c r="C251" s="18">
        <f>SUMIFS(Inventory!$P$4:$P$3338,Inventory!$C$4:$C$3338,Summary!C$244,Inventory!$M$4:$M$3338,Summary!$B$244,Inventory!$D$4:$D$3338,Summary!$B251)*1.25</f>
        <v>0</v>
      </c>
      <c r="D251" s="18">
        <f>SUMIFS(Inventory!$P$4:$P$3338,Inventory!$C$4:$C$3338,Summary!D$244,Inventory!$M$4:$M$3338,Summary!$B$244,Inventory!$D$4:$D$3338,Summary!$B251)*1.25</f>
        <v>0</v>
      </c>
      <c r="E251" s="18">
        <f>SUMIFS(Inventory!$P$4:$P$3338,Inventory!$C$4:$C$3338,Summary!E$244,Inventory!$M$4:$M$3338,Summary!$B$244,Inventory!$D$4:$D$3338,Summary!$B251)*1.25</f>
        <v>0</v>
      </c>
      <c r="F251" s="18">
        <f>SUMIFS(Inventory!$P$4:$P$3338,Inventory!$C$4:$C$3338,Summary!F$244,Inventory!$M$4:$M$3338,Summary!$B$244,Inventory!$D$4:$D$3338,Summary!$B251)*1.25</f>
        <v>0</v>
      </c>
      <c r="G251" s="18">
        <f>SUMIFS(Inventory!$P$4:$P$3338,Inventory!$C$4:$C$3338,Summary!G$244,Inventory!$M$4:$M$3338,Summary!$B$244,Inventory!$D$4:$D$3338,Summary!$B251)*1.25</f>
        <v>0</v>
      </c>
      <c r="H251" s="18">
        <f>SUMIFS(Inventory!$P$4:$P$3338,Inventory!$C$4:$C$3338,Summary!H$244,Inventory!$M$4:$M$3338,Summary!$B$244,Inventory!$D$4:$D$3338,Summary!$B251)*1.25</f>
        <v>0</v>
      </c>
      <c r="I251" s="18">
        <f>SUMIFS(Inventory!$P$4:$P$3338,Inventory!$C$4:$C$3338,Summary!I$244,Inventory!$M$4:$M$3338,Summary!$B$244,Inventory!$D$4:$D$3338,Summary!$B251)*1.25</f>
        <v>0</v>
      </c>
      <c r="J251" s="18">
        <f>SUMIFS(Inventory!$P$4:$P$3338,Inventory!$C$4:$C$3338,Summary!J$244,Inventory!$M$4:$M$3338,Summary!$B$244,Inventory!$D$4:$D$3338,Summary!$B251)*1.25</f>
        <v>0</v>
      </c>
      <c r="K251" s="18">
        <f>SUMIFS(Inventory!$P$4:$P$3338,Inventory!$C$4:$C$3338,Summary!K$244,Inventory!$M$4:$M$3338,Summary!$B$244,Inventory!$D$4:$D$3338,Summary!$B251)*1.25</f>
        <v>0</v>
      </c>
      <c r="L251" s="18">
        <f>SUMIFS(Inventory!$P$4:$P$3338,Inventory!$C$4:$C$3338,Summary!L$244,Inventory!$M$4:$M$3338,Summary!$B$244,Inventory!$D$4:$D$3338,Summary!$B251)*1.25</f>
        <v>0</v>
      </c>
      <c r="M251" s="18">
        <f>SUMIFS(Inventory!$P$4:$P$3338,Inventory!$C$4:$C$3338,Summary!M$244,Inventory!$M$4:$M$3338,Summary!$B$244,Inventory!$D$4:$D$3338,Summary!$B251)*1.25</f>
        <v>0</v>
      </c>
      <c r="N251" s="18">
        <f>SUMIFS(Inventory!$P$4:$P$3338,Inventory!$C$4:$C$3338,Summary!N$244,Inventory!$M$4:$M$3338,Summary!$B$244,Inventory!$D$4:$D$3338,Summary!$B251)*1.25</f>
        <v>0</v>
      </c>
    </row>
    <row r="252" spans="2:15" x14ac:dyDescent="0.25">
      <c r="B252" s="12" t="s">
        <v>3</v>
      </c>
      <c r="C252" s="18">
        <f>SUMIFS(Inventory!$P$4:$P$3338,Inventory!$C$4:$C$3338,Summary!C$244,Inventory!$M$4:$M$3338,Summary!$B$244,Inventory!$D$4:$D$3338,Summary!$B252)*1.25</f>
        <v>0</v>
      </c>
      <c r="D252" s="18">
        <f>SUMIFS(Inventory!$P$4:$P$3338,Inventory!$C$4:$C$3338,Summary!D$244,Inventory!$M$4:$M$3338,Summary!$B$244,Inventory!$D$4:$D$3338,Summary!$B252)*1.25</f>
        <v>0</v>
      </c>
      <c r="E252" s="18">
        <f>SUMIFS(Inventory!$P$4:$P$3338,Inventory!$C$4:$C$3338,Summary!E$244,Inventory!$M$4:$M$3338,Summary!$B$244,Inventory!$D$4:$D$3338,Summary!$B252)*1.25</f>
        <v>0</v>
      </c>
      <c r="F252" s="18">
        <f>SUMIFS(Inventory!$P$4:$P$3338,Inventory!$C$4:$C$3338,Summary!F$244,Inventory!$M$4:$M$3338,Summary!$B$244,Inventory!$D$4:$D$3338,Summary!$B252)*1.25</f>
        <v>0</v>
      </c>
      <c r="G252" s="18">
        <f>SUMIFS(Inventory!$P$4:$P$3338,Inventory!$C$4:$C$3338,Summary!G$244,Inventory!$M$4:$M$3338,Summary!$B$244,Inventory!$D$4:$D$3338,Summary!$B252)*1.25</f>
        <v>0</v>
      </c>
      <c r="H252" s="18">
        <f>SUMIFS(Inventory!$P$4:$P$3338,Inventory!$C$4:$C$3338,Summary!H$244,Inventory!$M$4:$M$3338,Summary!$B$244,Inventory!$D$4:$D$3338,Summary!$B252)*1.25</f>
        <v>0</v>
      </c>
      <c r="I252" s="18">
        <f>SUMIFS(Inventory!$P$4:$P$3338,Inventory!$C$4:$C$3338,Summary!I$244,Inventory!$M$4:$M$3338,Summary!$B$244,Inventory!$D$4:$D$3338,Summary!$B252)*1.25</f>
        <v>0</v>
      </c>
      <c r="J252" s="18">
        <f>SUMIFS(Inventory!$P$4:$P$3338,Inventory!$C$4:$C$3338,Summary!J$244,Inventory!$M$4:$M$3338,Summary!$B$244,Inventory!$D$4:$D$3338,Summary!$B252)*1.25</f>
        <v>0</v>
      </c>
      <c r="K252" s="18">
        <f>SUMIFS(Inventory!$P$4:$P$3338,Inventory!$C$4:$C$3338,Summary!K$244,Inventory!$M$4:$M$3338,Summary!$B$244,Inventory!$D$4:$D$3338,Summary!$B252)*1.25</f>
        <v>0</v>
      </c>
      <c r="L252" s="18">
        <f>SUMIFS(Inventory!$P$4:$P$3338,Inventory!$C$4:$C$3338,Summary!L$244,Inventory!$M$4:$M$3338,Summary!$B$244,Inventory!$D$4:$D$3338,Summary!$B252)*1.25</f>
        <v>0</v>
      </c>
      <c r="M252" s="18">
        <f>SUMIFS(Inventory!$P$4:$P$3338,Inventory!$C$4:$C$3338,Summary!M$244,Inventory!$M$4:$M$3338,Summary!$B$244,Inventory!$D$4:$D$3338,Summary!$B252)*1.25</f>
        <v>0</v>
      </c>
      <c r="N252" s="18">
        <f>SUMIFS(Inventory!$P$4:$P$3338,Inventory!$C$4:$C$3338,Summary!N$244,Inventory!$M$4:$M$3338,Summary!$B$244,Inventory!$D$4:$D$3338,Summary!$B252)*1.25</f>
        <v>0</v>
      </c>
    </row>
    <row r="253" spans="2:15" x14ac:dyDescent="0.25">
      <c r="B253" s="45" t="s">
        <v>12</v>
      </c>
      <c r="C253" s="18">
        <f>SUMIFS(Inventory!$P$4:$P$3338,Inventory!$C$4:$C$3338,Summary!C$244,Inventory!$M$4:$M$3338,Summary!$B$244,Inventory!$D$4:$D$3338,Summary!$B253)*1.25</f>
        <v>0</v>
      </c>
      <c r="D253" s="18">
        <f>SUMIFS(Inventory!$P$4:$P$3338,Inventory!$C$4:$C$3338,Summary!D$244,Inventory!$M$4:$M$3338,Summary!$B$244,Inventory!$D$4:$D$3338,Summary!$B253)*1.25</f>
        <v>0</v>
      </c>
      <c r="E253" s="18">
        <f>SUMIFS(Inventory!$P$4:$P$3338,Inventory!$C$4:$C$3338,Summary!E$244,Inventory!$M$4:$M$3338,Summary!$B$244,Inventory!$D$4:$D$3338,Summary!$B253)*1.25</f>
        <v>0</v>
      </c>
      <c r="F253" s="18">
        <f>SUMIFS(Inventory!$P$4:$P$3338,Inventory!$C$4:$C$3338,Summary!F$244,Inventory!$M$4:$M$3338,Summary!$B$244,Inventory!$D$4:$D$3338,Summary!$B253)*1.25</f>
        <v>0</v>
      </c>
      <c r="G253" s="18">
        <f>SUMIFS(Inventory!$P$4:$P$3338,Inventory!$C$4:$C$3338,Summary!G$244,Inventory!$M$4:$M$3338,Summary!$B$244,Inventory!$D$4:$D$3338,Summary!$B253)*1.25</f>
        <v>0</v>
      </c>
      <c r="H253" s="18">
        <f>SUMIFS(Inventory!$P$4:$P$3338,Inventory!$C$4:$C$3338,Summary!H$244,Inventory!$M$4:$M$3338,Summary!$B$244,Inventory!$D$4:$D$3338,Summary!$B253)*1.25</f>
        <v>0</v>
      </c>
      <c r="I253" s="18">
        <f>SUMIFS(Inventory!$P$4:$P$3338,Inventory!$C$4:$C$3338,Summary!I$244,Inventory!$M$4:$M$3338,Summary!$B$244,Inventory!$D$4:$D$3338,Summary!$B253)*1.25</f>
        <v>0</v>
      </c>
      <c r="J253" s="18">
        <f>SUMIFS(Inventory!$P$4:$P$3338,Inventory!$C$4:$C$3338,Summary!J$244,Inventory!$M$4:$M$3338,Summary!$B$244,Inventory!$D$4:$D$3338,Summary!$B253)*1.25</f>
        <v>0</v>
      </c>
      <c r="K253" s="18">
        <f>SUMIFS(Inventory!$P$4:$P$3338,Inventory!$C$4:$C$3338,Summary!K$244,Inventory!$M$4:$M$3338,Summary!$B$244,Inventory!$D$4:$D$3338,Summary!$B253)*1.25</f>
        <v>0</v>
      </c>
      <c r="L253" s="18">
        <f>SUMIFS(Inventory!$P$4:$P$3338,Inventory!$C$4:$C$3338,Summary!L$244,Inventory!$M$4:$M$3338,Summary!$B$244,Inventory!$D$4:$D$3338,Summary!$B253)*1.25</f>
        <v>0</v>
      </c>
      <c r="M253" s="18">
        <f>SUMIFS(Inventory!$P$4:$P$3338,Inventory!$C$4:$C$3338,Summary!M$244,Inventory!$M$4:$M$3338,Summary!$B$244,Inventory!$D$4:$D$3338,Summary!$B253)*1.25</f>
        <v>0</v>
      </c>
      <c r="N253" s="18">
        <f>SUMIFS(Inventory!$P$4:$P$3338,Inventory!$C$4:$C$3338,Summary!N$244,Inventory!$M$4:$M$3338,Summary!$B$244,Inventory!$D$4:$D$3338,Summary!$B253)*1.25</f>
        <v>0</v>
      </c>
    </row>
    <row r="254" spans="2:15" x14ac:dyDescent="0.25">
      <c r="B254" s="20" t="s">
        <v>138</v>
      </c>
      <c r="C254" s="18">
        <f>SUM(C245:C253)</f>
        <v>274593.75</v>
      </c>
      <c r="D254" s="18">
        <f t="shared" ref="D254:N254" si="204">SUM(D245:D253)</f>
        <v>573218.75</v>
      </c>
      <c r="E254" s="18">
        <f t="shared" si="204"/>
        <v>25000</v>
      </c>
      <c r="F254" s="18">
        <f t="shared" si="204"/>
        <v>61000</v>
      </c>
      <c r="G254" s="18">
        <f t="shared" si="204"/>
        <v>14812.5</v>
      </c>
      <c r="H254" s="18">
        <f t="shared" si="204"/>
        <v>55093.75</v>
      </c>
      <c r="I254" s="18">
        <f t="shared" si="204"/>
        <v>264500</v>
      </c>
      <c r="J254" s="18">
        <f t="shared" si="204"/>
        <v>219250</v>
      </c>
      <c r="K254" s="18">
        <f t="shared" si="204"/>
        <v>456062.5</v>
      </c>
      <c r="L254" s="18">
        <f t="shared" si="204"/>
        <v>0</v>
      </c>
      <c r="M254" s="18">
        <f t="shared" si="204"/>
        <v>0</v>
      </c>
      <c r="N254" s="18">
        <f t="shared" si="204"/>
        <v>0</v>
      </c>
      <c r="O254" s="2"/>
    </row>
    <row r="255" spans="2:15" x14ac:dyDescent="0.25">
      <c r="K255" s="2"/>
      <c r="O255" s="2"/>
    </row>
    <row r="283" spans="2:15" x14ac:dyDescent="0.25">
      <c r="B283" t="s">
        <v>331</v>
      </c>
    </row>
    <row r="284" spans="2:15" x14ac:dyDescent="0.25">
      <c r="B284" s="11">
        <v>1</v>
      </c>
      <c r="C284" s="11" t="s">
        <v>587</v>
      </c>
      <c r="D284" s="11" t="s">
        <v>588</v>
      </c>
      <c r="E284" s="11" t="s">
        <v>590</v>
      </c>
      <c r="F284" s="11" t="s">
        <v>444</v>
      </c>
      <c r="G284" s="11" t="s">
        <v>345</v>
      </c>
      <c r="H284" s="11" t="s">
        <v>342</v>
      </c>
      <c r="I284" s="11" t="s">
        <v>344</v>
      </c>
      <c r="J284" s="11" t="s">
        <v>343</v>
      </c>
      <c r="K284" s="11" t="s">
        <v>346</v>
      </c>
      <c r="L284" s="11"/>
      <c r="M284" s="11"/>
      <c r="N284" s="11"/>
      <c r="O284" s="148" t="s">
        <v>138</v>
      </c>
    </row>
    <row r="285" spans="2:15" x14ac:dyDescent="0.25">
      <c r="B285" s="12" t="s">
        <v>9</v>
      </c>
      <c r="C285" s="18">
        <f>SUMIFS(Inventory!$P$4:$P$3338,Inventory!$M$4:$M$3338,Summary!$B$284,Inventory!$C$4:$C$3338,Summary!C$284,Inventory!$D$4:$D$3338,Summary!$B285)</f>
        <v>0</v>
      </c>
      <c r="D285" s="18">
        <f>SUMIFS(Inventory!$P$4:$P$3338,Inventory!$M$4:$M$3338,Summary!$B$284,Inventory!$C$4:$C$3338,Summary!D$284,Inventory!$D$4:$D$3338,Summary!$B285)</f>
        <v>0</v>
      </c>
      <c r="E285" s="18">
        <f>SUMIFS(Inventory!$P$4:$P$3338,Inventory!$M$4:$M$3338,Summary!$B$284,Inventory!$C$4:$C$3338,Summary!E$284,Inventory!$D$4:$D$3338,Summary!$B285)</f>
        <v>0</v>
      </c>
      <c r="F285" s="18">
        <f>SUMIFS(Inventory!$P$4:$P$3338,Inventory!$M$4:$M$3338,Summary!$B$284,Inventory!$C$4:$C$3338,Summary!F$284,Inventory!$D$4:$D$3338,Summary!$B285)</f>
        <v>0</v>
      </c>
      <c r="G285" s="18">
        <f>SUMIFS(Inventory!$P$4:$P$3338,Inventory!$M$4:$M$3338,Summary!$B$284,Inventory!$C$4:$C$3338,Summary!G$284,Inventory!$D$4:$D$3338,Summary!$B285)</f>
        <v>0</v>
      </c>
      <c r="H285" s="18">
        <f>SUMIFS(Inventory!$P$4:$P$3338,Inventory!$M$4:$M$3338,Summary!$B$284,Inventory!$C$4:$C$3338,Summary!H$284,Inventory!$D$4:$D$3338,Summary!$B285)</f>
        <v>0</v>
      </c>
      <c r="I285" s="18">
        <f>SUMIFS(Inventory!$P$4:$P$3338,Inventory!$M$4:$M$3338,Summary!$B$284,Inventory!$C$4:$C$3338,Summary!I$284,Inventory!$D$4:$D$3338,Summary!$B285)</f>
        <v>0</v>
      </c>
      <c r="J285" s="18">
        <f>SUMIFS(Inventory!$P$4:$P$3338,Inventory!$M$4:$M$3338,Summary!$B$284,Inventory!$C$4:$C$3338,Summary!J$284,Inventory!$D$4:$D$3338,Summary!$B285)</f>
        <v>0</v>
      </c>
      <c r="K285" s="18">
        <f>SUMIFS(Inventory!$P$4:$P$3338,Inventory!$M$4:$M$3338,Summary!$B$284,Inventory!$C$4:$C$3338,Summary!K$284,Inventory!$D$4:$D$3338,Summary!$B285)</f>
        <v>0</v>
      </c>
      <c r="L285" s="18">
        <f>SUMIFS(Inventory!$P$4:$P$3338,Inventory!$M$4:$M$3338,Summary!$B$284,Inventory!$C$4:$C$3338,Summary!L$284,Inventory!$D$4:$D$3338,Summary!$B285)</f>
        <v>0</v>
      </c>
      <c r="M285" s="18">
        <f>SUMIFS(Inventory!$P$4:$P$3338,Inventory!$M$4:$M$3338,Summary!$B$284,Inventory!$C$4:$C$3338,Summary!M$284,Inventory!$D$4:$D$3338,Summary!$B285)</f>
        <v>0</v>
      </c>
      <c r="N285" s="18">
        <f>SUMIFS(Inventory!$P$4:$P$3338,Inventory!$M$4:$M$3338,Summary!$B$284,Inventory!$C$4:$C$3338,Summary!N$284,Inventory!$D$4:$D$3338,Summary!$B285)</f>
        <v>0</v>
      </c>
      <c r="O285" s="10">
        <f>SUM(C285:N285)</f>
        <v>0</v>
      </c>
    </row>
    <row r="286" spans="2:15" x14ac:dyDescent="0.25">
      <c r="B286" s="12" t="s">
        <v>11</v>
      </c>
      <c r="C286" s="18">
        <f>SUMIFS(Inventory!$P$4:$P$3338,Inventory!$M$4:$M$3338,Summary!$B$284,Inventory!$C$4:$C$3338,Summary!C$284,Inventory!$D$4:$D$3338,Summary!$B286)</f>
        <v>0</v>
      </c>
      <c r="D286" s="18">
        <f>SUMIFS(Inventory!$P$4:$P$3338,Inventory!$M$4:$M$3338,Summary!$B$284,Inventory!$C$4:$C$3338,Summary!D$284,Inventory!$D$4:$D$3338,Summary!$B286)</f>
        <v>0</v>
      </c>
      <c r="E286" s="18">
        <f>SUMIFS(Inventory!$P$4:$P$3338,Inventory!$M$4:$M$3338,Summary!$B$284,Inventory!$C$4:$C$3338,Summary!E$284,Inventory!$D$4:$D$3338,Summary!$B286)</f>
        <v>0</v>
      </c>
      <c r="F286" s="18">
        <f>SUMIFS(Inventory!$P$4:$P$3338,Inventory!$M$4:$M$3338,Summary!$B$284,Inventory!$C$4:$C$3338,Summary!F$284,Inventory!$D$4:$D$3338,Summary!$B286)</f>
        <v>0</v>
      </c>
      <c r="G286" s="18">
        <f>SUMIFS(Inventory!$P$4:$P$3338,Inventory!$M$4:$M$3338,Summary!$B$284,Inventory!$C$4:$C$3338,Summary!G$284,Inventory!$D$4:$D$3338,Summary!$B286)</f>
        <v>0</v>
      </c>
      <c r="H286" s="18">
        <f>SUMIFS(Inventory!$P$4:$P$3338,Inventory!$M$4:$M$3338,Summary!$B$284,Inventory!$C$4:$C$3338,Summary!H$284,Inventory!$D$4:$D$3338,Summary!$B286)</f>
        <v>0</v>
      </c>
      <c r="I286" s="18">
        <f>SUMIFS(Inventory!$P$4:$P$3338,Inventory!$M$4:$M$3338,Summary!$B$284,Inventory!$C$4:$C$3338,Summary!I$284,Inventory!$D$4:$D$3338,Summary!$B286)</f>
        <v>0</v>
      </c>
      <c r="J286" s="18">
        <f>SUMIFS(Inventory!$P$4:$P$3338,Inventory!$M$4:$M$3338,Summary!$B$284,Inventory!$C$4:$C$3338,Summary!J$284,Inventory!$D$4:$D$3338,Summary!$B286)</f>
        <v>0</v>
      </c>
      <c r="K286" s="18">
        <f>SUMIFS(Inventory!$P$4:$P$3338,Inventory!$M$4:$M$3338,Summary!$B$284,Inventory!$C$4:$C$3338,Summary!K$284,Inventory!$D$4:$D$3338,Summary!$B286)</f>
        <v>0</v>
      </c>
      <c r="L286" s="18">
        <f>SUMIFS(Inventory!$P$4:$P$3338,Inventory!$M$4:$M$3338,Summary!$B$284,Inventory!$C$4:$C$3338,Summary!L$284,Inventory!$D$4:$D$3338,Summary!$B286)</f>
        <v>0</v>
      </c>
      <c r="M286" s="18">
        <f>SUMIFS(Inventory!$P$4:$P$3338,Inventory!$M$4:$M$3338,Summary!$B$284,Inventory!$C$4:$C$3338,Summary!M$284,Inventory!$D$4:$D$3338,Summary!$B286)</f>
        <v>0</v>
      </c>
      <c r="N286" s="18">
        <f>SUMIFS(Inventory!$P$4:$P$3338,Inventory!$M$4:$M$3338,Summary!$B$284,Inventory!$C$4:$C$3338,Summary!N$284,Inventory!$D$4:$D$3338,Summary!$B286)</f>
        <v>0</v>
      </c>
      <c r="O286" s="10">
        <f t="shared" ref="O286:O293" si="205">SUM(C286:N286)</f>
        <v>0</v>
      </c>
    </row>
    <row r="287" spans="2:15" x14ac:dyDescent="0.25">
      <c r="B287" s="12" t="s">
        <v>7</v>
      </c>
      <c r="C287" s="18">
        <f>SUMIFS(Inventory!$P$4:$P$3338,Inventory!$M$4:$M$3338,Summary!$B$284,Inventory!$C$4:$C$3338,Summary!C$284,Inventory!$D$4:$D$3338,Summary!$B287)</f>
        <v>0</v>
      </c>
      <c r="D287" s="18">
        <f>SUMIFS(Inventory!$P$4:$P$3338,Inventory!$M$4:$M$3338,Summary!$B$284,Inventory!$C$4:$C$3338,Summary!D$284,Inventory!$D$4:$D$3338,Summary!$B287)</f>
        <v>0</v>
      </c>
      <c r="E287" s="18">
        <f>SUMIFS(Inventory!$P$4:$P$3338,Inventory!$M$4:$M$3338,Summary!$B$284,Inventory!$C$4:$C$3338,Summary!E$284,Inventory!$D$4:$D$3338,Summary!$B287)</f>
        <v>0</v>
      </c>
      <c r="F287" s="18">
        <f>SUMIFS(Inventory!$P$4:$P$3338,Inventory!$M$4:$M$3338,Summary!$B$284,Inventory!$C$4:$C$3338,Summary!F$284,Inventory!$D$4:$D$3338,Summary!$B287)</f>
        <v>0</v>
      </c>
      <c r="G287" s="18">
        <f>SUMIFS(Inventory!$P$4:$P$3338,Inventory!$M$4:$M$3338,Summary!$B$284,Inventory!$C$4:$C$3338,Summary!G$284,Inventory!$D$4:$D$3338,Summary!$B287)</f>
        <v>0</v>
      </c>
      <c r="H287" s="18">
        <f>SUMIFS(Inventory!$P$4:$P$3338,Inventory!$M$4:$M$3338,Summary!$B$284,Inventory!$C$4:$C$3338,Summary!H$284,Inventory!$D$4:$D$3338,Summary!$B287)</f>
        <v>1840</v>
      </c>
      <c r="I287" s="18">
        <f>SUMIFS(Inventory!$P$4:$P$3338,Inventory!$M$4:$M$3338,Summary!$B$284,Inventory!$C$4:$C$3338,Summary!I$284,Inventory!$D$4:$D$3338,Summary!$B287)</f>
        <v>0</v>
      </c>
      <c r="J287" s="18">
        <f>SUMIFS(Inventory!$P$4:$P$3338,Inventory!$M$4:$M$3338,Summary!$B$284,Inventory!$C$4:$C$3338,Summary!J$284,Inventory!$D$4:$D$3338,Summary!$B287)</f>
        <v>49920</v>
      </c>
      <c r="K287" s="18">
        <f>SUMIFS(Inventory!$P$4:$P$3338,Inventory!$M$4:$M$3338,Summary!$B$284,Inventory!$C$4:$C$3338,Summary!K$284,Inventory!$D$4:$D$3338,Summary!$B287)</f>
        <v>81117.400000000009</v>
      </c>
      <c r="L287" s="18">
        <f>SUMIFS(Inventory!$P$4:$P$3338,Inventory!$M$4:$M$3338,Summary!$B$284,Inventory!$C$4:$C$3338,Summary!L$284,Inventory!$D$4:$D$3338,Summary!$B287)</f>
        <v>0</v>
      </c>
      <c r="M287" s="18">
        <f>SUMIFS(Inventory!$P$4:$P$3338,Inventory!$M$4:$M$3338,Summary!$B$284,Inventory!$C$4:$C$3338,Summary!M$284,Inventory!$D$4:$D$3338,Summary!$B287)</f>
        <v>0</v>
      </c>
      <c r="N287" s="18">
        <f>SUMIFS(Inventory!$P$4:$P$3338,Inventory!$M$4:$M$3338,Summary!$B$284,Inventory!$C$4:$C$3338,Summary!N$284,Inventory!$D$4:$D$3338,Summary!$B287)</f>
        <v>0</v>
      </c>
      <c r="O287" s="10">
        <f t="shared" si="205"/>
        <v>132877.40000000002</v>
      </c>
    </row>
    <row r="288" spans="2:15" x14ac:dyDescent="0.25">
      <c r="B288" s="12" t="s">
        <v>5</v>
      </c>
      <c r="C288" s="18">
        <f>SUMIFS(Inventory!$P$4:$P$3338,Inventory!$M$4:$M$3338,Summary!$B$284,Inventory!$C$4:$C$3338,Summary!C$284,Inventory!$D$4:$D$3338,Summary!$B288)</f>
        <v>0</v>
      </c>
      <c r="D288" s="18">
        <f>SUMIFS(Inventory!$P$4:$P$3338,Inventory!$M$4:$M$3338,Summary!$B$284,Inventory!$C$4:$C$3338,Summary!D$284,Inventory!$D$4:$D$3338,Summary!$B288)</f>
        <v>0</v>
      </c>
      <c r="E288" s="18">
        <f>SUMIFS(Inventory!$P$4:$P$3338,Inventory!$M$4:$M$3338,Summary!$B$284,Inventory!$C$4:$C$3338,Summary!E$284,Inventory!$D$4:$D$3338,Summary!$B288)</f>
        <v>0</v>
      </c>
      <c r="F288" s="18">
        <f>SUMIFS(Inventory!$P$4:$P$3338,Inventory!$M$4:$M$3338,Summary!$B$284,Inventory!$C$4:$C$3338,Summary!F$284,Inventory!$D$4:$D$3338,Summary!$B288)</f>
        <v>0</v>
      </c>
      <c r="G288" s="18">
        <f>SUMIFS(Inventory!$P$4:$P$3338,Inventory!$M$4:$M$3338,Summary!$B$284,Inventory!$C$4:$C$3338,Summary!G$284,Inventory!$D$4:$D$3338,Summary!$B288)</f>
        <v>0</v>
      </c>
      <c r="H288" s="18">
        <f>SUMIFS(Inventory!$P$4:$P$3338,Inventory!$M$4:$M$3338,Summary!$B$284,Inventory!$C$4:$C$3338,Summary!H$284,Inventory!$D$4:$D$3338,Summary!$B288)</f>
        <v>0</v>
      </c>
      <c r="I288" s="18">
        <f>SUMIFS(Inventory!$P$4:$P$3338,Inventory!$M$4:$M$3338,Summary!$B$284,Inventory!$C$4:$C$3338,Summary!I$284,Inventory!$D$4:$D$3338,Summary!$B288)</f>
        <v>0</v>
      </c>
      <c r="J288" s="18">
        <f>SUMIFS(Inventory!$P$4:$P$3338,Inventory!$M$4:$M$3338,Summary!$B$284,Inventory!$C$4:$C$3338,Summary!J$284,Inventory!$D$4:$D$3338,Summary!$B288)</f>
        <v>0</v>
      </c>
      <c r="K288" s="18">
        <f>SUMIFS(Inventory!$P$4:$P$3338,Inventory!$M$4:$M$3338,Summary!$B$284,Inventory!$C$4:$C$3338,Summary!K$284,Inventory!$D$4:$D$3338,Summary!$B288)</f>
        <v>0</v>
      </c>
      <c r="L288" s="18">
        <f>SUMIFS(Inventory!$P$4:$P$3338,Inventory!$M$4:$M$3338,Summary!$B$284,Inventory!$C$4:$C$3338,Summary!L$284,Inventory!$D$4:$D$3338,Summary!$B288)</f>
        <v>0</v>
      </c>
      <c r="M288" s="18">
        <f>SUMIFS(Inventory!$P$4:$P$3338,Inventory!$M$4:$M$3338,Summary!$B$284,Inventory!$C$4:$C$3338,Summary!M$284,Inventory!$D$4:$D$3338,Summary!$B288)</f>
        <v>0</v>
      </c>
      <c r="N288" s="18">
        <f>SUMIFS(Inventory!$P$4:$P$3338,Inventory!$M$4:$M$3338,Summary!$B$284,Inventory!$C$4:$C$3338,Summary!N$284,Inventory!$D$4:$D$3338,Summary!$B288)</f>
        <v>0</v>
      </c>
      <c r="O288" s="10">
        <f t="shared" si="205"/>
        <v>0</v>
      </c>
    </row>
    <row r="289" spans="2:16" x14ac:dyDescent="0.25">
      <c r="B289" s="12" t="s">
        <v>114</v>
      </c>
      <c r="C289" s="18">
        <f>SUMIFS(Inventory!$P$4:$P$3338,Inventory!$M$4:$M$3338,Summary!$B$284,Inventory!$C$4:$C$3338,Summary!C$284,Inventory!$D$4:$D$3338,Summary!$B289)</f>
        <v>0</v>
      </c>
      <c r="D289" s="18">
        <f>SUMIFS(Inventory!$P$4:$P$3338,Inventory!$M$4:$M$3338,Summary!$B$284,Inventory!$C$4:$C$3338,Summary!D$284,Inventory!$D$4:$D$3338,Summary!$B289)</f>
        <v>0</v>
      </c>
      <c r="E289" s="18">
        <f>SUMIFS(Inventory!$P$4:$P$3338,Inventory!$M$4:$M$3338,Summary!$B$284,Inventory!$C$4:$C$3338,Summary!E$284,Inventory!$D$4:$D$3338,Summary!$B289)</f>
        <v>0</v>
      </c>
      <c r="F289" s="18">
        <f>SUMIFS(Inventory!$P$4:$P$3338,Inventory!$M$4:$M$3338,Summary!$B$284,Inventory!$C$4:$C$3338,Summary!F$284,Inventory!$D$4:$D$3338,Summary!$B289)</f>
        <v>0</v>
      </c>
      <c r="G289" s="18">
        <f>SUMIFS(Inventory!$P$4:$P$3338,Inventory!$M$4:$M$3338,Summary!$B$284,Inventory!$C$4:$C$3338,Summary!G$284,Inventory!$D$4:$D$3338,Summary!$B289)</f>
        <v>0</v>
      </c>
      <c r="H289" s="18">
        <f>SUMIFS(Inventory!$P$4:$P$3338,Inventory!$M$4:$M$3338,Summary!$B$284,Inventory!$C$4:$C$3338,Summary!H$284,Inventory!$D$4:$D$3338,Summary!$B289)</f>
        <v>0</v>
      </c>
      <c r="I289" s="18">
        <f>SUMIFS(Inventory!$P$4:$P$3338,Inventory!$M$4:$M$3338,Summary!$B$284,Inventory!$C$4:$C$3338,Summary!I$284,Inventory!$D$4:$D$3338,Summary!$B289)</f>
        <v>0</v>
      </c>
      <c r="J289" s="18">
        <f>SUMIFS(Inventory!$P$4:$P$3338,Inventory!$M$4:$M$3338,Summary!$B$284,Inventory!$C$4:$C$3338,Summary!J$284,Inventory!$D$4:$D$3338,Summary!$B289)</f>
        <v>0</v>
      </c>
      <c r="K289" s="18">
        <f>SUMIFS(Inventory!$P$4:$P$3338,Inventory!$M$4:$M$3338,Summary!$B$284,Inventory!$C$4:$C$3338,Summary!K$284,Inventory!$D$4:$D$3338,Summary!$B289)</f>
        <v>0</v>
      </c>
      <c r="L289" s="18">
        <f>SUMIFS(Inventory!$P$4:$P$3338,Inventory!$M$4:$M$3338,Summary!$B$284,Inventory!$C$4:$C$3338,Summary!L$284,Inventory!$D$4:$D$3338,Summary!$B289)</f>
        <v>0</v>
      </c>
      <c r="M289" s="18">
        <f>SUMIFS(Inventory!$P$4:$P$3338,Inventory!$M$4:$M$3338,Summary!$B$284,Inventory!$C$4:$C$3338,Summary!M$284,Inventory!$D$4:$D$3338,Summary!$B289)</f>
        <v>0</v>
      </c>
      <c r="N289" s="18">
        <f>SUMIFS(Inventory!$P$4:$P$3338,Inventory!$M$4:$M$3338,Summary!$B$284,Inventory!$C$4:$C$3338,Summary!N$284,Inventory!$D$4:$D$3338,Summary!$B289)</f>
        <v>0</v>
      </c>
      <c r="O289" s="10">
        <f t="shared" si="205"/>
        <v>0</v>
      </c>
    </row>
    <row r="290" spans="2:16" x14ac:dyDescent="0.25">
      <c r="B290" s="12" t="s">
        <v>4</v>
      </c>
      <c r="C290" s="18">
        <f>SUMIFS(Inventory!$P$4:$P$3338,Inventory!$M$4:$M$3338,Summary!$B$284,Inventory!$C$4:$C$3338,Summary!C$284,Inventory!$D$4:$D$3338,Summary!$B290)</f>
        <v>0</v>
      </c>
      <c r="D290" s="18">
        <f>SUMIFS(Inventory!$P$4:$P$3338,Inventory!$M$4:$M$3338,Summary!$B$284,Inventory!$C$4:$C$3338,Summary!D$284,Inventory!$D$4:$D$3338,Summary!$B290)</f>
        <v>0</v>
      </c>
      <c r="E290" s="18">
        <f>SUMIFS(Inventory!$P$4:$P$3338,Inventory!$M$4:$M$3338,Summary!$B$284,Inventory!$C$4:$C$3338,Summary!E$284,Inventory!$D$4:$D$3338,Summary!$B290)</f>
        <v>12308</v>
      </c>
      <c r="F290" s="18">
        <f>SUMIFS(Inventory!$P$4:$P$3338,Inventory!$M$4:$M$3338,Summary!$B$284,Inventory!$C$4:$C$3338,Summary!F$284,Inventory!$D$4:$D$3338,Summary!$B290)</f>
        <v>53346</v>
      </c>
      <c r="G290" s="18">
        <f>SUMIFS(Inventory!$P$4:$P$3338,Inventory!$M$4:$M$3338,Summary!$B$284,Inventory!$C$4:$C$3338,Summary!G$284,Inventory!$D$4:$D$3338,Summary!$B290)</f>
        <v>0</v>
      </c>
      <c r="H290" s="18">
        <f>SUMIFS(Inventory!$P$4:$P$3338,Inventory!$M$4:$M$3338,Summary!$B$284,Inventory!$C$4:$C$3338,Summary!H$284,Inventory!$D$4:$D$3338,Summary!$B290)</f>
        <v>0</v>
      </c>
      <c r="I290" s="18">
        <f>SUMIFS(Inventory!$P$4:$P$3338,Inventory!$M$4:$M$3338,Summary!$B$284,Inventory!$C$4:$C$3338,Summary!I$284,Inventory!$D$4:$D$3338,Summary!$B290)</f>
        <v>0</v>
      </c>
      <c r="J290" s="18">
        <f>SUMIFS(Inventory!$P$4:$P$3338,Inventory!$M$4:$M$3338,Summary!$B$284,Inventory!$C$4:$C$3338,Summary!J$284,Inventory!$D$4:$D$3338,Summary!$B290)</f>
        <v>48108.9</v>
      </c>
      <c r="K290" s="18">
        <f>SUMIFS(Inventory!$P$4:$P$3338,Inventory!$M$4:$M$3338,Summary!$B$284,Inventory!$C$4:$C$3338,Summary!K$284,Inventory!$D$4:$D$3338,Summary!$B290)</f>
        <v>163900</v>
      </c>
      <c r="L290" s="18">
        <f>SUMIFS(Inventory!$P$4:$P$3338,Inventory!$M$4:$M$3338,Summary!$B$284,Inventory!$C$4:$C$3338,Summary!L$284,Inventory!$D$4:$D$3338,Summary!$B290)</f>
        <v>0</v>
      </c>
      <c r="M290" s="18">
        <f>SUMIFS(Inventory!$P$4:$P$3338,Inventory!$M$4:$M$3338,Summary!$B$284,Inventory!$C$4:$C$3338,Summary!M$284,Inventory!$D$4:$D$3338,Summary!$B290)</f>
        <v>0</v>
      </c>
      <c r="N290" s="18">
        <f>SUMIFS(Inventory!$P$4:$P$3338,Inventory!$M$4:$M$3338,Summary!$B$284,Inventory!$C$4:$C$3338,Summary!N$284,Inventory!$D$4:$D$3338,Summary!$B290)</f>
        <v>0</v>
      </c>
      <c r="O290" s="10">
        <f t="shared" si="205"/>
        <v>277662.90000000002</v>
      </c>
      <c r="P290" s="10">
        <f>O290</f>
        <v>277662.90000000002</v>
      </c>
    </row>
    <row r="291" spans="2:16" x14ac:dyDescent="0.25">
      <c r="B291" s="12" t="s">
        <v>8</v>
      </c>
      <c r="C291" s="18">
        <f>SUMIFS(Inventory!$P$4:$P$3338,Inventory!$M$4:$M$3338,Summary!$B$284,Inventory!$C$4:$C$3338,Summary!C$284,Inventory!$D$4:$D$3338,Summary!$B291)</f>
        <v>0</v>
      </c>
      <c r="D291" s="18">
        <f>SUMIFS(Inventory!$P$4:$P$3338,Inventory!$M$4:$M$3338,Summary!$B$284,Inventory!$C$4:$C$3338,Summary!D$284,Inventory!$D$4:$D$3338,Summary!$B291)</f>
        <v>0</v>
      </c>
      <c r="E291" s="18">
        <f>SUMIFS(Inventory!$P$4:$P$3338,Inventory!$M$4:$M$3338,Summary!$B$284,Inventory!$C$4:$C$3338,Summary!E$284,Inventory!$D$4:$D$3338,Summary!$B291)</f>
        <v>0</v>
      </c>
      <c r="F291" s="18">
        <f>SUMIFS(Inventory!$P$4:$P$3338,Inventory!$M$4:$M$3338,Summary!$B$284,Inventory!$C$4:$C$3338,Summary!F$284,Inventory!$D$4:$D$3338,Summary!$B291)</f>
        <v>0</v>
      </c>
      <c r="G291" s="18">
        <f>SUMIFS(Inventory!$P$4:$P$3338,Inventory!$M$4:$M$3338,Summary!$B$284,Inventory!$C$4:$C$3338,Summary!G$284,Inventory!$D$4:$D$3338,Summary!$B291)</f>
        <v>0</v>
      </c>
      <c r="H291" s="18">
        <f>SUMIFS(Inventory!$P$4:$P$3338,Inventory!$M$4:$M$3338,Summary!$B$284,Inventory!$C$4:$C$3338,Summary!H$284,Inventory!$D$4:$D$3338,Summary!$B291)</f>
        <v>0</v>
      </c>
      <c r="I291" s="18">
        <f>SUMIFS(Inventory!$P$4:$P$3338,Inventory!$M$4:$M$3338,Summary!$B$284,Inventory!$C$4:$C$3338,Summary!I$284,Inventory!$D$4:$D$3338,Summary!$B291)</f>
        <v>0</v>
      </c>
      <c r="J291" s="18">
        <f>SUMIFS(Inventory!$P$4:$P$3338,Inventory!$M$4:$M$3338,Summary!$B$284,Inventory!$C$4:$C$3338,Summary!J$284,Inventory!$D$4:$D$3338,Summary!$B291)</f>
        <v>0</v>
      </c>
      <c r="K291" s="18">
        <f>SUMIFS(Inventory!$P$4:$P$3338,Inventory!$M$4:$M$3338,Summary!$B$284,Inventory!$C$4:$C$3338,Summary!K$284,Inventory!$D$4:$D$3338,Summary!$B291)</f>
        <v>0</v>
      </c>
      <c r="L291" s="18">
        <f>SUMIFS(Inventory!$P$4:$P$3338,Inventory!$M$4:$M$3338,Summary!$B$284,Inventory!$C$4:$C$3338,Summary!L$284,Inventory!$D$4:$D$3338,Summary!$B291)</f>
        <v>0</v>
      </c>
      <c r="M291" s="18">
        <f>SUMIFS(Inventory!$P$4:$P$3338,Inventory!$M$4:$M$3338,Summary!$B$284,Inventory!$C$4:$C$3338,Summary!M$284,Inventory!$D$4:$D$3338,Summary!$B291)</f>
        <v>0</v>
      </c>
      <c r="N291" s="18">
        <f>SUMIFS(Inventory!$P$4:$P$3338,Inventory!$M$4:$M$3338,Summary!$B$284,Inventory!$C$4:$C$3338,Summary!N$284,Inventory!$D$4:$D$3338,Summary!$B291)</f>
        <v>0</v>
      </c>
      <c r="O291" s="10">
        <f t="shared" si="205"/>
        <v>0</v>
      </c>
    </row>
    <row r="292" spans="2:16" x14ac:dyDescent="0.25">
      <c r="B292" s="12" t="s">
        <v>3</v>
      </c>
      <c r="C292" s="18">
        <f>SUMIFS(Inventory!$P$4:$P$3338,Inventory!$M$4:$M$3338,Summary!$B$284,Inventory!$C$4:$C$3338,Summary!C$284,Inventory!$D$4:$D$3338,Summary!$B292)</f>
        <v>0</v>
      </c>
      <c r="D292" s="18">
        <f>SUMIFS(Inventory!$P$4:$P$3338,Inventory!$M$4:$M$3338,Summary!$B$284,Inventory!$C$4:$C$3338,Summary!D$284,Inventory!$D$4:$D$3338,Summary!$B292)</f>
        <v>250942</v>
      </c>
      <c r="E292" s="18">
        <f>SUMIFS(Inventory!$P$4:$P$3338,Inventory!$M$4:$M$3338,Summary!$B$284,Inventory!$C$4:$C$3338,Summary!E$284,Inventory!$D$4:$D$3338,Summary!$B292)</f>
        <v>0</v>
      </c>
      <c r="F292" s="18">
        <f>SUMIFS(Inventory!$P$4:$P$3338,Inventory!$M$4:$M$3338,Summary!$B$284,Inventory!$C$4:$C$3338,Summary!F$284,Inventory!$D$4:$D$3338,Summary!$B292)</f>
        <v>74880</v>
      </c>
      <c r="G292" s="18">
        <f>SUMIFS(Inventory!$P$4:$P$3338,Inventory!$M$4:$M$3338,Summary!$B$284,Inventory!$C$4:$C$3338,Summary!G$284,Inventory!$D$4:$D$3338,Summary!$B292)</f>
        <v>568832.47000000009</v>
      </c>
      <c r="H292" s="18">
        <f>SUMIFS(Inventory!$P$4:$P$3338,Inventory!$M$4:$M$3338,Summary!$B$284,Inventory!$C$4:$C$3338,Summary!H$284,Inventory!$D$4:$D$3338,Summary!$B292)</f>
        <v>75271.680000000008</v>
      </c>
      <c r="I292" s="18">
        <f>SUMIFS(Inventory!$P$4:$P$3338,Inventory!$M$4:$M$3338,Summary!$B$284,Inventory!$C$4:$C$3338,Summary!I$284,Inventory!$D$4:$D$3338,Summary!$B292)</f>
        <v>0</v>
      </c>
      <c r="J292" s="18">
        <f>SUMIFS(Inventory!$P$4:$P$3338,Inventory!$M$4:$M$3338,Summary!$B$284,Inventory!$C$4:$C$3338,Summary!J$284,Inventory!$D$4:$D$3338,Summary!$B292)</f>
        <v>290089.80000000005</v>
      </c>
      <c r="K292" s="18">
        <f>SUMIFS(Inventory!$P$4:$P$3338,Inventory!$M$4:$M$3338,Summary!$B$284,Inventory!$C$4:$C$3338,Summary!K$284,Inventory!$D$4:$D$3338,Summary!$B292)</f>
        <v>151424.64000000001</v>
      </c>
      <c r="L292" s="18">
        <f>SUMIFS(Inventory!$P$4:$P$3338,Inventory!$M$4:$M$3338,Summary!$B$284,Inventory!$C$4:$C$3338,Summary!L$284,Inventory!$D$4:$D$3338,Summary!$B292)</f>
        <v>0</v>
      </c>
      <c r="M292" s="18">
        <f>SUMIFS(Inventory!$P$4:$P$3338,Inventory!$M$4:$M$3338,Summary!$B$284,Inventory!$C$4:$C$3338,Summary!M$284,Inventory!$D$4:$D$3338,Summary!$B292)</f>
        <v>0</v>
      </c>
      <c r="N292" s="18">
        <f>SUMIFS(Inventory!$P$4:$P$3338,Inventory!$M$4:$M$3338,Summary!$B$284,Inventory!$C$4:$C$3338,Summary!N$284,Inventory!$D$4:$D$3338,Summary!$B292)</f>
        <v>0</v>
      </c>
      <c r="O292" s="10">
        <f t="shared" si="205"/>
        <v>1411440.5900000003</v>
      </c>
      <c r="P292" s="10">
        <f>O292</f>
        <v>1411440.5900000003</v>
      </c>
    </row>
    <row r="293" spans="2:16" x14ac:dyDescent="0.25">
      <c r="B293" s="20" t="s">
        <v>138</v>
      </c>
      <c r="C293" s="18">
        <f>SUM(C285:C292)</f>
        <v>0</v>
      </c>
      <c r="D293" s="18">
        <f t="shared" ref="D293:N293" si="206">SUM(D285:D292)</f>
        <v>250942</v>
      </c>
      <c r="E293" s="18">
        <f t="shared" si="206"/>
        <v>12308</v>
      </c>
      <c r="F293" s="18">
        <f t="shared" si="206"/>
        <v>128226</v>
      </c>
      <c r="G293" s="18">
        <f t="shared" si="206"/>
        <v>568832.47000000009</v>
      </c>
      <c r="H293" s="18">
        <f t="shared" si="206"/>
        <v>77111.680000000008</v>
      </c>
      <c r="I293" s="18">
        <f t="shared" si="206"/>
        <v>0</v>
      </c>
      <c r="J293" s="18">
        <f t="shared" si="206"/>
        <v>388118.70000000007</v>
      </c>
      <c r="K293" s="18">
        <f t="shared" si="206"/>
        <v>396442.04000000004</v>
      </c>
      <c r="L293" s="18">
        <f t="shared" si="206"/>
        <v>0</v>
      </c>
      <c r="M293" s="18">
        <f t="shared" si="206"/>
        <v>0</v>
      </c>
      <c r="N293" s="18">
        <f t="shared" si="206"/>
        <v>0</v>
      </c>
      <c r="O293" s="10">
        <f t="shared" si="205"/>
        <v>1821980.8900000001</v>
      </c>
      <c r="P293" s="87">
        <f>SUM(P285:P292)</f>
        <v>1689103.4900000002</v>
      </c>
    </row>
    <row r="294" spans="2:16" x14ac:dyDescent="0.25">
      <c r="P294">
        <f>P293/O293</f>
        <v>0.92706981685192102</v>
      </c>
    </row>
  </sheetData>
  <sortState ref="B3:B11">
    <sortCondition ref="B3"/>
  </sortState>
  <mergeCells count="1">
    <mergeCell ref="C6:G6"/>
  </mergeCells>
  <dataValidations count="1">
    <dataValidation type="list" allowBlank="1" showInputMessage="1" showErrorMessage="1" sqref="B219 B231 B243">
      <formula1>JamulDulzura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2"/>
  <sheetViews>
    <sheetView workbookViewId="0">
      <pane ySplit="3" topLeftCell="A4" activePane="bottomLeft" state="frozen"/>
      <selection pane="bottomLeft" activeCell="C13" sqref="C13"/>
    </sheetView>
  </sheetViews>
  <sheetFormatPr defaultRowHeight="15" x14ac:dyDescent="0.25"/>
  <cols>
    <col min="1" max="1" width="2.5703125" customWidth="1"/>
    <col min="2" max="2" width="8.7109375" bestFit="1" customWidth="1"/>
    <col min="3" max="3" width="22.85546875" bestFit="1" customWidth="1"/>
    <col min="4" max="4" width="1.42578125" customWidth="1"/>
    <col min="5" max="5" width="24.5703125" customWidth="1"/>
    <col min="6" max="6" width="23.140625" customWidth="1"/>
    <col min="7" max="7" width="17.28515625" customWidth="1"/>
    <col min="8" max="8" width="19.28515625" bestFit="1" customWidth="1"/>
    <col min="9" max="9" width="17.28515625" customWidth="1"/>
    <col min="10" max="10" width="23.140625" customWidth="1"/>
    <col min="11" max="11" width="19.5703125" bestFit="1" customWidth="1"/>
    <col min="12" max="13" width="20.85546875" bestFit="1" customWidth="1"/>
    <col min="14" max="14" width="22" customWidth="1"/>
  </cols>
  <sheetData>
    <row r="2" spans="2:19" x14ac:dyDescent="0.25">
      <c r="F2" s="103"/>
      <c r="G2" s="103"/>
      <c r="H2" s="103"/>
      <c r="I2" s="103"/>
      <c r="J2" s="103"/>
      <c r="K2" s="103"/>
      <c r="L2" s="103"/>
      <c r="M2" s="103"/>
    </row>
    <row r="3" spans="2:19" x14ac:dyDescent="0.25">
      <c r="B3" t="s">
        <v>89</v>
      </c>
      <c r="C3" t="s">
        <v>0</v>
      </c>
      <c r="E3" t="s">
        <v>587</v>
      </c>
      <c r="F3" t="s">
        <v>588</v>
      </c>
      <c r="G3" t="s">
        <v>590</v>
      </c>
      <c r="H3" t="s">
        <v>444</v>
      </c>
      <c r="I3" t="s">
        <v>345</v>
      </c>
      <c r="J3" t="s">
        <v>342</v>
      </c>
      <c r="K3" t="s">
        <v>344</v>
      </c>
      <c r="L3" t="s">
        <v>343</v>
      </c>
      <c r="M3" t="s">
        <v>346</v>
      </c>
      <c r="S3" t="s">
        <v>343</v>
      </c>
    </row>
    <row r="4" spans="2:19" x14ac:dyDescent="0.25">
      <c r="B4" t="s">
        <v>347</v>
      </c>
      <c r="C4" t="s">
        <v>587</v>
      </c>
      <c r="E4" s="7" t="s">
        <v>422</v>
      </c>
      <c r="F4" s="7" t="s">
        <v>422</v>
      </c>
      <c r="G4" s="7" t="s">
        <v>600</v>
      </c>
      <c r="H4" s="7" t="s">
        <v>543</v>
      </c>
      <c r="I4" s="7" t="s">
        <v>422</v>
      </c>
      <c r="J4" s="7" t="s">
        <v>360</v>
      </c>
      <c r="K4" s="7" t="s">
        <v>422</v>
      </c>
      <c r="L4" s="7" t="s">
        <v>399</v>
      </c>
      <c r="M4" s="7" t="s">
        <v>445</v>
      </c>
      <c r="N4" s="7"/>
      <c r="P4" s="7"/>
      <c r="S4" s="7" t="s">
        <v>399</v>
      </c>
    </row>
    <row r="5" spans="2:19" x14ac:dyDescent="0.25">
      <c r="C5" t="s">
        <v>588</v>
      </c>
      <c r="E5" s="7" t="s">
        <v>353</v>
      </c>
      <c r="F5" s="7" t="s">
        <v>567</v>
      </c>
      <c r="G5" s="7" t="s">
        <v>602</v>
      </c>
      <c r="H5" s="7" t="s">
        <v>425</v>
      </c>
      <c r="I5" s="7" t="s">
        <v>432</v>
      </c>
      <c r="J5" s="7" t="s">
        <v>348</v>
      </c>
      <c r="K5" s="7" t="s">
        <v>423</v>
      </c>
      <c r="L5" s="7" t="s">
        <v>401</v>
      </c>
      <c r="M5" s="7" t="s">
        <v>409</v>
      </c>
      <c r="N5" s="7"/>
      <c r="P5" s="7"/>
      <c r="S5" s="7" t="s">
        <v>401</v>
      </c>
    </row>
    <row r="6" spans="2:19" x14ac:dyDescent="0.25">
      <c r="C6" t="s">
        <v>590</v>
      </c>
      <c r="E6" s="7" t="s">
        <v>433</v>
      </c>
      <c r="F6" s="7" t="s">
        <v>568</v>
      </c>
      <c r="G6" s="7" t="s">
        <v>603</v>
      </c>
      <c r="H6" s="7" t="s">
        <v>348</v>
      </c>
      <c r="I6" s="7" t="s">
        <v>434</v>
      </c>
      <c r="J6" s="7" t="s">
        <v>393</v>
      </c>
      <c r="K6" s="7" t="s">
        <v>367</v>
      </c>
      <c r="L6" s="7" t="s">
        <v>402</v>
      </c>
      <c r="M6" s="7" t="s">
        <v>351</v>
      </c>
      <c r="N6" s="7"/>
      <c r="P6" s="7"/>
      <c r="S6" s="7" t="s">
        <v>402</v>
      </c>
    </row>
    <row r="7" spans="2:19" x14ac:dyDescent="0.25">
      <c r="C7" t="s">
        <v>444</v>
      </c>
      <c r="E7" s="7" t="s">
        <v>396</v>
      </c>
      <c r="F7" s="7" t="s">
        <v>348</v>
      </c>
      <c r="G7" s="7" t="s">
        <v>589</v>
      </c>
      <c r="H7" s="7" t="s">
        <v>544</v>
      </c>
      <c r="I7" s="7" t="s">
        <v>349</v>
      </c>
      <c r="J7" s="7" t="s">
        <v>354</v>
      </c>
      <c r="K7" s="7" t="s">
        <v>424</v>
      </c>
      <c r="L7" s="7" t="s">
        <v>403</v>
      </c>
      <c r="M7" s="7" t="s">
        <v>349</v>
      </c>
      <c r="N7" s="7"/>
      <c r="P7" s="7"/>
      <c r="S7" s="7" t="s">
        <v>403</v>
      </c>
    </row>
    <row r="8" spans="2:19" x14ac:dyDescent="0.25">
      <c r="C8" t="s">
        <v>345</v>
      </c>
      <c r="E8" s="7" t="s">
        <v>348</v>
      </c>
      <c r="F8" s="7" t="s">
        <v>351</v>
      </c>
      <c r="G8" s="7" t="s">
        <v>601</v>
      </c>
      <c r="H8" s="7" t="s">
        <v>545</v>
      </c>
      <c r="I8" s="7" t="s">
        <v>350</v>
      </c>
      <c r="J8" s="7" t="s">
        <v>361</v>
      </c>
      <c r="K8" s="7" t="s">
        <v>348</v>
      </c>
      <c r="L8" s="7" t="s">
        <v>404</v>
      </c>
      <c r="M8" s="7" t="s">
        <v>350</v>
      </c>
      <c r="N8" s="7"/>
      <c r="P8" s="7"/>
      <c r="S8" s="7" t="s">
        <v>404</v>
      </c>
    </row>
    <row r="9" spans="2:19" x14ac:dyDescent="0.25">
      <c r="C9" t="s">
        <v>342</v>
      </c>
      <c r="E9" s="7" t="s">
        <v>563</v>
      </c>
      <c r="F9" s="7" t="s">
        <v>349</v>
      </c>
      <c r="G9" s="7" t="s">
        <v>604</v>
      </c>
      <c r="H9" s="7" t="s">
        <v>354</v>
      </c>
      <c r="I9" s="7" t="s">
        <v>352</v>
      </c>
      <c r="J9" s="7" t="s">
        <v>366</v>
      </c>
      <c r="K9" s="7" t="s">
        <v>354</v>
      </c>
      <c r="L9" s="7" t="s">
        <v>354</v>
      </c>
      <c r="M9" s="7" t="s">
        <v>352</v>
      </c>
      <c r="N9" s="7"/>
      <c r="P9" s="7"/>
      <c r="S9" s="7" t="s">
        <v>354</v>
      </c>
    </row>
    <row r="10" spans="2:19" x14ac:dyDescent="0.25">
      <c r="C10" t="s">
        <v>344</v>
      </c>
      <c r="E10" s="7" t="s">
        <v>351</v>
      </c>
      <c r="F10" s="7" t="s">
        <v>361</v>
      </c>
      <c r="G10" s="7" t="s">
        <v>599</v>
      </c>
      <c r="H10" s="7" t="s">
        <v>546</v>
      </c>
      <c r="I10" s="7" t="s">
        <v>348</v>
      </c>
      <c r="J10" s="7" t="s">
        <v>387</v>
      </c>
      <c r="K10" s="7" t="s">
        <v>400</v>
      </c>
      <c r="L10" s="7" t="s">
        <v>351</v>
      </c>
      <c r="M10" s="7" t="s">
        <v>353</v>
      </c>
      <c r="N10" s="7"/>
      <c r="P10" s="7"/>
      <c r="S10" s="7" t="s">
        <v>351</v>
      </c>
    </row>
    <row r="11" spans="2:19" x14ac:dyDescent="0.25">
      <c r="C11" t="s">
        <v>343</v>
      </c>
      <c r="E11" s="7" t="s">
        <v>349</v>
      </c>
      <c r="F11" s="7" t="s">
        <v>350</v>
      </c>
      <c r="G11" s="7"/>
      <c r="H11" s="7" t="s">
        <v>547</v>
      </c>
      <c r="I11" s="7" t="s">
        <v>351</v>
      </c>
      <c r="J11" s="7" t="s">
        <v>388</v>
      </c>
      <c r="K11" s="7" t="s">
        <v>425</v>
      </c>
      <c r="L11" s="7" t="s">
        <v>349</v>
      </c>
      <c r="M11" s="7" t="s">
        <v>459</v>
      </c>
      <c r="N11" s="7"/>
      <c r="P11" s="7"/>
      <c r="S11" s="7" t="s">
        <v>349</v>
      </c>
    </row>
    <row r="12" spans="2:19" x14ac:dyDescent="0.25">
      <c r="C12" t="s">
        <v>346</v>
      </c>
      <c r="E12" s="7" t="s">
        <v>350</v>
      </c>
      <c r="F12" s="7" t="s">
        <v>352</v>
      </c>
      <c r="G12" s="7"/>
      <c r="H12" s="7" t="s">
        <v>361</v>
      </c>
      <c r="I12" s="7" t="s">
        <v>354</v>
      </c>
      <c r="J12" s="7" t="s">
        <v>367</v>
      </c>
      <c r="K12" s="7" t="s">
        <v>361</v>
      </c>
      <c r="L12" s="7" t="s">
        <v>361</v>
      </c>
      <c r="M12" s="7" t="s">
        <v>394</v>
      </c>
      <c r="N12" s="7"/>
      <c r="P12" s="7"/>
      <c r="S12" s="7" t="s">
        <v>361</v>
      </c>
    </row>
    <row r="13" spans="2:19" x14ac:dyDescent="0.25">
      <c r="E13" s="7" t="s">
        <v>352</v>
      </c>
      <c r="F13" s="7" t="s">
        <v>353</v>
      </c>
      <c r="G13" s="7"/>
      <c r="H13" s="7" t="s">
        <v>350</v>
      </c>
      <c r="I13" s="7" t="s">
        <v>353</v>
      </c>
      <c r="J13" s="7" t="s">
        <v>384</v>
      </c>
      <c r="K13" s="7" t="s">
        <v>350</v>
      </c>
      <c r="L13" s="7" t="s">
        <v>350</v>
      </c>
      <c r="M13" s="7" t="s">
        <v>395</v>
      </c>
      <c r="N13" s="7"/>
      <c r="P13" s="7"/>
      <c r="S13" s="7" t="s">
        <v>350</v>
      </c>
    </row>
    <row r="14" spans="2:19" x14ac:dyDescent="0.25">
      <c r="E14" s="7" t="s">
        <v>354</v>
      </c>
      <c r="F14" s="7" t="s">
        <v>394</v>
      </c>
      <c r="G14" s="7"/>
      <c r="H14" s="7" t="s">
        <v>352</v>
      </c>
      <c r="I14" s="7" t="s">
        <v>433</v>
      </c>
      <c r="J14" s="7" t="s">
        <v>381</v>
      </c>
      <c r="K14" s="7" t="s">
        <v>352</v>
      </c>
      <c r="L14" s="7" t="s">
        <v>405</v>
      </c>
      <c r="M14" s="7" t="s">
        <v>396</v>
      </c>
      <c r="N14" s="7"/>
      <c r="P14" s="7"/>
      <c r="S14" s="7" t="s">
        <v>405</v>
      </c>
    </row>
    <row r="15" spans="2:19" x14ac:dyDescent="0.25">
      <c r="E15" s="7" t="s">
        <v>355</v>
      </c>
      <c r="F15" s="7" t="s">
        <v>409</v>
      </c>
      <c r="G15" s="7"/>
      <c r="H15" s="7" t="s">
        <v>353</v>
      </c>
      <c r="I15" s="7" t="s">
        <v>396</v>
      </c>
      <c r="J15" s="7" t="s">
        <v>386</v>
      </c>
      <c r="K15" s="7" t="s">
        <v>353</v>
      </c>
      <c r="L15" s="7" t="s">
        <v>352</v>
      </c>
      <c r="M15" s="7" t="s">
        <v>355</v>
      </c>
      <c r="N15" s="7"/>
      <c r="P15" s="7"/>
      <c r="S15" s="7" t="s">
        <v>352</v>
      </c>
    </row>
    <row r="16" spans="2:19" x14ac:dyDescent="0.25">
      <c r="E16" s="7" t="s">
        <v>356</v>
      </c>
      <c r="F16" s="7" t="s">
        <v>395</v>
      </c>
      <c r="G16" s="7"/>
      <c r="H16" s="7" t="s">
        <v>394</v>
      </c>
      <c r="I16" s="7" t="s">
        <v>355</v>
      </c>
      <c r="J16" s="7" t="s">
        <v>383</v>
      </c>
      <c r="K16" s="7" t="s">
        <v>394</v>
      </c>
      <c r="L16" s="7" t="s">
        <v>353</v>
      </c>
      <c r="M16" s="7" t="s">
        <v>356</v>
      </c>
      <c r="N16" s="7"/>
      <c r="P16" s="7"/>
      <c r="S16" s="7" t="s">
        <v>353</v>
      </c>
    </row>
    <row r="17" spans="5:19" x14ac:dyDescent="0.25">
      <c r="E17" s="7" t="s">
        <v>357</v>
      </c>
      <c r="F17" s="7" t="s">
        <v>354</v>
      </c>
      <c r="G17" s="7"/>
      <c r="H17" s="7" t="s">
        <v>395</v>
      </c>
      <c r="I17" s="7" t="s">
        <v>356</v>
      </c>
      <c r="J17" s="7" t="s">
        <v>368</v>
      </c>
      <c r="K17" s="7" t="s">
        <v>366</v>
      </c>
      <c r="L17" s="7" t="s">
        <v>394</v>
      </c>
      <c r="M17" s="7" t="s">
        <v>357</v>
      </c>
      <c r="N17" s="7"/>
      <c r="P17" s="7"/>
      <c r="S17" s="7" t="s">
        <v>394</v>
      </c>
    </row>
    <row r="18" spans="5:19" x14ac:dyDescent="0.25">
      <c r="E18" s="7" t="s">
        <v>358</v>
      </c>
      <c r="F18" s="7" t="s">
        <v>396</v>
      </c>
      <c r="G18" s="7"/>
      <c r="H18" s="7" t="s">
        <v>548</v>
      </c>
      <c r="I18" s="7" t="s">
        <v>361</v>
      </c>
      <c r="J18" s="7" t="s">
        <v>377</v>
      </c>
      <c r="K18" s="7" t="s">
        <v>395</v>
      </c>
      <c r="L18" s="7" t="s">
        <v>395</v>
      </c>
      <c r="M18" s="7" t="s">
        <v>354</v>
      </c>
      <c r="N18" s="7"/>
      <c r="P18" s="7"/>
      <c r="S18" s="7" t="s">
        <v>395</v>
      </c>
    </row>
    <row r="19" spans="5:19" x14ac:dyDescent="0.25">
      <c r="E19" s="7" t="s">
        <v>359</v>
      </c>
      <c r="F19" s="7" t="s">
        <v>355</v>
      </c>
      <c r="G19" s="7"/>
      <c r="H19" s="7" t="s">
        <v>366</v>
      </c>
      <c r="I19" s="7" t="s">
        <v>400</v>
      </c>
      <c r="J19" s="7" t="s">
        <v>378</v>
      </c>
      <c r="K19" s="7" t="s">
        <v>396</v>
      </c>
      <c r="L19" s="7" t="s">
        <v>407</v>
      </c>
      <c r="M19" s="7" t="s">
        <v>362</v>
      </c>
      <c r="N19" s="7"/>
      <c r="P19" s="7"/>
      <c r="S19" s="7" t="s">
        <v>407</v>
      </c>
    </row>
    <row r="20" spans="5:19" x14ac:dyDescent="0.25">
      <c r="E20" s="7" t="s">
        <v>397</v>
      </c>
      <c r="F20" s="7" t="s">
        <v>366</v>
      </c>
      <c r="G20" s="7"/>
      <c r="H20" s="7" t="s">
        <v>396</v>
      </c>
      <c r="I20" s="7" t="s">
        <v>425</v>
      </c>
      <c r="J20" s="7" t="s">
        <v>379</v>
      </c>
      <c r="K20" s="7" t="s">
        <v>355</v>
      </c>
      <c r="L20" s="7" t="s">
        <v>366</v>
      </c>
      <c r="M20" s="7" t="s">
        <v>363</v>
      </c>
      <c r="N20" s="7"/>
      <c r="P20" s="7"/>
      <c r="S20" s="7" t="s">
        <v>366</v>
      </c>
    </row>
    <row r="21" spans="5:19" x14ac:dyDescent="0.25">
      <c r="E21" s="7" t="s">
        <v>361</v>
      </c>
      <c r="F21" s="7" t="s">
        <v>569</v>
      </c>
      <c r="G21" s="7"/>
      <c r="H21" s="7" t="s">
        <v>355</v>
      </c>
      <c r="I21" s="7" t="s">
        <v>366</v>
      </c>
      <c r="J21" s="7" t="s">
        <v>369</v>
      </c>
      <c r="K21" s="7" t="s">
        <v>356</v>
      </c>
      <c r="L21" s="7" t="s">
        <v>396</v>
      </c>
      <c r="M21" s="7" t="s">
        <v>406</v>
      </c>
      <c r="N21" s="7"/>
      <c r="P21" s="7"/>
      <c r="S21" s="7" t="s">
        <v>396</v>
      </c>
    </row>
    <row r="22" spans="5:19" x14ac:dyDescent="0.25">
      <c r="E22" s="7" t="s">
        <v>398</v>
      </c>
      <c r="F22" s="7" t="s">
        <v>356</v>
      </c>
      <c r="G22" s="7"/>
      <c r="H22" s="7" t="s">
        <v>549</v>
      </c>
      <c r="I22" s="7" t="s">
        <v>398</v>
      </c>
      <c r="J22" s="7" t="s">
        <v>370</v>
      </c>
      <c r="K22" s="7" t="s">
        <v>405</v>
      </c>
      <c r="L22" s="7" t="s">
        <v>355</v>
      </c>
      <c r="M22" s="7" t="s">
        <v>358</v>
      </c>
      <c r="N22" s="7"/>
      <c r="P22" s="7"/>
      <c r="S22" s="7" t="s">
        <v>355</v>
      </c>
    </row>
    <row r="23" spans="5:19" x14ac:dyDescent="0.25">
      <c r="E23" s="7" t="s">
        <v>362</v>
      </c>
      <c r="F23" s="7" t="s">
        <v>357</v>
      </c>
      <c r="G23" s="7"/>
      <c r="H23" s="7" t="s">
        <v>405</v>
      </c>
      <c r="I23" s="7" t="s">
        <v>362</v>
      </c>
      <c r="J23" s="7" t="s">
        <v>371</v>
      </c>
      <c r="K23" s="7" t="s">
        <v>357</v>
      </c>
      <c r="L23" s="7" t="s">
        <v>406</v>
      </c>
      <c r="M23" s="7" t="s">
        <v>359</v>
      </c>
      <c r="N23" s="7"/>
      <c r="P23" s="7"/>
      <c r="S23" s="7" t="s">
        <v>406</v>
      </c>
    </row>
    <row r="24" spans="5:19" x14ac:dyDescent="0.25">
      <c r="E24" s="7" t="s">
        <v>366</v>
      </c>
      <c r="F24" s="7" t="s">
        <v>358</v>
      </c>
      <c r="G24" s="7"/>
      <c r="H24" s="7" t="s">
        <v>357</v>
      </c>
      <c r="I24" s="7" t="s">
        <v>363</v>
      </c>
      <c r="J24" s="7" t="s">
        <v>372</v>
      </c>
      <c r="K24" s="7" t="s">
        <v>358</v>
      </c>
      <c r="L24" s="7" t="s">
        <v>408</v>
      </c>
      <c r="M24" s="7" t="s">
        <v>397</v>
      </c>
      <c r="N24" s="7"/>
      <c r="P24" s="7"/>
      <c r="S24" s="7" t="s">
        <v>408</v>
      </c>
    </row>
    <row r="25" spans="5:19" x14ac:dyDescent="0.25">
      <c r="E25" s="7" t="s">
        <v>363</v>
      </c>
      <c r="F25" s="7" t="s">
        <v>459</v>
      </c>
      <c r="G25" s="7"/>
      <c r="H25" s="7" t="s">
        <v>358</v>
      </c>
      <c r="I25" s="7" t="s">
        <v>364</v>
      </c>
      <c r="J25" s="7" t="s">
        <v>373</v>
      </c>
      <c r="K25" s="7" t="s">
        <v>359</v>
      </c>
      <c r="L25" s="7" t="s">
        <v>397</v>
      </c>
      <c r="M25" s="7" t="s">
        <v>398</v>
      </c>
      <c r="N25" s="7"/>
      <c r="P25" s="7"/>
      <c r="S25" s="7" t="s">
        <v>397</v>
      </c>
    </row>
    <row r="26" spans="5:19" x14ac:dyDescent="0.25">
      <c r="E26" s="7" t="s">
        <v>364</v>
      </c>
      <c r="F26" s="7" t="s">
        <v>570</v>
      </c>
      <c r="G26" s="7"/>
      <c r="H26" s="7" t="s">
        <v>359</v>
      </c>
      <c r="I26" s="7" t="s">
        <v>435</v>
      </c>
      <c r="J26" s="7" t="s">
        <v>374</v>
      </c>
      <c r="K26" s="7" t="s">
        <v>397</v>
      </c>
      <c r="L26" s="7" t="s">
        <v>398</v>
      </c>
      <c r="M26" s="7" t="s">
        <v>361</v>
      </c>
      <c r="N26" s="7"/>
      <c r="P26" s="7"/>
      <c r="S26" s="7" t="s">
        <v>398</v>
      </c>
    </row>
    <row r="27" spans="5:19" x14ac:dyDescent="0.25">
      <c r="E27" s="7" t="s">
        <v>365</v>
      </c>
      <c r="F27" s="7" t="s">
        <v>572</v>
      </c>
      <c r="G27" s="7"/>
      <c r="H27" s="7" t="s">
        <v>397</v>
      </c>
      <c r="I27" s="7" t="s">
        <v>405</v>
      </c>
      <c r="J27" s="7" t="s">
        <v>375</v>
      </c>
      <c r="K27" s="7" t="s">
        <v>406</v>
      </c>
      <c r="L27" s="7" t="s">
        <v>362</v>
      </c>
      <c r="M27" s="7" t="s">
        <v>364</v>
      </c>
      <c r="N27" s="7"/>
      <c r="P27" s="7"/>
      <c r="S27" s="7" t="s">
        <v>362</v>
      </c>
    </row>
    <row r="28" spans="5:19" x14ac:dyDescent="0.25">
      <c r="E28" s="7" t="s">
        <v>436</v>
      </c>
      <c r="F28" s="7" t="s">
        <v>571</v>
      </c>
      <c r="G28" s="7"/>
      <c r="H28" s="7" t="s">
        <v>398</v>
      </c>
      <c r="I28" s="7" t="s">
        <v>365</v>
      </c>
      <c r="J28" s="7" t="s">
        <v>376</v>
      </c>
      <c r="K28" s="7" t="s">
        <v>398</v>
      </c>
      <c r="L28" s="7" t="s">
        <v>363</v>
      </c>
      <c r="M28" s="7" t="s">
        <v>460</v>
      </c>
      <c r="N28" s="7"/>
      <c r="P28" s="7"/>
      <c r="S28" s="7" t="s">
        <v>363</v>
      </c>
    </row>
    <row r="29" spans="5:19" x14ac:dyDescent="0.25">
      <c r="E29" s="7" t="s">
        <v>437</v>
      </c>
      <c r="F29" s="7" t="s">
        <v>573</v>
      </c>
      <c r="G29" s="7"/>
      <c r="H29" s="7" t="s">
        <v>406</v>
      </c>
      <c r="I29" s="7" t="s">
        <v>436</v>
      </c>
      <c r="J29" s="7" t="s">
        <v>389</v>
      </c>
      <c r="K29" s="7" t="s">
        <v>362</v>
      </c>
      <c r="L29" s="7" t="s">
        <v>364</v>
      </c>
      <c r="M29" s="7" t="s">
        <v>436</v>
      </c>
      <c r="N29" s="7"/>
      <c r="P29" s="7"/>
      <c r="S29" s="7" t="s">
        <v>364</v>
      </c>
    </row>
    <row r="30" spans="5:19" x14ac:dyDescent="0.25">
      <c r="E30" s="7" t="s">
        <v>438</v>
      </c>
      <c r="F30" s="7" t="s">
        <v>398</v>
      </c>
      <c r="G30" s="7"/>
      <c r="H30" s="7" t="s">
        <v>550</v>
      </c>
      <c r="I30" s="7" t="s">
        <v>406</v>
      </c>
      <c r="J30" s="7" t="s">
        <v>380</v>
      </c>
      <c r="K30" s="7" t="s">
        <v>363</v>
      </c>
      <c r="L30" s="7" t="s">
        <v>365</v>
      </c>
      <c r="M30" s="7" t="s">
        <v>348</v>
      </c>
      <c r="N30" s="7"/>
      <c r="P30" s="7"/>
      <c r="S30" s="7" t="s">
        <v>365</v>
      </c>
    </row>
    <row r="31" spans="5:19" x14ac:dyDescent="0.25">
      <c r="E31" s="7" t="s">
        <v>405</v>
      </c>
      <c r="F31" s="7" t="s">
        <v>362</v>
      </c>
      <c r="G31" s="7"/>
      <c r="H31" s="7" t="s">
        <v>551</v>
      </c>
      <c r="I31" s="7" t="s">
        <v>357</v>
      </c>
      <c r="J31" s="7" t="s">
        <v>351</v>
      </c>
      <c r="K31" s="7" t="s">
        <v>364</v>
      </c>
      <c r="L31" s="7" t="s">
        <v>409</v>
      </c>
      <c r="M31" s="7" t="s">
        <v>537</v>
      </c>
      <c r="N31" s="7"/>
      <c r="P31" s="7"/>
      <c r="S31" s="7" t="s">
        <v>409</v>
      </c>
    </row>
    <row r="32" spans="5:19" x14ac:dyDescent="0.25">
      <c r="E32" s="7" t="s">
        <v>400</v>
      </c>
      <c r="F32" s="7" t="s">
        <v>363</v>
      </c>
      <c r="G32" s="7"/>
      <c r="H32" s="7" t="s">
        <v>409</v>
      </c>
      <c r="I32" s="7" t="s">
        <v>358</v>
      </c>
      <c r="J32" s="7" t="s">
        <v>356</v>
      </c>
      <c r="K32" s="7" t="s">
        <v>368</v>
      </c>
      <c r="L32" s="7" t="s">
        <v>356</v>
      </c>
      <c r="M32" s="7" t="s">
        <v>439</v>
      </c>
      <c r="N32" s="7"/>
      <c r="P32" s="7"/>
      <c r="S32" s="7" t="s">
        <v>356</v>
      </c>
    </row>
    <row r="33" spans="5:19" x14ac:dyDescent="0.25">
      <c r="E33" s="7" t="s">
        <v>425</v>
      </c>
      <c r="F33" s="7" t="s">
        <v>364</v>
      </c>
      <c r="G33" s="7"/>
      <c r="H33" s="7" t="s">
        <v>364</v>
      </c>
      <c r="I33" s="7" t="s">
        <v>359</v>
      </c>
      <c r="J33" s="7" t="s">
        <v>357</v>
      </c>
      <c r="K33" s="7" t="s">
        <v>369</v>
      </c>
      <c r="L33" s="7" t="s">
        <v>357</v>
      </c>
      <c r="M33" s="7" t="s">
        <v>440</v>
      </c>
      <c r="N33" s="7"/>
      <c r="P33" s="7"/>
      <c r="S33" s="7" t="s">
        <v>357</v>
      </c>
    </row>
    <row r="34" spans="5:19" x14ac:dyDescent="0.25">
      <c r="E34" s="7" t="s">
        <v>368</v>
      </c>
      <c r="F34" s="7" t="s">
        <v>365</v>
      </c>
      <c r="G34" s="7"/>
      <c r="H34" s="7" t="s">
        <v>365</v>
      </c>
      <c r="I34" s="7" t="s">
        <v>397</v>
      </c>
      <c r="J34" s="7" t="s">
        <v>358</v>
      </c>
      <c r="K34" s="7" t="s">
        <v>426</v>
      </c>
      <c r="L34" s="7" t="s">
        <v>358</v>
      </c>
      <c r="M34" s="7" t="s">
        <v>463</v>
      </c>
      <c r="N34" s="7"/>
      <c r="P34" s="7"/>
      <c r="S34" s="7" t="s">
        <v>358</v>
      </c>
    </row>
    <row r="35" spans="5:19" x14ac:dyDescent="0.25">
      <c r="E35" s="7" t="s">
        <v>369</v>
      </c>
      <c r="F35" s="7" t="s">
        <v>574</v>
      </c>
      <c r="G35" s="7"/>
      <c r="H35" s="7" t="s">
        <v>436</v>
      </c>
      <c r="I35" s="7" t="s">
        <v>409</v>
      </c>
      <c r="J35" s="7" t="s">
        <v>359</v>
      </c>
      <c r="K35" s="7" t="s">
        <v>427</v>
      </c>
      <c r="L35" s="7" t="s">
        <v>359</v>
      </c>
      <c r="M35" s="7" t="s">
        <v>422</v>
      </c>
      <c r="N35" s="7"/>
      <c r="P35" s="7"/>
      <c r="S35" s="7" t="s">
        <v>359</v>
      </c>
    </row>
    <row r="36" spans="5:19" x14ac:dyDescent="0.25">
      <c r="E36" s="7" t="s">
        <v>370</v>
      </c>
      <c r="F36" s="7" t="s">
        <v>437</v>
      </c>
      <c r="G36" s="7"/>
      <c r="H36" s="7" t="s">
        <v>437</v>
      </c>
      <c r="I36" s="7" t="s">
        <v>437</v>
      </c>
      <c r="J36" s="7" t="s">
        <v>397</v>
      </c>
      <c r="K36" s="7" t="s">
        <v>428</v>
      </c>
      <c r="L36" s="7" t="s">
        <v>410</v>
      </c>
      <c r="M36" s="7" t="s">
        <v>536</v>
      </c>
      <c r="N36" s="7"/>
      <c r="P36" s="7"/>
      <c r="S36" s="7" t="s">
        <v>410</v>
      </c>
    </row>
    <row r="37" spans="5:19" x14ac:dyDescent="0.25">
      <c r="E37" s="7" t="s">
        <v>371</v>
      </c>
      <c r="F37" s="7" t="s">
        <v>438</v>
      </c>
      <c r="G37" s="7"/>
      <c r="H37" s="7" t="s">
        <v>438</v>
      </c>
      <c r="I37" s="7" t="s">
        <v>438</v>
      </c>
      <c r="J37" s="7" t="s">
        <v>398</v>
      </c>
      <c r="K37" s="7" t="s">
        <v>429</v>
      </c>
      <c r="L37" s="7" t="s">
        <v>411</v>
      </c>
      <c r="M37" s="7" t="s">
        <v>464</v>
      </c>
      <c r="N37" s="7"/>
      <c r="P37" s="7"/>
      <c r="S37" s="7" t="s">
        <v>411</v>
      </c>
    </row>
    <row r="38" spans="5:19" x14ac:dyDescent="0.25">
      <c r="E38" s="7" t="s">
        <v>372</v>
      </c>
      <c r="F38" s="7" t="s">
        <v>400</v>
      </c>
      <c r="G38" s="7"/>
      <c r="H38" s="7" t="s">
        <v>368</v>
      </c>
      <c r="I38" s="7" t="s">
        <v>439</v>
      </c>
      <c r="J38" s="7" t="s">
        <v>362</v>
      </c>
      <c r="K38" s="7" t="s">
        <v>430</v>
      </c>
      <c r="L38" s="7" t="s">
        <v>412</v>
      </c>
      <c r="M38" s="7" t="s">
        <v>465</v>
      </c>
      <c r="N38" s="7"/>
      <c r="P38" s="7"/>
      <c r="S38" s="7" t="s">
        <v>412</v>
      </c>
    </row>
    <row r="39" spans="5:19" x14ac:dyDescent="0.25">
      <c r="E39" s="7" t="s">
        <v>373</v>
      </c>
      <c r="F39" s="7" t="s">
        <v>575</v>
      </c>
      <c r="G39" s="7"/>
      <c r="H39" s="7" t="s">
        <v>369</v>
      </c>
      <c r="I39" s="7" t="s">
        <v>440</v>
      </c>
      <c r="J39" s="7" t="s">
        <v>363</v>
      </c>
      <c r="K39" s="7" t="s">
        <v>431</v>
      </c>
      <c r="L39" s="7" t="s">
        <v>413</v>
      </c>
      <c r="M39" s="7" t="s">
        <v>466</v>
      </c>
      <c r="N39" s="7"/>
      <c r="P39" s="7"/>
      <c r="S39" s="7" t="s">
        <v>413</v>
      </c>
    </row>
    <row r="40" spans="5:19" x14ac:dyDescent="0.25">
      <c r="E40" s="7" t="s">
        <v>374</v>
      </c>
      <c r="F40" s="7" t="s">
        <v>576</v>
      </c>
      <c r="G40" s="7"/>
      <c r="H40" s="7" t="s">
        <v>370</v>
      </c>
      <c r="I40" s="7" t="s">
        <v>368</v>
      </c>
      <c r="J40" s="7" t="s">
        <v>364</v>
      </c>
      <c r="K40" s="7" t="s">
        <v>385</v>
      </c>
      <c r="L40" s="7" t="s">
        <v>414</v>
      </c>
      <c r="M40" s="7" t="s">
        <v>467</v>
      </c>
      <c r="N40" s="7"/>
      <c r="P40" s="7"/>
      <c r="S40" s="7" t="s">
        <v>414</v>
      </c>
    </row>
    <row r="41" spans="5:19" x14ac:dyDescent="0.25">
      <c r="E41" s="7" t="s">
        <v>564</v>
      </c>
      <c r="F41" s="7" t="s">
        <v>577</v>
      </c>
      <c r="G41" s="7"/>
      <c r="H41" s="7" t="s">
        <v>371</v>
      </c>
      <c r="I41" s="7" t="s">
        <v>369</v>
      </c>
      <c r="J41" s="7" t="s">
        <v>365</v>
      </c>
      <c r="K41" s="7" t="s">
        <v>541</v>
      </c>
      <c r="L41" s="7" t="s">
        <v>415</v>
      </c>
      <c r="M41" s="7" t="s">
        <v>405</v>
      </c>
      <c r="N41" s="7"/>
      <c r="P41" s="7"/>
      <c r="S41" s="7" t="s">
        <v>415</v>
      </c>
    </row>
    <row r="42" spans="5:19" x14ac:dyDescent="0.25">
      <c r="E42" s="7" t="s">
        <v>565</v>
      </c>
      <c r="F42" s="7" t="s">
        <v>578</v>
      </c>
      <c r="H42" s="7" t="s">
        <v>372</v>
      </c>
      <c r="I42" s="7" t="s">
        <v>370</v>
      </c>
      <c r="J42" s="7" t="s">
        <v>349</v>
      </c>
      <c r="K42" s="7"/>
      <c r="L42" s="7" t="s">
        <v>416</v>
      </c>
      <c r="M42" s="7" t="s">
        <v>468</v>
      </c>
      <c r="P42" s="7"/>
      <c r="S42" s="7" t="s">
        <v>416</v>
      </c>
    </row>
    <row r="43" spans="5:19" x14ac:dyDescent="0.25">
      <c r="E43" s="7" t="s">
        <v>12</v>
      </c>
      <c r="F43" s="7" t="s">
        <v>579</v>
      </c>
      <c r="H43" s="7" t="s">
        <v>373</v>
      </c>
      <c r="I43" s="7" t="s">
        <v>371</v>
      </c>
      <c r="J43" s="7" t="s">
        <v>350</v>
      </c>
      <c r="K43" s="7"/>
      <c r="L43" s="7" t="s">
        <v>417</v>
      </c>
      <c r="M43" s="7" t="s">
        <v>469</v>
      </c>
      <c r="P43" s="7"/>
      <c r="S43" s="7" t="s">
        <v>417</v>
      </c>
    </row>
    <row r="44" spans="5:19" x14ac:dyDescent="0.25">
      <c r="E44" s="7" t="s">
        <v>566</v>
      </c>
      <c r="F44" s="7" t="s">
        <v>580</v>
      </c>
      <c r="H44" s="7" t="s">
        <v>374</v>
      </c>
      <c r="I44" s="7" t="s">
        <v>427</v>
      </c>
      <c r="J44" s="7" t="s">
        <v>352</v>
      </c>
      <c r="K44" s="7"/>
      <c r="L44" s="7" t="s">
        <v>418</v>
      </c>
      <c r="M44" s="7" t="s">
        <v>446</v>
      </c>
      <c r="P44" s="7"/>
      <c r="S44" s="7" t="s">
        <v>418</v>
      </c>
    </row>
    <row r="45" spans="5:19" x14ac:dyDescent="0.25">
      <c r="E45" s="7" t="s">
        <v>385</v>
      </c>
      <c r="F45" s="7" t="s">
        <v>581</v>
      </c>
      <c r="H45" s="7" t="s">
        <v>375</v>
      </c>
      <c r="I45" s="7" t="s">
        <v>441</v>
      </c>
      <c r="J45" s="7" t="s">
        <v>353</v>
      </c>
      <c r="K45" s="7"/>
      <c r="L45" s="7" t="s">
        <v>419</v>
      </c>
      <c r="M45" s="7" t="s">
        <v>447</v>
      </c>
      <c r="P45" s="7"/>
      <c r="S45" s="7" t="s">
        <v>419</v>
      </c>
    </row>
    <row r="46" spans="5:19" x14ac:dyDescent="0.25">
      <c r="E46" s="7"/>
      <c r="F46" s="7" t="s">
        <v>582</v>
      </c>
      <c r="H46" s="7" t="s">
        <v>376</v>
      </c>
      <c r="I46" s="7" t="s">
        <v>442</v>
      </c>
      <c r="J46" s="7" t="s">
        <v>394</v>
      </c>
      <c r="L46" s="7" t="s">
        <v>381</v>
      </c>
      <c r="M46" s="7" t="s">
        <v>448</v>
      </c>
      <c r="P46" s="7"/>
      <c r="S46" s="7" t="s">
        <v>381</v>
      </c>
    </row>
    <row r="47" spans="5:19" x14ac:dyDescent="0.25">
      <c r="E47" s="7"/>
      <c r="F47" s="7" t="s">
        <v>583</v>
      </c>
      <c r="H47" s="7" t="s">
        <v>377</v>
      </c>
      <c r="I47" s="7" t="s">
        <v>443</v>
      </c>
      <c r="J47" s="7" t="s">
        <v>395</v>
      </c>
      <c r="L47" s="7" t="s">
        <v>421</v>
      </c>
      <c r="M47" s="7" t="s">
        <v>449</v>
      </c>
      <c r="P47" s="7"/>
      <c r="S47" s="7" t="s">
        <v>421</v>
      </c>
    </row>
    <row r="48" spans="5:19" x14ac:dyDescent="0.25">
      <c r="E48" s="7"/>
      <c r="F48" s="7" t="s">
        <v>584</v>
      </c>
      <c r="H48" s="7" t="s">
        <v>553</v>
      </c>
      <c r="I48" s="7" t="s">
        <v>420</v>
      </c>
      <c r="J48" s="7" t="s">
        <v>396</v>
      </c>
      <c r="L48" s="7" t="s">
        <v>420</v>
      </c>
      <c r="M48" s="7" t="s">
        <v>450</v>
      </c>
      <c r="P48" s="7"/>
      <c r="S48" s="7" t="s">
        <v>420</v>
      </c>
    </row>
    <row r="49" spans="5:19" x14ac:dyDescent="0.25">
      <c r="E49" s="7"/>
      <c r="F49" s="7" t="s">
        <v>585</v>
      </c>
      <c r="H49" s="7" t="s">
        <v>554</v>
      </c>
      <c r="I49" s="7" t="s">
        <v>385</v>
      </c>
      <c r="J49" s="7" t="s">
        <v>355</v>
      </c>
      <c r="L49" s="7" t="s">
        <v>12</v>
      </c>
      <c r="M49" s="7" t="s">
        <v>451</v>
      </c>
      <c r="P49" s="7"/>
      <c r="S49" s="7" t="s">
        <v>12</v>
      </c>
    </row>
    <row r="50" spans="5:19" x14ac:dyDescent="0.25">
      <c r="E50" s="7"/>
      <c r="F50" s="7" t="s">
        <v>586</v>
      </c>
      <c r="H50" s="7" t="s">
        <v>555</v>
      </c>
      <c r="I50" s="7" t="s">
        <v>541</v>
      </c>
      <c r="J50" s="7" t="s">
        <v>355</v>
      </c>
      <c r="L50" s="7" t="s">
        <v>385</v>
      </c>
      <c r="M50" s="7" t="s">
        <v>452</v>
      </c>
      <c r="P50" s="7"/>
      <c r="S50" s="7" t="s">
        <v>385</v>
      </c>
    </row>
    <row r="51" spans="5:19" x14ac:dyDescent="0.25">
      <c r="E51" s="7"/>
      <c r="F51" s="7" t="s">
        <v>12</v>
      </c>
      <c r="H51" s="7" t="s">
        <v>457</v>
      </c>
      <c r="I51" s="7"/>
      <c r="J51" s="7" t="s">
        <v>385</v>
      </c>
      <c r="L51" s="7" t="s">
        <v>541</v>
      </c>
      <c r="M51" s="7" t="s">
        <v>453</v>
      </c>
      <c r="P51" s="7"/>
      <c r="S51" s="7" t="s">
        <v>541</v>
      </c>
    </row>
    <row r="52" spans="5:19" x14ac:dyDescent="0.25">
      <c r="E52" s="7"/>
      <c r="F52" s="7" t="s">
        <v>556</v>
      </c>
      <c r="H52" s="7" t="s">
        <v>552</v>
      </c>
      <c r="I52" s="7"/>
      <c r="J52" s="7" t="s">
        <v>382</v>
      </c>
      <c r="L52" s="7"/>
      <c r="M52" s="7" t="s">
        <v>454</v>
      </c>
      <c r="P52" s="7"/>
    </row>
    <row r="53" spans="5:19" x14ac:dyDescent="0.25">
      <c r="E53" s="7"/>
      <c r="H53" s="7" t="s">
        <v>385</v>
      </c>
      <c r="I53" s="7"/>
      <c r="J53" s="7" t="s">
        <v>541</v>
      </c>
      <c r="M53" s="7" t="s">
        <v>455</v>
      </c>
      <c r="P53" s="7"/>
    </row>
    <row r="54" spans="5:19" x14ac:dyDescent="0.25">
      <c r="H54" s="7" t="s">
        <v>556</v>
      </c>
      <c r="I54" s="7"/>
      <c r="J54" s="7"/>
      <c r="M54" s="7" t="s">
        <v>456</v>
      </c>
    </row>
    <row r="55" spans="5:19" x14ac:dyDescent="0.25">
      <c r="H55" s="7" t="s">
        <v>541</v>
      </c>
      <c r="I55" s="7"/>
      <c r="J55" s="7"/>
      <c r="M55" s="7" t="s">
        <v>381</v>
      </c>
    </row>
    <row r="56" spans="5:19" x14ac:dyDescent="0.25">
      <c r="I56" s="7"/>
      <c r="J56" s="7"/>
      <c r="M56" s="7" t="s">
        <v>441</v>
      </c>
    </row>
    <row r="57" spans="5:19" x14ac:dyDescent="0.25">
      <c r="I57" s="7"/>
      <c r="J57" s="7"/>
      <c r="M57" s="7" t="s">
        <v>457</v>
      </c>
    </row>
    <row r="58" spans="5:19" x14ac:dyDescent="0.25">
      <c r="I58" s="7"/>
      <c r="J58" s="7"/>
      <c r="M58" s="7" t="s">
        <v>431</v>
      </c>
    </row>
    <row r="59" spans="5:19" x14ac:dyDescent="0.25">
      <c r="I59" s="7"/>
      <c r="J59" s="7"/>
      <c r="M59" s="7" t="s">
        <v>458</v>
      </c>
    </row>
    <row r="60" spans="5:19" x14ac:dyDescent="0.25">
      <c r="I60" s="7"/>
      <c r="J60" s="7"/>
      <c r="M60" s="7" t="s">
        <v>385</v>
      </c>
    </row>
    <row r="61" spans="5:19" x14ac:dyDescent="0.25">
      <c r="I61" s="7"/>
      <c r="J61" s="7"/>
      <c r="M61" s="7" t="s">
        <v>534</v>
      </c>
    </row>
    <row r="62" spans="5:19" x14ac:dyDescent="0.25">
      <c r="I62" s="7"/>
      <c r="J62" s="7"/>
      <c r="M62" s="7" t="s">
        <v>541</v>
      </c>
    </row>
  </sheetData>
  <sortState ref="C4:C12">
    <sortCondition ref="C4"/>
  </sortState>
  <dataValidations count="1">
    <dataValidation type="list" allowBlank="1" showInputMessage="1" showErrorMessage="1" sqref="B4:B6">
      <formula1>District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54</vt:i4>
      </vt:variant>
    </vt:vector>
  </HeadingPairs>
  <TitlesOfParts>
    <vt:vector size="76" baseType="lpstr">
      <vt:lpstr>FCI</vt:lpstr>
      <vt:lpstr>PM Program</vt:lpstr>
      <vt:lpstr>Financials</vt:lpstr>
      <vt:lpstr>Inventory</vt:lpstr>
      <vt:lpstr>Current Priority List</vt:lpstr>
      <vt:lpstr>20 Year Forecast</vt:lpstr>
      <vt:lpstr>5 Year DMP</vt:lpstr>
      <vt:lpstr>Summary</vt:lpstr>
      <vt:lpstr>Schools</vt:lpstr>
      <vt:lpstr>Systems</vt:lpstr>
      <vt:lpstr>MiscCodes</vt:lpstr>
      <vt:lpstr>CSI Codes</vt:lpstr>
      <vt:lpstr>Roofing</vt:lpstr>
      <vt:lpstr>Fencing</vt:lpstr>
      <vt:lpstr>Paving</vt:lpstr>
      <vt:lpstr>Plumbing</vt:lpstr>
      <vt:lpstr>Electrical</vt:lpstr>
      <vt:lpstr>LowVoltage</vt:lpstr>
      <vt:lpstr>Finishes</vt:lpstr>
      <vt:lpstr>Openings</vt:lpstr>
      <vt:lpstr>HVAC</vt:lpstr>
      <vt:lpstr>Playground</vt:lpstr>
      <vt:lpstr>AlpineElementary</vt:lpstr>
      <vt:lpstr>AUSDSchools</vt:lpstr>
      <vt:lpstr>BonsallElementary</vt:lpstr>
      <vt:lpstr>BonsallHS</vt:lpstr>
      <vt:lpstr>BonsallWest</vt:lpstr>
      <vt:lpstr>BoulderOak</vt:lpstr>
      <vt:lpstr>Campo</vt:lpstr>
      <vt:lpstr>CloverFlat</vt:lpstr>
      <vt:lpstr>Condition</vt:lpstr>
      <vt:lpstr>Creekside</vt:lpstr>
      <vt:lpstr>Descanso</vt:lpstr>
      <vt:lpstr>District</vt:lpstr>
      <vt:lpstr>DistrictOffice</vt:lpstr>
      <vt:lpstr>Division</vt:lpstr>
      <vt:lpstr>Divisions</vt:lpstr>
      <vt:lpstr>Electrical</vt:lpstr>
      <vt:lpstr>EucalyptusHills</vt:lpstr>
      <vt:lpstr>Fencing</vt:lpstr>
      <vt:lpstr>Finishes</vt:lpstr>
      <vt:lpstr>HVAC</vt:lpstr>
      <vt:lpstr>JamulDulzuraJamulIntermediate</vt:lpstr>
      <vt:lpstr>JamulDulzuraJamulPrimary</vt:lpstr>
      <vt:lpstr>JamulDulzuraOakGroveMiddleSchool</vt:lpstr>
      <vt:lpstr>JamulDulzuraPrimary</vt:lpstr>
      <vt:lpstr>JDBuilding</vt:lpstr>
      <vt:lpstr>JoanMacQueen</vt:lpstr>
      <vt:lpstr>LakesideMiddle</vt:lpstr>
      <vt:lpstr>Lakeview</vt:lpstr>
      <vt:lpstr>LemonCrest</vt:lpstr>
      <vt:lpstr>LGAcademyES</vt:lpstr>
      <vt:lpstr>LGAcademyMS</vt:lpstr>
      <vt:lpstr>LGDistrictOffice</vt:lpstr>
      <vt:lpstr>LGSD</vt:lpstr>
      <vt:lpstr>LibertyCharter</vt:lpstr>
      <vt:lpstr>LindoPark</vt:lpstr>
      <vt:lpstr>LowVoltage</vt:lpstr>
      <vt:lpstr>LUSDSchools</vt:lpstr>
      <vt:lpstr>MontereyHeightsES</vt:lpstr>
      <vt:lpstr>MountVernonES</vt:lpstr>
      <vt:lpstr>Paving</vt:lpstr>
      <vt:lpstr>PineValley</vt:lpstr>
      <vt:lpstr>Playground</vt:lpstr>
      <vt:lpstr>Plumbing</vt:lpstr>
      <vt:lpstr>Portable</vt:lpstr>
      <vt:lpstr>Potrero</vt:lpstr>
      <vt:lpstr>Riverview</vt:lpstr>
      <vt:lpstr>Roofing</vt:lpstr>
      <vt:lpstr>SanAltosES</vt:lpstr>
      <vt:lpstr>SanMiguelES</vt:lpstr>
      <vt:lpstr>ShadowHills</vt:lpstr>
      <vt:lpstr>SullivanMS</vt:lpstr>
      <vt:lpstr>System</vt:lpstr>
      <vt:lpstr>VistaLaMesaES</vt:lpstr>
      <vt:lpstr>VivianBanksCharter</vt:lpstr>
    </vt:vector>
  </TitlesOfParts>
  <Company>SDCOE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sdcoe</dc:creator>
  <cp:lastModifiedBy>Eric Berg</cp:lastModifiedBy>
  <cp:lastPrinted>2016-08-30T16:48:50Z</cp:lastPrinted>
  <dcterms:created xsi:type="dcterms:W3CDTF">2015-11-21T00:20:39Z</dcterms:created>
  <dcterms:modified xsi:type="dcterms:W3CDTF">2018-04-26T22:22:14Z</dcterms:modified>
</cp:coreProperties>
</file>